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0-poland - updated Industry data\eps-1.2.0-poland\InputData\indst\BIFUbC\"/>
    </mc:Choice>
  </mc:AlternateContent>
  <bookViews>
    <workbookView xWindow="360" yWindow="135" windowWidth="20235" windowHeight="9000" firstSheet="9"/>
  </bookViews>
  <sheets>
    <sheet name="About" sheetId="1" r:id="rId1"/>
    <sheet name="All Industry" sheetId="33" r:id="rId2"/>
    <sheet name="Agriculture" sheetId="28" r:id="rId3"/>
    <sheet name="Cement" sheetId="36" r:id="rId4"/>
    <sheet name="Iron and Steel" sheetId="37" r:id="rId5"/>
    <sheet name="Mining" sheetId="30" r:id="rId6"/>
    <sheet name="Waste" sheetId="27" r:id="rId7"/>
    <sheet name="NGPS" sheetId="26" r:id="rId8"/>
    <sheet name="Chemicals" sheetId="34" r:id="rId9"/>
    <sheet name="Electricity - to Remove" sheetId="38" r:id="rId10"/>
    <sheet name="Aggregated Consumption" sheetId="32" r:id="rId11"/>
    <sheet name="Future year scaling" sheetId="24" r:id="rId12"/>
    <sheet name="AutoProduced Heat&amp;Elec" sheetId="31" r:id="rId13"/>
    <sheet name="Future Fuel Use" sheetId="29" r:id="rId14"/>
    <sheet name="BIFUbC-coal" sheetId="16" r:id="rId15"/>
    <sheet name="BIFUbC-electricity" sheetId="15" r:id="rId16"/>
    <sheet name="BIFUbC-natural-gas" sheetId="17" r:id="rId17"/>
    <sheet name="BIFUbC-biomass" sheetId="18" r:id="rId18"/>
    <sheet name="BIFUbC-petroleum-diesel" sheetId="19" r:id="rId19"/>
    <sheet name="BIFUbC-heat" sheetId="20" r:id="rId20"/>
  </sheets>
  <calcPr calcId="162913"/>
  <pivotCaches>
    <pivotCache cacheId="80" r:id="rId21"/>
    <pivotCache cacheId="81" r:id="rId22"/>
    <pivotCache cacheId="82" r:id="rId23"/>
    <pivotCache cacheId="83" r:id="rId24"/>
    <pivotCache cacheId="84" r:id="rId25"/>
    <pivotCache cacheId="85" r:id="rId26"/>
    <pivotCache cacheId="86" r:id="rId27"/>
    <pivotCache cacheId="87" r:id="rId28"/>
    <pivotCache cacheId="88" r:id="rId2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24" l="1"/>
  <c r="I12" i="24"/>
  <c r="H12" i="24"/>
  <c r="G12" i="24"/>
  <c r="Y17" i="24" s="1"/>
  <c r="F12" i="24"/>
  <c r="E12" i="24"/>
  <c r="D12" i="24"/>
  <c r="C12" i="24"/>
  <c r="K17" i="24" s="1"/>
  <c r="AP17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B23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AK17" i="24"/>
  <c r="AJ17" i="24"/>
  <c r="AI17" i="24"/>
  <c r="AH17" i="24"/>
  <c r="AG17" i="24"/>
  <c r="AD17" i="24"/>
  <c r="Q17" i="24"/>
  <c r="P17" i="24"/>
  <c r="O17" i="24"/>
  <c r="N17" i="24"/>
  <c r="M17" i="24"/>
  <c r="L17" i="24"/>
  <c r="H17" i="24"/>
  <c r="D17" i="24"/>
  <c r="C13" i="24"/>
  <c r="D13" i="24"/>
  <c r="E13" i="24"/>
  <c r="F13" i="24"/>
  <c r="G13" i="24"/>
  <c r="H13" i="24"/>
  <c r="I13" i="24"/>
  <c r="J13" i="24"/>
  <c r="B13" i="24"/>
  <c r="B12" i="24"/>
  <c r="E17" i="24" l="1"/>
  <c r="I17" i="24"/>
  <c r="AE17" i="24"/>
  <c r="B17" i="24"/>
  <c r="J17" i="24"/>
  <c r="AB17" i="24"/>
  <c r="AF17" i="24"/>
  <c r="F17" i="24"/>
  <c r="C17" i="24"/>
  <c r="G17" i="24"/>
  <c r="AC17" i="24"/>
  <c r="R17" i="24"/>
  <c r="V17" i="24"/>
  <c r="AL17" i="24"/>
  <c r="AO17" i="24"/>
  <c r="Z17" i="24"/>
  <c r="S17" i="24"/>
  <c r="W17" i="24"/>
  <c r="AA17" i="24"/>
  <c r="AM17" i="24"/>
  <c r="T17" i="24"/>
  <c r="X17" i="24"/>
  <c r="AN17" i="24"/>
  <c r="U17" i="24"/>
  <c r="K3" i="32" l="1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H75" i="32"/>
  <c r="K75" i="32" s="1"/>
  <c r="H76" i="32"/>
  <c r="H77" i="32"/>
  <c r="H78" i="32"/>
  <c r="H79" i="32"/>
  <c r="K79" i="32" s="1"/>
  <c r="I75" i="32"/>
  <c r="I76" i="32"/>
  <c r="I77" i="32"/>
  <c r="I78" i="32"/>
  <c r="I79" i="32"/>
  <c r="I74" i="32"/>
  <c r="H74" i="32"/>
  <c r="I124" i="38"/>
  <c r="J124" i="38" s="1"/>
  <c r="I125" i="38"/>
  <c r="J125" i="38" s="1"/>
  <c r="I126" i="38"/>
  <c r="J126" i="38" s="1"/>
  <c r="I127" i="38"/>
  <c r="J127" i="38" s="1"/>
  <c r="I128" i="38"/>
  <c r="J128" i="38" s="1"/>
  <c r="I129" i="38"/>
  <c r="J129" i="38" s="1"/>
  <c r="I130" i="38"/>
  <c r="J130" i="38" s="1"/>
  <c r="I131" i="38"/>
  <c r="J131" i="38" s="1"/>
  <c r="I132" i="38"/>
  <c r="J132" i="38" s="1"/>
  <c r="I133" i="38"/>
  <c r="J133" i="38" s="1"/>
  <c r="I134" i="38"/>
  <c r="J134" i="38" s="1"/>
  <c r="I135" i="38"/>
  <c r="J135" i="38" s="1"/>
  <c r="I136" i="38"/>
  <c r="J136" i="38" s="1"/>
  <c r="I137" i="38"/>
  <c r="J137" i="38" s="1"/>
  <c r="I138" i="38"/>
  <c r="J138" i="38" s="1"/>
  <c r="I139" i="38"/>
  <c r="J139" i="38"/>
  <c r="I140" i="38"/>
  <c r="J140" i="38" s="1"/>
  <c r="I141" i="38"/>
  <c r="J141" i="38"/>
  <c r="I142" i="38"/>
  <c r="J142" i="38" s="1"/>
  <c r="I143" i="38"/>
  <c r="J143" i="38" s="1"/>
  <c r="I144" i="38"/>
  <c r="J144" i="38" s="1"/>
  <c r="I145" i="38"/>
  <c r="J145" i="38"/>
  <c r="I146" i="38"/>
  <c r="J146" i="38" s="1"/>
  <c r="I147" i="38"/>
  <c r="J147" i="38" s="1"/>
  <c r="I148" i="38"/>
  <c r="J148" i="38" s="1"/>
  <c r="I149" i="38"/>
  <c r="J149" i="38" s="1"/>
  <c r="I150" i="38"/>
  <c r="J150" i="38" s="1"/>
  <c r="I151" i="38"/>
  <c r="J151" i="38" s="1"/>
  <c r="I152" i="38"/>
  <c r="J152" i="38" s="1"/>
  <c r="I153" i="38"/>
  <c r="J153" i="38" s="1"/>
  <c r="I154" i="38"/>
  <c r="J154" i="38" s="1"/>
  <c r="I155" i="38"/>
  <c r="J155" i="38" s="1"/>
  <c r="I156" i="38"/>
  <c r="J156" i="38" s="1"/>
  <c r="I157" i="38"/>
  <c r="J157" i="38" s="1"/>
  <c r="I158" i="38"/>
  <c r="J158" i="38" s="1"/>
  <c r="I159" i="38"/>
  <c r="J159" i="38" s="1"/>
  <c r="I160" i="38"/>
  <c r="J160" i="38" s="1"/>
  <c r="I161" i="38"/>
  <c r="J161" i="38" s="1"/>
  <c r="I162" i="38"/>
  <c r="J162" i="38" s="1"/>
  <c r="I163" i="38"/>
  <c r="J163" i="38" s="1"/>
  <c r="I164" i="38"/>
  <c r="J164" i="38" s="1"/>
  <c r="I165" i="38"/>
  <c r="J165" i="38" s="1"/>
  <c r="I166" i="38"/>
  <c r="J166" i="38" s="1"/>
  <c r="I167" i="38"/>
  <c r="J167" i="38" s="1"/>
  <c r="I168" i="38"/>
  <c r="J168" i="38" s="1"/>
  <c r="I169" i="38"/>
  <c r="J169" i="38" s="1"/>
  <c r="I170" i="38"/>
  <c r="J170" i="38" s="1"/>
  <c r="I171" i="38"/>
  <c r="J171" i="38" s="1"/>
  <c r="I172" i="38"/>
  <c r="J172" i="38" s="1"/>
  <c r="I173" i="38"/>
  <c r="J173" i="38" s="1"/>
  <c r="I174" i="38"/>
  <c r="J174" i="38" s="1"/>
  <c r="I175" i="38"/>
  <c r="J175" i="38" s="1"/>
  <c r="I176" i="38"/>
  <c r="J176" i="38" s="1"/>
  <c r="I177" i="38"/>
  <c r="J177" i="38" s="1"/>
  <c r="I178" i="38"/>
  <c r="J178" i="38" s="1"/>
  <c r="I179" i="38"/>
  <c r="J179" i="38" s="1"/>
  <c r="I180" i="38"/>
  <c r="J180" i="38" s="1"/>
  <c r="I181" i="38"/>
  <c r="J181" i="38" s="1"/>
  <c r="I182" i="38"/>
  <c r="J182" i="38" s="1"/>
  <c r="I183" i="38"/>
  <c r="J183" i="38" s="1"/>
  <c r="I184" i="38"/>
  <c r="J184" i="38" s="1"/>
  <c r="I185" i="38"/>
  <c r="J185" i="38" s="1"/>
  <c r="I186" i="38"/>
  <c r="J186" i="38" s="1"/>
  <c r="I187" i="38"/>
  <c r="J187" i="38" s="1"/>
  <c r="I188" i="38"/>
  <c r="J188" i="38" s="1"/>
  <c r="I189" i="38"/>
  <c r="J189" i="38" s="1"/>
  <c r="I190" i="38"/>
  <c r="J190" i="38" s="1"/>
  <c r="I191" i="38"/>
  <c r="J191" i="38"/>
  <c r="I192" i="38"/>
  <c r="J192" i="38" s="1"/>
  <c r="I193" i="38"/>
  <c r="J193" i="38" s="1"/>
  <c r="I194" i="38"/>
  <c r="J194" i="38" s="1"/>
  <c r="I195" i="38"/>
  <c r="J195" i="38" s="1"/>
  <c r="I196" i="38"/>
  <c r="J196" i="38" s="1"/>
  <c r="I197" i="38"/>
  <c r="J197" i="38" s="1"/>
  <c r="I198" i="38"/>
  <c r="J198" i="38" s="1"/>
  <c r="I199" i="38"/>
  <c r="J199" i="38" s="1"/>
  <c r="I200" i="38"/>
  <c r="J200" i="38" s="1"/>
  <c r="I201" i="38"/>
  <c r="J201" i="38" s="1"/>
  <c r="I202" i="38"/>
  <c r="J202" i="38" s="1"/>
  <c r="I203" i="38"/>
  <c r="J203" i="38" s="1"/>
  <c r="I204" i="38"/>
  <c r="J204" i="38" s="1"/>
  <c r="I205" i="38"/>
  <c r="J205" i="38" s="1"/>
  <c r="I206" i="38"/>
  <c r="J206" i="38" s="1"/>
  <c r="I207" i="38"/>
  <c r="J207" i="38" s="1"/>
  <c r="I208" i="38"/>
  <c r="J208" i="38" s="1"/>
  <c r="I209" i="38"/>
  <c r="J209" i="38" s="1"/>
  <c r="I210" i="38"/>
  <c r="J210" i="38" s="1"/>
  <c r="I211" i="38"/>
  <c r="J211" i="38" s="1"/>
  <c r="I212" i="38"/>
  <c r="J212" i="38" s="1"/>
  <c r="I213" i="38"/>
  <c r="J213" i="38" s="1"/>
  <c r="I214" i="38"/>
  <c r="J214" i="38" s="1"/>
  <c r="I215" i="38"/>
  <c r="J215" i="38" s="1"/>
  <c r="I216" i="38"/>
  <c r="J216" i="38" s="1"/>
  <c r="I217" i="38"/>
  <c r="J217" i="38" s="1"/>
  <c r="I218" i="38"/>
  <c r="J218" i="38" s="1"/>
  <c r="I219" i="38"/>
  <c r="J219" i="38" s="1"/>
  <c r="I220" i="38"/>
  <c r="J220" i="38" s="1"/>
  <c r="I221" i="38"/>
  <c r="J221" i="38" s="1"/>
  <c r="I222" i="38"/>
  <c r="J222" i="38" s="1"/>
  <c r="I223" i="38"/>
  <c r="J223" i="38" s="1"/>
  <c r="I224" i="38"/>
  <c r="J224" i="38" s="1"/>
  <c r="I225" i="38"/>
  <c r="J225" i="38" s="1"/>
  <c r="I226" i="38"/>
  <c r="J226" i="38" s="1"/>
  <c r="I227" i="38"/>
  <c r="J227" i="38"/>
  <c r="I228" i="38"/>
  <c r="J228" i="38" s="1"/>
  <c r="I229" i="38"/>
  <c r="J229" i="38" s="1"/>
  <c r="I230" i="38"/>
  <c r="J230" i="38" s="1"/>
  <c r="I231" i="38"/>
  <c r="J231" i="38" s="1"/>
  <c r="I232" i="38"/>
  <c r="J232" i="38" s="1"/>
  <c r="I233" i="38"/>
  <c r="J233" i="38" s="1"/>
  <c r="I234" i="38"/>
  <c r="J234" i="38" s="1"/>
  <c r="I235" i="38"/>
  <c r="J235" i="38" s="1"/>
  <c r="I236" i="38"/>
  <c r="J236" i="38" s="1"/>
  <c r="I237" i="38"/>
  <c r="J237" i="38" s="1"/>
  <c r="I238" i="38"/>
  <c r="J238" i="38" s="1"/>
  <c r="I239" i="38"/>
  <c r="J239" i="38"/>
  <c r="I240" i="38"/>
  <c r="J240" i="38" s="1"/>
  <c r="I241" i="38"/>
  <c r="J241" i="38" s="1"/>
  <c r="I242" i="38"/>
  <c r="J242" i="38" s="1"/>
  <c r="I243" i="38"/>
  <c r="J243" i="38" s="1"/>
  <c r="I244" i="38"/>
  <c r="J244" i="38" s="1"/>
  <c r="I245" i="38"/>
  <c r="J245" i="38" s="1"/>
  <c r="I246" i="38"/>
  <c r="J246" i="38" s="1"/>
  <c r="I247" i="38"/>
  <c r="J247" i="38" s="1"/>
  <c r="I248" i="38"/>
  <c r="J248" i="38" s="1"/>
  <c r="I249" i="38"/>
  <c r="J249" i="38" s="1"/>
  <c r="I250" i="38"/>
  <c r="J250" i="38" s="1"/>
  <c r="I251" i="38"/>
  <c r="J251" i="38" s="1"/>
  <c r="I252" i="38"/>
  <c r="J252" i="38" s="1"/>
  <c r="I253" i="38"/>
  <c r="J253" i="38" s="1"/>
  <c r="I254" i="38"/>
  <c r="J254" i="38" s="1"/>
  <c r="I255" i="38"/>
  <c r="J255" i="38" s="1"/>
  <c r="I256" i="38"/>
  <c r="J256" i="38" s="1"/>
  <c r="I257" i="38"/>
  <c r="J257" i="38" s="1"/>
  <c r="I258" i="38"/>
  <c r="J258" i="38" s="1"/>
  <c r="I259" i="38"/>
  <c r="J259" i="38" s="1"/>
  <c r="I260" i="38"/>
  <c r="J260" i="38" s="1"/>
  <c r="I261" i="38"/>
  <c r="J261" i="38" s="1"/>
  <c r="I262" i="38"/>
  <c r="J262" i="38" s="1"/>
  <c r="I263" i="38"/>
  <c r="J263" i="38" s="1"/>
  <c r="I264" i="38"/>
  <c r="J264" i="38" s="1"/>
  <c r="I265" i="38"/>
  <c r="J265" i="38" s="1"/>
  <c r="I266" i="38"/>
  <c r="J266" i="38" s="1"/>
  <c r="I267" i="38"/>
  <c r="J267" i="38" s="1"/>
  <c r="I268" i="38"/>
  <c r="J268" i="38" s="1"/>
  <c r="I269" i="38"/>
  <c r="J269" i="38" s="1"/>
  <c r="I270" i="38"/>
  <c r="J270" i="38" s="1"/>
  <c r="I271" i="38"/>
  <c r="J271" i="38" s="1"/>
  <c r="I272" i="38"/>
  <c r="J272" i="38" s="1"/>
  <c r="I273" i="38"/>
  <c r="J273" i="38" s="1"/>
  <c r="I274" i="38"/>
  <c r="J274" i="38" s="1"/>
  <c r="I275" i="38"/>
  <c r="J275" i="38" s="1"/>
  <c r="I276" i="38"/>
  <c r="J276" i="38" s="1"/>
  <c r="I277" i="38"/>
  <c r="J277" i="38" s="1"/>
  <c r="I278" i="38"/>
  <c r="J278" i="38" s="1"/>
  <c r="I279" i="38"/>
  <c r="J279" i="38" s="1"/>
  <c r="I280" i="38"/>
  <c r="J280" i="38" s="1"/>
  <c r="I281" i="38"/>
  <c r="J281" i="38" s="1"/>
  <c r="I282" i="38"/>
  <c r="J282" i="38" s="1"/>
  <c r="I283" i="38"/>
  <c r="J283" i="38" s="1"/>
  <c r="I284" i="38"/>
  <c r="J284" i="38" s="1"/>
  <c r="I285" i="38"/>
  <c r="J285" i="38" s="1"/>
  <c r="I286" i="38"/>
  <c r="J286" i="38" s="1"/>
  <c r="I287" i="38"/>
  <c r="J287" i="38" s="1"/>
  <c r="I288" i="38"/>
  <c r="J288" i="38" s="1"/>
  <c r="I289" i="38"/>
  <c r="J289" i="38" s="1"/>
  <c r="I290" i="38"/>
  <c r="J290" i="38" s="1"/>
  <c r="I291" i="38"/>
  <c r="J291" i="38" s="1"/>
  <c r="I292" i="38"/>
  <c r="J292" i="38" s="1"/>
  <c r="I293" i="38"/>
  <c r="J293" i="38" s="1"/>
  <c r="I294" i="38"/>
  <c r="J294" i="38" s="1"/>
  <c r="I295" i="38"/>
  <c r="J295" i="38" s="1"/>
  <c r="I296" i="38"/>
  <c r="J296" i="38" s="1"/>
  <c r="I297" i="38"/>
  <c r="J297" i="38" s="1"/>
  <c r="I298" i="38"/>
  <c r="J298" i="38" s="1"/>
  <c r="I299" i="38"/>
  <c r="J299" i="38" s="1"/>
  <c r="I300" i="38"/>
  <c r="J300" i="38" s="1"/>
  <c r="I301" i="38"/>
  <c r="J301" i="38" s="1"/>
  <c r="I302" i="38"/>
  <c r="J302" i="38" s="1"/>
  <c r="I303" i="38"/>
  <c r="J303" i="38" s="1"/>
  <c r="I304" i="38"/>
  <c r="J304" i="38" s="1"/>
  <c r="I305" i="38"/>
  <c r="J305" i="38" s="1"/>
  <c r="I306" i="38"/>
  <c r="J306" i="38" s="1"/>
  <c r="I307" i="38"/>
  <c r="J307" i="38" s="1"/>
  <c r="I308" i="38"/>
  <c r="J308" i="38" s="1"/>
  <c r="I309" i="38"/>
  <c r="J309" i="38" s="1"/>
  <c r="I310" i="38"/>
  <c r="J310" i="38" s="1"/>
  <c r="I311" i="38"/>
  <c r="J311" i="38" s="1"/>
  <c r="I312" i="38"/>
  <c r="J312" i="38" s="1"/>
  <c r="I313" i="38"/>
  <c r="J313" i="38" s="1"/>
  <c r="I314" i="38"/>
  <c r="J314" i="38" s="1"/>
  <c r="I315" i="38"/>
  <c r="J315" i="38" s="1"/>
  <c r="I316" i="38"/>
  <c r="J316" i="38" s="1"/>
  <c r="I317" i="38"/>
  <c r="J317" i="38" s="1"/>
  <c r="I318" i="38"/>
  <c r="J318" i="38" s="1"/>
  <c r="I319" i="38"/>
  <c r="J319" i="38" s="1"/>
  <c r="I320" i="38"/>
  <c r="J320" i="38" s="1"/>
  <c r="I321" i="38"/>
  <c r="J321" i="38" s="1"/>
  <c r="I322" i="38"/>
  <c r="J322" i="38" s="1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L99" i="38"/>
  <c r="L100" i="38"/>
  <c r="L101" i="38"/>
  <c r="L102" i="38"/>
  <c r="L103" i="38"/>
  <c r="L104" i="38"/>
  <c r="L105" i="38"/>
  <c r="L106" i="38"/>
  <c r="L107" i="38"/>
  <c r="L108" i="38"/>
  <c r="L109" i="38"/>
  <c r="L110" i="38"/>
  <c r="L111" i="38"/>
  <c r="L112" i="38"/>
  <c r="L113" i="38"/>
  <c r="L114" i="38"/>
  <c r="L115" i="38"/>
  <c r="L116" i="38"/>
  <c r="L117" i="38"/>
  <c r="L118" i="38"/>
  <c r="L119" i="38"/>
  <c r="L120" i="38"/>
  <c r="L121" i="38"/>
  <c r="L122" i="38"/>
  <c r="L123" i="38"/>
  <c r="L124" i="38"/>
  <c r="L125" i="38"/>
  <c r="L126" i="38"/>
  <c r="L127" i="38"/>
  <c r="L128" i="38"/>
  <c r="L129" i="38"/>
  <c r="L130" i="38"/>
  <c r="L131" i="38"/>
  <c r="L132" i="38"/>
  <c r="L133" i="38"/>
  <c r="L134" i="38"/>
  <c r="L135" i="38"/>
  <c r="L136" i="38"/>
  <c r="L137" i="38"/>
  <c r="L138" i="38"/>
  <c r="L139" i="38"/>
  <c r="L140" i="38"/>
  <c r="L141" i="38"/>
  <c r="L142" i="38"/>
  <c r="L143" i="38"/>
  <c r="L144" i="38"/>
  <c r="L145" i="38"/>
  <c r="L146" i="38"/>
  <c r="L147" i="38"/>
  <c r="L148" i="38"/>
  <c r="L149" i="38"/>
  <c r="L150" i="38"/>
  <c r="L151" i="38"/>
  <c r="L152" i="38"/>
  <c r="L153" i="38"/>
  <c r="L154" i="38"/>
  <c r="L155" i="38"/>
  <c r="L156" i="38"/>
  <c r="L157" i="38"/>
  <c r="L158" i="38"/>
  <c r="L159" i="38"/>
  <c r="L160" i="38"/>
  <c r="L161" i="38"/>
  <c r="L162" i="38"/>
  <c r="L163" i="38"/>
  <c r="L164" i="38"/>
  <c r="L165" i="38"/>
  <c r="L166" i="38"/>
  <c r="L167" i="38"/>
  <c r="L168" i="38"/>
  <c r="L169" i="38"/>
  <c r="L170" i="38"/>
  <c r="L171" i="38"/>
  <c r="L172" i="38"/>
  <c r="L173" i="38"/>
  <c r="L174" i="38"/>
  <c r="L175" i="38"/>
  <c r="L176" i="38"/>
  <c r="L177" i="38"/>
  <c r="L178" i="38"/>
  <c r="L179" i="38"/>
  <c r="L180" i="38"/>
  <c r="L181" i="38"/>
  <c r="L182" i="38"/>
  <c r="L183" i="38"/>
  <c r="L184" i="38"/>
  <c r="L185" i="38"/>
  <c r="L186" i="38"/>
  <c r="L187" i="38"/>
  <c r="L188" i="38"/>
  <c r="L189" i="38"/>
  <c r="L190" i="38"/>
  <c r="L191" i="38"/>
  <c r="L192" i="38"/>
  <c r="L193" i="38"/>
  <c r="L194" i="38"/>
  <c r="L195" i="38"/>
  <c r="L196" i="38"/>
  <c r="L197" i="38"/>
  <c r="L198" i="38"/>
  <c r="L199" i="38"/>
  <c r="L200" i="38"/>
  <c r="L201" i="38"/>
  <c r="L202" i="38"/>
  <c r="L203" i="38"/>
  <c r="L204" i="38"/>
  <c r="L205" i="38"/>
  <c r="L206" i="38"/>
  <c r="L207" i="38"/>
  <c r="L208" i="38"/>
  <c r="L209" i="38"/>
  <c r="L210" i="38"/>
  <c r="L211" i="38"/>
  <c r="L212" i="38"/>
  <c r="L213" i="38"/>
  <c r="L214" i="38"/>
  <c r="L215" i="38"/>
  <c r="L216" i="38"/>
  <c r="L217" i="38"/>
  <c r="L218" i="38"/>
  <c r="L219" i="38"/>
  <c r="L220" i="38"/>
  <c r="L221" i="38"/>
  <c r="L222" i="38"/>
  <c r="L223" i="38"/>
  <c r="L224" i="38"/>
  <c r="L225" i="38"/>
  <c r="L226" i="38"/>
  <c r="L227" i="38"/>
  <c r="L228" i="38"/>
  <c r="L229" i="38"/>
  <c r="L230" i="38"/>
  <c r="L231" i="38"/>
  <c r="L232" i="38"/>
  <c r="L233" i="38"/>
  <c r="L234" i="38"/>
  <c r="L235" i="38"/>
  <c r="L236" i="38"/>
  <c r="L237" i="38"/>
  <c r="L238" i="38"/>
  <c r="L239" i="38"/>
  <c r="L240" i="38"/>
  <c r="L241" i="38"/>
  <c r="L242" i="38"/>
  <c r="L243" i="38"/>
  <c r="L244" i="38"/>
  <c r="L245" i="38"/>
  <c r="L246" i="38"/>
  <c r="L247" i="38"/>
  <c r="L248" i="38"/>
  <c r="L249" i="38"/>
  <c r="L250" i="38"/>
  <c r="L251" i="38"/>
  <c r="L252" i="38"/>
  <c r="L253" i="38"/>
  <c r="L254" i="38"/>
  <c r="L255" i="38"/>
  <c r="L256" i="38"/>
  <c r="L257" i="38"/>
  <c r="L258" i="38"/>
  <c r="L259" i="38"/>
  <c r="L260" i="38"/>
  <c r="L261" i="38"/>
  <c r="L262" i="38"/>
  <c r="L263" i="38"/>
  <c r="L264" i="38"/>
  <c r="L265" i="38"/>
  <c r="L266" i="38"/>
  <c r="L267" i="38"/>
  <c r="L268" i="38"/>
  <c r="L269" i="38"/>
  <c r="L270" i="38"/>
  <c r="L271" i="38"/>
  <c r="L272" i="38"/>
  <c r="L273" i="38"/>
  <c r="L274" i="38"/>
  <c r="L275" i="38"/>
  <c r="L276" i="38"/>
  <c r="L277" i="38"/>
  <c r="L278" i="38"/>
  <c r="L279" i="38"/>
  <c r="L280" i="38"/>
  <c r="L281" i="38"/>
  <c r="L282" i="38"/>
  <c r="L283" i="38"/>
  <c r="L284" i="38"/>
  <c r="L285" i="38"/>
  <c r="L286" i="38"/>
  <c r="L287" i="38"/>
  <c r="L288" i="38"/>
  <c r="L289" i="38"/>
  <c r="L290" i="38"/>
  <c r="L291" i="38"/>
  <c r="L292" i="38"/>
  <c r="L293" i="38"/>
  <c r="L294" i="38"/>
  <c r="L295" i="38"/>
  <c r="L296" i="38"/>
  <c r="L297" i="38"/>
  <c r="L298" i="38"/>
  <c r="L299" i="38"/>
  <c r="L300" i="38"/>
  <c r="L301" i="38"/>
  <c r="L302" i="38"/>
  <c r="L303" i="38"/>
  <c r="L304" i="38"/>
  <c r="L305" i="38"/>
  <c r="L306" i="38"/>
  <c r="L307" i="38"/>
  <c r="L308" i="38"/>
  <c r="L309" i="38"/>
  <c r="L310" i="38"/>
  <c r="L311" i="38"/>
  <c r="L312" i="38"/>
  <c r="L313" i="38"/>
  <c r="L314" i="38"/>
  <c r="L315" i="38"/>
  <c r="L316" i="38"/>
  <c r="L317" i="38"/>
  <c r="L318" i="38"/>
  <c r="L319" i="38"/>
  <c r="L320" i="38"/>
  <c r="L321" i="38"/>
  <c r="L322" i="38"/>
  <c r="L15" i="38"/>
  <c r="I123" i="38"/>
  <c r="J123" i="38" s="1"/>
  <c r="I122" i="38"/>
  <c r="J122" i="38" s="1"/>
  <c r="I121" i="38"/>
  <c r="J121" i="38" s="1"/>
  <c r="I120" i="38"/>
  <c r="J120" i="38" s="1"/>
  <c r="I119" i="38"/>
  <c r="J119" i="38" s="1"/>
  <c r="I118" i="38"/>
  <c r="J118" i="38" s="1"/>
  <c r="I117" i="38"/>
  <c r="J117" i="38" s="1"/>
  <c r="I116" i="38"/>
  <c r="J116" i="38" s="1"/>
  <c r="I115" i="38"/>
  <c r="J115" i="38" s="1"/>
  <c r="I114" i="38"/>
  <c r="J114" i="38" s="1"/>
  <c r="I113" i="38"/>
  <c r="J113" i="38" s="1"/>
  <c r="I112" i="38"/>
  <c r="J112" i="38" s="1"/>
  <c r="I111" i="38"/>
  <c r="J111" i="38" s="1"/>
  <c r="I110" i="38"/>
  <c r="J110" i="38" s="1"/>
  <c r="I109" i="38"/>
  <c r="J109" i="38" s="1"/>
  <c r="I108" i="38"/>
  <c r="J108" i="38" s="1"/>
  <c r="I107" i="38"/>
  <c r="J107" i="38" s="1"/>
  <c r="I106" i="38"/>
  <c r="J106" i="38" s="1"/>
  <c r="I105" i="38"/>
  <c r="J105" i="38" s="1"/>
  <c r="I104" i="38"/>
  <c r="J104" i="38" s="1"/>
  <c r="I103" i="38"/>
  <c r="J103" i="38" s="1"/>
  <c r="I102" i="38"/>
  <c r="J102" i="38" s="1"/>
  <c r="I101" i="38"/>
  <c r="J101" i="38" s="1"/>
  <c r="I100" i="38"/>
  <c r="J100" i="38" s="1"/>
  <c r="I99" i="38"/>
  <c r="J99" i="38" s="1"/>
  <c r="I98" i="38"/>
  <c r="J98" i="38" s="1"/>
  <c r="I97" i="38"/>
  <c r="J97" i="38" s="1"/>
  <c r="I96" i="38"/>
  <c r="J96" i="38" s="1"/>
  <c r="I95" i="38"/>
  <c r="J95" i="38" s="1"/>
  <c r="I94" i="38"/>
  <c r="J94" i="38" s="1"/>
  <c r="I93" i="38"/>
  <c r="J93" i="38" s="1"/>
  <c r="I92" i="38"/>
  <c r="J92" i="38" s="1"/>
  <c r="I91" i="38"/>
  <c r="J91" i="38" s="1"/>
  <c r="I90" i="38"/>
  <c r="J90" i="38" s="1"/>
  <c r="I89" i="38"/>
  <c r="J89" i="38" s="1"/>
  <c r="I88" i="38"/>
  <c r="J88" i="38" s="1"/>
  <c r="I87" i="38"/>
  <c r="J87" i="38" s="1"/>
  <c r="I86" i="38"/>
  <c r="J86" i="38" s="1"/>
  <c r="I85" i="38"/>
  <c r="J85" i="38" s="1"/>
  <c r="I84" i="38"/>
  <c r="J84" i="38" s="1"/>
  <c r="I83" i="38"/>
  <c r="J83" i="38" s="1"/>
  <c r="I82" i="38"/>
  <c r="J82" i="38" s="1"/>
  <c r="I81" i="38"/>
  <c r="J81" i="38" s="1"/>
  <c r="I80" i="38"/>
  <c r="J80" i="38" s="1"/>
  <c r="I79" i="38"/>
  <c r="J79" i="38" s="1"/>
  <c r="I78" i="38"/>
  <c r="J78" i="38" s="1"/>
  <c r="I77" i="38"/>
  <c r="J77" i="38" s="1"/>
  <c r="I76" i="38"/>
  <c r="J76" i="38" s="1"/>
  <c r="I75" i="38"/>
  <c r="J75" i="38" s="1"/>
  <c r="I74" i="38"/>
  <c r="J74" i="38" s="1"/>
  <c r="I73" i="38"/>
  <c r="J73" i="38" s="1"/>
  <c r="I72" i="38"/>
  <c r="J72" i="38" s="1"/>
  <c r="I71" i="38"/>
  <c r="J71" i="38" s="1"/>
  <c r="I70" i="38"/>
  <c r="J70" i="38" s="1"/>
  <c r="I69" i="38"/>
  <c r="J69" i="38" s="1"/>
  <c r="I68" i="38"/>
  <c r="J68" i="38" s="1"/>
  <c r="I67" i="38"/>
  <c r="J67" i="38" s="1"/>
  <c r="I66" i="38"/>
  <c r="J66" i="38" s="1"/>
  <c r="I65" i="38"/>
  <c r="J65" i="38" s="1"/>
  <c r="I64" i="38"/>
  <c r="J64" i="38" s="1"/>
  <c r="I63" i="38"/>
  <c r="J63" i="38" s="1"/>
  <c r="I62" i="38"/>
  <c r="J62" i="38" s="1"/>
  <c r="I61" i="38"/>
  <c r="J61" i="38" s="1"/>
  <c r="I60" i="38"/>
  <c r="J60" i="38" s="1"/>
  <c r="I59" i="38"/>
  <c r="J59" i="38" s="1"/>
  <c r="I58" i="38"/>
  <c r="J58" i="38" s="1"/>
  <c r="I57" i="38"/>
  <c r="J57" i="38" s="1"/>
  <c r="I56" i="38"/>
  <c r="J56" i="38" s="1"/>
  <c r="I55" i="38"/>
  <c r="J55" i="38" s="1"/>
  <c r="I54" i="38"/>
  <c r="J54" i="38" s="1"/>
  <c r="I53" i="38"/>
  <c r="J53" i="38" s="1"/>
  <c r="I52" i="38"/>
  <c r="J52" i="38" s="1"/>
  <c r="I51" i="38"/>
  <c r="J51" i="38" s="1"/>
  <c r="I50" i="38"/>
  <c r="J50" i="38" s="1"/>
  <c r="I49" i="38"/>
  <c r="J49" i="38" s="1"/>
  <c r="I48" i="38"/>
  <c r="J48" i="38" s="1"/>
  <c r="I47" i="38"/>
  <c r="J47" i="38" s="1"/>
  <c r="I46" i="38"/>
  <c r="J46" i="38" s="1"/>
  <c r="I45" i="38"/>
  <c r="J45" i="38" s="1"/>
  <c r="I44" i="38"/>
  <c r="J44" i="38" s="1"/>
  <c r="I43" i="38"/>
  <c r="J43" i="38" s="1"/>
  <c r="I42" i="38"/>
  <c r="J42" i="38" s="1"/>
  <c r="I41" i="38"/>
  <c r="J41" i="38" s="1"/>
  <c r="I40" i="38"/>
  <c r="J40" i="38" s="1"/>
  <c r="I39" i="38"/>
  <c r="J39" i="38" s="1"/>
  <c r="I38" i="38"/>
  <c r="J38" i="38" s="1"/>
  <c r="I37" i="38"/>
  <c r="J37" i="38" s="1"/>
  <c r="I36" i="38"/>
  <c r="J36" i="38" s="1"/>
  <c r="I35" i="38"/>
  <c r="J35" i="38" s="1"/>
  <c r="I34" i="38"/>
  <c r="J34" i="38" s="1"/>
  <c r="I33" i="38"/>
  <c r="J33" i="38" s="1"/>
  <c r="I32" i="38"/>
  <c r="J32" i="38" s="1"/>
  <c r="I31" i="38"/>
  <c r="J31" i="38" s="1"/>
  <c r="I30" i="38"/>
  <c r="J30" i="38" s="1"/>
  <c r="I29" i="38"/>
  <c r="J29" i="38" s="1"/>
  <c r="I28" i="38"/>
  <c r="J28" i="38" s="1"/>
  <c r="I27" i="38"/>
  <c r="J27" i="38" s="1"/>
  <c r="I26" i="38"/>
  <c r="J26" i="38" s="1"/>
  <c r="I25" i="38"/>
  <c r="J25" i="38" s="1"/>
  <c r="I24" i="38"/>
  <c r="J24" i="38" s="1"/>
  <c r="I23" i="38"/>
  <c r="J23" i="38" s="1"/>
  <c r="I22" i="38"/>
  <c r="J22" i="38" s="1"/>
  <c r="I21" i="38"/>
  <c r="J21" i="38" s="1"/>
  <c r="I20" i="38"/>
  <c r="J20" i="38" s="1"/>
  <c r="I19" i="38"/>
  <c r="J19" i="38" s="1"/>
  <c r="I18" i="38"/>
  <c r="J18" i="38" s="1"/>
  <c r="I17" i="38"/>
  <c r="J17" i="38" s="1"/>
  <c r="I16" i="38"/>
  <c r="J16" i="38" s="1"/>
  <c r="I15" i="38"/>
  <c r="J15" i="38" s="1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5" i="36"/>
  <c r="F74" i="32"/>
  <c r="F83" i="32" s="1"/>
  <c r="F75" i="32"/>
  <c r="F84" i="32" s="1"/>
  <c r="F76" i="32"/>
  <c r="F85" i="32" s="1"/>
  <c r="F77" i="32"/>
  <c r="K77" i="32" s="1"/>
  <c r="F78" i="32"/>
  <c r="F87" i="32" s="1"/>
  <c r="F79" i="32"/>
  <c r="F88" i="32" s="1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122" i="33"/>
  <c r="L123" i="33"/>
  <c r="L124" i="33"/>
  <c r="L125" i="33"/>
  <c r="L126" i="33"/>
  <c r="L127" i="33"/>
  <c r="L128" i="33"/>
  <c r="L129" i="33"/>
  <c r="L130" i="33"/>
  <c r="L131" i="33"/>
  <c r="L132" i="33"/>
  <c r="L133" i="33"/>
  <c r="L134" i="33"/>
  <c r="L135" i="33"/>
  <c r="L136" i="33"/>
  <c r="L137" i="33"/>
  <c r="L138" i="33"/>
  <c r="L139" i="33"/>
  <c r="L140" i="33"/>
  <c r="L141" i="33"/>
  <c r="L142" i="33"/>
  <c r="L143" i="33"/>
  <c r="L144" i="33"/>
  <c r="L145" i="33"/>
  <c r="L146" i="33"/>
  <c r="L147" i="33"/>
  <c r="L148" i="33"/>
  <c r="L149" i="33"/>
  <c r="L150" i="33"/>
  <c r="L151" i="33"/>
  <c r="L152" i="33"/>
  <c r="L153" i="33"/>
  <c r="L154" i="33"/>
  <c r="L155" i="33"/>
  <c r="L156" i="33"/>
  <c r="L157" i="33"/>
  <c r="L158" i="33"/>
  <c r="L159" i="33"/>
  <c r="L160" i="33"/>
  <c r="L161" i="33"/>
  <c r="L16" i="33"/>
  <c r="I161" i="33"/>
  <c r="J161" i="33" s="1"/>
  <c r="I159" i="33"/>
  <c r="J159" i="33" s="1"/>
  <c r="I160" i="33"/>
  <c r="J160" i="33"/>
  <c r="I158" i="33"/>
  <c r="J158" i="33" s="1"/>
  <c r="I157" i="33"/>
  <c r="J157" i="33" s="1"/>
  <c r="I156" i="33"/>
  <c r="J156" i="33" s="1"/>
  <c r="I155" i="33"/>
  <c r="J155" i="33" s="1"/>
  <c r="I154" i="33"/>
  <c r="J154" i="33" s="1"/>
  <c r="I153" i="33"/>
  <c r="J153" i="33" s="1"/>
  <c r="I152" i="33"/>
  <c r="J152" i="33" s="1"/>
  <c r="I151" i="33"/>
  <c r="J151" i="33" s="1"/>
  <c r="I150" i="33"/>
  <c r="J150" i="33" s="1"/>
  <c r="I149" i="33"/>
  <c r="J149" i="33" s="1"/>
  <c r="I148" i="33"/>
  <c r="J148" i="33" s="1"/>
  <c r="I147" i="33"/>
  <c r="J147" i="33" s="1"/>
  <c r="I146" i="33"/>
  <c r="J146" i="33" s="1"/>
  <c r="I145" i="33"/>
  <c r="J145" i="33" s="1"/>
  <c r="I144" i="33"/>
  <c r="J144" i="33" s="1"/>
  <c r="I143" i="33"/>
  <c r="J143" i="33" s="1"/>
  <c r="I142" i="33"/>
  <c r="J142" i="33" s="1"/>
  <c r="I141" i="33"/>
  <c r="J141" i="33" s="1"/>
  <c r="I140" i="33"/>
  <c r="J140" i="33" s="1"/>
  <c r="I139" i="33"/>
  <c r="J139" i="33" s="1"/>
  <c r="I138" i="33"/>
  <c r="J138" i="33" s="1"/>
  <c r="I137" i="33"/>
  <c r="J137" i="33" s="1"/>
  <c r="I136" i="33"/>
  <c r="J136" i="33" s="1"/>
  <c r="I135" i="33"/>
  <c r="J135" i="33" s="1"/>
  <c r="I134" i="33"/>
  <c r="J134" i="33" s="1"/>
  <c r="I133" i="33"/>
  <c r="J133" i="33" s="1"/>
  <c r="I132" i="33"/>
  <c r="J132" i="33" s="1"/>
  <c r="I131" i="33"/>
  <c r="J131" i="33" s="1"/>
  <c r="I130" i="33"/>
  <c r="J130" i="33" s="1"/>
  <c r="I129" i="33"/>
  <c r="J129" i="33" s="1"/>
  <c r="I128" i="33"/>
  <c r="J128" i="33" s="1"/>
  <c r="I127" i="33"/>
  <c r="J127" i="33" s="1"/>
  <c r="I126" i="33"/>
  <c r="J126" i="33" s="1"/>
  <c r="I125" i="33"/>
  <c r="J125" i="33" s="1"/>
  <c r="I124" i="33"/>
  <c r="J124" i="33" s="1"/>
  <c r="I123" i="33"/>
  <c r="J123" i="33" s="1"/>
  <c r="I122" i="33"/>
  <c r="J122" i="33" s="1"/>
  <c r="I121" i="33"/>
  <c r="J121" i="33" s="1"/>
  <c r="I120" i="33"/>
  <c r="J120" i="33" s="1"/>
  <c r="I119" i="33"/>
  <c r="J119" i="33" s="1"/>
  <c r="I118" i="33"/>
  <c r="J118" i="33" s="1"/>
  <c r="I117" i="33"/>
  <c r="J117" i="33" s="1"/>
  <c r="I116" i="33"/>
  <c r="J116" i="33" s="1"/>
  <c r="I115" i="33"/>
  <c r="J115" i="33" s="1"/>
  <c r="I114" i="33"/>
  <c r="J114" i="33" s="1"/>
  <c r="I113" i="33"/>
  <c r="J113" i="33" s="1"/>
  <c r="I112" i="33"/>
  <c r="J112" i="33" s="1"/>
  <c r="I111" i="33"/>
  <c r="J111" i="33" s="1"/>
  <c r="I110" i="33"/>
  <c r="J110" i="33" s="1"/>
  <c r="I109" i="33"/>
  <c r="J109" i="33" s="1"/>
  <c r="I108" i="33"/>
  <c r="J108" i="33" s="1"/>
  <c r="I107" i="33"/>
  <c r="J107" i="33" s="1"/>
  <c r="I106" i="33"/>
  <c r="J106" i="33" s="1"/>
  <c r="I105" i="33"/>
  <c r="J105" i="33" s="1"/>
  <c r="I104" i="33"/>
  <c r="J104" i="33" s="1"/>
  <c r="I103" i="33"/>
  <c r="J103" i="33" s="1"/>
  <c r="I102" i="33"/>
  <c r="J102" i="33" s="1"/>
  <c r="I101" i="33"/>
  <c r="J101" i="33" s="1"/>
  <c r="I100" i="33"/>
  <c r="J100" i="33" s="1"/>
  <c r="I99" i="33"/>
  <c r="J99" i="33" s="1"/>
  <c r="I98" i="33"/>
  <c r="J98" i="33" s="1"/>
  <c r="I97" i="33"/>
  <c r="J97" i="33" s="1"/>
  <c r="I96" i="33"/>
  <c r="J96" i="33" s="1"/>
  <c r="I95" i="33"/>
  <c r="J95" i="33" s="1"/>
  <c r="I94" i="33"/>
  <c r="J94" i="33" s="1"/>
  <c r="I93" i="33"/>
  <c r="J93" i="33" s="1"/>
  <c r="I92" i="33"/>
  <c r="J92" i="33" s="1"/>
  <c r="I91" i="33"/>
  <c r="J91" i="33" s="1"/>
  <c r="I90" i="33"/>
  <c r="J90" i="33" s="1"/>
  <c r="I89" i="33"/>
  <c r="J89" i="33" s="1"/>
  <c r="I88" i="33"/>
  <c r="J88" i="33" s="1"/>
  <c r="I87" i="33"/>
  <c r="J87" i="33" s="1"/>
  <c r="I86" i="33"/>
  <c r="J86" i="33" s="1"/>
  <c r="I85" i="33"/>
  <c r="J85" i="33" s="1"/>
  <c r="I84" i="33"/>
  <c r="J84" i="33" s="1"/>
  <c r="I83" i="33"/>
  <c r="J83" i="33" s="1"/>
  <c r="I82" i="33"/>
  <c r="J82" i="33" s="1"/>
  <c r="I81" i="33"/>
  <c r="J81" i="33" s="1"/>
  <c r="I80" i="33"/>
  <c r="J80" i="33" s="1"/>
  <c r="I79" i="33"/>
  <c r="J79" i="33" s="1"/>
  <c r="I78" i="33"/>
  <c r="J78" i="33" s="1"/>
  <c r="I77" i="33"/>
  <c r="J77" i="33" s="1"/>
  <c r="I76" i="33"/>
  <c r="J76" i="33" s="1"/>
  <c r="I75" i="33"/>
  <c r="J75" i="33" s="1"/>
  <c r="I74" i="33"/>
  <c r="J74" i="33" s="1"/>
  <c r="I73" i="33"/>
  <c r="J73" i="33" s="1"/>
  <c r="I72" i="33"/>
  <c r="J72" i="33" s="1"/>
  <c r="I71" i="33"/>
  <c r="J71" i="33" s="1"/>
  <c r="I70" i="33"/>
  <c r="J70" i="33" s="1"/>
  <c r="I69" i="33"/>
  <c r="J69" i="33" s="1"/>
  <c r="I68" i="33"/>
  <c r="J68" i="33" s="1"/>
  <c r="I67" i="33"/>
  <c r="J67" i="33" s="1"/>
  <c r="I66" i="33"/>
  <c r="J66" i="33" s="1"/>
  <c r="I65" i="33"/>
  <c r="J65" i="33" s="1"/>
  <c r="I64" i="33"/>
  <c r="J64" i="33" s="1"/>
  <c r="I63" i="33"/>
  <c r="J63" i="33" s="1"/>
  <c r="I62" i="33"/>
  <c r="J62" i="33" s="1"/>
  <c r="I61" i="33"/>
  <c r="J61" i="33" s="1"/>
  <c r="I60" i="33"/>
  <c r="J60" i="33" s="1"/>
  <c r="I59" i="33"/>
  <c r="J59" i="33" s="1"/>
  <c r="I58" i="33"/>
  <c r="J58" i="33" s="1"/>
  <c r="I57" i="33"/>
  <c r="J57" i="33" s="1"/>
  <c r="I56" i="33"/>
  <c r="J56" i="33" s="1"/>
  <c r="I55" i="33"/>
  <c r="J55" i="33" s="1"/>
  <c r="I54" i="33"/>
  <c r="J54" i="33" s="1"/>
  <c r="I53" i="33"/>
  <c r="J53" i="33" s="1"/>
  <c r="I52" i="33"/>
  <c r="J52" i="33" s="1"/>
  <c r="I51" i="33"/>
  <c r="J51" i="33" s="1"/>
  <c r="I50" i="33"/>
  <c r="J50" i="33" s="1"/>
  <c r="I49" i="33"/>
  <c r="J49" i="33" s="1"/>
  <c r="I48" i="33"/>
  <c r="J48" i="33" s="1"/>
  <c r="I47" i="33"/>
  <c r="J47" i="33" s="1"/>
  <c r="I46" i="33"/>
  <c r="J46" i="33" s="1"/>
  <c r="I45" i="33"/>
  <c r="J45" i="33" s="1"/>
  <c r="I44" i="33"/>
  <c r="J44" i="33" s="1"/>
  <c r="I43" i="33"/>
  <c r="J43" i="33" s="1"/>
  <c r="I42" i="33"/>
  <c r="J42" i="33" s="1"/>
  <c r="I41" i="33"/>
  <c r="J41" i="33" s="1"/>
  <c r="I40" i="33"/>
  <c r="J40" i="33" s="1"/>
  <c r="I39" i="33"/>
  <c r="J39" i="33" s="1"/>
  <c r="I38" i="33"/>
  <c r="J38" i="33" s="1"/>
  <c r="I37" i="33"/>
  <c r="J37" i="33" s="1"/>
  <c r="I36" i="33"/>
  <c r="J36" i="33" s="1"/>
  <c r="I35" i="33"/>
  <c r="J35" i="33" s="1"/>
  <c r="I34" i="33"/>
  <c r="J34" i="33" s="1"/>
  <c r="I33" i="33"/>
  <c r="J33" i="33" s="1"/>
  <c r="I32" i="33"/>
  <c r="J32" i="33" s="1"/>
  <c r="I31" i="33"/>
  <c r="J31" i="33" s="1"/>
  <c r="I30" i="33"/>
  <c r="J30" i="33" s="1"/>
  <c r="I29" i="33"/>
  <c r="J29" i="33" s="1"/>
  <c r="I28" i="33"/>
  <c r="J28" i="33" s="1"/>
  <c r="I27" i="33"/>
  <c r="J27" i="33" s="1"/>
  <c r="I26" i="33"/>
  <c r="J26" i="33" s="1"/>
  <c r="I25" i="33"/>
  <c r="J25" i="33" s="1"/>
  <c r="I24" i="33"/>
  <c r="J24" i="33" s="1"/>
  <c r="I23" i="33"/>
  <c r="J23" i="33" s="1"/>
  <c r="I22" i="33"/>
  <c r="J22" i="33" s="1"/>
  <c r="I21" i="33"/>
  <c r="J21" i="33" s="1"/>
  <c r="I20" i="33"/>
  <c r="J20" i="33" s="1"/>
  <c r="I19" i="33"/>
  <c r="J19" i="33" s="1"/>
  <c r="I18" i="33"/>
  <c r="J18" i="33" s="1"/>
  <c r="I17" i="33"/>
  <c r="J17" i="33" s="1"/>
  <c r="I16" i="33"/>
  <c r="J16" i="33" s="1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L153" i="30"/>
  <c r="L154" i="30"/>
  <c r="L155" i="30"/>
  <c r="L156" i="30"/>
  <c r="L157" i="30"/>
  <c r="L158" i="30"/>
  <c r="L159" i="30"/>
  <c r="L160" i="30"/>
  <c r="L161" i="30"/>
  <c r="L162" i="30"/>
  <c r="L163" i="30"/>
  <c r="L164" i="30"/>
  <c r="L165" i="30"/>
  <c r="L166" i="30"/>
  <c r="L167" i="30"/>
  <c r="L168" i="30"/>
  <c r="L169" i="30"/>
  <c r="L170" i="30"/>
  <c r="L171" i="30"/>
  <c r="L172" i="30"/>
  <c r="L173" i="30"/>
  <c r="L174" i="30"/>
  <c r="L175" i="30"/>
  <c r="L176" i="30"/>
  <c r="L177" i="30"/>
  <c r="L178" i="30"/>
  <c r="L179" i="30"/>
  <c r="L180" i="30"/>
  <c r="L181" i="30"/>
  <c r="L182" i="30"/>
  <c r="L183" i="30"/>
  <c r="L184" i="30"/>
  <c r="L185" i="30"/>
  <c r="L186" i="30"/>
  <c r="L187" i="30"/>
  <c r="L188" i="30"/>
  <c r="L189" i="30"/>
  <c r="L190" i="30"/>
  <c r="L191" i="30"/>
  <c r="L192" i="30"/>
  <c r="L193" i="30"/>
  <c r="L194" i="30"/>
  <c r="L195" i="30"/>
  <c r="L196" i="30"/>
  <c r="L197" i="30"/>
  <c r="L198" i="30"/>
  <c r="L199" i="30"/>
  <c r="L200" i="30"/>
  <c r="L201" i="30"/>
  <c r="L202" i="30"/>
  <c r="L203" i="30"/>
  <c r="L204" i="30"/>
  <c r="L205" i="30"/>
  <c r="L206" i="30"/>
  <c r="L207" i="30"/>
  <c r="L208" i="30"/>
  <c r="L209" i="30"/>
  <c r="L210" i="30"/>
  <c r="L211" i="30"/>
  <c r="L212" i="30"/>
  <c r="L213" i="30"/>
  <c r="L214" i="30"/>
  <c r="L215" i="30"/>
  <c r="L216" i="30"/>
  <c r="L217" i="30"/>
  <c r="L218" i="30"/>
  <c r="L219" i="30"/>
  <c r="L220" i="30"/>
  <c r="L221" i="30"/>
  <c r="L222" i="30"/>
  <c r="L223" i="30"/>
  <c r="L224" i="30"/>
  <c r="L225" i="30"/>
  <c r="L226" i="30"/>
  <c r="L227" i="30"/>
  <c r="L228" i="30"/>
  <c r="L229" i="30"/>
  <c r="L230" i="30"/>
  <c r="L231" i="30"/>
  <c r="L232" i="30"/>
  <c r="L233" i="30"/>
  <c r="L234" i="30"/>
  <c r="L235" i="30"/>
  <c r="L236" i="30"/>
  <c r="L237" i="30"/>
  <c r="L238" i="30"/>
  <c r="L239" i="30"/>
  <c r="L240" i="30"/>
  <c r="L241" i="30"/>
  <c r="L242" i="30"/>
  <c r="L243" i="30"/>
  <c r="L244" i="30"/>
  <c r="L245" i="30"/>
  <c r="L246" i="30"/>
  <c r="L247" i="30"/>
  <c r="L248" i="30"/>
  <c r="L249" i="30"/>
  <c r="L250" i="30"/>
  <c r="L251" i="30"/>
  <c r="L252" i="30"/>
  <c r="L253" i="30"/>
  <c r="L254" i="30"/>
  <c r="L255" i="30"/>
  <c r="L256" i="30"/>
  <c r="L257" i="30"/>
  <c r="L258" i="30"/>
  <c r="L259" i="30"/>
  <c r="L260" i="30"/>
  <c r="L261" i="30"/>
  <c r="L262" i="30"/>
  <c r="L263" i="30"/>
  <c r="L264" i="30"/>
  <c r="L265" i="30"/>
  <c r="L266" i="30"/>
  <c r="L267" i="30"/>
  <c r="L268" i="30"/>
  <c r="L269" i="30"/>
  <c r="L270" i="30"/>
  <c r="L271" i="30"/>
  <c r="L272" i="30"/>
  <c r="L273" i="30"/>
  <c r="L274" i="30"/>
  <c r="L275" i="30"/>
  <c r="L276" i="30"/>
  <c r="L277" i="30"/>
  <c r="L278" i="30"/>
  <c r="L279" i="30"/>
  <c r="L280" i="30"/>
  <c r="L281" i="30"/>
  <c r="L282" i="30"/>
  <c r="L283" i="30"/>
  <c r="L284" i="30"/>
  <c r="L285" i="30"/>
  <c r="L286" i="30"/>
  <c r="L287" i="30"/>
  <c r="L288" i="30"/>
  <c r="L289" i="30"/>
  <c r="L290" i="30"/>
  <c r="L291" i="30"/>
  <c r="L292" i="30"/>
  <c r="L293" i="30"/>
  <c r="L294" i="30"/>
  <c r="L295" i="30"/>
  <c r="L296" i="30"/>
  <c r="L297" i="30"/>
  <c r="L298" i="30"/>
  <c r="L299" i="30"/>
  <c r="L300" i="30"/>
  <c r="L301" i="30"/>
  <c r="L302" i="30"/>
  <c r="L303" i="30"/>
  <c r="L304" i="30"/>
  <c r="L305" i="30"/>
  <c r="L306" i="30"/>
  <c r="L307" i="30"/>
  <c r="L308" i="30"/>
  <c r="L309" i="30"/>
  <c r="L310" i="30"/>
  <c r="L311" i="30"/>
  <c r="L312" i="30"/>
  <c r="L313" i="30"/>
  <c r="L314" i="30"/>
  <c r="L315" i="30"/>
  <c r="L316" i="30"/>
  <c r="L317" i="30"/>
  <c r="L318" i="30"/>
  <c r="L319" i="30"/>
  <c r="L320" i="30"/>
  <c r="I21" i="30"/>
  <c r="J21" i="30" s="1"/>
  <c r="I22" i="30"/>
  <c r="J22" i="30"/>
  <c r="I23" i="30"/>
  <c r="J23" i="30" s="1"/>
  <c r="I24" i="30"/>
  <c r="J24" i="30" s="1"/>
  <c r="I25" i="30"/>
  <c r="J25" i="30" s="1"/>
  <c r="I26" i="30"/>
  <c r="J26" i="30" s="1"/>
  <c r="I27" i="30"/>
  <c r="J27" i="30" s="1"/>
  <c r="I28" i="30"/>
  <c r="J28" i="30" s="1"/>
  <c r="I29" i="30"/>
  <c r="J29" i="30" s="1"/>
  <c r="I30" i="30"/>
  <c r="J30" i="30" s="1"/>
  <c r="I31" i="30"/>
  <c r="J31" i="30" s="1"/>
  <c r="I32" i="30"/>
  <c r="J32" i="30" s="1"/>
  <c r="I33" i="30"/>
  <c r="J33" i="30" s="1"/>
  <c r="I34" i="30"/>
  <c r="J34" i="30" s="1"/>
  <c r="I35" i="30"/>
  <c r="J35" i="30" s="1"/>
  <c r="I36" i="30"/>
  <c r="J36" i="30" s="1"/>
  <c r="I37" i="30"/>
  <c r="J37" i="30" s="1"/>
  <c r="I38" i="30"/>
  <c r="J38" i="30" s="1"/>
  <c r="I39" i="30"/>
  <c r="J39" i="30" s="1"/>
  <c r="I40" i="30"/>
  <c r="J40" i="30" s="1"/>
  <c r="I41" i="30"/>
  <c r="J41" i="30" s="1"/>
  <c r="I42" i="30"/>
  <c r="J42" i="30" s="1"/>
  <c r="I43" i="30"/>
  <c r="J43" i="30" s="1"/>
  <c r="I44" i="30"/>
  <c r="J44" i="30" s="1"/>
  <c r="I45" i="30"/>
  <c r="J45" i="30" s="1"/>
  <c r="I46" i="30"/>
  <c r="J46" i="30" s="1"/>
  <c r="I47" i="30"/>
  <c r="J47" i="30" s="1"/>
  <c r="I48" i="30"/>
  <c r="J48" i="30" s="1"/>
  <c r="I49" i="30"/>
  <c r="J49" i="30" s="1"/>
  <c r="I50" i="30"/>
  <c r="J50" i="30" s="1"/>
  <c r="I51" i="30"/>
  <c r="J51" i="30" s="1"/>
  <c r="I52" i="30"/>
  <c r="J52" i="30" s="1"/>
  <c r="I53" i="30"/>
  <c r="J53" i="30" s="1"/>
  <c r="I54" i="30"/>
  <c r="J54" i="30" s="1"/>
  <c r="I55" i="30"/>
  <c r="J55" i="30" s="1"/>
  <c r="I56" i="30"/>
  <c r="J56" i="30" s="1"/>
  <c r="I57" i="30"/>
  <c r="J57" i="30" s="1"/>
  <c r="I58" i="30"/>
  <c r="J58" i="30" s="1"/>
  <c r="I59" i="30"/>
  <c r="J59" i="30" s="1"/>
  <c r="I60" i="30"/>
  <c r="J60" i="30" s="1"/>
  <c r="I61" i="30"/>
  <c r="J61" i="30" s="1"/>
  <c r="I62" i="30"/>
  <c r="J62" i="30" s="1"/>
  <c r="I63" i="30"/>
  <c r="J63" i="30" s="1"/>
  <c r="I64" i="30"/>
  <c r="J64" i="30" s="1"/>
  <c r="I65" i="30"/>
  <c r="J65" i="30" s="1"/>
  <c r="I66" i="30"/>
  <c r="J66" i="30" s="1"/>
  <c r="I67" i="30"/>
  <c r="J67" i="30" s="1"/>
  <c r="I68" i="30"/>
  <c r="J68" i="30" s="1"/>
  <c r="I69" i="30"/>
  <c r="J69" i="30" s="1"/>
  <c r="I70" i="30"/>
  <c r="J70" i="30" s="1"/>
  <c r="I71" i="30"/>
  <c r="J71" i="30" s="1"/>
  <c r="I72" i="30"/>
  <c r="J72" i="30" s="1"/>
  <c r="I73" i="30"/>
  <c r="J73" i="30" s="1"/>
  <c r="I74" i="30"/>
  <c r="J74" i="30" s="1"/>
  <c r="I75" i="30"/>
  <c r="J75" i="30" s="1"/>
  <c r="I76" i="30"/>
  <c r="J76" i="30" s="1"/>
  <c r="I77" i="30"/>
  <c r="J77" i="30" s="1"/>
  <c r="I78" i="30"/>
  <c r="J78" i="30" s="1"/>
  <c r="I79" i="30"/>
  <c r="J79" i="30" s="1"/>
  <c r="I80" i="30"/>
  <c r="J80" i="30" s="1"/>
  <c r="I81" i="30"/>
  <c r="J81" i="30" s="1"/>
  <c r="I82" i="30"/>
  <c r="J82" i="30" s="1"/>
  <c r="I83" i="30"/>
  <c r="J83" i="30" s="1"/>
  <c r="I84" i="30"/>
  <c r="J84" i="30" s="1"/>
  <c r="I85" i="30"/>
  <c r="J85" i="30" s="1"/>
  <c r="I86" i="30"/>
  <c r="J86" i="30" s="1"/>
  <c r="I87" i="30"/>
  <c r="J87" i="30" s="1"/>
  <c r="I88" i="30"/>
  <c r="J88" i="30" s="1"/>
  <c r="I89" i="30"/>
  <c r="J89" i="30" s="1"/>
  <c r="I90" i="30"/>
  <c r="J90" i="30" s="1"/>
  <c r="I91" i="30"/>
  <c r="J91" i="30" s="1"/>
  <c r="I92" i="30"/>
  <c r="J92" i="30" s="1"/>
  <c r="I93" i="30"/>
  <c r="J93" i="30" s="1"/>
  <c r="I94" i="30"/>
  <c r="J94" i="30" s="1"/>
  <c r="I95" i="30"/>
  <c r="J95" i="30" s="1"/>
  <c r="I96" i="30"/>
  <c r="J96" i="30" s="1"/>
  <c r="I97" i="30"/>
  <c r="J97" i="30" s="1"/>
  <c r="I98" i="30"/>
  <c r="J98" i="30" s="1"/>
  <c r="I99" i="30"/>
  <c r="J99" i="30" s="1"/>
  <c r="I100" i="30"/>
  <c r="J100" i="30" s="1"/>
  <c r="I101" i="30"/>
  <c r="J101" i="30" s="1"/>
  <c r="I102" i="30"/>
  <c r="J102" i="30" s="1"/>
  <c r="I103" i="30"/>
  <c r="J103" i="30" s="1"/>
  <c r="I104" i="30"/>
  <c r="J104" i="30" s="1"/>
  <c r="I105" i="30"/>
  <c r="J105" i="30" s="1"/>
  <c r="I106" i="30"/>
  <c r="J106" i="30" s="1"/>
  <c r="I107" i="30"/>
  <c r="J107" i="30" s="1"/>
  <c r="I108" i="30"/>
  <c r="J108" i="30" s="1"/>
  <c r="I109" i="30"/>
  <c r="J109" i="30" s="1"/>
  <c r="I110" i="30"/>
  <c r="J110" i="30" s="1"/>
  <c r="I111" i="30"/>
  <c r="J111" i="30" s="1"/>
  <c r="I112" i="30"/>
  <c r="J112" i="30" s="1"/>
  <c r="I113" i="30"/>
  <c r="J113" i="30" s="1"/>
  <c r="I114" i="30"/>
  <c r="J114" i="30" s="1"/>
  <c r="I115" i="30"/>
  <c r="J115" i="30" s="1"/>
  <c r="I116" i="30"/>
  <c r="J116" i="30" s="1"/>
  <c r="I117" i="30"/>
  <c r="J117" i="30" s="1"/>
  <c r="I118" i="30"/>
  <c r="J118" i="30" s="1"/>
  <c r="I119" i="30"/>
  <c r="J119" i="30" s="1"/>
  <c r="I120" i="30"/>
  <c r="J120" i="30" s="1"/>
  <c r="I121" i="30"/>
  <c r="J121" i="30" s="1"/>
  <c r="I122" i="30"/>
  <c r="J122" i="30" s="1"/>
  <c r="I123" i="30"/>
  <c r="J123" i="30" s="1"/>
  <c r="I124" i="30"/>
  <c r="J124" i="30" s="1"/>
  <c r="I125" i="30"/>
  <c r="J125" i="30" s="1"/>
  <c r="I126" i="30"/>
  <c r="J126" i="30" s="1"/>
  <c r="I127" i="30"/>
  <c r="J127" i="30" s="1"/>
  <c r="I128" i="30"/>
  <c r="J128" i="30" s="1"/>
  <c r="I129" i="30"/>
  <c r="J129" i="30" s="1"/>
  <c r="I130" i="30"/>
  <c r="J130" i="30" s="1"/>
  <c r="I131" i="30"/>
  <c r="J131" i="30" s="1"/>
  <c r="I132" i="30"/>
  <c r="J132" i="30" s="1"/>
  <c r="I133" i="30"/>
  <c r="J133" i="30" s="1"/>
  <c r="I134" i="30"/>
  <c r="J134" i="30" s="1"/>
  <c r="I135" i="30"/>
  <c r="J135" i="30" s="1"/>
  <c r="I136" i="30"/>
  <c r="J136" i="30" s="1"/>
  <c r="I137" i="30"/>
  <c r="J137" i="30" s="1"/>
  <c r="I138" i="30"/>
  <c r="J138" i="30" s="1"/>
  <c r="I139" i="30"/>
  <c r="J139" i="30" s="1"/>
  <c r="I140" i="30"/>
  <c r="J140" i="30" s="1"/>
  <c r="I141" i="30"/>
  <c r="J141" i="30" s="1"/>
  <c r="I142" i="30"/>
  <c r="J142" i="30" s="1"/>
  <c r="I143" i="30"/>
  <c r="J143" i="30" s="1"/>
  <c r="I144" i="30"/>
  <c r="J144" i="30" s="1"/>
  <c r="I145" i="30"/>
  <c r="J145" i="30" s="1"/>
  <c r="I146" i="30"/>
  <c r="J146" i="30" s="1"/>
  <c r="I147" i="30"/>
  <c r="J147" i="30" s="1"/>
  <c r="I148" i="30"/>
  <c r="J148" i="30" s="1"/>
  <c r="I149" i="30"/>
  <c r="J149" i="30" s="1"/>
  <c r="I150" i="30"/>
  <c r="J150" i="30" s="1"/>
  <c r="I151" i="30"/>
  <c r="J151" i="30" s="1"/>
  <c r="I152" i="30"/>
  <c r="J152" i="30" s="1"/>
  <c r="I153" i="30"/>
  <c r="J153" i="30" s="1"/>
  <c r="I154" i="30"/>
  <c r="J154" i="30" s="1"/>
  <c r="I155" i="30"/>
  <c r="J155" i="30" s="1"/>
  <c r="I156" i="30"/>
  <c r="J156" i="30" s="1"/>
  <c r="I157" i="30"/>
  <c r="J157" i="30" s="1"/>
  <c r="I158" i="30"/>
  <c r="J158" i="30" s="1"/>
  <c r="I159" i="30"/>
  <c r="J159" i="30" s="1"/>
  <c r="I160" i="30"/>
  <c r="J160" i="30" s="1"/>
  <c r="I161" i="30"/>
  <c r="J161" i="30" s="1"/>
  <c r="I162" i="30"/>
  <c r="J162" i="30" s="1"/>
  <c r="I163" i="30"/>
  <c r="J163" i="30" s="1"/>
  <c r="I164" i="30"/>
  <c r="J164" i="30" s="1"/>
  <c r="I165" i="30"/>
  <c r="J165" i="30" s="1"/>
  <c r="I166" i="30"/>
  <c r="J166" i="30" s="1"/>
  <c r="I167" i="30"/>
  <c r="J167" i="30" s="1"/>
  <c r="I168" i="30"/>
  <c r="J168" i="30" s="1"/>
  <c r="I169" i="30"/>
  <c r="J169" i="30" s="1"/>
  <c r="I170" i="30"/>
  <c r="J170" i="30" s="1"/>
  <c r="I171" i="30"/>
  <c r="J171" i="30" s="1"/>
  <c r="I172" i="30"/>
  <c r="J172" i="30" s="1"/>
  <c r="I173" i="30"/>
  <c r="J173" i="30" s="1"/>
  <c r="I174" i="30"/>
  <c r="J174" i="30" s="1"/>
  <c r="I175" i="30"/>
  <c r="J175" i="30" s="1"/>
  <c r="I176" i="30"/>
  <c r="J176" i="30" s="1"/>
  <c r="I177" i="30"/>
  <c r="J177" i="30" s="1"/>
  <c r="I178" i="30"/>
  <c r="J178" i="30" s="1"/>
  <c r="I179" i="30"/>
  <c r="J179" i="30" s="1"/>
  <c r="I180" i="30"/>
  <c r="J180" i="30" s="1"/>
  <c r="I181" i="30"/>
  <c r="J181" i="30" s="1"/>
  <c r="I182" i="30"/>
  <c r="J182" i="30" s="1"/>
  <c r="I183" i="30"/>
  <c r="J183" i="30" s="1"/>
  <c r="I184" i="30"/>
  <c r="J184" i="30" s="1"/>
  <c r="I185" i="30"/>
  <c r="J185" i="30" s="1"/>
  <c r="I186" i="30"/>
  <c r="J186" i="30" s="1"/>
  <c r="I187" i="30"/>
  <c r="J187" i="30" s="1"/>
  <c r="I188" i="30"/>
  <c r="J188" i="30" s="1"/>
  <c r="I189" i="30"/>
  <c r="J189" i="30" s="1"/>
  <c r="I190" i="30"/>
  <c r="J190" i="30" s="1"/>
  <c r="I191" i="30"/>
  <c r="J191" i="30" s="1"/>
  <c r="I192" i="30"/>
  <c r="J192" i="30" s="1"/>
  <c r="I193" i="30"/>
  <c r="J193" i="30" s="1"/>
  <c r="I194" i="30"/>
  <c r="J194" i="30" s="1"/>
  <c r="I195" i="30"/>
  <c r="J195" i="30" s="1"/>
  <c r="I196" i="30"/>
  <c r="J196" i="30" s="1"/>
  <c r="I197" i="30"/>
  <c r="J197" i="30" s="1"/>
  <c r="I198" i="30"/>
  <c r="J198" i="30" s="1"/>
  <c r="I199" i="30"/>
  <c r="J199" i="30" s="1"/>
  <c r="I200" i="30"/>
  <c r="J200" i="30" s="1"/>
  <c r="I201" i="30"/>
  <c r="J201" i="30" s="1"/>
  <c r="I202" i="30"/>
  <c r="J202" i="30" s="1"/>
  <c r="I203" i="30"/>
  <c r="J203" i="30" s="1"/>
  <c r="I204" i="30"/>
  <c r="J204" i="30" s="1"/>
  <c r="I205" i="30"/>
  <c r="J205" i="30" s="1"/>
  <c r="I206" i="30"/>
  <c r="J206" i="30" s="1"/>
  <c r="I207" i="30"/>
  <c r="J207" i="30" s="1"/>
  <c r="I208" i="30"/>
  <c r="J208" i="30" s="1"/>
  <c r="I209" i="30"/>
  <c r="J209" i="30" s="1"/>
  <c r="I210" i="30"/>
  <c r="J210" i="30" s="1"/>
  <c r="I211" i="30"/>
  <c r="J211" i="30" s="1"/>
  <c r="I212" i="30"/>
  <c r="J212" i="30" s="1"/>
  <c r="I213" i="30"/>
  <c r="J213" i="30" s="1"/>
  <c r="I214" i="30"/>
  <c r="J214" i="30" s="1"/>
  <c r="I215" i="30"/>
  <c r="J215" i="30" s="1"/>
  <c r="I216" i="30"/>
  <c r="J216" i="30" s="1"/>
  <c r="I217" i="30"/>
  <c r="J217" i="30" s="1"/>
  <c r="I218" i="30"/>
  <c r="J218" i="30" s="1"/>
  <c r="I219" i="30"/>
  <c r="J219" i="30" s="1"/>
  <c r="I220" i="30"/>
  <c r="J220" i="30" s="1"/>
  <c r="I221" i="30"/>
  <c r="J221" i="30" s="1"/>
  <c r="I222" i="30"/>
  <c r="J222" i="30" s="1"/>
  <c r="I223" i="30"/>
  <c r="J223" i="30" s="1"/>
  <c r="I224" i="30"/>
  <c r="J224" i="30" s="1"/>
  <c r="I225" i="30"/>
  <c r="J225" i="30" s="1"/>
  <c r="I226" i="30"/>
  <c r="J226" i="30" s="1"/>
  <c r="I227" i="30"/>
  <c r="J227" i="30" s="1"/>
  <c r="I228" i="30"/>
  <c r="J228" i="30" s="1"/>
  <c r="I229" i="30"/>
  <c r="J229" i="30" s="1"/>
  <c r="I230" i="30"/>
  <c r="J230" i="30" s="1"/>
  <c r="I231" i="30"/>
  <c r="J231" i="30" s="1"/>
  <c r="I232" i="30"/>
  <c r="J232" i="30" s="1"/>
  <c r="I233" i="30"/>
  <c r="J233" i="30" s="1"/>
  <c r="I234" i="30"/>
  <c r="J234" i="30" s="1"/>
  <c r="I235" i="30"/>
  <c r="J235" i="30" s="1"/>
  <c r="I236" i="30"/>
  <c r="J236" i="30" s="1"/>
  <c r="I237" i="30"/>
  <c r="J237" i="30" s="1"/>
  <c r="I238" i="30"/>
  <c r="J238" i="30" s="1"/>
  <c r="I239" i="30"/>
  <c r="J239" i="30" s="1"/>
  <c r="I240" i="30"/>
  <c r="J240" i="30" s="1"/>
  <c r="I241" i="30"/>
  <c r="J241" i="30" s="1"/>
  <c r="I242" i="30"/>
  <c r="J242" i="30" s="1"/>
  <c r="I243" i="30"/>
  <c r="J243" i="30" s="1"/>
  <c r="I244" i="30"/>
  <c r="J244" i="30" s="1"/>
  <c r="I245" i="30"/>
  <c r="J245" i="30" s="1"/>
  <c r="I246" i="30"/>
  <c r="J246" i="30" s="1"/>
  <c r="I247" i="30"/>
  <c r="J247" i="30" s="1"/>
  <c r="I248" i="30"/>
  <c r="J248" i="30" s="1"/>
  <c r="I249" i="30"/>
  <c r="J249" i="30" s="1"/>
  <c r="I250" i="30"/>
  <c r="J250" i="30" s="1"/>
  <c r="I251" i="30"/>
  <c r="J251" i="30" s="1"/>
  <c r="I252" i="30"/>
  <c r="J252" i="30" s="1"/>
  <c r="I253" i="30"/>
  <c r="J253" i="30" s="1"/>
  <c r="I254" i="30"/>
  <c r="J254" i="30" s="1"/>
  <c r="I255" i="30"/>
  <c r="J255" i="30" s="1"/>
  <c r="I256" i="30"/>
  <c r="J256" i="30" s="1"/>
  <c r="I257" i="30"/>
  <c r="J257" i="30" s="1"/>
  <c r="I258" i="30"/>
  <c r="J258" i="30" s="1"/>
  <c r="I259" i="30"/>
  <c r="J259" i="30" s="1"/>
  <c r="I260" i="30"/>
  <c r="J260" i="30" s="1"/>
  <c r="I261" i="30"/>
  <c r="J261" i="30" s="1"/>
  <c r="I262" i="30"/>
  <c r="J262" i="30" s="1"/>
  <c r="I263" i="30"/>
  <c r="J263" i="30" s="1"/>
  <c r="I264" i="30"/>
  <c r="J264" i="30" s="1"/>
  <c r="I265" i="30"/>
  <c r="J265" i="30" s="1"/>
  <c r="I266" i="30"/>
  <c r="J266" i="30" s="1"/>
  <c r="I267" i="30"/>
  <c r="J267" i="30" s="1"/>
  <c r="I268" i="30"/>
  <c r="J268" i="30" s="1"/>
  <c r="I269" i="30"/>
  <c r="J269" i="30" s="1"/>
  <c r="I270" i="30"/>
  <c r="J270" i="30" s="1"/>
  <c r="I271" i="30"/>
  <c r="J271" i="30" s="1"/>
  <c r="I272" i="30"/>
  <c r="J272" i="30" s="1"/>
  <c r="I273" i="30"/>
  <c r="J273" i="30" s="1"/>
  <c r="I274" i="30"/>
  <c r="J274" i="30" s="1"/>
  <c r="I275" i="30"/>
  <c r="J275" i="30" s="1"/>
  <c r="I276" i="30"/>
  <c r="J276" i="30" s="1"/>
  <c r="I277" i="30"/>
  <c r="J277" i="30" s="1"/>
  <c r="I278" i="30"/>
  <c r="J278" i="30" s="1"/>
  <c r="I279" i="30"/>
  <c r="J279" i="30" s="1"/>
  <c r="I280" i="30"/>
  <c r="J280" i="30" s="1"/>
  <c r="I281" i="30"/>
  <c r="J281" i="30" s="1"/>
  <c r="I282" i="30"/>
  <c r="J282" i="30"/>
  <c r="I283" i="30"/>
  <c r="J283" i="30" s="1"/>
  <c r="I284" i="30"/>
  <c r="J284" i="30" s="1"/>
  <c r="I285" i="30"/>
  <c r="J285" i="30" s="1"/>
  <c r="I286" i="30"/>
  <c r="J286" i="30" s="1"/>
  <c r="I287" i="30"/>
  <c r="J287" i="30" s="1"/>
  <c r="I288" i="30"/>
  <c r="J288" i="30" s="1"/>
  <c r="I289" i="30"/>
  <c r="J289" i="30" s="1"/>
  <c r="I290" i="30"/>
  <c r="J290" i="30" s="1"/>
  <c r="I291" i="30"/>
  <c r="J291" i="30" s="1"/>
  <c r="I292" i="30"/>
  <c r="J292" i="30" s="1"/>
  <c r="I293" i="30"/>
  <c r="J293" i="30" s="1"/>
  <c r="I294" i="30"/>
  <c r="J294" i="30" s="1"/>
  <c r="I295" i="30"/>
  <c r="J295" i="30" s="1"/>
  <c r="I296" i="30"/>
  <c r="J296" i="30" s="1"/>
  <c r="I297" i="30"/>
  <c r="J297" i="30" s="1"/>
  <c r="I298" i="30"/>
  <c r="J298" i="30" s="1"/>
  <c r="I299" i="30"/>
  <c r="J299" i="30" s="1"/>
  <c r="I300" i="30"/>
  <c r="J300" i="30" s="1"/>
  <c r="I301" i="30"/>
  <c r="J301" i="30" s="1"/>
  <c r="I302" i="30"/>
  <c r="J302" i="30" s="1"/>
  <c r="I303" i="30"/>
  <c r="J303" i="30" s="1"/>
  <c r="I304" i="30"/>
  <c r="J304" i="30" s="1"/>
  <c r="I305" i="30"/>
  <c r="J305" i="30" s="1"/>
  <c r="I306" i="30"/>
  <c r="J306" i="30" s="1"/>
  <c r="I307" i="30"/>
  <c r="J307" i="30" s="1"/>
  <c r="I308" i="30"/>
  <c r="J308" i="30" s="1"/>
  <c r="I309" i="30"/>
  <c r="J309" i="30" s="1"/>
  <c r="I310" i="30"/>
  <c r="J310" i="30" s="1"/>
  <c r="I311" i="30"/>
  <c r="J311" i="30" s="1"/>
  <c r="I312" i="30"/>
  <c r="J312" i="30" s="1"/>
  <c r="I313" i="30"/>
  <c r="J313" i="30" s="1"/>
  <c r="I314" i="30"/>
  <c r="J314" i="30" s="1"/>
  <c r="I315" i="30"/>
  <c r="J315" i="30" s="1"/>
  <c r="I316" i="30"/>
  <c r="J316" i="30" s="1"/>
  <c r="I317" i="30"/>
  <c r="J317" i="30" s="1"/>
  <c r="I318" i="30"/>
  <c r="J318" i="30" s="1"/>
  <c r="I319" i="30"/>
  <c r="J319" i="30" s="1"/>
  <c r="I15" i="30"/>
  <c r="J15" i="30" s="1"/>
  <c r="I16" i="30"/>
  <c r="J16" i="30" s="1"/>
  <c r="I17" i="30"/>
  <c r="J17" i="30" s="1"/>
  <c r="I18" i="30"/>
  <c r="J18" i="30" s="1"/>
  <c r="I19" i="30"/>
  <c r="J19" i="30" s="1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I15" i="34"/>
  <c r="J15" i="34" s="1"/>
  <c r="I16" i="34"/>
  <c r="J16" i="34"/>
  <c r="I17" i="34"/>
  <c r="J17" i="34" s="1"/>
  <c r="I18" i="34"/>
  <c r="J18" i="34" s="1"/>
  <c r="I19" i="34"/>
  <c r="J19" i="34" s="1"/>
  <c r="I20" i="34"/>
  <c r="J20" i="34" s="1"/>
  <c r="I21" i="34"/>
  <c r="J21" i="34" s="1"/>
  <c r="I22" i="34"/>
  <c r="J22" i="34"/>
  <c r="I23" i="34"/>
  <c r="J23" i="34" s="1"/>
  <c r="I24" i="34"/>
  <c r="J24" i="34"/>
  <c r="I25" i="34"/>
  <c r="J25" i="34" s="1"/>
  <c r="I26" i="34"/>
  <c r="J26" i="34" s="1"/>
  <c r="I27" i="34"/>
  <c r="J27" i="34" s="1"/>
  <c r="I28" i="34"/>
  <c r="J28" i="34" s="1"/>
  <c r="I29" i="34"/>
  <c r="J29" i="34" s="1"/>
  <c r="I30" i="34"/>
  <c r="J30" i="34"/>
  <c r="I31" i="34"/>
  <c r="J31" i="34" s="1"/>
  <c r="I32" i="34"/>
  <c r="J32" i="34"/>
  <c r="I33" i="34"/>
  <c r="J33" i="34" s="1"/>
  <c r="I34" i="34"/>
  <c r="J34" i="34" s="1"/>
  <c r="I35" i="34"/>
  <c r="J35" i="34" s="1"/>
  <c r="I36" i="34"/>
  <c r="J36" i="34" s="1"/>
  <c r="I37" i="34"/>
  <c r="J37" i="34" s="1"/>
  <c r="I38" i="34"/>
  <c r="J38" i="34"/>
  <c r="I39" i="34"/>
  <c r="J39" i="34" s="1"/>
  <c r="I40" i="34"/>
  <c r="J40" i="34"/>
  <c r="I41" i="34"/>
  <c r="J41" i="34" s="1"/>
  <c r="I42" i="34"/>
  <c r="J42" i="34" s="1"/>
  <c r="I43" i="34"/>
  <c r="J43" i="34" s="1"/>
  <c r="I44" i="34"/>
  <c r="J44" i="34" s="1"/>
  <c r="I45" i="34"/>
  <c r="J45" i="34" s="1"/>
  <c r="I46" i="34"/>
  <c r="J46" i="34"/>
  <c r="I47" i="34"/>
  <c r="J47" i="34" s="1"/>
  <c r="I48" i="34"/>
  <c r="J48" i="34"/>
  <c r="I49" i="34"/>
  <c r="J49" i="34" s="1"/>
  <c r="I50" i="34"/>
  <c r="J50" i="34" s="1"/>
  <c r="I51" i="34"/>
  <c r="J51" i="34" s="1"/>
  <c r="I52" i="34"/>
  <c r="J52" i="34" s="1"/>
  <c r="I53" i="34"/>
  <c r="J53" i="34" s="1"/>
  <c r="I54" i="34"/>
  <c r="J54" i="34" s="1"/>
  <c r="I55" i="34"/>
  <c r="J55" i="34" s="1"/>
  <c r="I56" i="34"/>
  <c r="J56" i="34"/>
  <c r="I57" i="34"/>
  <c r="J57" i="34" s="1"/>
  <c r="I58" i="34"/>
  <c r="J58" i="34"/>
  <c r="I59" i="34"/>
  <c r="J59" i="34" s="1"/>
  <c r="I60" i="34"/>
  <c r="J60" i="34" s="1"/>
  <c r="I61" i="34"/>
  <c r="J61" i="34" s="1"/>
  <c r="I62" i="34"/>
  <c r="J62" i="34" s="1"/>
  <c r="I63" i="34"/>
  <c r="J63" i="34" s="1"/>
  <c r="I64" i="34"/>
  <c r="J64" i="34"/>
  <c r="I65" i="34"/>
  <c r="J65" i="34" s="1"/>
  <c r="I66" i="34"/>
  <c r="J66" i="34" s="1"/>
  <c r="I67" i="34"/>
  <c r="J67" i="34" s="1"/>
  <c r="I68" i="34"/>
  <c r="J68" i="34" s="1"/>
  <c r="I69" i="34"/>
  <c r="J69" i="34" s="1"/>
  <c r="I70" i="34"/>
  <c r="J70" i="34"/>
  <c r="I71" i="34"/>
  <c r="J71" i="34" s="1"/>
  <c r="I72" i="34"/>
  <c r="J72" i="34"/>
  <c r="I73" i="34"/>
  <c r="J73" i="34" s="1"/>
  <c r="I74" i="34"/>
  <c r="J74" i="34" s="1"/>
  <c r="I75" i="34"/>
  <c r="J75" i="34" s="1"/>
  <c r="I76" i="34"/>
  <c r="J76" i="34" s="1"/>
  <c r="I77" i="34"/>
  <c r="J77" i="34" s="1"/>
  <c r="I78" i="34"/>
  <c r="J78" i="34" s="1"/>
  <c r="I79" i="34"/>
  <c r="J79" i="34" s="1"/>
  <c r="I80" i="34"/>
  <c r="J80" i="34"/>
  <c r="I81" i="34"/>
  <c r="J81" i="34" s="1"/>
  <c r="I82" i="34"/>
  <c r="J82" i="34" s="1"/>
  <c r="I83" i="34"/>
  <c r="J83" i="34" s="1"/>
  <c r="I84" i="34"/>
  <c r="J84" i="34" s="1"/>
  <c r="I85" i="34"/>
  <c r="J85" i="34" s="1"/>
  <c r="I86" i="34"/>
  <c r="J86" i="34"/>
  <c r="I87" i="34"/>
  <c r="J87" i="34" s="1"/>
  <c r="I88" i="34"/>
  <c r="J88" i="34"/>
  <c r="I89" i="34"/>
  <c r="J89" i="34" s="1"/>
  <c r="I90" i="34"/>
  <c r="J90" i="34" s="1"/>
  <c r="I91" i="34"/>
  <c r="J91" i="34" s="1"/>
  <c r="I92" i="34"/>
  <c r="J92" i="34" s="1"/>
  <c r="I93" i="34"/>
  <c r="J93" i="34" s="1"/>
  <c r="I94" i="34"/>
  <c r="J94" i="34" s="1"/>
  <c r="I95" i="34"/>
  <c r="J95" i="34" s="1"/>
  <c r="I96" i="34"/>
  <c r="J96" i="34"/>
  <c r="I97" i="34"/>
  <c r="J97" i="34" s="1"/>
  <c r="I98" i="34"/>
  <c r="J98" i="34" s="1"/>
  <c r="I99" i="34"/>
  <c r="J99" i="34" s="1"/>
  <c r="I100" i="34"/>
  <c r="J100" i="34" s="1"/>
  <c r="I101" i="34"/>
  <c r="J101" i="34" s="1"/>
  <c r="I102" i="34"/>
  <c r="J102" i="34"/>
  <c r="I103" i="34"/>
  <c r="J103" i="34" s="1"/>
  <c r="I104" i="34"/>
  <c r="J104" i="34"/>
  <c r="I105" i="34"/>
  <c r="J105" i="34" s="1"/>
  <c r="I106" i="34"/>
  <c r="J106" i="34" s="1"/>
  <c r="I107" i="34"/>
  <c r="J107" i="34" s="1"/>
  <c r="I108" i="34"/>
  <c r="J108" i="34" s="1"/>
  <c r="I109" i="34"/>
  <c r="J109" i="34" s="1"/>
  <c r="I110" i="34"/>
  <c r="J110" i="34" s="1"/>
  <c r="I111" i="34"/>
  <c r="J111" i="34" s="1"/>
  <c r="I112" i="34"/>
  <c r="J112" i="34"/>
  <c r="I113" i="34"/>
  <c r="J113" i="34" s="1"/>
  <c r="I114" i="34"/>
  <c r="J114" i="34" s="1"/>
  <c r="I115" i="34"/>
  <c r="J115" i="34" s="1"/>
  <c r="I116" i="34"/>
  <c r="J116" i="34" s="1"/>
  <c r="I117" i="34"/>
  <c r="J117" i="34" s="1"/>
  <c r="I118" i="34"/>
  <c r="J118" i="34"/>
  <c r="I119" i="34"/>
  <c r="J119" i="34" s="1"/>
  <c r="I120" i="34"/>
  <c r="J120" i="34"/>
  <c r="I121" i="34"/>
  <c r="J121" i="34" s="1"/>
  <c r="I122" i="34"/>
  <c r="J122" i="34" s="1"/>
  <c r="I123" i="34"/>
  <c r="J123" i="34" s="1"/>
  <c r="I124" i="34"/>
  <c r="J124" i="34" s="1"/>
  <c r="I125" i="34"/>
  <c r="J125" i="34" s="1"/>
  <c r="I126" i="34"/>
  <c r="J126" i="34" s="1"/>
  <c r="I127" i="34"/>
  <c r="J127" i="34" s="1"/>
  <c r="I128" i="34"/>
  <c r="J128" i="34"/>
  <c r="I129" i="34"/>
  <c r="J129" i="34" s="1"/>
  <c r="I130" i="34"/>
  <c r="J130" i="34" s="1"/>
  <c r="I131" i="34"/>
  <c r="J131" i="34" s="1"/>
  <c r="I132" i="34"/>
  <c r="J132" i="34" s="1"/>
  <c r="I133" i="34"/>
  <c r="J133" i="34" s="1"/>
  <c r="I134" i="34"/>
  <c r="J134" i="34"/>
  <c r="I135" i="34"/>
  <c r="J135" i="34" s="1"/>
  <c r="I136" i="34"/>
  <c r="J136" i="34"/>
  <c r="I137" i="34"/>
  <c r="J137" i="34" s="1"/>
  <c r="I138" i="34"/>
  <c r="J138" i="34" s="1"/>
  <c r="I139" i="34"/>
  <c r="J139" i="34" s="1"/>
  <c r="I140" i="34"/>
  <c r="J140" i="34" s="1"/>
  <c r="I141" i="34"/>
  <c r="J141" i="34" s="1"/>
  <c r="I142" i="34"/>
  <c r="J142" i="34" s="1"/>
  <c r="I143" i="34"/>
  <c r="J143" i="34" s="1"/>
  <c r="I144" i="34"/>
  <c r="J144" i="34"/>
  <c r="I145" i="34"/>
  <c r="J145" i="34" s="1"/>
  <c r="I146" i="34"/>
  <c r="J146" i="34" s="1"/>
  <c r="I147" i="34"/>
  <c r="J147" i="34" s="1"/>
  <c r="I148" i="34"/>
  <c r="J148" i="34" s="1"/>
  <c r="I149" i="34"/>
  <c r="J149" i="34" s="1"/>
  <c r="I150" i="34"/>
  <c r="J150" i="34"/>
  <c r="I151" i="34"/>
  <c r="J151" i="34" s="1"/>
  <c r="I152" i="34"/>
  <c r="J152" i="34"/>
  <c r="I153" i="34"/>
  <c r="J153" i="34" s="1"/>
  <c r="I154" i="34"/>
  <c r="J154" i="34" s="1"/>
  <c r="I155" i="34"/>
  <c r="J155" i="34" s="1"/>
  <c r="I156" i="34"/>
  <c r="J156" i="34" s="1"/>
  <c r="I157" i="34"/>
  <c r="J157" i="34" s="1"/>
  <c r="I158" i="34"/>
  <c r="J158" i="34" s="1"/>
  <c r="I159" i="34"/>
  <c r="J159" i="34" s="1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2" i="34"/>
  <c r="L53" i="34"/>
  <c r="L54" i="34"/>
  <c r="L55" i="34"/>
  <c r="L56" i="34"/>
  <c r="L57" i="34"/>
  <c r="L58" i="34"/>
  <c r="L59" i="34"/>
  <c r="L60" i="34"/>
  <c r="L61" i="34"/>
  <c r="L62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L75" i="34"/>
  <c r="L76" i="34"/>
  <c r="L77" i="34"/>
  <c r="L78" i="34"/>
  <c r="L79" i="34"/>
  <c r="L80" i="34"/>
  <c r="L81" i="34"/>
  <c r="L82" i="34"/>
  <c r="L83" i="34"/>
  <c r="L84" i="34"/>
  <c r="L85" i="34"/>
  <c r="L86" i="34"/>
  <c r="L87" i="34"/>
  <c r="L88" i="34"/>
  <c r="L89" i="34"/>
  <c r="L90" i="34"/>
  <c r="L91" i="34"/>
  <c r="L92" i="34"/>
  <c r="L93" i="34"/>
  <c r="L94" i="34"/>
  <c r="L95" i="34"/>
  <c r="L96" i="34"/>
  <c r="L97" i="34"/>
  <c r="L98" i="34"/>
  <c r="L99" i="34"/>
  <c r="L100" i="34"/>
  <c r="L101" i="34"/>
  <c r="L102" i="34"/>
  <c r="L103" i="34"/>
  <c r="L104" i="34"/>
  <c r="L105" i="34"/>
  <c r="L106" i="34"/>
  <c r="L107" i="34"/>
  <c r="L108" i="34"/>
  <c r="L109" i="34"/>
  <c r="L110" i="34"/>
  <c r="L111" i="34"/>
  <c r="L112" i="34"/>
  <c r="L113" i="34"/>
  <c r="L114" i="34"/>
  <c r="L115" i="34"/>
  <c r="L116" i="34"/>
  <c r="L117" i="34"/>
  <c r="L118" i="34"/>
  <c r="L119" i="34"/>
  <c r="L120" i="34"/>
  <c r="L121" i="34"/>
  <c r="L122" i="34"/>
  <c r="L123" i="34"/>
  <c r="L124" i="34"/>
  <c r="L125" i="34"/>
  <c r="L126" i="34"/>
  <c r="L127" i="34"/>
  <c r="L128" i="34"/>
  <c r="L129" i="34"/>
  <c r="L130" i="34"/>
  <c r="L131" i="34"/>
  <c r="L132" i="34"/>
  <c r="L133" i="34"/>
  <c r="L134" i="34"/>
  <c r="L135" i="34"/>
  <c r="L136" i="34"/>
  <c r="L137" i="34"/>
  <c r="L138" i="34"/>
  <c r="L139" i="34"/>
  <c r="L140" i="34"/>
  <c r="L141" i="34"/>
  <c r="L142" i="34"/>
  <c r="L143" i="34"/>
  <c r="L144" i="34"/>
  <c r="L145" i="34"/>
  <c r="L146" i="34"/>
  <c r="L147" i="34"/>
  <c r="L148" i="34"/>
  <c r="L149" i="34"/>
  <c r="L150" i="34"/>
  <c r="L151" i="34"/>
  <c r="L152" i="34"/>
  <c r="L153" i="34"/>
  <c r="L154" i="34"/>
  <c r="L155" i="34"/>
  <c r="L156" i="34"/>
  <c r="L157" i="34"/>
  <c r="L158" i="34"/>
  <c r="L159" i="34"/>
  <c r="L14" i="34"/>
  <c r="I14" i="34"/>
  <c r="J14" i="34" s="1"/>
  <c r="I148" i="26"/>
  <c r="J148" i="26" s="1"/>
  <c r="I149" i="26"/>
  <c r="J149" i="26" s="1"/>
  <c r="I150" i="26"/>
  <c r="J150" i="26" s="1"/>
  <c r="I151" i="26"/>
  <c r="J151" i="26" s="1"/>
  <c r="I152" i="26"/>
  <c r="J152" i="26" s="1"/>
  <c r="I153" i="26"/>
  <c r="J153" i="26" s="1"/>
  <c r="I154" i="26"/>
  <c r="J154" i="26" s="1"/>
  <c r="I155" i="26"/>
  <c r="J155" i="26"/>
  <c r="I156" i="26"/>
  <c r="J156" i="26" s="1"/>
  <c r="I157" i="26"/>
  <c r="J157" i="26" s="1"/>
  <c r="I158" i="26"/>
  <c r="J158" i="26" s="1"/>
  <c r="I159" i="26"/>
  <c r="J159" i="26" s="1"/>
  <c r="I160" i="26"/>
  <c r="J160" i="26" s="1"/>
  <c r="I161" i="26"/>
  <c r="J161" i="26" s="1"/>
  <c r="I162" i="26"/>
  <c r="J162" i="26" s="1"/>
  <c r="I163" i="26"/>
  <c r="J163" i="26"/>
  <c r="I164" i="26"/>
  <c r="J164" i="26" s="1"/>
  <c r="I165" i="26"/>
  <c r="J165" i="26" s="1"/>
  <c r="I166" i="26"/>
  <c r="J166" i="26" s="1"/>
  <c r="I167" i="26"/>
  <c r="J167" i="26" s="1"/>
  <c r="I168" i="26"/>
  <c r="J168" i="26" s="1"/>
  <c r="I169" i="26"/>
  <c r="J169" i="26" s="1"/>
  <c r="I170" i="26"/>
  <c r="J170" i="26" s="1"/>
  <c r="I171" i="26"/>
  <c r="J171" i="26"/>
  <c r="I172" i="26"/>
  <c r="J172" i="26" s="1"/>
  <c r="I173" i="26"/>
  <c r="J173" i="26" s="1"/>
  <c r="I174" i="26"/>
  <c r="J174" i="26" s="1"/>
  <c r="I175" i="26"/>
  <c r="J175" i="26" s="1"/>
  <c r="I176" i="26"/>
  <c r="J176" i="26" s="1"/>
  <c r="I177" i="26"/>
  <c r="J177" i="26" s="1"/>
  <c r="I178" i="26"/>
  <c r="J178" i="26" s="1"/>
  <c r="I179" i="26"/>
  <c r="J179" i="26"/>
  <c r="I180" i="26"/>
  <c r="J180" i="26" s="1"/>
  <c r="I181" i="26"/>
  <c r="J181" i="26" s="1"/>
  <c r="I182" i="26"/>
  <c r="J182" i="26" s="1"/>
  <c r="I183" i="26"/>
  <c r="J183" i="26" s="1"/>
  <c r="I184" i="26"/>
  <c r="J184" i="26" s="1"/>
  <c r="I185" i="26"/>
  <c r="J185" i="26" s="1"/>
  <c r="I186" i="26"/>
  <c r="J186" i="26" s="1"/>
  <c r="I187" i="26"/>
  <c r="J187" i="26"/>
  <c r="I188" i="26"/>
  <c r="J188" i="26" s="1"/>
  <c r="I189" i="26"/>
  <c r="J189" i="26" s="1"/>
  <c r="I190" i="26"/>
  <c r="J190" i="26" s="1"/>
  <c r="I191" i="26"/>
  <c r="J191" i="26" s="1"/>
  <c r="I192" i="26"/>
  <c r="J192" i="26" s="1"/>
  <c r="I193" i="26"/>
  <c r="J193" i="26" s="1"/>
  <c r="I194" i="26"/>
  <c r="J194" i="26" s="1"/>
  <c r="I195" i="26"/>
  <c r="J195" i="26"/>
  <c r="I196" i="26"/>
  <c r="J196" i="26" s="1"/>
  <c r="I197" i="26"/>
  <c r="J197" i="26" s="1"/>
  <c r="I198" i="26"/>
  <c r="J198" i="26" s="1"/>
  <c r="I199" i="26"/>
  <c r="J199" i="26"/>
  <c r="I200" i="26"/>
  <c r="J200" i="26" s="1"/>
  <c r="I201" i="26"/>
  <c r="J201" i="26" s="1"/>
  <c r="I202" i="26"/>
  <c r="J202" i="26" s="1"/>
  <c r="I203" i="26"/>
  <c r="J203" i="26"/>
  <c r="I204" i="26"/>
  <c r="J204" i="26" s="1"/>
  <c r="I205" i="26"/>
  <c r="J205" i="26" s="1"/>
  <c r="I206" i="26"/>
  <c r="J206" i="26" s="1"/>
  <c r="I207" i="26"/>
  <c r="J207" i="26"/>
  <c r="I208" i="26"/>
  <c r="J208" i="26" s="1"/>
  <c r="I209" i="26"/>
  <c r="J209" i="26" s="1"/>
  <c r="I210" i="26"/>
  <c r="J210" i="26" s="1"/>
  <c r="I211" i="26"/>
  <c r="J211" i="26"/>
  <c r="I212" i="26"/>
  <c r="J212" i="26" s="1"/>
  <c r="I213" i="26"/>
  <c r="J213" i="26" s="1"/>
  <c r="I214" i="26"/>
  <c r="J214" i="26" s="1"/>
  <c r="I215" i="26"/>
  <c r="J215" i="26"/>
  <c r="I216" i="26"/>
  <c r="J216" i="26" s="1"/>
  <c r="I217" i="26"/>
  <c r="J217" i="26" s="1"/>
  <c r="I218" i="26"/>
  <c r="J218" i="26" s="1"/>
  <c r="I219" i="26"/>
  <c r="J219" i="26"/>
  <c r="I220" i="26"/>
  <c r="J220" i="26" s="1"/>
  <c r="I221" i="26"/>
  <c r="J221" i="26" s="1"/>
  <c r="I222" i="26"/>
  <c r="J222" i="26" s="1"/>
  <c r="I223" i="26"/>
  <c r="J223" i="26"/>
  <c r="I224" i="26"/>
  <c r="J224" i="26" s="1"/>
  <c r="I225" i="26"/>
  <c r="J225" i="26" s="1"/>
  <c r="I226" i="26"/>
  <c r="J226" i="26" s="1"/>
  <c r="I227" i="26"/>
  <c r="J227" i="26"/>
  <c r="I228" i="26"/>
  <c r="J228" i="26" s="1"/>
  <c r="I229" i="26"/>
  <c r="J229" i="26" s="1"/>
  <c r="I230" i="26"/>
  <c r="J230" i="26" s="1"/>
  <c r="I231" i="26"/>
  <c r="J231" i="26"/>
  <c r="I232" i="26"/>
  <c r="J232" i="26" s="1"/>
  <c r="I233" i="26"/>
  <c r="J233" i="26" s="1"/>
  <c r="I234" i="26"/>
  <c r="J234" i="26" s="1"/>
  <c r="I235" i="26"/>
  <c r="J235" i="26"/>
  <c r="I236" i="26"/>
  <c r="J236" i="26" s="1"/>
  <c r="I237" i="26"/>
  <c r="J237" i="26" s="1"/>
  <c r="I238" i="26"/>
  <c r="J238" i="26" s="1"/>
  <c r="I239" i="26"/>
  <c r="J239" i="26"/>
  <c r="I240" i="26"/>
  <c r="J240" i="26" s="1"/>
  <c r="I241" i="26"/>
  <c r="J241" i="26" s="1"/>
  <c r="I242" i="26"/>
  <c r="J242" i="26" s="1"/>
  <c r="I243" i="26"/>
  <c r="J243" i="26"/>
  <c r="I244" i="26"/>
  <c r="J244" i="26" s="1"/>
  <c r="I245" i="26"/>
  <c r="J245" i="26" s="1"/>
  <c r="I246" i="26"/>
  <c r="J246" i="26" s="1"/>
  <c r="I247" i="26"/>
  <c r="J247" i="26"/>
  <c r="I248" i="26"/>
  <c r="J248" i="26" s="1"/>
  <c r="I249" i="26"/>
  <c r="J249" i="26" s="1"/>
  <c r="I250" i="26"/>
  <c r="J250" i="26" s="1"/>
  <c r="I251" i="26"/>
  <c r="J251" i="26"/>
  <c r="I252" i="26"/>
  <c r="J252" i="26" s="1"/>
  <c r="I253" i="26"/>
  <c r="J253" i="26" s="1"/>
  <c r="I254" i="26"/>
  <c r="J254" i="26" s="1"/>
  <c r="I255" i="26"/>
  <c r="J255" i="26"/>
  <c r="I256" i="26"/>
  <c r="J256" i="26" s="1"/>
  <c r="I257" i="26"/>
  <c r="J257" i="26" s="1"/>
  <c r="I258" i="26"/>
  <c r="J258" i="26" s="1"/>
  <c r="I259" i="26"/>
  <c r="J259" i="26"/>
  <c r="I260" i="26"/>
  <c r="J260" i="26" s="1"/>
  <c r="I261" i="26"/>
  <c r="J261" i="26" s="1"/>
  <c r="I262" i="26"/>
  <c r="J262" i="26" s="1"/>
  <c r="I263" i="26"/>
  <c r="J263" i="26"/>
  <c r="I264" i="26"/>
  <c r="J264" i="26" s="1"/>
  <c r="I265" i="26"/>
  <c r="J265" i="26" s="1"/>
  <c r="I266" i="26"/>
  <c r="J266" i="26" s="1"/>
  <c r="I267" i="26"/>
  <c r="J267" i="26"/>
  <c r="I268" i="26"/>
  <c r="J268" i="26" s="1"/>
  <c r="I269" i="26"/>
  <c r="J269" i="26" s="1"/>
  <c r="I270" i="26"/>
  <c r="J270" i="26" s="1"/>
  <c r="I271" i="26"/>
  <c r="J271" i="26"/>
  <c r="I272" i="26"/>
  <c r="J272" i="26" s="1"/>
  <c r="I273" i="26"/>
  <c r="J273" i="26" s="1"/>
  <c r="I274" i="26"/>
  <c r="J274" i="26" s="1"/>
  <c r="I275" i="26"/>
  <c r="J275" i="26"/>
  <c r="I276" i="26"/>
  <c r="J276" i="26" s="1"/>
  <c r="I277" i="26"/>
  <c r="J277" i="26" s="1"/>
  <c r="I278" i="26"/>
  <c r="J278" i="26" s="1"/>
  <c r="I279" i="26"/>
  <c r="J279" i="26"/>
  <c r="I280" i="26"/>
  <c r="J280" i="26" s="1"/>
  <c r="I281" i="26"/>
  <c r="J281" i="26" s="1"/>
  <c r="I282" i="26"/>
  <c r="J282" i="26" s="1"/>
  <c r="I283" i="26"/>
  <c r="J283" i="26"/>
  <c r="I284" i="26"/>
  <c r="J284" i="26" s="1"/>
  <c r="I285" i="26"/>
  <c r="J285" i="26" s="1"/>
  <c r="I286" i="26"/>
  <c r="J286" i="26" s="1"/>
  <c r="I287" i="26"/>
  <c r="J287" i="26"/>
  <c r="I288" i="26"/>
  <c r="J288" i="26" s="1"/>
  <c r="I289" i="26"/>
  <c r="J289" i="26" s="1"/>
  <c r="I290" i="26"/>
  <c r="J290" i="26" s="1"/>
  <c r="I291" i="26"/>
  <c r="J291" i="26"/>
  <c r="I292" i="26"/>
  <c r="J292" i="26" s="1"/>
  <c r="I293" i="26"/>
  <c r="J293" i="26" s="1"/>
  <c r="I294" i="26"/>
  <c r="J294" i="26" s="1"/>
  <c r="I295" i="26"/>
  <c r="J295" i="26"/>
  <c r="I296" i="26"/>
  <c r="J296" i="26" s="1"/>
  <c r="I297" i="26"/>
  <c r="J297" i="26" s="1"/>
  <c r="I298" i="26"/>
  <c r="J298" i="26" s="1"/>
  <c r="I299" i="26"/>
  <c r="J299" i="26"/>
  <c r="I300" i="26"/>
  <c r="J300" i="26" s="1"/>
  <c r="I301" i="26"/>
  <c r="J301" i="26" s="1"/>
  <c r="I302" i="26"/>
  <c r="J302" i="26" s="1"/>
  <c r="I303" i="26"/>
  <c r="J303" i="26"/>
  <c r="I304" i="26"/>
  <c r="J304" i="26" s="1"/>
  <c r="I305" i="26"/>
  <c r="J305" i="26" s="1"/>
  <c r="I306" i="26"/>
  <c r="J306" i="26" s="1"/>
  <c r="I307" i="26"/>
  <c r="J307" i="26"/>
  <c r="I308" i="26"/>
  <c r="J308" i="26" s="1"/>
  <c r="I309" i="26"/>
  <c r="J309" i="26" s="1"/>
  <c r="I310" i="26"/>
  <c r="J310" i="26" s="1"/>
  <c r="I311" i="26"/>
  <c r="J311" i="26"/>
  <c r="I312" i="26"/>
  <c r="J312" i="26" s="1"/>
  <c r="I313" i="26"/>
  <c r="J313" i="26" s="1"/>
  <c r="I314" i="26"/>
  <c r="J314" i="26" s="1"/>
  <c r="I315" i="26"/>
  <c r="J315" i="26"/>
  <c r="I316" i="26"/>
  <c r="J316" i="26" s="1"/>
  <c r="I317" i="26"/>
  <c r="J317" i="26" s="1"/>
  <c r="I318" i="26"/>
  <c r="J318" i="26" s="1"/>
  <c r="I319" i="26"/>
  <c r="J319" i="26" s="1"/>
  <c r="I320" i="26"/>
  <c r="J320" i="26" s="1"/>
  <c r="I321" i="26"/>
  <c r="J321" i="26" s="1"/>
  <c r="I322" i="26"/>
  <c r="J322" i="26" s="1"/>
  <c r="I323" i="26"/>
  <c r="J323" i="26" s="1"/>
  <c r="I324" i="26"/>
  <c r="J324" i="26" s="1"/>
  <c r="I325" i="26"/>
  <c r="J325" i="26" s="1"/>
  <c r="I326" i="26"/>
  <c r="J326" i="26" s="1"/>
  <c r="I327" i="26"/>
  <c r="J327" i="26" s="1"/>
  <c r="I328" i="26"/>
  <c r="J328" i="26" s="1"/>
  <c r="I329" i="26"/>
  <c r="J329" i="26" s="1"/>
  <c r="I330" i="26"/>
  <c r="J330" i="26" s="1"/>
  <c r="I331" i="26"/>
  <c r="J331" i="26" s="1"/>
  <c r="I332" i="26"/>
  <c r="J332" i="26" s="1"/>
  <c r="I333" i="26"/>
  <c r="J333" i="26" s="1"/>
  <c r="I334" i="26"/>
  <c r="J334" i="26" s="1"/>
  <c r="I335" i="26"/>
  <c r="J335" i="26" s="1"/>
  <c r="I336" i="26"/>
  <c r="J336" i="26" s="1"/>
  <c r="I337" i="26"/>
  <c r="J337" i="26" s="1"/>
  <c r="I338" i="26"/>
  <c r="J338" i="26" s="1"/>
  <c r="I339" i="26"/>
  <c r="J339" i="26" s="1"/>
  <c r="I340" i="26"/>
  <c r="J340" i="26" s="1"/>
  <c r="I341" i="26"/>
  <c r="J341" i="26" s="1"/>
  <c r="I342" i="26"/>
  <c r="J342" i="26" s="1"/>
  <c r="I343" i="26"/>
  <c r="J343" i="26" s="1"/>
  <c r="I344" i="26"/>
  <c r="J344" i="26" s="1"/>
  <c r="I345" i="26"/>
  <c r="J345" i="26" s="1"/>
  <c r="I346" i="26"/>
  <c r="J346" i="26" s="1"/>
  <c r="I347" i="26"/>
  <c r="J347" i="26" s="1"/>
  <c r="I348" i="26"/>
  <c r="J348" i="26" s="1"/>
  <c r="I349" i="26"/>
  <c r="J349" i="26" s="1"/>
  <c r="I350" i="26"/>
  <c r="J350" i="26" s="1"/>
  <c r="I351" i="26"/>
  <c r="J351" i="26" s="1"/>
  <c r="I352" i="26"/>
  <c r="J352" i="26" s="1"/>
  <c r="I353" i="26"/>
  <c r="J353" i="26" s="1"/>
  <c r="I354" i="26"/>
  <c r="J354" i="26" s="1"/>
  <c r="I355" i="26"/>
  <c r="J355" i="26" s="1"/>
  <c r="I356" i="26"/>
  <c r="J356" i="26" s="1"/>
  <c r="I357" i="26"/>
  <c r="J357" i="26" s="1"/>
  <c r="I358" i="26"/>
  <c r="J358" i="26" s="1"/>
  <c r="I359" i="26"/>
  <c r="J359" i="26" s="1"/>
  <c r="I360" i="26"/>
  <c r="J360" i="26" s="1"/>
  <c r="I361" i="26"/>
  <c r="J361" i="26" s="1"/>
  <c r="I362" i="26"/>
  <c r="J362" i="26" s="1"/>
  <c r="I363" i="26"/>
  <c r="J363" i="26" s="1"/>
  <c r="I364" i="26"/>
  <c r="J364" i="26" s="1"/>
  <c r="I365" i="26"/>
  <c r="J365" i="26" s="1"/>
  <c r="I366" i="26"/>
  <c r="J366" i="26" s="1"/>
  <c r="I367" i="26"/>
  <c r="J367" i="26" s="1"/>
  <c r="I368" i="26"/>
  <c r="J368" i="26" s="1"/>
  <c r="I369" i="26"/>
  <c r="J369" i="26" s="1"/>
  <c r="I370" i="26"/>
  <c r="J370" i="26" s="1"/>
  <c r="I371" i="26"/>
  <c r="J371" i="26" s="1"/>
  <c r="I372" i="26"/>
  <c r="J372" i="26" s="1"/>
  <c r="I373" i="26"/>
  <c r="J373" i="26" s="1"/>
  <c r="I374" i="26"/>
  <c r="J374" i="26" s="1"/>
  <c r="I375" i="26"/>
  <c r="J375" i="26" s="1"/>
  <c r="I376" i="26"/>
  <c r="J376" i="26" s="1"/>
  <c r="I377" i="26"/>
  <c r="J377" i="26" s="1"/>
  <c r="I378" i="26"/>
  <c r="J378" i="26" s="1"/>
  <c r="I379" i="26"/>
  <c r="J379" i="26" s="1"/>
  <c r="I380" i="26"/>
  <c r="J380" i="26" s="1"/>
  <c r="I381" i="26"/>
  <c r="J381" i="26" s="1"/>
  <c r="I382" i="26"/>
  <c r="J382" i="26" s="1"/>
  <c r="I383" i="26"/>
  <c r="J383" i="26" s="1"/>
  <c r="I384" i="26"/>
  <c r="J384" i="26" s="1"/>
  <c r="I385" i="26"/>
  <c r="J385" i="26" s="1"/>
  <c r="I386" i="26"/>
  <c r="J386" i="26" s="1"/>
  <c r="I387" i="26"/>
  <c r="J387" i="26" s="1"/>
  <c r="I388" i="26"/>
  <c r="J388" i="26" s="1"/>
  <c r="I389" i="26"/>
  <c r="J389" i="26" s="1"/>
  <c r="I390" i="26"/>
  <c r="J390" i="26" s="1"/>
  <c r="I391" i="26"/>
  <c r="J391" i="26" s="1"/>
  <c r="I392" i="26"/>
  <c r="J392" i="26" s="1"/>
  <c r="I393" i="26"/>
  <c r="J393" i="26" s="1"/>
  <c r="I394" i="26"/>
  <c r="J394" i="26" s="1"/>
  <c r="I395" i="26"/>
  <c r="J395" i="26" s="1"/>
  <c r="I396" i="26"/>
  <c r="J396" i="26" s="1"/>
  <c r="I397" i="26"/>
  <c r="J397" i="26" s="1"/>
  <c r="I398" i="26"/>
  <c r="J398" i="26" s="1"/>
  <c r="I399" i="26"/>
  <c r="J399" i="26" s="1"/>
  <c r="I400" i="26"/>
  <c r="J400" i="26" s="1"/>
  <c r="I401" i="26"/>
  <c r="J401" i="26" s="1"/>
  <c r="I402" i="26"/>
  <c r="J402" i="26" s="1"/>
  <c r="I403" i="26"/>
  <c r="J403" i="26" s="1"/>
  <c r="I404" i="26"/>
  <c r="J404" i="26" s="1"/>
  <c r="I405" i="26"/>
  <c r="J405" i="26" s="1"/>
  <c r="I406" i="26"/>
  <c r="J406" i="26" s="1"/>
  <c r="I407" i="26"/>
  <c r="J407" i="26" s="1"/>
  <c r="I408" i="26"/>
  <c r="J408" i="26" s="1"/>
  <c r="I409" i="26"/>
  <c r="J409" i="26" s="1"/>
  <c r="I410" i="26"/>
  <c r="J410" i="26" s="1"/>
  <c r="I411" i="26"/>
  <c r="J411" i="26" s="1"/>
  <c r="I412" i="26"/>
  <c r="J412" i="26" s="1"/>
  <c r="I413" i="26"/>
  <c r="J413" i="26" s="1"/>
  <c r="I414" i="26"/>
  <c r="J414" i="26" s="1"/>
  <c r="I415" i="26"/>
  <c r="J415" i="26" s="1"/>
  <c r="I416" i="26"/>
  <c r="J416" i="26" s="1"/>
  <c r="I417" i="26"/>
  <c r="J417" i="26" s="1"/>
  <c r="I418" i="26"/>
  <c r="J418" i="26" s="1"/>
  <c r="I419" i="26"/>
  <c r="J419" i="26" s="1"/>
  <c r="I420" i="26"/>
  <c r="J420" i="26" s="1"/>
  <c r="I421" i="26"/>
  <c r="J421" i="26" s="1"/>
  <c r="I422" i="26"/>
  <c r="J422" i="26" s="1"/>
  <c r="I423" i="26"/>
  <c r="J423" i="26" s="1"/>
  <c r="I424" i="26"/>
  <c r="J424" i="26" s="1"/>
  <c r="I425" i="26"/>
  <c r="J425" i="26" s="1"/>
  <c r="I426" i="26"/>
  <c r="J426" i="26" s="1"/>
  <c r="I427" i="26"/>
  <c r="J427" i="26" s="1"/>
  <c r="I428" i="26"/>
  <c r="J428" i="26" s="1"/>
  <c r="I429" i="26"/>
  <c r="J429" i="26" s="1"/>
  <c r="I430" i="26"/>
  <c r="J430" i="26" s="1"/>
  <c r="I431" i="26"/>
  <c r="J431" i="26" s="1"/>
  <c r="I432" i="26"/>
  <c r="J432" i="26" s="1"/>
  <c r="I433" i="26"/>
  <c r="J433" i="26" s="1"/>
  <c r="I434" i="26"/>
  <c r="J434" i="26" s="1"/>
  <c r="I435" i="26"/>
  <c r="J435" i="26" s="1"/>
  <c r="I436" i="26"/>
  <c r="J436" i="26" s="1"/>
  <c r="I437" i="26"/>
  <c r="J437" i="26" s="1"/>
  <c r="I438" i="26"/>
  <c r="J438" i="26"/>
  <c r="I439" i="26"/>
  <c r="J439" i="26" s="1"/>
  <c r="I440" i="26"/>
  <c r="J440" i="26"/>
  <c r="I441" i="26"/>
  <c r="J441" i="26" s="1"/>
  <c r="I442" i="26"/>
  <c r="J442" i="26" s="1"/>
  <c r="I443" i="26"/>
  <c r="J443" i="26" s="1"/>
  <c r="I444" i="26"/>
  <c r="J444" i="26" s="1"/>
  <c r="I445" i="26"/>
  <c r="J445" i="26"/>
  <c r="I446" i="26"/>
  <c r="J446" i="26" s="1"/>
  <c r="I447" i="26"/>
  <c r="J447" i="26"/>
  <c r="I448" i="26"/>
  <c r="J448" i="26" s="1"/>
  <c r="I449" i="26"/>
  <c r="J449" i="26"/>
  <c r="I450" i="26"/>
  <c r="J450" i="26" s="1"/>
  <c r="I451" i="26"/>
  <c r="J451" i="26"/>
  <c r="I452" i="26"/>
  <c r="J452" i="26" s="1"/>
  <c r="I453" i="26"/>
  <c r="J453" i="26"/>
  <c r="I454" i="26"/>
  <c r="J454" i="26" s="1"/>
  <c r="I455" i="26"/>
  <c r="J455" i="26"/>
  <c r="I456" i="26"/>
  <c r="J456" i="26" s="1"/>
  <c r="I457" i="26"/>
  <c r="J457" i="26"/>
  <c r="I458" i="26"/>
  <c r="J458" i="26" s="1"/>
  <c r="I459" i="26"/>
  <c r="J459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3" i="26"/>
  <c r="I19" i="27"/>
  <c r="J19" i="27"/>
  <c r="I20" i="27"/>
  <c r="J20" i="27"/>
  <c r="I21" i="27"/>
  <c r="J21" i="27"/>
  <c r="I22" i="27"/>
  <c r="J22" i="27"/>
  <c r="I23" i="27"/>
  <c r="J23" i="27"/>
  <c r="I24" i="27"/>
  <c r="J24" i="27"/>
  <c r="I25" i="27"/>
  <c r="J25" i="27"/>
  <c r="I26" i="27"/>
  <c r="J26" i="27"/>
  <c r="I27" i="27"/>
  <c r="J27" i="27"/>
  <c r="I28" i="27"/>
  <c r="J28" i="27"/>
  <c r="I29" i="27"/>
  <c r="J29" i="27"/>
  <c r="I30" i="27"/>
  <c r="J30" i="27"/>
  <c r="I31" i="27"/>
  <c r="J31" i="27"/>
  <c r="I32" i="27"/>
  <c r="J32" i="27"/>
  <c r="I33" i="27"/>
  <c r="J33" i="27"/>
  <c r="I34" i="27"/>
  <c r="J34" i="27"/>
  <c r="I35" i="27"/>
  <c r="J35" i="27"/>
  <c r="I36" i="27"/>
  <c r="J36" i="27"/>
  <c r="I37" i="27"/>
  <c r="J37" i="27"/>
  <c r="I38" i="27"/>
  <c r="J38" i="27"/>
  <c r="I39" i="27"/>
  <c r="J39" i="27"/>
  <c r="I40" i="27"/>
  <c r="J40" i="27"/>
  <c r="I41" i="27"/>
  <c r="J41" i="27"/>
  <c r="I42" i="27"/>
  <c r="J42" i="27"/>
  <c r="I43" i="27"/>
  <c r="J43" i="27"/>
  <c r="I44" i="27"/>
  <c r="J44" i="27"/>
  <c r="I45" i="27"/>
  <c r="J45" i="27"/>
  <c r="I46" i="27"/>
  <c r="J46" i="27"/>
  <c r="I47" i="27"/>
  <c r="J47" i="27"/>
  <c r="I48" i="27"/>
  <c r="J48" i="27"/>
  <c r="I49" i="27"/>
  <c r="J49" i="27"/>
  <c r="I50" i="27"/>
  <c r="J50" i="27"/>
  <c r="I51" i="27"/>
  <c r="J51" i="27"/>
  <c r="I52" i="27"/>
  <c r="J52" i="27"/>
  <c r="I53" i="27"/>
  <c r="J53" i="27"/>
  <c r="I54" i="27"/>
  <c r="J54" i="27"/>
  <c r="I55" i="27"/>
  <c r="J55" i="27"/>
  <c r="I56" i="27"/>
  <c r="J56" i="27"/>
  <c r="I57" i="27"/>
  <c r="J57" i="27"/>
  <c r="I58" i="27"/>
  <c r="J58" i="27"/>
  <c r="I59" i="27"/>
  <c r="J59" i="27"/>
  <c r="I60" i="27"/>
  <c r="J60" i="27"/>
  <c r="I61" i="27"/>
  <c r="J61" i="27"/>
  <c r="I62" i="27"/>
  <c r="J62" i="27"/>
  <c r="I63" i="27"/>
  <c r="J63" i="27"/>
  <c r="I64" i="27"/>
  <c r="J64" i="27"/>
  <c r="I65" i="27"/>
  <c r="J65" i="27"/>
  <c r="I66" i="27"/>
  <c r="J66" i="27"/>
  <c r="I67" i="27"/>
  <c r="J67" i="27"/>
  <c r="I68" i="27"/>
  <c r="J68" i="27"/>
  <c r="I69" i="27"/>
  <c r="J69" i="27"/>
  <c r="I70" i="27"/>
  <c r="J70" i="27"/>
  <c r="I71" i="27"/>
  <c r="J71" i="27"/>
  <c r="I72" i="27"/>
  <c r="J72" i="27"/>
  <c r="I73" i="27"/>
  <c r="J73" i="27"/>
  <c r="I74" i="27"/>
  <c r="J74" i="27"/>
  <c r="I75" i="27"/>
  <c r="J75" i="27"/>
  <c r="I76" i="27"/>
  <c r="J76" i="27"/>
  <c r="I77" i="27"/>
  <c r="J77" i="27"/>
  <c r="I78" i="27"/>
  <c r="J78" i="27"/>
  <c r="I79" i="27"/>
  <c r="J79" i="27"/>
  <c r="I80" i="27"/>
  <c r="J80" i="27"/>
  <c r="I81" i="27"/>
  <c r="J81" i="27"/>
  <c r="I82" i="27"/>
  <c r="J82" i="27"/>
  <c r="I83" i="27"/>
  <c r="J83" i="27"/>
  <c r="I84" i="27"/>
  <c r="J84" i="27"/>
  <c r="I85" i="27"/>
  <c r="J85" i="27"/>
  <c r="I86" i="27"/>
  <c r="J86" i="27"/>
  <c r="I87" i="27"/>
  <c r="J87" i="27"/>
  <c r="I88" i="27"/>
  <c r="J88" i="27"/>
  <c r="I89" i="27"/>
  <c r="J89" i="27"/>
  <c r="I90" i="27"/>
  <c r="J90" i="27"/>
  <c r="I91" i="27"/>
  <c r="J91" i="27"/>
  <c r="I92" i="27"/>
  <c r="J92" i="27"/>
  <c r="I93" i="27"/>
  <c r="J93" i="27"/>
  <c r="I94" i="27"/>
  <c r="J94" i="27"/>
  <c r="I95" i="27"/>
  <c r="J95" i="27"/>
  <c r="I96" i="27"/>
  <c r="J96" i="27"/>
  <c r="I97" i="27"/>
  <c r="J97" i="27"/>
  <c r="I98" i="27"/>
  <c r="J98" i="27"/>
  <c r="I99" i="27"/>
  <c r="J99" i="27"/>
  <c r="I100" i="27"/>
  <c r="J100" i="27"/>
  <c r="I101" i="27"/>
  <c r="J101" i="27"/>
  <c r="I102" i="27"/>
  <c r="J102" i="27"/>
  <c r="I103" i="27"/>
  <c r="J103" i="27"/>
  <c r="I104" i="27"/>
  <c r="J104" i="27"/>
  <c r="I105" i="27"/>
  <c r="J105" i="27"/>
  <c r="I106" i="27"/>
  <c r="J106" i="27"/>
  <c r="I107" i="27"/>
  <c r="J107" i="27"/>
  <c r="I108" i="27"/>
  <c r="J108" i="27"/>
  <c r="I109" i="27"/>
  <c r="J109" i="27"/>
  <c r="I110" i="27"/>
  <c r="J110" i="27"/>
  <c r="I111" i="27"/>
  <c r="J111" i="27"/>
  <c r="I112" i="27"/>
  <c r="J112" i="27"/>
  <c r="I113" i="27"/>
  <c r="J113" i="27"/>
  <c r="I114" i="27"/>
  <c r="J114" i="27"/>
  <c r="I115" i="27"/>
  <c r="J115" i="27"/>
  <c r="I116" i="27"/>
  <c r="J116" i="27"/>
  <c r="I117" i="27"/>
  <c r="J117" i="27"/>
  <c r="I118" i="27"/>
  <c r="J118" i="27"/>
  <c r="I119" i="27"/>
  <c r="J119" i="27"/>
  <c r="I120" i="27"/>
  <c r="J120" i="27"/>
  <c r="I121" i="27"/>
  <c r="J121" i="27"/>
  <c r="I122" i="27"/>
  <c r="J122" i="27"/>
  <c r="I123" i="27"/>
  <c r="J123" i="27"/>
  <c r="I124" i="27"/>
  <c r="J124" i="27"/>
  <c r="I125" i="27"/>
  <c r="J125" i="27"/>
  <c r="I126" i="27"/>
  <c r="J126" i="27"/>
  <c r="I127" i="27"/>
  <c r="J127" i="27"/>
  <c r="I128" i="27"/>
  <c r="J128" i="27"/>
  <c r="I129" i="27"/>
  <c r="J129" i="27"/>
  <c r="I130" i="27"/>
  <c r="J130" i="27"/>
  <c r="I131" i="27"/>
  <c r="J131" i="27"/>
  <c r="I132" i="27"/>
  <c r="J132" i="27"/>
  <c r="I133" i="27"/>
  <c r="J133" i="27"/>
  <c r="I134" i="27"/>
  <c r="J134" i="27"/>
  <c r="I135" i="27"/>
  <c r="J135" i="27"/>
  <c r="I136" i="27"/>
  <c r="J136" i="27"/>
  <c r="I137" i="27"/>
  <c r="J137" i="27"/>
  <c r="I138" i="27"/>
  <c r="J138" i="27"/>
  <c r="I139" i="27"/>
  <c r="J139" i="27"/>
  <c r="I140" i="27"/>
  <c r="J140" i="27"/>
  <c r="I141" i="27"/>
  <c r="J141" i="27"/>
  <c r="I142" i="27"/>
  <c r="J142" i="27"/>
  <c r="I143" i="27"/>
  <c r="J143" i="27"/>
  <c r="I144" i="27"/>
  <c r="J144" i="27"/>
  <c r="I145" i="27"/>
  <c r="J145" i="27"/>
  <c r="I146" i="27"/>
  <c r="J146" i="27"/>
  <c r="I147" i="27"/>
  <c r="J147" i="27"/>
  <c r="I148" i="27"/>
  <c r="J148" i="27"/>
  <c r="I149" i="27"/>
  <c r="J149" i="27"/>
  <c r="I150" i="27"/>
  <c r="J150" i="27"/>
  <c r="I151" i="27"/>
  <c r="J151" i="27"/>
  <c r="I152" i="27"/>
  <c r="J152" i="27"/>
  <c r="I153" i="27"/>
  <c r="J153" i="27"/>
  <c r="I154" i="27"/>
  <c r="J154" i="27"/>
  <c r="I155" i="27"/>
  <c r="J155" i="27"/>
  <c r="I156" i="27"/>
  <c r="J156" i="27"/>
  <c r="I157" i="27"/>
  <c r="J157" i="27"/>
  <c r="I158" i="27"/>
  <c r="J158" i="27"/>
  <c r="I159" i="27"/>
  <c r="J159" i="27"/>
  <c r="I160" i="27"/>
  <c r="J160" i="27"/>
  <c r="I161" i="27"/>
  <c r="J161" i="27"/>
  <c r="I162" i="27"/>
  <c r="J162" i="27"/>
  <c r="I163" i="27"/>
  <c r="J163" i="27" s="1"/>
  <c r="I18" i="27"/>
  <c r="J18" i="27" s="1"/>
  <c r="I20" i="30"/>
  <c r="J20" i="30" s="1"/>
  <c r="I15" i="37"/>
  <c r="J15" i="37" s="1"/>
  <c r="I16" i="37"/>
  <c r="J16" i="37"/>
  <c r="I17" i="37"/>
  <c r="J17" i="37" s="1"/>
  <c r="I18" i="37"/>
  <c r="J18" i="37"/>
  <c r="I19" i="37"/>
  <c r="J19" i="37" s="1"/>
  <c r="I20" i="37"/>
  <c r="J20" i="37"/>
  <c r="I21" i="37"/>
  <c r="J21" i="37" s="1"/>
  <c r="I22" i="37"/>
  <c r="J22" i="37"/>
  <c r="I23" i="37"/>
  <c r="J23" i="37" s="1"/>
  <c r="I24" i="37"/>
  <c r="J24" i="37"/>
  <c r="I25" i="37"/>
  <c r="J25" i="37" s="1"/>
  <c r="I26" i="37"/>
  <c r="J26" i="37"/>
  <c r="I27" i="37"/>
  <c r="J27" i="37" s="1"/>
  <c r="I28" i="37"/>
  <c r="J28" i="37"/>
  <c r="I29" i="37"/>
  <c r="J29" i="37" s="1"/>
  <c r="I30" i="37"/>
  <c r="J30" i="37"/>
  <c r="I31" i="37"/>
  <c r="J31" i="37" s="1"/>
  <c r="I32" i="37"/>
  <c r="J32" i="37"/>
  <c r="I33" i="37"/>
  <c r="J33" i="37" s="1"/>
  <c r="I34" i="37"/>
  <c r="J34" i="37"/>
  <c r="I35" i="37"/>
  <c r="J35" i="37" s="1"/>
  <c r="I36" i="37"/>
  <c r="J36" i="37"/>
  <c r="I37" i="37"/>
  <c r="J37" i="37" s="1"/>
  <c r="I38" i="37"/>
  <c r="J38" i="37"/>
  <c r="I39" i="37"/>
  <c r="J39" i="37" s="1"/>
  <c r="I40" i="37"/>
  <c r="J40" i="37"/>
  <c r="I41" i="37"/>
  <c r="J41" i="37" s="1"/>
  <c r="I42" i="37"/>
  <c r="J42" i="37"/>
  <c r="I43" i="37"/>
  <c r="J43" i="37" s="1"/>
  <c r="I44" i="37"/>
  <c r="J44" i="37"/>
  <c r="I45" i="37"/>
  <c r="J45" i="37" s="1"/>
  <c r="I46" i="37"/>
  <c r="J46" i="37"/>
  <c r="I47" i="37"/>
  <c r="J47" i="37" s="1"/>
  <c r="I48" i="37"/>
  <c r="J48" i="37"/>
  <c r="I49" i="37"/>
  <c r="J49" i="37" s="1"/>
  <c r="I50" i="37"/>
  <c r="J50" i="37"/>
  <c r="I51" i="37"/>
  <c r="J51" i="37" s="1"/>
  <c r="I52" i="37"/>
  <c r="J52" i="37"/>
  <c r="I53" i="37"/>
  <c r="J53" i="37" s="1"/>
  <c r="I54" i="37"/>
  <c r="J54" i="37"/>
  <c r="I55" i="37"/>
  <c r="J55" i="37" s="1"/>
  <c r="I56" i="37"/>
  <c r="J56" i="37"/>
  <c r="I57" i="37"/>
  <c r="J57" i="37" s="1"/>
  <c r="I58" i="37"/>
  <c r="J58" i="37"/>
  <c r="I59" i="37"/>
  <c r="J59" i="37" s="1"/>
  <c r="I60" i="37"/>
  <c r="J60" i="37"/>
  <c r="I61" i="37"/>
  <c r="J61" i="37" s="1"/>
  <c r="I62" i="37"/>
  <c r="J62" i="37"/>
  <c r="I63" i="37"/>
  <c r="J63" i="37" s="1"/>
  <c r="I64" i="37"/>
  <c r="J64" i="37"/>
  <c r="I65" i="37"/>
  <c r="J65" i="37" s="1"/>
  <c r="I66" i="37"/>
  <c r="J66" i="37"/>
  <c r="I67" i="37"/>
  <c r="J67" i="37" s="1"/>
  <c r="I68" i="37"/>
  <c r="J68" i="37"/>
  <c r="I69" i="37"/>
  <c r="J69" i="37" s="1"/>
  <c r="I70" i="37"/>
  <c r="J70" i="37"/>
  <c r="I71" i="37"/>
  <c r="J71" i="37" s="1"/>
  <c r="I72" i="37"/>
  <c r="J72" i="37"/>
  <c r="I73" i="37"/>
  <c r="J73" i="37" s="1"/>
  <c r="I74" i="37"/>
  <c r="J74" i="37"/>
  <c r="I75" i="37"/>
  <c r="J75" i="37" s="1"/>
  <c r="I76" i="37"/>
  <c r="J76" i="37"/>
  <c r="I77" i="37"/>
  <c r="J77" i="37" s="1"/>
  <c r="I78" i="37"/>
  <c r="J78" i="37"/>
  <c r="I79" i="37"/>
  <c r="J79" i="37" s="1"/>
  <c r="I80" i="37"/>
  <c r="J80" i="37"/>
  <c r="I81" i="37"/>
  <c r="J81" i="37" s="1"/>
  <c r="I82" i="37"/>
  <c r="J82" i="37"/>
  <c r="I83" i="37"/>
  <c r="J83" i="37" s="1"/>
  <c r="I84" i="37"/>
  <c r="J84" i="37"/>
  <c r="I85" i="37"/>
  <c r="J85" i="37" s="1"/>
  <c r="I86" i="37"/>
  <c r="J86" i="37"/>
  <c r="I87" i="37"/>
  <c r="J87" i="37" s="1"/>
  <c r="I88" i="37"/>
  <c r="J88" i="37"/>
  <c r="I89" i="37"/>
  <c r="J89" i="37" s="1"/>
  <c r="I90" i="37"/>
  <c r="J90" i="37"/>
  <c r="I91" i="37"/>
  <c r="J91" i="37" s="1"/>
  <c r="I92" i="37"/>
  <c r="J92" i="37"/>
  <c r="I93" i="37"/>
  <c r="J93" i="37" s="1"/>
  <c r="I94" i="37"/>
  <c r="J94" i="37"/>
  <c r="I95" i="37"/>
  <c r="J95" i="37" s="1"/>
  <c r="I96" i="37"/>
  <c r="J96" i="37"/>
  <c r="I97" i="37"/>
  <c r="J97" i="37" s="1"/>
  <c r="I98" i="37"/>
  <c r="J98" i="37"/>
  <c r="I99" i="37"/>
  <c r="J99" i="37" s="1"/>
  <c r="I100" i="37"/>
  <c r="J100" i="37"/>
  <c r="I101" i="37"/>
  <c r="J101" i="37" s="1"/>
  <c r="I102" i="37"/>
  <c r="J102" i="37"/>
  <c r="I103" i="37"/>
  <c r="J103" i="37" s="1"/>
  <c r="I104" i="37"/>
  <c r="J104" i="37"/>
  <c r="I105" i="37"/>
  <c r="J105" i="37" s="1"/>
  <c r="I106" i="37"/>
  <c r="J106" i="37"/>
  <c r="I107" i="37"/>
  <c r="J107" i="37" s="1"/>
  <c r="I108" i="37"/>
  <c r="J108" i="37"/>
  <c r="I109" i="37"/>
  <c r="J109" i="37" s="1"/>
  <c r="I110" i="37"/>
  <c r="J110" i="37"/>
  <c r="I111" i="37"/>
  <c r="J111" i="37" s="1"/>
  <c r="I112" i="37"/>
  <c r="J112" i="37"/>
  <c r="I113" i="37"/>
  <c r="J113" i="37" s="1"/>
  <c r="I114" i="37"/>
  <c r="J114" i="37"/>
  <c r="I115" i="37"/>
  <c r="J115" i="37" s="1"/>
  <c r="I116" i="37"/>
  <c r="J116" i="37"/>
  <c r="I117" i="37"/>
  <c r="J117" i="37" s="1"/>
  <c r="I118" i="37"/>
  <c r="J118" i="37"/>
  <c r="I119" i="37"/>
  <c r="J119" i="37" s="1"/>
  <c r="I120" i="37"/>
  <c r="J120" i="37"/>
  <c r="I121" i="37"/>
  <c r="J121" i="37" s="1"/>
  <c r="I122" i="37"/>
  <c r="J122" i="37"/>
  <c r="I123" i="37"/>
  <c r="J123" i="37" s="1"/>
  <c r="I124" i="37"/>
  <c r="J124" i="37"/>
  <c r="I125" i="37"/>
  <c r="J125" i="37" s="1"/>
  <c r="I126" i="37"/>
  <c r="J126" i="37"/>
  <c r="I127" i="37"/>
  <c r="J127" i="37" s="1"/>
  <c r="I128" i="37"/>
  <c r="J128" i="37"/>
  <c r="I129" i="37"/>
  <c r="J129" i="37" s="1"/>
  <c r="I130" i="37"/>
  <c r="J130" i="37"/>
  <c r="I131" i="37"/>
  <c r="J131" i="37" s="1"/>
  <c r="I132" i="37"/>
  <c r="J132" i="37"/>
  <c r="I133" i="37"/>
  <c r="J133" i="37" s="1"/>
  <c r="I134" i="37"/>
  <c r="J134" i="37"/>
  <c r="I135" i="37"/>
  <c r="J135" i="37" s="1"/>
  <c r="I136" i="37"/>
  <c r="J136" i="37"/>
  <c r="I137" i="37"/>
  <c r="J137" i="37" s="1"/>
  <c r="I138" i="37"/>
  <c r="J138" i="37"/>
  <c r="I139" i="37"/>
  <c r="J139" i="37" s="1"/>
  <c r="I140" i="37"/>
  <c r="J140" i="37"/>
  <c r="I141" i="37"/>
  <c r="J141" i="37" s="1"/>
  <c r="I142" i="37"/>
  <c r="J142" i="37"/>
  <c r="I143" i="37"/>
  <c r="J143" i="37" s="1"/>
  <c r="I144" i="37"/>
  <c r="J144" i="37"/>
  <c r="I145" i="37"/>
  <c r="J145" i="37" s="1"/>
  <c r="I146" i="37"/>
  <c r="J146" i="37"/>
  <c r="I147" i="37"/>
  <c r="J147" i="37" s="1"/>
  <c r="I148" i="37"/>
  <c r="J148" i="37"/>
  <c r="I149" i="37"/>
  <c r="J149" i="37" s="1"/>
  <c r="I150" i="37"/>
  <c r="J150" i="37"/>
  <c r="I151" i="37"/>
  <c r="J151" i="37" s="1"/>
  <c r="I152" i="37"/>
  <c r="J152" i="37"/>
  <c r="I153" i="37"/>
  <c r="J153" i="37" s="1"/>
  <c r="I154" i="37"/>
  <c r="J154" i="37"/>
  <c r="I155" i="37"/>
  <c r="J155" i="37" s="1"/>
  <c r="I156" i="37"/>
  <c r="J156" i="37"/>
  <c r="I157" i="37"/>
  <c r="J157" i="37" s="1"/>
  <c r="I158" i="37"/>
  <c r="J158" i="37"/>
  <c r="I159" i="37"/>
  <c r="J159" i="37" s="1"/>
  <c r="I160" i="37"/>
  <c r="J160" i="37"/>
  <c r="I14" i="37"/>
  <c r="J14" i="37" s="1"/>
  <c r="I12" i="36"/>
  <c r="J12" i="36" s="1"/>
  <c r="I13" i="36"/>
  <c r="J13" i="36"/>
  <c r="I14" i="36"/>
  <c r="J14" i="36" s="1"/>
  <c r="I15" i="36"/>
  <c r="J15" i="36"/>
  <c r="I17" i="36"/>
  <c r="I18" i="36"/>
  <c r="I19" i="36"/>
  <c r="I20" i="36"/>
  <c r="I21" i="36"/>
  <c r="I22" i="36"/>
  <c r="I23" i="36"/>
  <c r="J23" i="36" s="1"/>
  <c r="I24" i="36"/>
  <c r="J24" i="36" s="1"/>
  <c r="I25" i="36"/>
  <c r="I26" i="36"/>
  <c r="I27" i="36"/>
  <c r="I28" i="36"/>
  <c r="I29" i="36"/>
  <c r="I30" i="36"/>
  <c r="I31" i="36"/>
  <c r="J31" i="36" s="1"/>
  <c r="I32" i="36"/>
  <c r="J32" i="36" s="1"/>
  <c r="I33" i="36"/>
  <c r="I34" i="36"/>
  <c r="I35" i="36"/>
  <c r="I36" i="36"/>
  <c r="I37" i="36"/>
  <c r="I38" i="36"/>
  <c r="I39" i="36"/>
  <c r="J39" i="36" s="1"/>
  <c r="I40" i="36"/>
  <c r="J40" i="36" s="1"/>
  <c r="I41" i="36"/>
  <c r="I42" i="36"/>
  <c r="I43" i="36"/>
  <c r="I44" i="36"/>
  <c r="I45" i="36"/>
  <c r="I46" i="36"/>
  <c r="I47" i="36"/>
  <c r="J47" i="36" s="1"/>
  <c r="I48" i="36"/>
  <c r="J48" i="36" s="1"/>
  <c r="I49" i="36"/>
  <c r="I50" i="36"/>
  <c r="I51" i="36"/>
  <c r="I52" i="36"/>
  <c r="I53" i="36"/>
  <c r="I54" i="36"/>
  <c r="I55" i="36"/>
  <c r="J55" i="36" s="1"/>
  <c r="I56" i="36"/>
  <c r="J56" i="36" s="1"/>
  <c r="I57" i="36"/>
  <c r="I58" i="36"/>
  <c r="I59" i="36"/>
  <c r="I60" i="36"/>
  <c r="I61" i="36"/>
  <c r="I62" i="36"/>
  <c r="I63" i="36"/>
  <c r="J63" i="36" s="1"/>
  <c r="I64" i="36"/>
  <c r="J64" i="36" s="1"/>
  <c r="I65" i="36"/>
  <c r="I66" i="36"/>
  <c r="I67" i="36"/>
  <c r="I68" i="36"/>
  <c r="I69" i="36"/>
  <c r="I70" i="36"/>
  <c r="I71" i="36"/>
  <c r="J71" i="36" s="1"/>
  <c r="I72" i="36"/>
  <c r="J72" i="36" s="1"/>
  <c r="I73" i="36"/>
  <c r="I74" i="36"/>
  <c r="I75" i="36"/>
  <c r="I76" i="36"/>
  <c r="I77" i="36"/>
  <c r="I78" i="36"/>
  <c r="I79" i="36"/>
  <c r="J79" i="36" s="1"/>
  <c r="I80" i="36"/>
  <c r="J80" i="36" s="1"/>
  <c r="I81" i="36"/>
  <c r="I82" i="36"/>
  <c r="I83" i="36"/>
  <c r="I84" i="36"/>
  <c r="I85" i="36"/>
  <c r="I86" i="36"/>
  <c r="I87" i="36"/>
  <c r="J87" i="36" s="1"/>
  <c r="I88" i="36"/>
  <c r="J88" i="36" s="1"/>
  <c r="I89" i="36"/>
  <c r="I90" i="36"/>
  <c r="I91" i="36"/>
  <c r="I92" i="36"/>
  <c r="I93" i="36"/>
  <c r="I94" i="36"/>
  <c r="I95" i="36"/>
  <c r="J95" i="36" s="1"/>
  <c r="I96" i="36"/>
  <c r="J96" i="36" s="1"/>
  <c r="I97" i="36"/>
  <c r="I98" i="36"/>
  <c r="I99" i="36"/>
  <c r="I100" i="36"/>
  <c r="I101" i="36"/>
  <c r="I102" i="36"/>
  <c r="I103" i="36"/>
  <c r="J103" i="36" s="1"/>
  <c r="I104" i="36"/>
  <c r="J104" i="36" s="1"/>
  <c r="I105" i="36"/>
  <c r="I106" i="36"/>
  <c r="I107" i="36"/>
  <c r="I108" i="36"/>
  <c r="I109" i="36"/>
  <c r="I110" i="36"/>
  <c r="I111" i="36"/>
  <c r="J111" i="36" s="1"/>
  <c r="I112" i="36"/>
  <c r="J112" i="36" s="1"/>
  <c r="I113" i="36"/>
  <c r="I114" i="36"/>
  <c r="I115" i="36"/>
  <c r="I116" i="36"/>
  <c r="I117" i="36"/>
  <c r="I118" i="36"/>
  <c r="I119" i="36"/>
  <c r="J119" i="36" s="1"/>
  <c r="I120" i="36"/>
  <c r="J120" i="36" s="1"/>
  <c r="I121" i="36"/>
  <c r="I122" i="36"/>
  <c r="I123" i="36"/>
  <c r="I124" i="36"/>
  <c r="I125" i="36"/>
  <c r="I126" i="36"/>
  <c r="I127" i="36"/>
  <c r="J127" i="36" s="1"/>
  <c r="I128" i="36"/>
  <c r="J128" i="36" s="1"/>
  <c r="I129" i="36"/>
  <c r="I130" i="36"/>
  <c r="I131" i="36"/>
  <c r="I132" i="36"/>
  <c r="I133" i="36"/>
  <c r="I134" i="36"/>
  <c r="I135" i="36"/>
  <c r="J135" i="36" s="1"/>
  <c r="I136" i="36"/>
  <c r="J136" i="36" s="1"/>
  <c r="I137" i="36"/>
  <c r="I138" i="36"/>
  <c r="I139" i="36"/>
  <c r="I140" i="36"/>
  <c r="I141" i="36"/>
  <c r="I142" i="36"/>
  <c r="I143" i="36"/>
  <c r="J143" i="36" s="1"/>
  <c r="I144" i="36"/>
  <c r="J144" i="36" s="1"/>
  <c r="I145" i="36"/>
  <c r="I146" i="36"/>
  <c r="I147" i="36"/>
  <c r="I148" i="36"/>
  <c r="I149" i="36"/>
  <c r="I150" i="36"/>
  <c r="I151" i="36"/>
  <c r="J151" i="36" s="1"/>
  <c r="I152" i="36"/>
  <c r="J152" i="36" s="1"/>
  <c r="I153" i="36"/>
  <c r="I154" i="36"/>
  <c r="I155" i="36"/>
  <c r="I156" i="36"/>
  <c r="I157" i="36"/>
  <c r="I158" i="36"/>
  <c r="I159" i="36"/>
  <c r="J159" i="36" s="1"/>
  <c r="I160" i="36"/>
  <c r="J160" i="36" s="1"/>
  <c r="I16" i="36"/>
  <c r="J19" i="36"/>
  <c r="J20" i="36"/>
  <c r="J27" i="36"/>
  <c r="J28" i="36"/>
  <c r="J35" i="36"/>
  <c r="J36" i="36"/>
  <c r="J43" i="36"/>
  <c r="J44" i="36"/>
  <c r="J51" i="36"/>
  <c r="J52" i="36"/>
  <c r="J59" i="36"/>
  <c r="J60" i="36"/>
  <c r="J67" i="36"/>
  <c r="J68" i="36"/>
  <c r="J75" i="36"/>
  <c r="J76" i="36"/>
  <c r="J83" i="36"/>
  <c r="J84" i="36"/>
  <c r="J91" i="36"/>
  <c r="J92" i="36"/>
  <c r="J99" i="36"/>
  <c r="J100" i="36"/>
  <c r="J107" i="36"/>
  <c r="J108" i="36"/>
  <c r="J115" i="36"/>
  <c r="J116" i="36"/>
  <c r="J123" i="36"/>
  <c r="J124" i="36"/>
  <c r="J131" i="36"/>
  <c r="J132" i="36"/>
  <c r="J139" i="36"/>
  <c r="J140" i="36"/>
  <c r="J147" i="36"/>
  <c r="J148" i="36"/>
  <c r="J155" i="36"/>
  <c r="J156" i="36"/>
  <c r="J125" i="36"/>
  <c r="J126" i="36"/>
  <c r="J129" i="36"/>
  <c r="J130" i="36"/>
  <c r="J133" i="36"/>
  <c r="J134" i="36"/>
  <c r="J137" i="36"/>
  <c r="J138" i="36"/>
  <c r="J141" i="36"/>
  <c r="J142" i="36"/>
  <c r="J145" i="36"/>
  <c r="J146" i="36"/>
  <c r="J149" i="36"/>
  <c r="J150" i="36"/>
  <c r="J153" i="36"/>
  <c r="J154" i="36"/>
  <c r="J157" i="36"/>
  <c r="J158" i="36"/>
  <c r="J21" i="36"/>
  <c r="J22" i="36"/>
  <c r="J25" i="36"/>
  <c r="J26" i="36"/>
  <c r="J29" i="36"/>
  <c r="J30" i="36"/>
  <c r="J33" i="36"/>
  <c r="J34" i="36"/>
  <c r="J37" i="36"/>
  <c r="J38" i="36"/>
  <c r="J41" i="36"/>
  <c r="J42" i="36"/>
  <c r="J45" i="36"/>
  <c r="J46" i="36"/>
  <c r="J49" i="36"/>
  <c r="J50" i="36"/>
  <c r="J53" i="36"/>
  <c r="J54" i="36"/>
  <c r="J57" i="36"/>
  <c r="J58" i="36"/>
  <c r="J61" i="36"/>
  <c r="J62" i="36"/>
  <c r="J65" i="36"/>
  <c r="J66" i="36"/>
  <c r="J69" i="36"/>
  <c r="J70" i="36"/>
  <c r="J73" i="36"/>
  <c r="J74" i="36"/>
  <c r="J77" i="36"/>
  <c r="J78" i="36"/>
  <c r="J81" i="36"/>
  <c r="J82" i="36"/>
  <c r="J85" i="36"/>
  <c r="J86" i="36"/>
  <c r="J89" i="36"/>
  <c r="J90" i="36"/>
  <c r="J93" i="36"/>
  <c r="J94" i="36"/>
  <c r="J97" i="36"/>
  <c r="J98" i="36"/>
  <c r="J101" i="36"/>
  <c r="J102" i="36"/>
  <c r="J105" i="36"/>
  <c r="J106" i="36"/>
  <c r="J109" i="36"/>
  <c r="J110" i="36"/>
  <c r="J113" i="36"/>
  <c r="J114" i="36"/>
  <c r="J117" i="36"/>
  <c r="J118" i="36"/>
  <c r="J121" i="36"/>
  <c r="J122" i="36"/>
  <c r="J16" i="36"/>
  <c r="J17" i="36"/>
  <c r="J18" i="36"/>
  <c r="L129" i="37"/>
  <c r="L130" i="37"/>
  <c r="L131" i="37"/>
  <c r="L132" i="37"/>
  <c r="L133" i="37"/>
  <c r="L134" i="37"/>
  <c r="L135" i="37"/>
  <c r="L136" i="37"/>
  <c r="L137" i="37"/>
  <c r="L138" i="37"/>
  <c r="L139" i="37"/>
  <c r="L140" i="37"/>
  <c r="L141" i="37"/>
  <c r="L142" i="37"/>
  <c r="L143" i="37"/>
  <c r="L144" i="37"/>
  <c r="L145" i="37"/>
  <c r="L146" i="37"/>
  <c r="L147" i="37"/>
  <c r="L148" i="37"/>
  <c r="L149" i="37"/>
  <c r="L150" i="37"/>
  <c r="L151" i="37"/>
  <c r="L152" i="37"/>
  <c r="L153" i="37"/>
  <c r="L154" i="37"/>
  <c r="L155" i="37"/>
  <c r="L156" i="37"/>
  <c r="L157" i="37"/>
  <c r="L158" i="37"/>
  <c r="L159" i="37"/>
  <c r="L123" i="37"/>
  <c r="L124" i="37"/>
  <c r="L125" i="37"/>
  <c r="L126" i="37"/>
  <c r="L127" i="37"/>
  <c r="L12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L105" i="37"/>
  <c r="L106" i="37"/>
  <c r="L107" i="37"/>
  <c r="L108" i="37"/>
  <c r="L109" i="37"/>
  <c r="L110" i="37"/>
  <c r="L111" i="37"/>
  <c r="L112" i="37"/>
  <c r="L113" i="37"/>
  <c r="L114" i="37"/>
  <c r="L115" i="37"/>
  <c r="L116" i="37"/>
  <c r="L117" i="37"/>
  <c r="L118" i="37"/>
  <c r="L119" i="37"/>
  <c r="L120" i="37"/>
  <c r="L121" i="37"/>
  <c r="L122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14" i="37"/>
  <c r="H83" i="32" l="1"/>
  <c r="H88" i="32"/>
  <c r="H84" i="32"/>
  <c r="K76" i="32"/>
  <c r="K78" i="32"/>
  <c r="K74" i="32"/>
  <c r="F86" i="32"/>
  <c r="H85" i="32"/>
  <c r="H87" i="32"/>
  <c r="H86" i="32"/>
  <c r="L163" i="27" l="1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66" i="27"/>
  <c r="L65" i="27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2" i="32"/>
  <c r="K2" i="32"/>
  <c r="A30" i="31"/>
  <c r="A31" i="31" s="1"/>
  <c r="D3" i="32" l="1"/>
  <c r="D7" i="32"/>
  <c r="D11" i="32"/>
  <c r="D15" i="32"/>
  <c r="D19" i="32"/>
  <c r="D23" i="32"/>
  <c r="D27" i="32"/>
  <c r="C36" i="31" s="1"/>
  <c r="D31" i="32"/>
  <c r="C40" i="31" s="1"/>
  <c r="D35" i="32"/>
  <c r="D39" i="32"/>
  <c r="D43" i="32"/>
  <c r="D47" i="32"/>
  <c r="D9" i="32"/>
  <c r="D17" i="32"/>
  <c r="D25" i="32"/>
  <c r="C14" i="31" s="1"/>
  <c r="D33" i="32"/>
  <c r="C42" i="31" s="1"/>
  <c r="D41" i="32"/>
  <c r="D49" i="32"/>
  <c r="D6" i="32"/>
  <c r="D14" i="32"/>
  <c r="D26" i="32"/>
  <c r="D34" i="32"/>
  <c r="D38" i="32"/>
  <c r="D46" i="32"/>
  <c r="D4" i="32"/>
  <c r="D8" i="32"/>
  <c r="D12" i="32"/>
  <c r="D16" i="32"/>
  <c r="D20" i="32"/>
  <c r="D24" i="32"/>
  <c r="D28" i="32"/>
  <c r="D32" i="32"/>
  <c r="C41" i="31" s="1"/>
  <c r="D36" i="32"/>
  <c r="D40" i="32"/>
  <c r="D44" i="32"/>
  <c r="D48" i="32"/>
  <c r="D5" i="32"/>
  <c r="D13" i="32"/>
  <c r="D21" i="32"/>
  <c r="C10" i="31" s="1"/>
  <c r="D29" i="32"/>
  <c r="C38" i="31" s="1"/>
  <c r="D37" i="32"/>
  <c r="D45" i="32"/>
  <c r="D10" i="32"/>
  <c r="D18" i="32"/>
  <c r="D22" i="32"/>
  <c r="D30" i="32"/>
  <c r="D42" i="32"/>
  <c r="D2" i="32"/>
  <c r="C9" i="31"/>
  <c r="C35" i="31"/>
  <c r="C37" i="31"/>
  <c r="C13" i="31"/>
  <c r="C8" i="31"/>
  <c r="C12" i="31"/>
  <c r="A3" i="31"/>
  <c r="AL42" i="24"/>
  <c r="F38" i="24"/>
  <c r="E38" i="24"/>
  <c r="AK42" i="24" s="1"/>
  <c r="D38" i="24"/>
  <c r="Y42" i="24" s="1"/>
  <c r="C38" i="24"/>
  <c r="B38" i="24"/>
  <c r="G34" i="29" l="1"/>
  <c r="K34" i="29"/>
  <c r="O34" i="29"/>
  <c r="S34" i="29"/>
  <c r="W34" i="29"/>
  <c r="AA34" i="29"/>
  <c r="AE34" i="29"/>
  <c r="AI34" i="29"/>
  <c r="AM34" i="29"/>
  <c r="D34" i="29"/>
  <c r="H34" i="29"/>
  <c r="L34" i="29"/>
  <c r="P34" i="29"/>
  <c r="T34" i="29"/>
  <c r="X34" i="29"/>
  <c r="AB34" i="29"/>
  <c r="AF34" i="29"/>
  <c r="AJ34" i="29"/>
  <c r="E34" i="29"/>
  <c r="M34" i="29"/>
  <c r="U34" i="29"/>
  <c r="AC34" i="29"/>
  <c r="AK34" i="29"/>
  <c r="C34" i="29"/>
  <c r="I34" i="29"/>
  <c r="Q34" i="29"/>
  <c r="AG34" i="29"/>
  <c r="J34" i="29"/>
  <c r="Z34" i="29"/>
  <c r="F34" i="29"/>
  <c r="N34" i="29"/>
  <c r="V34" i="29"/>
  <c r="AD34" i="29"/>
  <c r="AL34" i="29"/>
  <c r="Y34" i="29"/>
  <c r="R34" i="29"/>
  <c r="AH34" i="29"/>
  <c r="G2" i="29"/>
  <c r="K2" i="29"/>
  <c r="O2" i="29"/>
  <c r="S2" i="29"/>
  <c r="W2" i="29"/>
  <c r="AA2" i="29"/>
  <c r="AE2" i="29"/>
  <c r="AI2" i="29"/>
  <c r="AM2" i="29"/>
  <c r="E2" i="29"/>
  <c r="Q2" i="29"/>
  <c r="Y2" i="29"/>
  <c r="AG2" i="29"/>
  <c r="D2" i="29"/>
  <c r="H2" i="29"/>
  <c r="L2" i="29"/>
  <c r="P2" i="29"/>
  <c r="T2" i="29"/>
  <c r="X2" i="29"/>
  <c r="AB2" i="29"/>
  <c r="AF2" i="29"/>
  <c r="AJ2" i="29"/>
  <c r="I2" i="29"/>
  <c r="M2" i="29"/>
  <c r="U2" i="29"/>
  <c r="AC2" i="29"/>
  <c r="AK2" i="29"/>
  <c r="R2" i="29"/>
  <c r="AH2" i="29"/>
  <c r="J2" i="29"/>
  <c r="N2" i="29"/>
  <c r="F2" i="29"/>
  <c r="V2" i="29"/>
  <c r="AL2" i="29"/>
  <c r="Z2" i="29"/>
  <c r="C2" i="29"/>
  <c r="AD2" i="29"/>
  <c r="G42" i="29"/>
  <c r="K42" i="29"/>
  <c r="O42" i="29"/>
  <c r="S42" i="29"/>
  <c r="W42" i="29"/>
  <c r="AA42" i="29"/>
  <c r="AE42" i="29"/>
  <c r="AI42" i="29"/>
  <c r="AM42" i="29"/>
  <c r="D42" i="29"/>
  <c r="H42" i="29"/>
  <c r="L42" i="29"/>
  <c r="P42" i="29"/>
  <c r="T42" i="29"/>
  <c r="X42" i="29"/>
  <c r="AB42" i="29"/>
  <c r="AF42" i="29"/>
  <c r="AJ42" i="29"/>
  <c r="C42" i="29"/>
  <c r="I42" i="29"/>
  <c r="Q42" i="29"/>
  <c r="Y42" i="29"/>
  <c r="AG42" i="29"/>
  <c r="U42" i="29"/>
  <c r="AK42" i="29"/>
  <c r="F42" i="29"/>
  <c r="V42" i="29"/>
  <c r="AL42" i="29"/>
  <c r="J42" i="29"/>
  <c r="R42" i="29"/>
  <c r="Z42" i="29"/>
  <c r="AH42" i="29"/>
  <c r="E42" i="29"/>
  <c r="M42" i="29"/>
  <c r="AC42" i="29"/>
  <c r="N42" i="29"/>
  <c r="AD42" i="29"/>
  <c r="G10" i="29"/>
  <c r="K10" i="29"/>
  <c r="O10" i="29"/>
  <c r="S10" i="29"/>
  <c r="W10" i="29"/>
  <c r="AA10" i="29"/>
  <c r="AE10" i="29"/>
  <c r="AI10" i="29"/>
  <c r="AM10" i="29"/>
  <c r="I10" i="29"/>
  <c r="Q10" i="29"/>
  <c r="Y10" i="29"/>
  <c r="AG10" i="29"/>
  <c r="D10" i="29"/>
  <c r="H10" i="29"/>
  <c r="L10" i="29"/>
  <c r="P10" i="29"/>
  <c r="T10" i="29"/>
  <c r="X10" i="29"/>
  <c r="AB10" i="29"/>
  <c r="AF10" i="29"/>
  <c r="AJ10" i="29"/>
  <c r="C10" i="29"/>
  <c r="E10" i="29"/>
  <c r="M10" i="29"/>
  <c r="U10" i="29"/>
  <c r="AC10" i="29"/>
  <c r="AK10" i="29"/>
  <c r="N10" i="29"/>
  <c r="AD10" i="29"/>
  <c r="F10" i="29"/>
  <c r="AL10" i="29"/>
  <c r="J10" i="29"/>
  <c r="R10" i="29"/>
  <c r="AH10" i="29"/>
  <c r="V10" i="29"/>
  <c r="Z10" i="29"/>
  <c r="C7" i="31"/>
  <c r="E42" i="24"/>
  <c r="Z42" i="24"/>
  <c r="AD42" i="24"/>
  <c r="V42" i="24"/>
  <c r="Q42" i="24"/>
  <c r="B42" i="24"/>
  <c r="B46" i="24" s="1"/>
  <c r="AH42" i="24"/>
  <c r="J42" i="24"/>
  <c r="R42" i="24"/>
  <c r="R46" i="24" s="1"/>
  <c r="C42" i="24"/>
  <c r="C46" i="24" s="1"/>
  <c r="G42" i="24"/>
  <c r="G46" i="24" s="1"/>
  <c r="K42" i="24"/>
  <c r="K46" i="24" s="1"/>
  <c r="O42" i="24"/>
  <c r="O46" i="24" s="1"/>
  <c r="S42" i="24"/>
  <c r="S46" i="24" s="1"/>
  <c r="W42" i="24"/>
  <c r="W46" i="24" s="1"/>
  <c r="AA42" i="24"/>
  <c r="AA46" i="24" s="1"/>
  <c r="AE42" i="24"/>
  <c r="AE46" i="24" s="1"/>
  <c r="AI42" i="24"/>
  <c r="AI46" i="24" s="1"/>
  <c r="F42" i="24"/>
  <c r="F46" i="24" s="1"/>
  <c r="N42" i="24"/>
  <c r="N46" i="24" s="1"/>
  <c r="D42" i="24"/>
  <c r="D46" i="24" s="1"/>
  <c r="H42" i="24"/>
  <c r="H46" i="24" s="1"/>
  <c r="L42" i="24"/>
  <c r="L46" i="24" s="1"/>
  <c r="P42" i="24"/>
  <c r="P46" i="24" s="1"/>
  <c r="T42" i="24"/>
  <c r="T46" i="24" s="1"/>
  <c r="X42" i="24"/>
  <c r="X46" i="24" s="1"/>
  <c r="AB42" i="24"/>
  <c r="AB46" i="24" s="1"/>
  <c r="AF42" i="24"/>
  <c r="AF46" i="24" s="1"/>
  <c r="AJ42" i="24"/>
  <c r="AJ46" i="24" s="1"/>
  <c r="I42" i="24"/>
  <c r="I46" i="24" s="1"/>
  <c r="M42" i="24"/>
  <c r="M46" i="24" s="1"/>
  <c r="U42" i="24"/>
  <c r="U46" i="24" s="1"/>
  <c r="AC42" i="24"/>
  <c r="AC46" i="24" s="1"/>
  <c r="AG42" i="24"/>
  <c r="AG46" i="24" s="1"/>
  <c r="Q46" i="24" l="1"/>
  <c r="E46" i="24"/>
  <c r="J46" i="24"/>
  <c r="V46" i="24"/>
  <c r="Z46" i="24"/>
  <c r="AH46" i="24"/>
  <c r="Y46" i="24"/>
  <c r="AK46" i="24"/>
  <c r="AD46" i="24"/>
  <c r="AL46" i="24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10" i="26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H16" i="28"/>
  <c r="C11" i="31" l="1"/>
  <c r="C39" i="31"/>
  <c r="F22" i="24"/>
  <c r="G3" i="29" l="1"/>
  <c r="G7" i="29"/>
  <c r="G12" i="29"/>
  <c r="G14" i="29"/>
  <c r="G15" i="29"/>
  <c r="G16" i="29"/>
  <c r="G17" i="29"/>
  <c r="F7" i="16" s="1"/>
  <c r="G4" i="29"/>
  <c r="G8" i="29"/>
  <c r="G5" i="29"/>
  <c r="G9" i="29"/>
  <c r="F7" i="18" s="1"/>
  <c r="G13" i="29"/>
  <c r="G6" i="29"/>
  <c r="G35" i="29"/>
  <c r="G36" i="29"/>
  <c r="G37" i="29"/>
  <c r="G38" i="29"/>
  <c r="G39" i="29"/>
  <c r="G40" i="29"/>
  <c r="G41" i="29"/>
  <c r="F7" i="17" s="1"/>
  <c r="G43" i="29"/>
  <c r="G44" i="29"/>
  <c r="G45" i="29"/>
  <c r="G46" i="29"/>
  <c r="G47" i="29"/>
  <c r="G11" i="29"/>
  <c r="G48" i="29"/>
  <c r="G49" i="29"/>
  <c r="F7" i="19" s="1"/>
  <c r="F8" i="16"/>
  <c r="F8" i="18"/>
  <c r="E22" i="24"/>
  <c r="C22" i="24"/>
  <c r="F8" i="19"/>
  <c r="F8" i="17"/>
  <c r="AC22" i="24"/>
  <c r="D39" i="31"/>
  <c r="E39" i="31" s="1"/>
  <c r="D42" i="31"/>
  <c r="E42" i="31" s="1"/>
  <c r="D40" i="31"/>
  <c r="E40" i="31" s="1"/>
  <c r="D38" i="31"/>
  <c r="E38" i="31" s="1"/>
  <c r="D36" i="31"/>
  <c r="E36" i="31" s="1"/>
  <c r="D41" i="31"/>
  <c r="E41" i="31" s="1"/>
  <c r="D37" i="31"/>
  <c r="E37" i="31" s="1"/>
  <c r="D35" i="31"/>
  <c r="E35" i="31" s="1"/>
  <c r="D9" i="31"/>
  <c r="E9" i="31" s="1"/>
  <c r="D12" i="31"/>
  <c r="E12" i="31" s="1"/>
  <c r="D10" i="31"/>
  <c r="E10" i="31" s="1"/>
  <c r="D14" i="31"/>
  <c r="E14" i="31" s="1"/>
  <c r="D11" i="31"/>
  <c r="E11" i="31" s="1"/>
  <c r="D7" i="31"/>
  <c r="E7" i="31" s="1"/>
  <c r="D8" i="31"/>
  <c r="E8" i="31" s="1"/>
  <c r="D13" i="31"/>
  <c r="E13" i="31" s="1"/>
  <c r="R22" i="24"/>
  <c r="N22" i="24"/>
  <c r="J22" i="24"/>
  <c r="Z22" i="24"/>
  <c r="V22" i="24"/>
  <c r="AL22" i="24"/>
  <c r="AH22" i="24"/>
  <c r="AD22" i="24"/>
  <c r="I22" i="24"/>
  <c r="Q22" i="24"/>
  <c r="M22" i="24"/>
  <c r="S22" i="24"/>
  <c r="Y22" i="24"/>
  <c r="U22" i="24"/>
  <c r="AK22" i="24"/>
  <c r="AG22" i="24"/>
  <c r="AB22" i="24"/>
  <c r="T22" i="24"/>
  <c r="L22" i="24"/>
  <c r="H22" i="24"/>
  <c r="AI22" i="24"/>
  <c r="G22" i="24"/>
  <c r="B22" i="24"/>
  <c r="AJ22" i="24"/>
  <c r="AF22" i="24"/>
  <c r="X22" i="24"/>
  <c r="P22" i="24"/>
  <c r="D22" i="24"/>
  <c r="AE22" i="24"/>
  <c r="AA22" i="24"/>
  <c r="W22" i="24"/>
  <c r="O22" i="24"/>
  <c r="K22" i="24"/>
  <c r="AL22" i="31" l="1"/>
  <c r="AH22" i="31"/>
  <c r="AD22" i="31"/>
  <c r="AD22" i="29" s="1"/>
  <c r="Z22" i="31"/>
  <c r="Z22" i="29" s="1"/>
  <c r="V22" i="31"/>
  <c r="R22" i="31"/>
  <c r="N22" i="31"/>
  <c r="N22" i="29" s="1"/>
  <c r="J22" i="31"/>
  <c r="J22" i="29" s="1"/>
  <c r="F22" i="31"/>
  <c r="AK22" i="31"/>
  <c r="AG22" i="31"/>
  <c r="AG22" i="29" s="1"/>
  <c r="AC22" i="31"/>
  <c r="AC22" i="29" s="1"/>
  <c r="Y22" i="31"/>
  <c r="U22" i="31"/>
  <c r="Q22" i="31"/>
  <c r="Q22" i="29" s="1"/>
  <c r="M22" i="31"/>
  <c r="M22" i="29" s="1"/>
  <c r="I22" i="31"/>
  <c r="E22" i="31"/>
  <c r="AF22" i="31"/>
  <c r="AF22" i="29" s="1"/>
  <c r="X22" i="31"/>
  <c r="X22" i="29" s="1"/>
  <c r="P22" i="31"/>
  <c r="H22" i="31"/>
  <c r="AB22" i="31"/>
  <c r="L22" i="31"/>
  <c r="L22" i="29" s="1"/>
  <c r="AI22" i="31"/>
  <c r="S22" i="31"/>
  <c r="AM22" i="31"/>
  <c r="AE22" i="31"/>
  <c r="AE22" i="29" s="1"/>
  <c r="W22" i="31"/>
  <c r="O22" i="31"/>
  <c r="G22" i="31"/>
  <c r="AJ22" i="31"/>
  <c r="AJ22" i="29" s="1"/>
  <c r="T22" i="31"/>
  <c r="D22" i="31"/>
  <c r="AA22" i="31"/>
  <c r="AA22" i="29" s="1"/>
  <c r="K22" i="31"/>
  <c r="K22" i="29" s="1"/>
  <c r="D47" i="31"/>
  <c r="H47" i="31"/>
  <c r="L47" i="31"/>
  <c r="P47" i="31"/>
  <c r="P27" i="29" s="1"/>
  <c r="T47" i="31"/>
  <c r="X47" i="31"/>
  <c r="AB47" i="31"/>
  <c r="AF47" i="31"/>
  <c r="AF27" i="29" s="1"/>
  <c r="AJ47" i="31"/>
  <c r="E47" i="31"/>
  <c r="I47" i="31"/>
  <c r="M47" i="31"/>
  <c r="M27" i="29" s="1"/>
  <c r="Q47" i="31"/>
  <c r="U47" i="31"/>
  <c r="Y47" i="31"/>
  <c r="AC47" i="31"/>
  <c r="AG47" i="31"/>
  <c r="AK47" i="31"/>
  <c r="J47" i="31"/>
  <c r="J27" i="29" s="1"/>
  <c r="R47" i="31"/>
  <c r="R27" i="29" s="1"/>
  <c r="Z47" i="31"/>
  <c r="AH47" i="31"/>
  <c r="K47" i="31"/>
  <c r="K27" i="29" s="1"/>
  <c r="S47" i="31"/>
  <c r="AA47" i="31"/>
  <c r="AI47" i="31"/>
  <c r="F47" i="31"/>
  <c r="V47" i="31"/>
  <c r="V27" i="29" s="1"/>
  <c r="AL47" i="31"/>
  <c r="AD47" i="31"/>
  <c r="O47" i="31"/>
  <c r="G47" i="31"/>
  <c r="G27" i="29" s="1"/>
  <c r="W47" i="31"/>
  <c r="AM47" i="31"/>
  <c r="N47" i="31"/>
  <c r="N27" i="29" s="1"/>
  <c r="AE47" i="31"/>
  <c r="AE27" i="29" s="1"/>
  <c r="AJ24" i="31"/>
  <c r="AF24" i="31"/>
  <c r="AB24" i="31"/>
  <c r="AM24" i="31"/>
  <c r="AM24" i="29" s="1"/>
  <c r="AI24" i="31"/>
  <c r="AE24" i="31"/>
  <c r="AA24" i="31"/>
  <c r="AA24" i="29" s="1"/>
  <c r="AH24" i="31"/>
  <c r="AH24" i="29" s="1"/>
  <c r="Z24" i="31"/>
  <c r="V24" i="31"/>
  <c r="R24" i="31"/>
  <c r="R24" i="29" s="1"/>
  <c r="N24" i="31"/>
  <c r="N24" i="29" s="1"/>
  <c r="J24" i="31"/>
  <c r="F24" i="31"/>
  <c r="AG24" i="31"/>
  <c r="Y24" i="31"/>
  <c r="Y24" i="29" s="1"/>
  <c r="U24" i="31"/>
  <c r="Q24" i="31"/>
  <c r="M24" i="31"/>
  <c r="I24" i="31"/>
  <c r="I24" i="29" s="1"/>
  <c r="E24" i="31"/>
  <c r="AL24" i="31"/>
  <c r="X24" i="31"/>
  <c r="P24" i="31"/>
  <c r="P24" i="29" s="1"/>
  <c r="H24" i="31"/>
  <c r="T24" i="31"/>
  <c r="D24" i="31"/>
  <c r="AC24" i="31"/>
  <c r="AC24" i="29" s="1"/>
  <c r="K24" i="31"/>
  <c r="AK24" i="31"/>
  <c r="W24" i="31"/>
  <c r="W24" i="29" s="1"/>
  <c r="O24" i="31"/>
  <c r="O24" i="29" s="1"/>
  <c r="G24" i="31"/>
  <c r="AD24" i="31"/>
  <c r="L24" i="31"/>
  <c r="S24" i="31"/>
  <c r="S24" i="29" s="1"/>
  <c r="D46" i="31"/>
  <c r="H46" i="31"/>
  <c r="L46" i="31"/>
  <c r="P46" i="31"/>
  <c r="P26" i="29" s="1"/>
  <c r="O8" i="20" s="1"/>
  <c r="T46" i="31"/>
  <c r="X46" i="31"/>
  <c r="AB46" i="31"/>
  <c r="AB26" i="29" s="1"/>
  <c r="AA8" i="20" s="1"/>
  <c r="AF46" i="31"/>
  <c r="AF26" i="29" s="1"/>
  <c r="AE8" i="20" s="1"/>
  <c r="AJ46" i="31"/>
  <c r="E46" i="31"/>
  <c r="I46" i="31"/>
  <c r="M46" i="31"/>
  <c r="M26" i="29" s="1"/>
  <c r="L8" i="20" s="1"/>
  <c r="Q46" i="31"/>
  <c r="U46" i="31"/>
  <c r="Y46" i="31"/>
  <c r="AC46" i="31"/>
  <c r="AC26" i="29" s="1"/>
  <c r="AB8" i="20" s="1"/>
  <c r="AG46" i="31"/>
  <c r="AK46" i="31"/>
  <c r="F46" i="31"/>
  <c r="F26" i="29" s="1"/>
  <c r="E8" i="20" s="1"/>
  <c r="N46" i="31"/>
  <c r="N26" i="29" s="1"/>
  <c r="M8" i="20" s="1"/>
  <c r="V46" i="31"/>
  <c r="AD46" i="31"/>
  <c r="AL46" i="31"/>
  <c r="AL26" i="29" s="1"/>
  <c r="AK8" i="20" s="1"/>
  <c r="G46" i="31"/>
  <c r="G26" i="29" s="1"/>
  <c r="F8" i="20" s="1"/>
  <c r="O46" i="31"/>
  <c r="W46" i="31"/>
  <c r="AE46" i="31"/>
  <c r="AM46" i="31"/>
  <c r="AM26" i="29" s="1"/>
  <c r="AL8" i="20" s="1"/>
  <c r="J46" i="31"/>
  <c r="Z46" i="31"/>
  <c r="AH46" i="31"/>
  <c r="AI46" i="31"/>
  <c r="AI26" i="29" s="1"/>
  <c r="AH8" i="20" s="1"/>
  <c r="K46" i="31"/>
  <c r="AA46" i="31"/>
  <c r="R46" i="31"/>
  <c r="S46" i="31"/>
  <c r="S26" i="29" s="1"/>
  <c r="R8" i="20" s="1"/>
  <c r="AL19" i="31"/>
  <c r="AK19" i="31"/>
  <c r="AJ19" i="31"/>
  <c r="AJ19" i="29" s="1"/>
  <c r="AF19" i="31"/>
  <c r="AF19" i="29" s="1"/>
  <c r="AB19" i="31"/>
  <c r="X19" i="31"/>
  <c r="T19" i="31"/>
  <c r="T19" i="29" s="1"/>
  <c r="P19" i="31"/>
  <c r="P19" i="29" s="1"/>
  <c r="L19" i="31"/>
  <c r="H19" i="31"/>
  <c r="D19" i="31"/>
  <c r="AD19" i="31"/>
  <c r="AD19" i="29" s="1"/>
  <c r="V19" i="31"/>
  <c r="N19" i="31"/>
  <c r="F19" i="31"/>
  <c r="F19" i="29" s="1"/>
  <c r="AM19" i="31"/>
  <c r="AM19" i="29" s="1"/>
  <c r="AC19" i="31"/>
  <c r="U19" i="31"/>
  <c r="M19" i="31"/>
  <c r="E19" i="31"/>
  <c r="E19" i="29" s="1"/>
  <c r="AI19" i="31"/>
  <c r="AE19" i="31"/>
  <c r="AA19" i="31"/>
  <c r="AA19" i="29" s="1"/>
  <c r="W19" i="31"/>
  <c r="W19" i="29" s="1"/>
  <c r="S19" i="31"/>
  <c r="O19" i="31"/>
  <c r="K19" i="31"/>
  <c r="G19" i="31"/>
  <c r="G19" i="29" s="1"/>
  <c r="AH19" i="31"/>
  <c r="Z19" i="31"/>
  <c r="R19" i="31"/>
  <c r="J19" i="31"/>
  <c r="J19" i="29" s="1"/>
  <c r="AG19" i="31"/>
  <c r="Y19" i="31"/>
  <c r="Q19" i="31"/>
  <c r="Q19" i="29" s="1"/>
  <c r="I19" i="31"/>
  <c r="I19" i="29" s="1"/>
  <c r="AL21" i="31"/>
  <c r="AH21" i="31"/>
  <c r="AD21" i="31"/>
  <c r="AD21" i="29" s="1"/>
  <c r="Z21" i="31"/>
  <c r="Z21" i="29" s="1"/>
  <c r="V21" i="31"/>
  <c r="R21" i="31"/>
  <c r="N21" i="31"/>
  <c r="N21" i="29" s="1"/>
  <c r="J21" i="31"/>
  <c r="F21" i="31"/>
  <c r="AK21" i="31"/>
  <c r="AG21" i="31"/>
  <c r="AC21" i="31"/>
  <c r="AC21" i="29" s="1"/>
  <c r="Y21" i="31"/>
  <c r="U21" i="31"/>
  <c r="Q21" i="31"/>
  <c r="Q21" i="29" s="1"/>
  <c r="M21" i="31"/>
  <c r="M21" i="29" s="1"/>
  <c r="I21" i="31"/>
  <c r="E21" i="31"/>
  <c r="AJ21" i="31"/>
  <c r="AB21" i="31"/>
  <c r="AB21" i="29" s="1"/>
  <c r="T21" i="31"/>
  <c r="L21" i="31"/>
  <c r="D21" i="31"/>
  <c r="D21" i="29" s="1"/>
  <c r="AF21" i="31"/>
  <c r="AF21" i="29" s="1"/>
  <c r="P21" i="31"/>
  <c r="AM21" i="31"/>
  <c r="W21" i="31"/>
  <c r="G21" i="31"/>
  <c r="G21" i="29" s="1"/>
  <c r="AI21" i="31"/>
  <c r="AA21" i="31"/>
  <c r="S21" i="31"/>
  <c r="K21" i="31"/>
  <c r="K21" i="29" s="1"/>
  <c r="X21" i="31"/>
  <c r="H21" i="31"/>
  <c r="AE21" i="31"/>
  <c r="AE21" i="29" s="1"/>
  <c r="O21" i="31"/>
  <c r="O21" i="29" s="1"/>
  <c r="D48" i="31"/>
  <c r="H48" i="31"/>
  <c r="L48" i="31"/>
  <c r="L28" i="29" s="1"/>
  <c r="P48" i="31"/>
  <c r="P28" i="29" s="1"/>
  <c r="T48" i="31"/>
  <c r="X48" i="31"/>
  <c r="AB48" i="31"/>
  <c r="AB28" i="29" s="1"/>
  <c r="AF48" i="31"/>
  <c r="AF28" i="29" s="1"/>
  <c r="AJ48" i="31"/>
  <c r="E48" i="31"/>
  <c r="I48" i="31"/>
  <c r="I28" i="29" s="1"/>
  <c r="M48" i="31"/>
  <c r="M28" i="29" s="1"/>
  <c r="Q48" i="31"/>
  <c r="U48" i="31"/>
  <c r="Y48" i="31"/>
  <c r="Y28" i="29" s="1"/>
  <c r="AC48" i="31"/>
  <c r="AC28" i="29" s="1"/>
  <c r="AG48" i="31"/>
  <c r="AK48" i="31"/>
  <c r="F48" i="31"/>
  <c r="F28" i="29" s="1"/>
  <c r="E5" i="20" s="1"/>
  <c r="N48" i="31"/>
  <c r="N28" i="29" s="1"/>
  <c r="V48" i="31"/>
  <c r="AD48" i="31"/>
  <c r="AL48" i="31"/>
  <c r="AL28" i="29" s="1"/>
  <c r="G48" i="31"/>
  <c r="G28" i="29" s="1"/>
  <c r="O48" i="31"/>
  <c r="W48" i="31"/>
  <c r="AE48" i="31"/>
  <c r="AE28" i="29" s="1"/>
  <c r="AM48" i="31"/>
  <c r="AM28" i="29" s="1"/>
  <c r="R48" i="31"/>
  <c r="AH48" i="31"/>
  <c r="J48" i="31"/>
  <c r="K48" i="31"/>
  <c r="S48" i="31"/>
  <c r="AI48" i="31"/>
  <c r="Z48" i="31"/>
  <c r="AA48" i="31"/>
  <c r="D51" i="31"/>
  <c r="H51" i="31"/>
  <c r="L51" i="31"/>
  <c r="L31" i="29" s="1"/>
  <c r="P51" i="31"/>
  <c r="P31" i="29" s="1"/>
  <c r="T51" i="31"/>
  <c r="X51" i="31"/>
  <c r="AB51" i="31"/>
  <c r="AB31" i="29" s="1"/>
  <c r="AF51" i="31"/>
  <c r="AF31" i="29" s="1"/>
  <c r="AJ51" i="31"/>
  <c r="E51" i="31"/>
  <c r="I51" i="31"/>
  <c r="M51" i="31"/>
  <c r="Q51" i="31"/>
  <c r="U51" i="31"/>
  <c r="Y51" i="31"/>
  <c r="Y31" i="29" s="1"/>
  <c r="AC51" i="31"/>
  <c r="AC31" i="29" s="1"/>
  <c r="AG51" i="31"/>
  <c r="AK51" i="31"/>
  <c r="J51" i="31"/>
  <c r="R51" i="31"/>
  <c r="R31" i="29" s="1"/>
  <c r="Z51" i="31"/>
  <c r="AH51" i="31"/>
  <c r="K51" i="31"/>
  <c r="S51" i="31"/>
  <c r="S31" i="29" s="1"/>
  <c r="AA51" i="31"/>
  <c r="AI51" i="31"/>
  <c r="F51" i="31"/>
  <c r="F31" i="29" s="1"/>
  <c r="E3" i="20" s="1"/>
  <c r="V51" i="31"/>
  <c r="V31" i="29" s="1"/>
  <c r="AL51" i="31"/>
  <c r="AD51" i="31"/>
  <c r="AE51" i="31"/>
  <c r="AE31" i="29" s="1"/>
  <c r="G51" i="31"/>
  <c r="G31" i="29" s="1"/>
  <c r="W51" i="31"/>
  <c r="AM51" i="31"/>
  <c r="N51" i="31"/>
  <c r="O51" i="31"/>
  <c r="O31" i="29" s="1"/>
  <c r="AL20" i="31"/>
  <c r="AH20" i="31"/>
  <c r="AD20" i="31"/>
  <c r="AD20" i="29" s="1"/>
  <c r="Z20" i="31"/>
  <c r="Z20" i="29" s="1"/>
  <c r="V20" i="31"/>
  <c r="R20" i="31"/>
  <c r="N20" i="31"/>
  <c r="N20" i="29" s="1"/>
  <c r="J20" i="31"/>
  <c r="J20" i="29" s="1"/>
  <c r="F20" i="31"/>
  <c r="AK20" i="31"/>
  <c r="AG20" i="31"/>
  <c r="AG20" i="29" s="1"/>
  <c r="AC20" i="31"/>
  <c r="AC20" i="29" s="1"/>
  <c r="Y20" i="31"/>
  <c r="U20" i="31"/>
  <c r="Q20" i="31"/>
  <c r="Q20" i="29" s="1"/>
  <c r="M20" i="31"/>
  <c r="M20" i="29" s="1"/>
  <c r="I20" i="31"/>
  <c r="E20" i="31"/>
  <c r="AF20" i="31"/>
  <c r="AF20" i="29" s="1"/>
  <c r="X20" i="31"/>
  <c r="X20" i="29" s="1"/>
  <c r="P20" i="31"/>
  <c r="H20" i="31"/>
  <c r="AJ20" i="31"/>
  <c r="AJ20" i="29" s="1"/>
  <c r="T20" i="31"/>
  <c r="T20" i="29" s="1"/>
  <c r="D20" i="31"/>
  <c r="AA20" i="31"/>
  <c r="K20" i="31"/>
  <c r="K20" i="29" s="1"/>
  <c r="AM20" i="31"/>
  <c r="AM20" i="29" s="1"/>
  <c r="AE20" i="31"/>
  <c r="W20" i="31"/>
  <c r="O20" i="31"/>
  <c r="G20" i="31"/>
  <c r="G20" i="29" s="1"/>
  <c r="AB20" i="31"/>
  <c r="L20" i="31"/>
  <c r="AI20" i="31"/>
  <c r="AI20" i="29" s="1"/>
  <c r="S20" i="31"/>
  <c r="S20" i="29" s="1"/>
  <c r="D50" i="31"/>
  <c r="H50" i="31"/>
  <c r="L50" i="31"/>
  <c r="L30" i="29" s="1"/>
  <c r="P50" i="31"/>
  <c r="P30" i="29" s="1"/>
  <c r="T50" i="31"/>
  <c r="X50" i="31"/>
  <c r="AB50" i="31"/>
  <c r="AB30" i="29" s="1"/>
  <c r="AF50" i="31"/>
  <c r="AF30" i="29" s="1"/>
  <c r="AJ50" i="31"/>
  <c r="E50" i="31"/>
  <c r="I50" i="31"/>
  <c r="I30" i="29" s="1"/>
  <c r="M50" i="31"/>
  <c r="M30" i="29" s="1"/>
  <c r="Q50" i="31"/>
  <c r="U50" i="31"/>
  <c r="Y50" i="31"/>
  <c r="AC50" i="31"/>
  <c r="AC30" i="29" s="1"/>
  <c r="AG50" i="31"/>
  <c r="AK50" i="31"/>
  <c r="F50" i="31"/>
  <c r="F30" i="29" s="1"/>
  <c r="E6" i="20" s="1"/>
  <c r="N50" i="31"/>
  <c r="N30" i="29" s="1"/>
  <c r="V50" i="31"/>
  <c r="AD50" i="31"/>
  <c r="AL50" i="31"/>
  <c r="AL30" i="29" s="1"/>
  <c r="G50" i="31"/>
  <c r="G30" i="29" s="1"/>
  <c r="O50" i="31"/>
  <c r="W50" i="31"/>
  <c r="AE50" i="31"/>
  <c r="AE30" i="29" s="1"/>
  <c r="AM50" i="31"/>
  <c r="AM30" i="29" s="1"/>
  <c r="J50" i="31"/>
  <c r="Z50" i="31"/>
  <c r="AH50" i="31"/>
  <c r="AI50" i="31"/>
  <c r="AI30" i="29" s="1"/>
  <c r="K50" i="31"/>
  <c r="AA50" i="31"/>
  <c r="R50" i="31"/>
  <c r="S50" i="31"/>
  <c r="S30" i="29" s="1"/>
  <c r="AJ25" i="31"/>
  <c r="AF25" i="31"/>
  <c r="AB25" i="31"/>
  <c r="AB25" i="29" s="1"/>
  <c r="X25" i="31"/>
  <c r="X25" i="29" s="1"/>
  <c r="T25" i="31"/>
  <c r="P25" i="31"/>
  <c r="L25" i="31"/>
  <c r="H25" i="31"/>
  <c r="H25" i="29" s="1"/>
  <c r="D25" i="31"/>
  <c r="AM25" i="31"/>
  <c r="AI25" i="31"/>
  <c r="AI25" i="29" s="1"/>
  <c r="AE25" i="31"/>
  <c r="AE25" i="29" s="1"/>
  <c r="AA25" i="31"/>
  <c r="W25" i="31"/>
  <c r="S25" i="31"/>
  <c r="S25" i="29" s="1"/>
  <c r="O25" i="31"/>
  <c r="O25" i="29" s="1"/>
  <c r="K25" i="31"/>
  <c r="G25" i="31"/>
  <c r="AL25" i="31"/>
  <c r="AD25" i="31"/>
  <c r="AD25" i="29" s="1"/>
  <c r="V25" i="31"/>
  <c r="N25" i="31"/>
  <c r="F25" i="31"/>
  <c r="AK25" i="31"/>
  <c r="AK25" i="29" s="1"/>
  <c r="AC25" i="31"/>
  <c r="U25" i="31"/>
  <c r="M25" i="31"/>
  <c r="M25" i="29" s="1"/>
  <c r="E25" i="31"/>
  <c r="E25" i="29" s="1"/>
  <c r="AH25" i="31"/>
  <c r="R25" i="31"/>
  <c r="Z25" i="31"/>
  <c r="Y25" i="31"/>
  <c r="Y25" i="29" s="1"/>
  <c r="AG25" i="31"/>
  <c r="Q25" i="31"/>
  <c r="C25" i="31"/>
  <c r="J25" i="31"/>
  <c r="I25" i="31"/>
  <c r="D49" i="31"/>
  <c r="H49" i="31"/>
  <c r="H29" i="29" s="1"/>
  <c r="L49" i="31"/>
  <c r="L29" i="29" s="1"/>
  <c r="P49" i="31"/>
  <c r="T49" i="31"/>
  <c r="X49" i="31"/>
  <c r="X29" i="29" s="1"/>
  <c r="AB49" i="31"/>
  <c r="AB29" i="29" s="1"/>
  <c r="AF49" i="31"/>
  <c r="AJ49" i="31"/>
  <c r="E49" i="31"/>
  <c r="E29" i="29" s="1"/>
  <c r="I49" i="31"/>
  <c r="M49" i="31"/>
  <c r="Q49" i="31"/>
  <c r="U49" i="31"/>
  <c r="U29" i="29" s="1"/>
  <c r="Y49" i="31"/>
  <c r="Y29" i="29" s="1"/>
  <c r="AC49" i="31"/>
  <c r="AG49" i="31"/>
  <c r="AK49" i="31"/>
  <c r="J49" i="31"/>
  <c r="J29" i="29" s="1"/>
  <c r="R49" i="31"/>
  <c r="Z49" i="31"/>
  <c r="AH49" i="31"/>
  <c r="AH29" i="29" s="1"/>
  <c r="K49" i="31"/>
  <c r="S49" i="31"/>
  <c r="AA49" i="31"/>
  <c r="AI49" i="31"/>
  <c r="AI29" i="29" s="1"/>
  <c r="N49" i="31"/>
  <c r="AD49" i="31"/>
  <c r="F49" i="31"/>
  <c r="AL49" i="31"/>
  <c r="AL29" i="29" s="1"/>
  <c r="G49" i="31"/>
  <c r="G29" i="29" s="1"/>
  <c r="AM49" i="31"/>
  <c r="O49" i="31"/>
  <c r="AE49" i="31"/>
  <c r="AE29" i="29" s="1"/>
  <c r="V49" i="31"/>
  <c r="V29" i="29" s="1"/>
  <c r="W49" i="31"/>
  <c r="AJ18" i="31"/>
  <c r="AF18" i="31"/>
  <c r="AF18" i="29" s="1"/>
  <c r="AB18" i="31"/>
  <c r="AB18" i="29" s="1"/>
  <c r="X18" i="31"/>
  <c r="T18" i="31"/>
  <c r="P18" i="31"/>
  <c r="P18" i="29" s="1"/>
  <c r="L18" i="31"/>
  <c r="L18" i="29" s="1"/>
  <c r="H18" i="31"/>
  <c r="D18" i="31"/>
  <c r="AH18" i="31"/>
  <c r="AH18" i="29" s="1"/>
  <c r="AD18" i="31"/>
  <c r="AD18" i="29" s="1"/>
  <c r="V18" i="31"/>
  <c r="R18" i="31"/>
  <c r="F18" i="31"/>
  <c r="F18" i="29" s="1"/>
  <c r="AG18" i="31"/>
  <c r="AG18" i="29" s="1"/>
  <c r="Y18" i="31"/>
  <c r="Q18" i="31"/>
  <c r="I18" i="31"/>
  <c r="I18" i="29" s="1"/>
  <c r="AM18" i="31"/>
  <c r="AM18" i="29" s="1"/>
  <c r="AI18" i="31"/>
  <c r="AE18" i="31"/>
  <c r="AA18" i="31"/>
  <c r="AA18" i="29" s="1"/>
  <c r="W18" i="31"/>
  <c r="W18" i="29" s="1"/>
  <c r="S18" i="31"/>
  <c r="O18" i="31"/>
  <c r="K18" i="31"/>
  <c r="K18" i="29" s="1"/>
  <c r="G18" i="31"/>
  <c r="G18" i="29" s="1"/>
  <c r="AL18" i="31"/>
  <c r="Z18" i="31"/>
  <c r="N18" i="31"/>
  <c r="N18" i="29" s="1"/>
  <c r="J18" i="31"/>
  <c r="J18" i="29" s="1"/>
  <c r="AK18" i="31"/>
  <c r="AC18" i="31"/>
  <c r="U18" i="31"/>
  <c r="U18" i="29" s="1"/>
  <c r="M18" i="31"/>
  <c r="M18" i="29" s="1"/>
  <c r="E18" i="31"/>
  <c r="AL23" i="31"/>
  <c r="AH23" i="31"/>
  <c r="AH23" i="29" s="1"/>
  <c r="AD23" i="31"/>
  <c r="AD23" i="29" s="1"/>
  <c r="Z23" i="31"/>
  <c r="V23" i="31"/>
  <c r="R23" i="31"/>
  <c r="R23" i="29" s="1"/>
  <c r="N23" i="31"/>
  <c r="N23" i="29" s="1"/>
  <c r="J23" i="31"/>
  <c r="F23" i="31"/>
  <c r="AK23" i="31"/>
  <c r="AG23" i="31"/>
  <c r="AG23" i="29" s="1"/>
  <c r="AC23" i="31"/>
  <c r="Y23" i="31"/>
  <c r="U23" i="31"/>
  <c r="U23" i="29" s="1"/>
  <c r="Q23" i="31"/>
  <c r="Q23" i="29" s="1"/>
  <c r="M23" i="31"/>
  <c r="I23" i="31"/>
  <c r="E23" i="31"/>
  <c r="E23" i="29" s="1"/>
  <c r="AJ23" i="31"/>
  <c r="AJ23" i="29" s="1"/>
  <c r="AB23" i="31"/>
  <c r="T23" i="31"/>
  <c r="L23" i="31"/>
  <c r="D23" i="31"/>
  <c r="D23" i="29" s="1"/>
  <c r="X23" i="31"/>
  <c r="H23" i="31"/>
  <c r="AE23" i="31"/>
  <c r="AE23" i="29" s="1"/>
  <c r="O23" i="31"/>
  <c r="O23" i="29" s="1"/>
  <c r="AI23" i="31"/>
  <c r="AA23" i="31"/>
  <c r="S23" i="31"/>
  <c r="S23" i="29" s="1"/>
  <c r="K23" i="31"/>
  <c r="K23" i="29" s="1"/>
  <c r="AF23" i="31"/>
  <c r="P23" i="31"/>
  <c r="AM23" i="31"/>
  <c r="W23" i="31"/>
  <c r="W23" i="29" s="1"/>
  <c r="G23" i="31"/>
  <c r="D52" i="31"/>
  <c r="H52" i="31"/>
  <c r="L52" i="31"/>
  <c r="L32" i="29" s="1"/>
  <c r="P52" i="31"/>
  <c r="T52" i="31"/>
  <c r="X52" i="31"/>
  <c r="AB52" i="31"/>
  <c r="AB32" i="29" s="1"/>
  <c r="AF52" i="31"/>
  <c r="AJ52" i="31"/>
  <c r="E52" i="31"/>
  <c r="E32" i="29" s="1"/>
  <c r="I52" i="31"/>
  <c r="I32" i="29" s="1"/>
  <c r="M52" i="31"/>
  <c r="Q52" i="31"/>
  <c r="U52" i="31"/>
  <c r="Y52" i="31"/>
  <c r="Y32" i="29" s="1"/>
  <c r="AC52" i="31"/>
  <c r="AG52" i="31"/>
  <c r="AK52" i="31"/>
  <c r="F52" i="31"/>
  <c r="N52" i="31"/>
  <c r="V52" i="31"/>
  <c r="AD52" i="31"/>
  <c r="AL52" i="31"/>
  <c r="AL32" i="29" s="1"/>
  <c r="G52" i="31"/>
  <c r="O52" i="31"/>
  <c r="W52" i="31"/>
  <c r="W32" i="29" s="1"/>
  <c r="AE52" i="31"/>
  <c r="AE32" i="29" s="1"/>
  <c r="AM52" i="31"/>
  <c r="R52" i="31"/>
  <c r="AH52" i="31"/>
  <c r="Z52" i="31"/>
  <c r="Z32" i="29" s="1"/>
  <c r="AA52" i="31"/>
  <c r="S52" i="31"/>
  <c r="AI52" i="31"/>
  <c r="AI32" i="29" s="1"/>
  <c r="J52" i="31"/>
  <c r="J32" i="29" s="1"/>
  <c r="K52" i="31"/>
  <c r="D53" i="31"/>
  <c r="H53" i="31"/>
  <c r="H33" i="29" s="1"/>
  <c r="L53" i="31"/>
  <c r="L33" i="29" s="1"/>
  <c r="P53" i="31"/>
  <c r="T53" i="31"/>
  <c r="X53" i="31"/>
  <c r="X33" i="29" s="1"/>
  <c r="AB53" i="31"/>
  <c r="AB33" i="29" s="1"/>
  <c r="AF53" i="31"/>
  <c r="AJ53" i="31"/>
  <c r="C53" i="31"/>
  <c r="E53" i="31"/>
  <c r="E33" i="29" s="1"/>
  <c r="I53" i="31"/>
  <c r="M53" i="31"/>
  <c r="Q53" i="31"/>
  <c r="Q33" i="29" s="1"/>
  <c r="U53" i="31"/>
  <c r="U33" i="29" s="1"/>
  <c r="Y53" i="31"/>
  <c r="AC53" i="31"/>
  <c r="AG53" i="31"/>
  <c r="AG33" i="29" s="1"/>
  <c r="AK53" i="31"/>
  <c r="AK33" i="29" s="1"/>
  <c r="J53" i="31"/>
  <c r="R53" i="31"/>
  <c r="Z53" i="31"/>
  <c r="AH53" i="31"/>
  <c r="K53" i="31"/>
  <c r="S53" i="31"/>
  <c r="AA53" i="31"/>
  <c r="AA33" i="29" s="1"/>
  <c r="AI53" i="31"/>
  <c r="AI33" i="29" s="1"/>
  <c r="N53" i="31"/>
  <c r="AD53" i="31"/>
  <c r="V53" i="31"/>
  <c r="W53" i="31"/>
  <c r="W33" i="29" s="1"/>
  <c r="O53" i="31"/>
  <c r="AE53" i="31"/>
  <c r="F53" i="31"/>
  <c r="AL53" i="31"/>
  <c r="AL33" i="29" s="1"/>
  <c r="G53" i="31"/>
  <c r="AM53" i="31"/>
  <c r="E26" i="29"/>
  <c r="D8" i="20" s="1"/>
  <c r="I26" i="29"/>
  <c r="H8" i="20" s="1"/>
  <c r="Q26" i="29"/>
  <c r="P8" i="20" s="1"/>
  <c r="U26" i="29"/>
  <c r="Y26" i="29"/>
  <c r="X8" i="20" s="1"/>
  <c r="AG26" i="29"/>
  <c r="AF8" i="20" s="1"/>
  <c r="AK26" i="29"/>
  <c r="J26" i="29"/>
  <c r="R26" i="29"/>
  <c r="Q8" i="20" s="1"/>
  <c r="V26" i="29"/>
  <c r="U8" i="20" s="1"/>
  <c r="Z26" i="29"/>
  <c r="AD26" i="29"/>
  <c r="AC8" i="20" s="1"/>
  <c r="AH26" i="29"/>
  <c r="AG8" i="20" s="1"/>
  <c r="O26" i="29"/>
  <c r="N8" i="20" s="1"/>
  <c r="W26" i="29"/>
  <c r="AE26" i="29"/>
  <c r="AD8" i="20" s="1"/>
  <c r="K26" i="29"/>
  <c r="J8" i="20" s="1"/>
  <c r="AA26" i="29"/>
  <c r="Z8" i="20" s="1"/>
  <c r="L26" i="29"/>
  <c r="K8" i="20" s="1"/>
  <c r="AJ26" i="29"/>
  <c r="AI8" i="20" s="1"/>
  <c r="H26" i="29"/>
  <c r="X26" i="29"/>
  <c r="C46" i="31"/>
  <c r="C26" i="29" s="1"/>
  <c r="B8" i="20" s="1"/>
  <c r="D26" i="29"/>
  <c r="C8" i="20" s="1"/>
  <c r="T26" i="29"/>
  <c r="S8" i="20" s="1"/>
  <c r="D18" i="29"/>
  <c r="H18" i="29"/>
  <c r="T18" i="29"/>
  <c r="X18" i="29"/>
  <c r="AJ18" i="29"/>
  <c r="C18" i="31"/>
  <c r="C18" i="29" s="1"/>
  <c r="E18" i="29"/>
  <c r="Q18" i="29"/>
  <c r="Y18" i="29"/>
  <c r="AC18" i="29"/>
  <c r="AK18" i="29"/>
  <c r="R18" i="29"/>
  <c r="Z18" i="29"/>
  <c r="V18" i="29"/>
  <c r="AL18" i="29"/>
  <c r="O18" i="29"/>
  <c r="AE18" i="29"/>
  <c r="S18" i="29"/>
  <c r="AI18" i="29"/>
  <c r="R3" i="29"/>
  <c r="R4" i="29"/>
  <c r="R5" i="29"/>
  <c r="R6" i="29"/>
  <c r="R7" i="29"/>
  <c r="R8" i="29"/>
  <c r="R9" i="29"/>
  <c r="R11" i="29"/>
  <c r="R12" i="29"/>
  <c r="R15" i="29"/>
  <c r="R17" i="29"/>
  <c r="R13" i="29"/>
  <c r="R16" i="29"/>
  <c r="R35" i="29"/>
  <c r="R36" i="29"/>
  <c r="R37" i="29"/>
  <c r="R38" i="29"/>
  <c r="R39" i="29"/>
  <c r="R40" i="29"/>
  <c r="R41" i="29"/>
  <c r="Q7" i="17" s="1"/>
  <c r="R43" i="29"/>
  <c r="R44" i="29"/>
  <c r="R45" i="29"/>
  <c r="R46" i="29"/>
  <c r="R49" i="29"/>
  <c r="Q7" i="19" s="1"/>
  <c r="R14" i="29"/>
  <c r="R47" i="29"/>
  <c r="R48" i="29"/>
  <c r="F3" i="29"/>
  <c r="F4" i="29"/>
  <c r="E5" i="18" s="1"/>
  <c r="F5" i="29"/>
  <c r="E4" i="18" s="1"/>
  <c r="F6" i="29"/>
  <c r="E6" i="18" s="1"/>
  <c r="F7" i="29"/>
  <c r="F8" i="29"/>
  <c r="F9" i="29"/>
  <c r="E7" i="18" s="1"/>
  <c r="F11" i="29"/>
  <c r="E2" i="16" s="1"/>
  <c r="F12" i="29"/>
  <c r="F13" i="29"/>
  <c r="F14" i="29"/>
  <c r="E6" i="16" s="1"/>
  <c r="F16" i="29"/>
  <c r="E9" i="16" s="1"/>
  <c r="F15" i="29"/>
  <c r="E3" i="16" s="1"/>
  <c r="F17" i="29"/>
  <c r="E7" i="16" s="1"/>
  <c r="F35" i="29"/>
  <c r="E2" i="17" s="1"/>
  <c r="F36" i="29"/>
  <c r="E5" i="17" s="1"/>
  <c r="F37" i="29"/>
  <c r="F38" i="29"/>
  <c r="E6" i="17" s="1"/>
  <c r="F39" i="29"/>
  <c r="F40" i="29"/>
  <c r="F41" i="29"/>
  <c r="E7" i="17" s="1"/>
  <c r="F43" i="29"/>
  <c r="E2" i="19" s="1"/>
  <c r="F44" i="29"/>
  <c r="F45" i="29"/>
  <c r="F46" i="29"/>
  <c r="F47" i="29"/>
  <c r="E3" i="19" s="1"/>
  <c r="F49" i="29"/>
  <c r="F48" i="29"/>
  <c r="X3" i="29"/>
  <c r="X4" i="29"/>
  <c r="X5" i="29"/>
  <c r="X6" i="29"/>
  <c r="X7" i="29"/>
  <c r="X8" i="29"/>
  <c r="X9" i="29"/>
  <c r="X11" i="29"/>
  <c r="X12" i="29"/>
  <c r="X13" i="29"/>
  <c r="X14" i="29"/>
  <c r="X15" i="29"/>
  <c r="X16" i="29"/>
  <c r="X17" i="29"/>
  <c r="W7" i="16" s="1"/>
  <c r="X36" i="29"/>
  <c r="X40" i="29"/>
  <c r="X45" i="29"/>
  <c r="X39" i="29"/>
  <c r="X44" i="29"/>
  <c r="X37" i="29"/>
  <c r="X41" i="29"/>
  <c r="W7" i="17" s="1"/>
  <c r="X46" i="29"/>
  <c r="X47" i="29"/>
  <c r="X48" i="29"/>
  <c r="X49" i="29"/>
  <c r="W7" i="19" s="1"/>
  <c r="X35" i="29"/>
  <c r="X38" i="29"/>
  <c r="X43" i="29"/>
  <c r="Q3" i="29"/>
  <c r="Q4" i="29"/>
  <c r="Q5" i="29"/>
  <c r="Q6" i="29"/>
  <c r="Q7" i="29"/>
  <c r="Q8" i="29"/>
  <c r="Q9" i="29"/>
  <c r="P7" i="18" s="1"/>
  <c r="Q11" i="29"/>
  <c r="Q12" i="29"/>
  <c r="Q13" i="29"/>
  <c r="Q14" i="29"/>
  <c r="Q16" i="29"/>
  <c r="Q17" i="29"/>
  <c r="P7" i="16" s="1"/>
  <c r="Q35" i="29"/>
  <c r="Q36" i="29"/>
  <c r="Q37" i="29"/>
  <c r="Q38" i="29"/>
  <c r="Q39" i="29"/>
  <c r="Q40" i="29"/>
  <c r="Q41" i="29"/>
  <c r="P7" i="17" s="1"/>
  <c r="Q43" i="29"/>
  <c r="Q44" i="29"/>
  <c r="Q45" i="29"/>
  <c r="Q46" i="29"/>
  <c r="Q47" i="29"/>
  <c r="Q15" i="29"/>
  <c r="Q48" i="29"/>
  <c r="Q49" i="29"/>
  <c r="P7" i="19" s="1"/>
  <c r="M3" i="29"/>
  <c r="M4" i="29"/>
  <c r="M5" i="29"/>
  <c r="M6" i="29"/>
  <c r="M7" i="29"/>
  <c r="M8" i="29"/>
  <c r="M9" i="29"/>
  <c r="L7" i="18" s="1"/>
  <c r="M11" i="29"/>
  <c r="M12" i="29"/>
  <c r="M14" i="29"/>
  <c r="M13" i="29"/>
  <c r="M15" i="29"/>
  <c r="M17" i="29"/>
  <c r="L7" i="16" s="1"/>
  <c r="M35" i="29"/>
  <c r="M36" i="29"/>
  <c r="M37" i="29"/>
  <c r="M38" i="29"/>
  <c r="M39" i="29"/>
  <c r="M40" i="29"/>
  <c r="M41" i="29"/>
  <c r="L7" i="17" s="1"/>
  <c r="M43" i="29"/>
  <c r="M44" i="29"/>
  <c r="M45" i="29"/>
  <c r="M46" i="29"/>
  <c r="M47" i="29"/>
  <c r="M16" i="29"/>
  <c r="M48" i="29"/>
  <c r="M49" i="29"/>
  <c r="L7" i="19" s="1"/>
  <c r="AL3" i="29"/>
  <c r="AL4" i="29"/>
  <c r="AL5" i="29"/>
  <c r="AL6" i="29"/>
  <c r="AL7" i="29"/>
  <c r="AL8" i="29"/>
  <c r="AL9" i="29"/>
  <c r="AK7" i="18" s="1"/>
  <c r="AL11" i="29"/>
  <c r="AL12" i="29"/>
  <c r="AL14" i="29"/>
  <c r="AL16" i="29"/>
  <c r="AL15" i="29"/>
  <c r="AL17" i="29"/>
  <c r="AK7" i="16" s="1"/>
  <c r="AL35" i="29"/>
  <c r="AL36" i="29"/>
  <c r="AL37" i="29"/>
  <c r="AL38" i="29"/>
  <c r="AL39" i="29"/>
  <c r="AL40" i="29"/>
  <c r="AL41" i="29"/>
  <c r="AK7" i="17" s="1"/>
  <c r="AL43" i="29"/>
  <c r="AL44" i="29"/>
  <c r="AL45" i="29"/>
  <c r="AL46" i="29"/>
  <c r="AL13" i="29"/>
  <c r="AL47" i="29"/>
  <c r="AL49" i="29"/>
  <c r="AK7" i="19" s="1"/>
  <c r="AL48" i="29"/>
  <c r="N3" i="29"/>
  <c r="N4" i="29"/>
  <c r="N5" i="29"/>
  <c r="N6" i="29"/>
  <c r="N7" i="29"/>
  <c r="N8" i="29"/>
  <c r="N9" i="29"/>
  <c r="N11" i="29"/>
  <c r="N12" i="29"/>
  <c r="N13" i="29"/>
  <c r="N16" i="29"/>
  <c r="N14" i="29"/>
  <c r="N15" i="29"/>
  <c r="N17" i="29"/>
  <c r="M7" i="16" s="1"/>
  <c r="N35" i="29"/>
  <c r="N36" i="29"/>
  <c r="N37" i="29"/>
  <c r="N38" i="29"/>
  <c r="N39" i="29"/>
  <c r="N40" i="29"/>
  <c r="N41" i="29"/>
  <c r="M7" i="17" s="1"/>
  <c r="N43" i="29"/>
  <c r="N44" i="29"/>
  <c r="N45" i="29"/>
  <c r="N46" i="29"/>
  <c r="N47" i="29"/>
  <c r="N48" i="29"/>
  <c r="N49" i="29"/>
  <c r="AI4" i="29"/>
  <c r="AI8" i="29"/>
  <c r="AI13" i="29"/>
  <c r="AI14" i="29"/>
  <c r="AI15" i="29"/>
  <c r="AI16" i="29"/>
  <c r="AI17" i="29"/>
  <c r="AH7" i="16" s="1"/>
  <c r="AI5" i="29"/>
  <c r="AI9" i="29"/>
  <c r="AI6" i="29"/>
  <c r="AI11" i="29"/>
  <c r="AI3" i="29"/>
  <c r="AI7" i="29"/>
  <c r="AI12" i="29"/>
  <c r="AI35" i="29"/>
  <c r="AI36" i="29"/>
  <c r="AI37" i="29"/>
  <c r="AI38" i="29"/>
  <c r="AI39" i="29"/>
  <c r="AI40" i="29"/>
  <c r="AI41" i="29"/>
  <c r="AH7" i="17" s="1"/>
  <c r="AI43" i="29"/>
  <c r="AI44" i="29"/>
  <c r="AI45" i="29"/>
  <c r="AI46" i="29"/>
  <c r="AI47" i="29"/>
  <c r="AI48" i="29"/>
  <c r="AI49" i="29"/>
  <c r="AH7" i="19" s="1"/>
  <c r="K6" i="29"/>
  <c r="K11" i="29"/>
  <c r="K14" i="29"/>
  <c r="K15" i="29"/>
  <c r="K16" i="29"/>
  <c r="K17" i="29"/>
  <c r="J7" i="16" s="1"/>
  <c r="K3" i="29"/>
  <c r="K7" i="29"/>
  <c r="K12" i="29"/>
  <c r="K4" i="29"/>
  <c r="K8" i="29"/>
  <c r="K13" i="29"/>
  <c r="K5" i="29"/>
  <c r="K9" i="29"/>
  <c r="J7" i="18" s="1"/>
  <c r="K35" i="29"/>
  <c r="K36" i="29"/>
  <c r="K37" i="29"/>
  <c r="K38" i="29"/>
  <c r="K39" i="29"/>
  <c r="K40" i="29"/>
  <c r="K41" i="29"/>
  <c r="K43" i="29"/>
  <c r="K44" i="29"/>
  <c r="K45" i="29"/>
  <c r="K46" i="29"/>
  <c r="K47" i="29"/>
  <c r="K48" i="29"/>
  <c r="K49" i="29"/>
  <c r="J7" i="19" s="1"/>
  <c r="D3" i="29"/>
  <c r="C2" i="18" s="1"/>
  <c r="D4" i="29"/>
  <c r="C5" i="18" s="1"/>
  <c r="D5" i="29"/>
  <c r="C4" i="18" s="1"/>
  <c r="D6" i="29"/>
  <c r="C6" i="18" s="1"/>
  <c r="D7" i="29"/>
  <c r="C3" i="18" s="1"/>
  <c r="D8" i="29"/>
  <c r="C9" i="18" s="1"/>
  <c r="D9" i="29"/>
  <c r="C7" i="18" s="1"/>
  <c r="D11" i="29"/>
  <c r="C2" i="16" s="1"/>
  <c r="D12" i="29"/>
  <c r="C5" i="16" s="1"/>
  <c r="D13" i="29"/>
  <c r="C4" i="16" s="1"/>
  <c r="D14" i="29"/>
  <c r="D15" i="29"/>
  <c r="C3" i="16" s="1"/>
  <c r="D16" i="29"/>
  <c r="C9" i="16" s="1"/>
  <c r="D17" i="29"/>
  <c r="C7" i="16" s="1"/>
  <c r="D37" i="29"/>
  <c r="D41" i="29"/>
  <c r="C7" i="17" s="1"/>
  <c r="D46" i="29"/>
  <c r="C6" i="19" s="1"/>
  <c r="D38" i="29"/>
  <c r="C6" i="17" s="1"/>
  <c r="D43" i="29"/>
  <c r="D47" i="29"/>
  <c r="C3" i="19" s="1"/>
  <c r="D48" i="29"/>
  <c r="C9" i="19" s="1"/>
  <c r="D49" i="29"/>
  <c r="D40" i="29"/>
  <c r="C9" i="17" s="1"/>
  <c r="D45" i="29"/>
  <c r="C4" i="19" s="1"/>
  <c r="D35" i="29"/>
  <c r="C2" i="17" s="1"/>
  <c r="D39" i="29"/>
  <c r="C3" i="17" s="1"/>
  <c r="D44" i="29"/>
  <c r="D36" i="29"/>
  <c r="C5" i="17" s="1"/>
  <c r="H3" i="29"/>
  <c r="H4" i="29"/>
  <c r="H5" i="29"/>
  <c r="H6" i="29"/>
  <c r="H7" i="29"/>
  <c r="H8" i="29"/>
  <c r="H9" i="29"/>
  <c r="G7" i="18" s="1"/>
  <c r="H11" i="29"/>
  <c r="H12" i="29"/>
  <c r="H13" i="29"/>
  <c r="H14" i="29"/>
  <c r="H15" i="29"/>
  <c r="H16" i="29"/>
  <c r="H17" i="29"/>
  <c r="G7" i="16" s="1"/>
  <c r="H36" i="29"/>
  <c r="H40" i="29"/>
  <c r="H45" i="29"/>
  <c r="H35" i="29"/>
  <c r="H44" i="29"/>
  <c r="H37" i="29"/>
  <c r="H41" i="29"/>
  <c r="G7" i="17" s="1"/>
  <c r="H46" i="29"/>
  <c r="H48" i="29"/>
  <c r="H49" i="29"/>
  <c r="G7" i="19" s="1"/>
  <c r="H38" i="29"/>
  <c r="H43" i="29"/>
  <c r="H47" i="29"/>
  <c r="H39" i="29"/>
  <c r="V3" i="29"/>
  <c r="V4" i="29"/>
  <c r="V5" i="29"/>
  <c r="V6" i="29"/>
  <c r="V7" i="29"/>
  <c r="V8" i="29"/>
  <c r="V9" i="29"/>
  <c r="U7" i="18" s="1"/>
  <c r="V11" i="29"/>
  <c r="V12" i="29"/>
  <c r="V14" i="29"/>
  <c r="V16" i="29"/>
  <c r="V15" i="29"/>
  <c r="V17" i="29"/>
  <c r="U7" i="16" s="1"/>
  <c r="V13" i="29"/>
  <c r="V35" i="29"/>
  <c r="V36" i="29"/>
  <c r="V37" i="29"/>
  <c r="V38" i="29"/>
  <c r="V39" i="29"/>
  <c r="V40" i="29"/>
  <c r="V41" i="29"/>
  <c r="U7" i="17" s="1"/>
  <c r="V43" i="29"/>
  <c r="V44" i="29"/>
  <c r="V45" i="29"/>
  <c r="V46" i="29"/>
  <c r="V47" i="29"/>
  <c r="V49" i="29"/>
  <c r="U7" i="19" s="1"/>
  <c r="V48" i="29"/>
  <c r="O5" i="29"/>
  <c r="O9" i="29"/>
  <c r="O14" i="29"/>
  <c r="O15" i="29"/>
  <c r="O16" i="29"/>
  <c r="O17" i="29"/>
  <c r="N7" i="16" s="1"/>
  <c r="O6" i="29"/>
  <c r="O11" i="29"/>
  <c r="O13" i="29"/>
  <c r="O3" i="29"/>
  <c r="O7" i="29"/>
  <c r="O12" i="29"/>
  <c r="O4" i="29"/>
  <c r="O8" i="29"/>
  <c r="O35" i="29"/>
  <c r="O36" i="29"/>
  <c r="O37" i="29"/>
  <c r="O38" i="29"/>
  <c r="O39" i="29"/>
  <c r="O40" i="29"/>
  <c r="O41" i="29"/>
  <c r="O43" i="29"/>
  <c r="O44" i="29"/>
  <c r="O45" i="29"/>
  <c r="O46" i="29"/>
  <c r="O48" i="29"/>
  <c r="O49" i="29"/>
  <c r="N7" i="19" s="1"/>
  <c r="O47" i="29"/>
  <c r="AF3" i="29"/>
  <c r="AF4" i="29"/>
  <c r="AF5" i="29"/>
  <c r="AF6" i="29"/>
  <c r="AF7" i="29"/>
  <c r="AF8" i="29"/>
  <c r="AF9" i="29"/>
  <c r="AE7" i="18" s="1"/>
  <c r="AF11" i="29"/>
  <c r="AF12" i="29"/>
  <c r="AF13" i="29"/>
  <c r="AF14" i="29"/>
  <c r="AF15" i="29"/>
  <c r="AF16" i="29"/>
  <c r="AF17" i="29"/>
  <c r="AE7" i="16" s="1"/>
  <c r="AF38" i="29"/>
  <c r="AF43" i="29"/>
  <c r="AF37" i="29"/>
  <c r="AF41" i="29"/>
  <c r="AE7" i="17" s="1"/>
  <c r="AF46" i="29"/>
  <c r="AF35" i="29"/>
  <c r="AF39" i="29"/>
  <c r="AF44" i="29"/>
  <c r="AF47" i="29"/>
  <c r="AF48" i="29"/>
  <c r="AF49" i="29"/>
  <c r="AF36" i="29"/>
  <c r="AF40" i="29"/>
  <c r="AF45" i="29"/>
  <c r="AG3" i="29"/>
  <c r="AG4" i="29"/>
  <c r="AG5" i="29"/>
  <c r="AG6" i="29"/>
  <c r="AG7" i="29"/>
  <c r="AG8" i="29"/>
  <c r="AG9" i="29"/>
  <c r="AF7" i="18" s="1"/>
  <c r="AG11" i="29"/>
  <c r="AG12" i="29"/>
  <c r="AG13" i="29"/>
  <c r="AG14" i="29"/>
  <c r="AG16" i="29"/>
  <c r="AG35" i="29"/>
  <c r="AG36" i="29"/>
  <c r="AG37" i="29"/>
  <c r="AG38" i="29"/>
  <c r="AG39" i="29"/>
  <c r="AG40" i="29"/>
  <c r="AG41" i="29"/>
  <c r="AF7" i="17" s="1"/>
  <c r="AG43" i="29"/>
  <c r="AG44" i="29"/>
  <c r="AG45" i="29"/>
  <c r="AG46" i="29"/>
  <c r="AG15" i="29"/>
  <c r="AG17" i="29"/>
  <c r="AF7" i="16" s="1"/>
  <c r="AG47" i="29"/>
  <c r="AG48" i="29"/>
  <c r="AG49" i="29"/>
  <c r="AF7" i="19" s="1"/>
  <c r="AJ3" i="29"/>
  <c r="AJ4" i="29"/>
  <c r="AJ5" i="29"/>
  <c r="AJ6" i="29"/>
  <c r="AJ7" i="29"/>
  <c r="AJ8" i="29"/>
  <c r="AJ9" i="29"/>
  <c r="AJ11" i="29"/>
  <c r="AJ12" i="29"/>
  <c r="AJ13" i="29"/>
  <c r="AJ14" i="29"/>
  <c r="AJ15" i="29"/>
  <c r="AJ16" i="29"/>
  <c r="AJ17" i="29"/>
  <c r="AI7" i="16" s="1"/>
  <c r="AJ37" i="29"/>
  <c r="AJ41" i="29"/>
  <c r="AI7" i="17" s="1"/>
  <c r="AJ46" i="29"/>
  <c r="AJ45" i="29"/>
  <c r="AJ38" i="29"/>
  <c r="AJ43" i="29"/>
  <c r="AJ47" i="29"/>
  <c r="AJ48" i="29"/>
  <c r="AJ49" i="29"/>
  <c r="AI7" i="19" s="1"/>
  <c r="AJ36" i="29"/>
  <c r="AJ35" i="29"/>
  <c r="AJ39" i="29"/>
  <c r="AJ44" i="29"/>
  <c r="AJ40" i="29"/>
  <c r="AC3" i="29"/>
  <c r="AC4" i="29"/>
  <c r="AC5" i="29"/>
  <c r="AC6" i="29"/>
  <c r="AC7" i="29"/>
  <c r="AC8" i="29"/>
  <c r="AC9" i="29"/>
  <c r="AB7" i="18" s="1"/>
  <c r="AC11" i="29"/>
  <c r="AC12" i="29"/>
  <c r="AC13" i="29"/>
  <c r="AC15" i="29"/>
  <c r="AC17" i="29"/>
  <c r="AB7" i="16" s="1"/>
  <c r="AC14" i="29"/>
  <c r="AC35" i="29"/>
  <c r="AC36" i="29"/>
  <c r="AC37" i="29"/>
  <c r="AC38" i="29"/>
  <c r="AC39" i="29"/>
  <c r="AC40" i="29"/>
  <c r="AC41" i="29"/>
  <c r="AC43" i="29"/>
  <c r="AC44" i="29"/>
  <c r="AC45" i="29"/>
  <c r="AC46" i="29"/>
  <c r="AC16" i="29"/>
  <c r="AC47" i="29"/>
  <c r="AC48" i="29"/>
  <c r="AC49" i="29"/>
  <c r="AB7" i="19" s="1"/>
  <c r="Z3" i="29"/>
  <c r="Z4" i="29"/>
  <c r="Z5" i="29"/>
  <c r="Z6" i="29"/>
  <c r="Z7" i="29"/>
  <c r="Z8" i="29"/>
  <c r="Z9" i="29"/>
  <c r="Y7" i="18" s="1"/>
  <c r="Z11" i="29"/>
  <c r="Z12" i="29"/>
  <c r="Z13" i="29"/>
  <c r="Z15" i="29"/>
  <c r="Z17" i="29"/>
  <c r="Y7" i="16" s="1"/>
  <c r="Z14" i="29"/>
  <c r="Z16" i="29"/>
  <c r="Z35" i="29"/>
  <c r="Z36" i="29"/>
  <c r="Z37" i="29"/>
  <c r="Z38" i="29"/>
  <c r="Z39" i="29"/>
  <c r="Z40" i="29"/>
  <c r="Z41" i="29"/>
  <c r="Y7" i="17" s="1"/>
  <c r="Z43" i="29"/>
  <c r="Z44" i="29"/>
  <c r="Z45" i="29"/>
  <c r="Z46" i="29"/>
  <c r="Z48" i="29"/>
  <c r="Z47" i="29"/>
  <c r="Z49" i="29"/>
  <c r="Y7" i="19" s="1"/>
  <c r="J3" i="29"/>
  <c r="J4" i="29"/>
  <c r="J5" i="29"/>
  <c r="J6" i="29"/>
  <c r="J7" i="29"/>
  <c r="J8" i="29"/>
  <c r="J9" i="29"/>
  <c r="I7" i="18" s="1"/>
  <c r="J11" i="29"/>
  <c r="J12" i="29"/>
  <c r="J13" i="29"/>
  <c r="J15" i="29"/>
  <c r="J17" i="29"/>
  <c r="I7" i="16" s="1"/>
  <c r="J14" i="29"/>
  <c r="J16" i="29"/>
  <c r="J33" i="29"/>
  <c r="J35" i="29"/>
  <c r="J36" i="29"/>
  <c r="J37" i="29"/>
  <c r="J38" i="29"/>
  <c r="J39" i="29"/>
  <c r="J40" i="29"/>
  <c r="J41" i="29"/>
  <c r="I7" i="17" s="1"/>
  <c r="J43" i="29"/>
  <c r="J44" i="29"/>
  <c r="J45" i="29"/>
  <c r="J46" i="29"/>
  <c r="J47" i="29"/>
  <c r="J48" i="29"/>
  <c r="J49" i="29"/>
  <c r="I7" i="19" s="1"/>
  <c r="W3" i="29"/>
  <c r="W7" i="29"/>
  <c r="W12" i="29"/>
  <c r="W13" i="29"/>
  <c r="W14" i="29"/>
  <c r="W15" i="29"/>
  <c r="W16" i="29"/>
  <c r="W17" i="29"/>
  <c r="V7" i="16" s="1"/>
  <c r="W4" i="29"/>
  <c r="W8" i="29"/>
  <c r="W5" i="29"/>
  <c r="W9" i="29"/>
  <c r="V7" i="18" s="1"/>
  <c r="W11" i="29"/>
  <c r="W6" i="29"/>
  <c r="W35" i="29"/>
  <c r="W36" i="29"/>
  <c r="W37" i="29"/>
  <c r="W38" i="29"/>
  <c r="W39" i="29"/>
  <c r="W40" i="29"/>
  <c r="W41" i="29"/>
  <c r="V7" i="17" s="1"/>
  <c r="W43" i="29"/>
  <c r="W44" i="29"/>
  <c r="W45" i="29"/>
  <c r="W46" i="29"/>
  <c r="W47" i="29"/>
  <c r="W48" i="29"/>
  <c r="W49" i="29"/>
  <c r="V7" i="19" s="1"/>
  <c r="S4" i="29"/>
  <c r="S8" i="29"/>
  <c r="S13" i="29"/>
  <c r="S14" i="29"/>
  <c r="S15" i="29"/>
  <c r="S16" i="29"/>
  <c r="S17" i="29"/>
  <c r="R7" i="16" s="1"/>
  <c r="S5" i="29"/>
  <c r="S9" i="29"/>
  <c r="R7" i="18" s="1"/>
  <c r="S6" i="29"/>
  <c r="S11" i="29"/>
  <c r="S3" i="29"/>
  <c r="S7" i="29"/>
  <c r="S12" i="29"/>
  <c r="S35" i="29"/>
  <c r="S36" i="29"/>
  <c r="S37" i="29"/>
  <c r="S38" i="29"/>
  <c r="S39" i="29"/>
  <c r="S40" i="29"/>
  <c r="S41" i="29"/>
  <c r="R7" i="17" s="1"/>
  <c r="S43" i="29"/>
  <c r="S44" i="29"/>
  <c r="S45" i="29"/>
  <c r="S46" i="29"/>
  <c r="S47" i="29"/>
  <c r="S48" i="29"/>
  <c r="S49" i="29"/>
  <c r="R7" i="19" s="1"/>
  <c r="AB3" i="29"/>
  <c r="AB4" i="29"/>
  <c r="AB5" i="29"/>
  <c r="AB6" i="29"/>
  <c r="AB7" i="29"/>
  <c r="AB8" i="29"/>
  <c r="AB9" i="29"/>
  <c r="AA7" i="18" s="1"/>
  <c r="AB11" i="29"/>
  <c r="AB12" i="29"/>
  <c r="AB13" i="29"/>
  <c r="AB14" i="29"/>
  <c r="AB15" i="29"/>
  <c r="AB16" i="29"/>
  <c r="AB17" i="29"/>
  <c r="AA7" i="16" s="1"/>
  <c r="AB35" i="29"/>
  <c r="AB39" i="29"/>
  <c r="AB44" i="29"/>
  <c r="AB38" i="29"/>
  <c r="AB36" i="29"/>
  <c r="AB40" i="29"/>
  <c r="AB45" i="29"/>
  <c r="AB47" i="29"/>
  <c r="AB48" i="29"/>
  <c r="AB49" i="29"/>
  <c r="AA7" i="19" s="1"/>
  <c r="AB43" i="29"/>
  <c r="AB37" i="29"/>
  <c r="AB41" i="29"/>
  <c r="AB46" i="29"/>
  <c r="Y3" i="29"/>
  <c r="Y4" i="29"/>
  <c r="Y5" i="29"/>
  <c r="Y6" i="29"/>
  <c r="Y7" i="29"/>
  <c r="Y8" i="29"/>
  <c r="Y9" i="29"/>
  <c r="X7" i="18" s="1"/>
  <c r="Y11" i="29"/>
  <c r="Y12" i="29"/>
  <c r="Y13" i="29"/>
  <c r="Y14" i="29"/>
  <c r="Y16" i="29"/>
  <c r="Y15" i="29"/>
  <c r="Y35" i="29"/>
  <c r="Y36" i="29"/>
  <c r="Y37" i="29"/>
  <c r="Y38" i="29"/>
  <c r="Y39" i="29"/>
  <c r="Y40" i="29"/>
  <c r="Y41" i="29"/>
  <c r="X7" i="17" s="1"/>
  <c r="Y43" i="29"/>
  <c r="Y44" i="29"/>
  <c r="Y45" i="29"/>
  <c r="Y46" i="29"/>
  <c r="Y17" i="29"/>
  <c r="X7" i="16" s="1"/>
  <c r="Y47" i="29"/>
  <c r="Y48" i="29"/>
  <c r="Y49" i="29"/>
  <c r="X7" i="19" s="1"/>
  <c r="U3" i="29"/>
  <c r="U4" i="29"/>
  <c r="U5" i="29"/>
  <c r="U6" i="29"/>
  <c r="U7" i="29"/>
  <c r="U8" i="29"/>
  <c r="U9" i="29"/>
  <c r="T7" i="18" s="1"/>
  <c r="U11" i="29"/>
  <c r="U12" i="29"/>
  <c r="U13" i="29"/>
  <c r="U14" i="29"/>
  <c r="U15" i="29"/>
  <c r="U17" i="29"/>
  <c r="T7" i="16" s="1"/>
  <c r="U16" i="29"/>
  <c r="U35" i="29"/>
  <c r="U36" i="29"/>
  <c r="U37" i="29"/>
  <c r="U38" i="29"/>
  <c r="U39" i="29"/>
  <c r="U40" i="29"/>
  <c r="U41" i="29"/>
  <c r="U43" i="29"/>
  <c r="U44" i="29"/>
  <c r="U45" i="29"/>
  <c r="U46" i="29"/>
  <c r="U47" i="29"/>
  <c r="U48" i="29"/>
  <c r="U49" i="29"/>
  <c r="T7" i="19" s="1"/>
  <c r="AM3" i="29"/>
  <c r="AM7" i="29"/>
  <c r="AM12" i="29"/>
  <c r="AM13" i="29"/>
  <c r="AM14" i="29"/>
  <c r="AM15" i="29"/>
  <c r="AM16" i="29"/>
  <c r="AM17" i="29"/>
  <c r="AL7" i="16" s="1"/>
  <c r="AM4" i="29"/>
  <c r="AM8" i="29"/>
  <c r="AM5" i="29"/>
  <c r="AM9" i="29"/>
  <c r="AL7" i="18" s="1"/>
  <c r="AM6" i="29"/>
  <c r="AM11" i="29"/>
  <c r="AM25" i="29"/>
  <c r="AM35" i="29"/>
  <c r="AM36" i="29"/>
  <c r="AM37" i="29"/>
  <c r="AM38" i="29"/>
  <c r="AM39" i="29"/>
  <c r="AM40" i="29"/>
  <c r="AM41" i="29"/>
  <c r="AL7" i="17" s="1"/>
  <c r="AM43" i="29"/>
  <c r="AM44" i="29"/>
  <c r="AM45" i="29"/>
  <c r="AM46" i="29"/>
  <c r="AM47" i="29"/>
  <c r="AM48" i="29"/>
  <c r="AM49" i="29"/>
  <c r="AL7" i="19" s="1"/>
  <c r="L3" i="29"/>
  <c r="L4" i="29"/>
  <c r="L5" i="29"/>
  <c r="L6" i="29"/>
  <c r="L7" i="29"/>
  <c r="L8" i="29"/>
  <c r="L9" i="29"/>
  <c r="K7" i="18" s="1"/>
  <c r="L11" i="29"/>
  <c r="L12" i="29"/>
  <c r="L13" i="29"/>
  <c r="L14" i="29"/>
  <c r="L15" i="29"/>
  <c r="L16" i="29"/>
  <c r="L17" i="29"/>
  <c r="K7" i="16" s="1"/>
  <c r="L35" i="29"/>
  <c r="L39" i="29"/>
  <c r="L44" i="29"/>
  <c r="L36" i="29"/>
  <c r="L40" i="29"/>
  <c r="L45" i="29"/>
  <c r="L48" i="29"/>
  <c r="L49" i="29"/>
  <c r="K7" i="19" s="1"/>
  <c r="L38" i="29"/>
  <c r="L37" i="29"/>
  <c r="L41" i="29"/>
  <c r="K7" i="17" s="1"/>
  <c r="L46" i="29"/>
  <c r="L43" i="29"/>
  <c r="L47" i="29"/>
  <c r="P3" i="29"/>
  <c r="P4" i="29"/>
  <c r="P5" i="29"/>
  <c r="P6" i="29"/>
  <c r="P7" i="29"/>
  <c r="P8" i="29"/>
  <c r="P9" i="29"/>
  <c r="O7" i="18" s="1"/>
  <c r="P11" i="29"/>
  <c r="P12" i="29"/>
  <c r="P13" i="29"/>
  <c r="P14" i="29"/>
  <c r="P15" i="29"/>
  <c r="P16" i="29"/>
  <c r="P17" i="29"/>
  <c r="O7" i="16" s="1"/>
  <c r="P38" i="29"/>
  <c r="P43" i="29"/>
  <c r="P35" i="29"/>
  <c r="P39" i="29"/>
  <c r="P44" i="29"/>
  <c r="P48" i="29"/>
  <c r="P49" i="29"/>
  <c r="P41" i="29"/>
  <c r="O7" i="17" s="1"/>
  <c r="P46" i="29"/>
  <c r="P36" i="29"/>
  <c r="P40" i="29"/>
  <c r="P45" i="29"/>
  <c r="P47" i="29"/>
  <c r="P37" i="29"/>
  <c r="E3" i="29"/>
  <c r="E4" i="29"/>
  <c r="E5" i="29"/>
  <c r="E6" i="29"/>
  <c r="E7" i="29"/>
  <c r="E8" i="29"/>
  <c r="E9" i="29"/>
  <c r="D7" i="18" s="1"/>
  <c r="E11" i="29"/>
  <c r="E12" i="29"/>
  <c r="E13" i="29"/>
  <c r="E14" i="29"/>
  <c r="E15" i="29"/>
  <c r="E17" i="29"/>
  <c r="D7" i="16" s="1"/>
  <c r="E35" i="29"/>
  <c r="E36" i="29"/>
  <c r="E37" i="29"/>
  <c r="E38" i="29"/>
  <c r="E39" i="29"/>
  <c r="E40" i="29"/>
  <c r="E41" i="29"/>
  <c r="D7" i="17" s="1"/>
  <c r="E43" i="29"/>
  <c r="E44" i="29"/>
  <c r="E45" i="29"/>
  <c r="E46" i="29"/>
  <c r="E47" i="29"/>
  <c r="E16" i="29"/>
  <c r="E48" i="29"/>
  <c r="E49" i="29"/>
  <c r="D7" i="19" s="1"/>
  <c r="AK3" i="29"/>
  <c r="AK4" i="29"/>
  <c r="AK5" i="29"/>
  <c r="AK6" i="29"/>
  <c r="AK7" i="29"/>
  <c r="AK8" i="29"/>
  <c r="AK9" i="29"/>
  <c r="AJ7" i="18" s="1"/>
  <c r="AK11" i="29"/>
  <c r="AK12" i="29"/>
  <c r="AK13" i="29"/>
  <c r="AK15" i="29"/>
  <c r="AK17" i="29"/>
  <c r="AJ7" i="16" s="1"/>
  <c r="AK35" i="29"/>
  <c r="AK36" i="29"/>
  <c r="AK37" i="29"/>
  <c r="AK38" i="29"/>
  <c r="AK39" i="29"/>
  <c r="AK40" i="29"/>
  <c r="AK41" i="29"/>
  <c r="AK43" i="29"/>
  <c r="AK44" i="29"/>
  <c r="AK45" i="29"/>
  <c r="AK46" i="29"/>
  <c r="AK14" i="29"/>
  <c r="AK16" i="29"/>
  <c r="AK47" i="29"/>
  <c r="AK48" i="29"/>
  <c r="AK49" i="29"/>
  <c r="AJ7" i="19" s="1"/>
  <c r="I3" i="29"/>
  <c r="I4" i="29"/>
  <c r="I5" i="29"/>
  <c r="I6" i="29"/>
  <c r="I7" i="29"/>
  <c r="I8" i="29"/>
  <c r="I9" i="29"/>
  <c r="I11" i="29"/>
  <c r="I12" i="29"/>
  <c r="I13" i="29"/>
  <c r="I14" i="29"/>
  <c r="I16" i="29"/>
  <c r="I35" i="29"/>
  <c r="I36" i="29"/>
  <c r="I37" i="29"/>
  <c r="I38" i="29"/>
  <c r="I39" i="29"/>
  <c r="I40" i="29"/>
  <c r="I41" i="29"/>
  <c r="I43" i="29"/>
  <c r="I44" i="29"/>
  <c r="I45" i="29"/>
  <c r="I46" i="29"/>
  <c r="I47" i="29"/>
  <c r="I15" i="29"/>
  <c r="I17" i="29"/>
  <c r="H7" i="16" s="1"/>
  <c r="I48" i="29"/>
  <c r="I49" i="29"/>
  <c r="H7" i="19" s="1"/>
  <c r="AH3" i="29"/>
  <c r="AH4" i="29"/>
  <c r="AH5" i="29"/>
  <c r="AH6" i="29"/>
  <c r="AH7" i="29"/>
  <c r="AH8" i="29"/>
  <c r="AH9" i="29"/>
  <c r="AG7" i="18" s="1"/>
  <c r="AH11" i="29"/>
  <c r="AH12" i="29"/>
  <c r="AH15" i="29"/>
  <c r="AH17" i="29"/>
  <c r="AG7" i="16" s="1"/>
  <c r="AH13" i="29"/>
  <c r="AH14" i="29"/>
  <c r="AH16" i="29"/>
  <c r="AH35" i="29"/>
  <c r="AH36" i="29"/>
  <c r="AH37" i="29"/>
  <c r="AH38" i="29"/>
  <c r="AH39" i="29"/>
  <c r="AH40" i="29"/>
  <c r="AH41" i="29"/>
  <c r="AH43" i="29"/>
  <c r="AH44" i="29"/>
  <c r="AH45" i="29"/>
  <c r="AH46" i="29"/>
  <c r="AH48" i="29"/>
  <c r="AH47" i="29"/>
  <c r="AH49" i="29"/>
  <c r="AG7" i="19" s="1"/>
  <c r="T3" i="29"/>
  <c r="T4" i="29"/>
  <c r="T5" i="29"/>
  <c r="T6" i="29"/>
  <c r="T7" i="29"/>
  <c r="T8" i="29"/>
  <c r="T9" i="29"/>
  <c r="S7" i="18" s="1"/>
  <c r="T11" i="29"/>
  <c r="T12" i="29"/>
  <c r="T13" i="29"/>
  <c r="T14" i="29"/>
  <c r="T15" i="29"/>
  <c r="T16" i="29"/>
  <c r="T17" i="29"/>
  <c r="S7" i="16" s="1"/>
  <c r="T37" i="29"/>
  <c r="T41" i="29"/>
  <c r="S7" i="17" s="1"/>
  <c r="T46" i="29"/>
  <c r="T36" i="29"/>
  <c r="T40" i="29"/>
  <c r="T38" i="29"/>
  <c r="T43" i="29"/>
  <c r="T47" i="29"/>
  <c r="T48" i="29"/>
  <c r="T49" i="29"/>
  <c r="T35" i="29"/>
  <c r="T39" i="29"/>
  <c r="T44" i="29"/>
  <c r="T45" i="29"/>
  <c r="AE5" i="29"/>
  <c r="AE9" i="29"/>
  <c r="AD7" i="18" s="1"/>
  <c r="AE13" i="29"/>
  <c r="AE14" i="29"/>
  <c r="AE15" i="29"/>
  <c r="AE16" i="29"/>
  <c r="AE17" i="29"/>
  <c r="AD7" i="16" s="1"/>
  <c r="AE6" i="29"/>
  <c r="AE11" i="29"/>
  <c r="AE3" i="29"/>
  <c r="AE7" i="29"/>
  <c r="AE12" i="29"/>
  <c r="AE8" i="29"/>
  <c r="AE4" i="29"/>
  <c r="AE35" i="29"/>
  <c r="AE36" i="29"/>
  <c r="AE37" i="29"/>
  <c r="AE38" i="29"/>
  <c r="AE39" i="29"/>
  <c r="AE40" i="29"/>
  <c r="AE41" i="29"/>
  <c r="AD7" i="17" s="1"/>
  <c r="AE43" i="29"/>
  <c r="AE44" i="29"/>
  <c r="AE45" i="29"/>
  <c r="AE46" i="29"/>
  <c r="AE47" i="29"/>
  <c r="AE48" i="29"/>
  <c r="AE49" i="29"/>
  <c r="AD7" i="19" s="1"/>
  <c r="AA6" i="29"/>
  <c r="AA11" i="29"/>
  <c r="AA13" i="29"/>
  <c r="AA14" i="29"/>
  <c r="AA15" i="29"/>
  <c r="AA16" i="29"/>
  <c r="AA17" i="29"/>
  <c r="Z7" i="16" s="1"/>
  <c r="AA3" i="29"/>
  <c r="AA7" i="29"/>
  <c r="AA12" i="29"/>
  <c r="AA4" i="29"/>
  <c r="AA8" i="29"/>
  <c r="AA5" i="29"/>
  <c r="AA9" i="29"/>
  <c r="Z7" i="18" s="1"/>
  <c r="AA35" i="29"/>
  <c r="AA36" i="29"/>
  <c r="AA37" i="29"/>
  <c r="AA38" i="29"/>
  <c r="AA39" i="29"/>
  <c r="AA40" i="29"/>
  <c r="AA41" i="29"/>
  <c r="Z7" i="17" s="1"/>
  <c r="AA43" i="29"/>
  <c r="AA44" i="29"/>
  <c r="AA45" i="29"/>
  <c r="AA46" i="29"/>
  <c r="AA47" i="29"/>
  <c r="AA48" i="29"/>
  <c r="AA49" i="29"/>
  <c r="Z7" i="19" s="1"/>
  <c r="AD3" i="29"/>
  <c r="AD4" i="29"/>
  <c r="AD5" i="29"/>
  <c r="AD6" i="29"/>
  <c r="AD7" i="29"/>
  <c r="AD8" i="29"/>
  <c r="AD9" i="29"/>
  <c r="AD11" i="29"/>
  <c r="AD12" i="29"/>
  <c r="AD14" i="29"/>
  <c r="AD16" i="29"/>
  <c r="AD13" i="29"/>
  <c r="AD15" i="29"/>
  <c r="AD17" i="29"/>
  <c r="AC7" i="16" s="1"/>
  <c r="AD35" i="29"/>
  <c r="AD36" i="29"/>
  <c r="AD37" i="29"/>
  <c r="AD38" i="29"/>
  <c r="AD39" i="29"/>
  <c r="AD40" i="29"/>
  <c r="AD41" i="29"/>
  <c r="AC7" i="17" s="1"/>
  <c r="AD43" i="29"/>
  <c r="AD44" i="29"/>
  <c r="AD45" i="29"/>
  <c r="AD46" i="29"/>
  <c r="AD47" i="29"/>
  <c r="AD49" i="29"/>
  <c r="AC7" i="19" s="1"/>
  <c r="AD48" i="29"/>
  <c r="K8" i="19"/>
  <c r="K8" i="18"/>
  <c r="AE7" i="19"/>
  <c r="AF8" i="16"/>
  <c r="AF8" i="19"/>
  <c r="AF8" i="18"/>
  <c r="AI8" i="17"/>
  <c r="AI8" i="16"/>
  <c r="AI8" i="18"/>
  <c r="AB8" i="17"/>
  <c r="AB8" i="19"/>
  <c r="AB8" i="18"/>
  <c r="I8" i="18"/>
  <c r="V8" i="17"/>
  <c r="V8" i="19"/>
  <c r="V8" i="16"/>
  <c r="V8" i="18"/>
  <c r="R8" i="19"/>
  <c r="R8" i="18"/>
  <c r="O8" i="17"/>
  <c r="O8" i="18"/>
  <c r="AJ7" i="17"/>
  <c r="H8" i="19"/>
  <c r="H8" i="18"/>
  <c r="H7" i="18"/>
  <c r="AG8" i="17"/>
  <c r="AG8" i="16"/>
  <c r="S8" i="16"/>
  <c r="Z8" i="17"/>
  <c r="Z8" i="16"/>
  <c r="Z8" i="19"/>
  <c r="AC8" i="16"/>
  <c r="W8" i="17"/>
  <c r="W8" i="18"/>
  <c r="P8" i="19"/>
  <c r="C45" i="29"/>
  <c r="B4" i="19" s="1"/>
  <c r="C13" i="29"/>
  <c r="B4" i="16" s="1"/>
  <c r="C41" i="29"/>
  <c r="B7" i="17" s="1"/>
  <c r="C37" i="29"/>
  <c r="B4" i="17" s="1"/>
  <c r="C5" i="29"/>
  <c r="B4" i="18" s="1"/>
  <c r="C46" i="29"/>
  <c r="B6" i="19" s="1"/>
  <c r="B8" i="19"/>
  <c r="C49" i="29"/>
  <c r="B7" i="19" s="1"/>
  <c r="C17" i="29"/>
  <c r="B7" i="16" s="1"/>
  <c r="C40" i="29"/>
  <c r="B9" i="17" s="1"/>
  <c r="C16" i="29"/>
  <c r="B9" i="16" s="1"/>
  <c r="C4" i="29"/>
  <c r="B5" i="18" s="1"/>
  <c r="C38" i="29"/>
  <c r="B6" i="17" s="1"/>
  <c r="C44" i="29"/>
  <c r="B5" i="19" s="1"/>
  <c r="C36" i="29"/>
  <c r="B5" i="17" s="1"/>
  <c r="C6" i="29"/>
  <c r="B6" i="18" s="1"/>
  <c r="B8" i="16"/>
  <c r="C15" i="29"/>
  <c r="B3" i="16" s="1"/>
  <c r="C11" i="29"/>
  <c r="B2" i="16" s="1"/>
  <c r="C12" i="29"/>
  <c r="B5" i="16" s="1"/>
  <c r="C43" i="29"/>
  <c r="B2" i="19" s="1"/>
  <c r="C9" i="29"/>
  <c r="B7" i="18" s="1"/>
  <c r="C48" i="29"/>
  <c r="B9" i="19" s="1"/>
  <c r="C8" i="29"/>
  <c r="B9" i="18" s="1"/>
  <c r="C47" i="29"/>
  <c r="B3" i="19" s="1"/>
  <c r="C35" i="29"/>
  <c r="B2" i="17" s="1"/>
  <c r="C14" i="29"/>
  <c r="B6" i="16" s="1"/>
  <c r="C39" i="29"/>
  <c r="B3" i="17" s="1"/>
  <c r="C3" i="29"/>
  <c r="B2" i="18" s="1"/>
  <c r="C7" i="29"/>
  <c r="B3" i="18" s="1"/>
  <c r="L8" i="17"/>
  <c r="AK8" i="16"/>
  <c r="M7" i="19"/>
  <c r="M8" i="18"/>
  <c r="M8" i="16"/>
  <c r="AH8" i="19"/>
  <c r="AH8" i="18"/>
  <c r="J7" i="17"/>
  <c r="J8" i="19"/>
  <c r="J8" i="17"/>
  <c r="J8" i="18"/>
  <c r="C8" i="16"/>
  <c r="C7" i="19"/>
  <c r="C8" i="17"/>
  <c r="C8" i="18"/>
  <c r="C6" i="16"/>
  <c r="C8" i="19"/>
  <c r="Y8" i="17"/>
  <c r="Y8" i="16"/>
  <c r="D8" i="17"/>
  <c r="AD8" i="18"/>
  <c r="AD8" i="16"/>
  <c r="AA7" i="17"/>
  <c r="AA8" i="19"/>
  <c r="X8" i="19"/>
  <c r="X8" i="16"/>
  <c r="X8" i="18"/>
  <c r="G8" i="19"/>
  <c r="G8" i="18"/>
  <c r="G8" i="16"/>
  <c r="G8" i="17"/>
  <c r="T7" i="17"/>
  <c r="T8" i="17"/>
  <c r="T8" i="18"/>
  <c r="U8" i="16"/>
  <c r="U8" i="17"/>
  <c r="U8" i="18"/>
  <c r="Q8" i="17"/>
  <c r="AL8" i="17"/>
  <c r="AL8" i="16"/>
  <c r="AL8" i="18"/>
  <c r="N7" i="18"/>
  <c r="N8" i="16"/>
  <c r="N8" i="17"/>
  <c r="E8" i="19"/>
  <c r="E5" i="19"/>
  <c r="E5" i="16"/>
  <c r="E8" i="18"/>
  <c r="E6" i="19"/>
  <c r="E2" i="18"/>
  <c r="F27" i="29"/>
  <c r="E2" i="20" s="1"/>
  <c r="Z27" i="29"/>
  <c r="AD27" i="29"/>
  <c r="AH27" i="29"/>
  <c r="AL27" i="29"/>
  <c r="O27" i="29"/>
  <c r="S27" i="29"/>
  <c r="W27" i="29"/>
  <c r="AA27" i="29"/>
  <c r="AI27" i="29"/>
  <c r="AM27" i="29"/>
  <c r="D27" i="29"/>
  <c r="H27" i="29"/>
  <c r="L27" i="29"/>
  <c r="T27" i="29"/>
  <c r="X27" i="29"/>
  <c r="AB27" i="29"/>
  <c r="AJ27" i="29"/>
  <c r="AC27" i="29"/>
  <c r="Q27" i="29"/>
  <c r="AG27" i="29"/>
  <c r="C47" i="31"/>
  <c r="C27" i="29" s="1"/>
  <c r="B2" i="20" s="1"/>
  <c r="E27" i="29"/>
  <c r="U27" i="29"/>
  <c r="AK27" i="29"/>
  <c r="I27" i="29"/>
  <c r="Y27" i="29"/>
  <c r="J30" i="29"/>
  <c r="R30" i="29"/>
  <c r="V30" i="29"/>
  <c r="Z30" i="29"/>
  <c r="AD30" i="29"/>
  <c r="AH30" i="29"/>
  <c r="C50" i="31"/>
  <c r="C30" i="29" s="1"/>
  <c r="B6" i="20" s="1"/>
  <c r="K30" i="29"/>
  <c r="O30" i="29"/>
  <c r="W30" i="29"/>
  <c r="AA30" i="29"/>
  <c r="D30" i="29"/>
  <c r="C6" i="20" s="1"/>
  <c r="H30" i="29"/>
  <c r="T30" i="29"/>
  <c r="X30" i="29"/>
  <c r="AJ30" i="29"/>
  <c r="Q30" i="29"/>
  <c r="AG30" i="29"/>
  <c r="E30" i="29"/>
  <c r="U30" i="29"/>
  <c r="AK30" i="29"/>
  <c r="Y30" i="29"/>
  <c r="I8" i="20"/>
  <c r="Y8" i="20"/>
  <c r="G8" i="20"/>
  <c r="W8" i="20"/>
  <c r="AJ8" i="20"/>
  <c r="F29" i="29"/>
  <c r="N29" i="29"/>
  <c r="R29" i="29"/>
  <c r="Z29" i="29"/>
  <c r="AD29" i="29"/>
  <c r="K29" i="29"/>
  <c r="O29" i="29"/>
  <c r="S29" i="29"/>
  <c r="W29" i="29"/>
  <c r="AA29" i="29"/>
  <c r="AM29" i="29"/>
  <c r="C49" i="31"/>
  <c r="C29" i="29" s="1"/>
  <c r="B4" i="20" s="1"/>
  <c r="P29" i="29"/>
  <c r="T29" i="29"/>
  <c r="AF29" i="29"/>
  <c r="AJ29" i="29"/>
  <c r="AK29" i="29"/>
  <c r="I29" i="29"/>
  <c r="M29" i="29"/>
  <c r="AC29" i="29"/>
  <c r="Q29" i="29"/>
  <c r="AG29" i="29"/>
  <c r="J28" i="29"/>
  <c r="R28" i="29"/>
  <c r="V28" i="29"/>
  <c r="Z28" i="29"/>
  <c r="AD28" i="29"/>
  <c r="AH28" i="29"/>
  <c r="K28" i="29"/>
  <c r="O28" i="29"/>
  <c r="S28" i="29"/>
  <c r="W28" i="29"/>
  <c r="AA28" i="29"/>
  <c r="AI28" i="29"/>
  <c r="H28" i="29"/>
  <c r="T28" i="29"/>
  <c r="X28" i="29"/>
  <c r="AJ28" i="29"/>
  <c r="C48" i="31"/>
  <c r="C28" i="29" s="1"/>
  <c r="B5" i="20" s="1"/>
  <c r="Q28" i="29"/>
  <c r="AG28" i="29"/>
  <c r="AK28" i="29"/>
  <c r="E28" i="29"/>
  <c r="U28" i="29"/>
  <c r="J31" i="29"/>
  <c r="N31" i="29"/>
  <c r="Z31" i="29"/>
  <c r="AD31" i="29"/>
  <c r="AH31" i="29"/>
  <c r="AL31" i="29"/>
  <c r="K31" i="29"/>
  <c r="W31" i="29"/>
  <c r="AA31" i="29"/>
  <c r="AI31" i="29"/>
  <c r="AM31" i="29"/>
  <c r="H31" i="29"/>
  <c r="T31" i="29"/>
  <c r="X31" i="29"/>
  <c r="AJ31" i="29"/>
  <c r="M31" i="29"/>
  <c r="C51" i="31"/>
  <c r="C31" i="29" s="1"/>
  <c r="B3" i="20" s="1"/>
  <c r="Q31" i="29"/>
  <c r="AG31" i="29"/>
  <c r="E31" i="29"/>
  <c r="U31" i="29"/>
  <c r="AK31" i="29"/>
  <c r="I31" i="29"/>
  <c r="N32" i="29"/>
  <c r="R32" i="29"/>
  <c r="V32" i="29"/>
  <c r="AD32" i="29"/>
  <c r="AH32" i="29"/>
  <c r="G32" i="29"/>
  <c r="K32" i="29"/>
  <c r="O32" i="29"/>
  <c r="S32" i="29"/>
  <c r="AA32" i="29"/>
  <c r="AM32" i="29"/>
  <c r="D32" i="29"/>
  <c r="H32" i="29"/>
  <c r="P32" i="29"/>
  <c r="T32" i="29"/>
  <c r="X32" i="29"/>
  <c r="AF32" i="29"/>
  <c r="AJ32" i="29"/>
  <c r="C52" i="31"/>
  <c r="C32" i="29" s="1"/>
  <c r="B9" i="20" s="1"/>
  <c r="M32" i="29"/>
  <c r="AC32" i="29"/>
  <c r="Q32" i="29"/>
  <c r="AG32" i="29"/>
  <c r="U32" i="29"/>
  <c r="AK32" i="29"/>
  <c r="AD8" i="19"/>
  <c r="AD8" i="17"/>
  <c r="U8" i="19"/>
  <c r="AC8" i="19"/>
  <c r="AC8" i="17"/>
  <c r="AC7" i="18"/>
  <c r="AC8" i="18"/>
  <c r="AI8" i="19"/>
  <c r="AI7" i="18"/>
  <c r="AH8" i="17"/>
  <c r="AH8" i="16"/>
  <c r="AH7" i="18"/>
  <c r="B8" i="17"/>
  <c r="B8" i="18"/>
  <c r="Y8" i="19"/>
  <c r="Y8" i="18"/>
  <c r="D8" i="19"/>
  <c r="D8" i="16"/>
  <c r="D8" i="18"/>
  <c r="M8" i="19"/>
  <c r="M7" i="18"/>
  <c r="M8" i="17"/>
  <c r="J8" i="16"/>
  <c r="W8" i="16"/>
  <c r="W8" i="19"/>
  <c r="W7" i="18"/>
  <c r="AJ8" i="19"/>
  <c r="AJ8" i="17"/>
  <c r="AJ8" i="16"/>
  <c r="AJ8" i="18"/>
  <c r="K8" i="17"/>
  <c r="K8" i="16"/>
  <c r="AL8" i="19"/>
  <c r="T8" i="19"/>
  <c r="T8" i="16"/>
  <c r="O8" i="19"/>
  <c r="O7" i="19"/>
  <c r="O8" i="16"/>
  <c r="S8" i="19"/>
  <c r="S7" i="19"/>
  <c r="S8" i="17"/>
  <c r="S8" i="18"/>
  <c r="H8" i="17"/>
  <c r="H7" i="17"/>
  <c r="H8" i="16"/>
  <c r="Q7" i="16"/>
  <c r="Q8" i="19"/>
  <c r="Q8" i="16"/>
  <c r="Q7" i="18"/>
  <c r="Q8" i="18"/>
  <c r="AA8" i="16"/>
  <c r="AA8" i="17"/>
  <c r="AA8" i="18"/>
  <c r="N7" i="17"/>
  <c r="N8" i="19"/>
  <c r="N8" i="18"/>
  <c r="E7" i="19"/>
  <c r="E8" i="17"/>
  <c r="E8" i="16"/>
  <c r="AE8" i="19"/>
  <c r="AE8" i="16"/>
  <c r="AE8" i="17"/>
  <c r="AE8" i="18"/>
  <c r="X8" i="17"/>
  <c r="I8" i="16"/>
  <c r="I8" i="19"/>
  <c r="I8" i="17"/>
  <c r="AG8" i="19"/>
  <c r="AG7" i="17"/>
  <c r="AG8" i="18"/>
  <c r="L8" i="19"/>
  <c r="L8" i="16"/>
  <c r="L8" i="18"/>
  <c r="R8" i="17"/>
  <c r="R8" i="16"/>
  <c r="AK8" i="17"/>
  <c r="AK8" i="19"/>
  <c r="AK8" i="18"/>
  <c r="P8" i="17"/>
  <c r="P8" i="16"/>
  <c r="P8" i="18"/>
  <c r="Z8" i="18"/>
  <c r="AF8" i="17"/>
  <c r="AB7" i="17"/>
  <c r="AB8" i="16"/>
  <c r="P25" i="29"/>
  <c r="AF25" i="29"/>
  <c r="J25" i="29"/>
  <c r="Q25" i="29"/>
  <c r="AL25" i="29"/>
  <c r="W25" i="29"/>
  <c r="I25" i="29"/>
  <c r="Z25" i="29"/>
  <c r="R25" i="29"/>
  <c r="D25" i="29"/>
  <c r="T25" i="29"/>
  <c r="AJ25" i="29"/>
  <c r="V25" i="29"/>
  <c r="G25" i="29"/>
  <c r="AC25" i="29"/>
  <c r="U25" i="29"/>
  <c r="F25" i="29"/>
  <c r="AA25" i="29"/>
  <c r="AH25" i="29"/>
  <c r="N25" i="29"/>
  <c r="L25" i="29"/>
  <c r="K25" i="29"/>
  <c r="AG25" i="29"/>
  <c r="L19" i="29"/>
  <c r="AB19" i="29"/>
  <c r="M19" i="29"/>
  <c r="AH19" i="29"/>
  <c r="S19" i="29"/>
  <c r="Z19" i="29"/>
  <c r="AG19" i="29"/>
  <c r="X19" i="29"/>
  <c r="AC19" i="29"/>
  <c r="AI19" i="29"/>
  <c r="V19" i="29"/>
  <c r="R19" i="29"/>
  <c r="Y19" i="29"/>
  <c r="AE19" i="29"/>
  <c r="K19" i="29"/>
  <c r="D19" i="29"/>
  <c r="O19" i="29"/>
  <c r="AK19" i="29"/>
  <c r="AL19" i="29"/>
  <c r="C19" i="31"/>
  <c r="H19" i="29"/>
  <c r="N19" i="29"/>
  <c r="U19" i="29"/>
  <c r="H21" i="29"/>
  <c r="X21" i="29"/>
  <c r="E21" i="29"/>
  <c r="F21" i="29"/>
  <c r="AA21" i="29"/>
  <c r="AH21" i="29"/>
  <c r="T21" i="29"/>
  <c r="C21" i="31"/>
  <c r="L21" i="29"/>
  <c r="J21" i="29"/>
  <c r="AG21" i="29"/>
  <c r="R21" i="29"/>
  <c r="AM21" i="29"/>
  <c r="V21" i="29"/>
  <c r="S21" i="29"/>
  <c r="P21" i="29"/>
  <c r="AK21" i="29"/>
  <c r="AL21" i="29"/>
  <c r="W21" i="29"/>
  <c r="Y21" i="29"/>
  <c r="AI21" i="29"/>
  <c r="AJ21" i="29"/>
  <c r="U21" i="29"/>
  <c r="I21" i="29"/>
  <c r="H24" i="29"/>
  <c r="X24" i="29"/>
  <c r="AD24" i="29"/>
  <c r="AK24" i="29"/>
  <c r="V24" i="29"/>
  <c r="C24" i="31"/>
  <c r="M24" i="29"/>
  <c r="T24" i="29"/>
  <c r="L24" i="29"/>
  <c r="AB24" i="29"/>
  <c r="AI24" i="29"/>
  <c r="U24" i="29"/>
  <c r="F24" i="29"/>
  <c r="J24" i="29"/>
  <c r="AF24" i="29"/>
  <c r="E24" i="29"/>
  <c r="Z24" i="29"/>
  <c r="K24" i="29"/>
  <c r="AG24" i="29"/>
  <c r="G24" i="29"/>
  <c r="D24" i="29"/>
  <c r="AJ24" i="29"/>
  <c r="AE24" i="29"/>
  <c r="Q24" i="29"/>
  <c r="AL24" i="29"/>
  <c r="T8" i="20"/>
  <c r="V8" i="20"/>
  <c r="T23" i="29"/>
  <c r="AM23" i="29"/>
  <c r="Y23" i="29"/>
  <c r="J23" i="29"/>
  <c r="V23" i="29"/>
  <c r="AF23" i="29"/>
  <c r="H23" i="29"/>
  <c r="X23" i="29"/>
  <c r="C23" i="31"/>
  <c r="I23" i="29"/>
  <c r="AK23" i="29"/>
  <c r="F23" i="29"/>
  <c r="AL23" i="29"/>
  <c r="L23" i="29"/>
  <c r="AB23" i="29"/>
  <c r="G23" i="29"/>
  <c r="AC23" i="29"/>
  <c r="AI23" i="29"/>
  <c r="AA23" i="29"/>
  <c r="P23" i="29"/>
  <c r="M23" i="29"/>
  <c r="Z23" i="29"/>
  <c r="D33" i="29"/>
  <c r="P33" i="29"/>
  <c r="T33" i="29"/>
  <c r="I33" i="29"/>
  <c r="M33" i="29"/>
  <c r="Y33" i="29"/>
  <c r="F33" i="29"/>
  <c r="N33" i="29"/>
  <c r="R33" i="29"/>
  <c r="V33" i="29"/>
  <c r="Z33" i="29"/>
  <c r="G33" i="29"/>
  <c r="AD33" i="29"/>
  <c r="AH33" i="29"/>
  <c r="AC33" i="29"/>
  <c r="K33" i="29"/>
  <c r="AE33" i="29"/>
  <c r="AM33" i="29"/>
  <c r="S33" i="29"/>
  <c r="O33" i="29"/>
  <c r="AF33" i="29"/>
  <c r="AJ33" i="29"/>
  <c r="AB22" i="29"/>
  <c r="R22" i="29"/>
  <c r="AM22" i="29"/>
  <c r="S22" i="29"/>
  <c r="U22" i="29"/>
  <c r="H22" i="29"/>
  <c r="AK22" i="29"/>
  <c r="P22" i="29"/>
  <c r="AL22" i="29"/>
  <c r="W22" i="29"/>
  <c r="C22" i="31"/>
  <c r="Y22" i="29"/>
  <c r="E22" i="29"/>
  <c r="D22" i="29"/>
  <c r="T22" i="29"/>
  <c r="V22" i="29"/>
  <c r="G22" i="29"/>
  <c r="I22" i="29"/>
  <c r="O22" i="29"/>
  <c r="F22" i="29"/>
  <c r="AH22" i="29"/>
  <c r="AI22" i="29"/>
  <c r="P20" i="29"/>
  <c r="E20" i="29"/>
  <c r="W20" i="29"/>
  <c r="D20" i="29"/>
  <c r="Y20" i="29"/>
  <c r="AE20" i="29"/>
  <c r="AL20" i="29"/>
  <c r="AH20" i="29"/>
  <c r="AA20" i="29"/>
  <c r="H20" i="29"/>
  <c r="I20" i="29"/>
  <c r="O20" i="29"/>
  <c r="AK20" i="29"/>
  <c r="V20" i="29"/>
  <c r="R20" i="29"/>
  <c r="L20" i="29"/>
  <c r="AB20" i="29"/>
  <c r="U20" i="29"/>
  <c r="F20" i="29"/>
  <c r="C20" i="31"/>
  <c r="C5" i="19"/>
  <c r="C2" i="19"/>
  <c r="C4" i="17"/>
  <c r="E9" i="19"/>
  <c r="C2" i="20" l="1"/>
  <c r="D31" i="29"/>
  <c r="C3" i="20" s="1"/>
  <c r="D29" i="29"/>
  <c r="C4" i="20" s="1"/>
  <c r="E4" i="20"/>
  <c r="C9" i="20"/>
  <c r="D28" i="29"/>
  <c r="C5" i="20" s="1"/>
  <c r="F32" i="29"/>
  <c r="E9" i="20" s="1"/>
  <c r="E5" i="15"/>
  <c r="AL7" i="20"/>
  <c r="AG7" i="20"/>
  <c r="P7" i="20"/>
  <c r="AF7" i="20"/>
  <c r="AA7" i="20"/>
  <c r="AH7" i="20"/>
  <c r="AJ7" i="20"/>
  <c r="AC7" i="20"/>
  <c r="U7" i="20"/>
  <c r="E7" i="20"/>
  <c r="L7" i="20"/>
  <c r="S7" i="20"/>
  <c r="C7" i="20"/>
  <c r="C3" i="15"/>
  <c r="C4" i="15"/>
  <c r="E4" i="15"/>
  <c r="D7" i="15"/>
  <c r="AG7" i="15"/>
  <c r="T7" i="15"/>
  <c r="AC7" i="15"/>
  <c r="C7" i="15"/>
  <c r="R7" i="15"/>
  <c r="O7" i="15"/>
  <c r="C5" i="15"/>
  <c r="C24" i="29"/>
  <c r="B9" i="15" s="1"/>
  <c r="J7" i="15"/>
  <c r="X7" i="15"/>
  <c r="E6" i="15"/>
  <c r="C22" i="29"/>
  <c r="B6" i="15" s="1"/>
  <c r="C33" i="29"/>
  <c r="B7" i="20" s="1"/>
  <c r="N7" i="20"/>
  <c r="AD7" i="20"/>
  <c r="AB7" i="20"/>
  <c r="V7" i="20"/>
  <c r="Q7" i="20"/>
  <c r="X7" i="20"/>
  <c r="H7" i="20"/>
  <c r="O7" i="20"/>
  <c r="C23" i="29"/>
  <c r="B3" i="15" s="1"/>
  <c r="C19" i="29"/>
  <c r="B2" i="15" s="1"/>
  <c r="AL7" i="15"/>
  <c r="L7" i="15"/>
  <c r="AH7" i="15"/>
  <c r="AD7" i="15"/>
  <c r="C25" i="29"/>
  <c r="B7" i="15" s="1"/>
  <c r="C6" i="15"/>
  <c r="AE7" i="20"/>
  <c r="J7" i="20"/>
  <c r="Y7" i="20"/>
  <c r="I7" i="20"/>
  <c r="W7" i="20"/>
  <c r="E7" i="15"/>
  <c r="S7" i="15"/>
  <c r="AK7" i="15"/>
  <c r="C20" i="29"/>
  <c r="B5" i="15" s="1"/>
  <c r="AI7" i="20"/>
  <c r="Z7" i="20"/>
  <c r="AK7" i="20"/>
  <c r="F7" i="20"/>
  <c r="M7" i="20"/>
  <c r="K7" i="20"/>
  <c r="C9" i="15"/>
  <c r="C21" i="29"/>
  <c r="C2" i="15"/>
  <c r="AF7" i="15"/>
  <c r="Z7" i="15"/>
  <c r="G7" i="15"/>
  <c r="AB8" i="15"/>
  <c r="R8" i="15"/>
  <c r="AE8" i="15"/>
  <c r="AI8" i="15"/>
  <c r="AL8" i="15"/>
  <c r="O8" i="15"/>
  <c r="N8" i="15"/>
  <c r="K8" i="15"/>
  <c r="Y8" i="15"/>
  <c r="D8" i="15"/>
  <c r="AJ8" i="15"/>
  <c r="AD8" i="15"/>
  <c r="S8" i="15"/>
  <c r="AH8" i="15"/>
  <c r="AA8" i="15"/>
  <c r="T8" i="15"/>
  <c r="Q8" i="15"/>
  <c r="I8" i="15"/>
  <c r="U8" i="15"/>
  <c r="X8" i="15"/>
  <c r="L8" i="15"/>
  <c r="AK8" i="15"/>
  <c r="W8" i="15"/>
  <c r="E8" i="15"/>
  <c r="AF8" i="15"/>
  <c r="C8" i="15"/>
  <c r="AG8" i="15"/>
  <c r="AC8" i="15"/>
  <c r="V8" i="15"/>
  <c r="Z8" i="15"/>
  <c r="H8" i="15"/>
  <c r="M8" i="15"/>
  <c r="F8" i="15"/>
  <c r="G8" i="15"/>
  <c r="J8" i="15"/>
  <c r="P8" i="15"/>
  <c r="B8" i="15"/>
  <c r="G5" i="19"/>
  <c r="G4" i="20"/>
  <c r="G6" i="20"/>
  <c r="G9" i="16"/>
  <c r="G5" i="18"/>
  <c r="G3" i="20"/>
  <c r="G2" i="20"/>
  <c r="G2" i="16"/>
  <c r="G5" i="15"/>
  <c r="G2" i="18"/>
  <c r="D6" i="17"/>
  <c r="D5" i="15"/>
  <c r="D2" i="15"/>
  <c r="D9" i="19"/>
  <c r="D4" i="20"/>
  <c r="G6" i="15"/>
  <c r="D5" i="19"/>
  <c r="D9" i="17"/>
  <c r="D9" i="16"/>
  <c r="D3" i="20"/>
  <c r="E4" i="17"/>
  <c r="E9" i="18"/>
  <c r="G6" i="17"/>
  <c r="G6" i="16"/>
  <c r="G2" i="15"/>
  <c r="D9" i="15"/>
  <c r="D4" i="17"/>
  <c r="D9" i="18"/>
  <c r="D6" i="20"/>
  <c r="D6" i="16"/>
  <c r="D2" i="17"/>
  <c r="D3" i="15"/>
  <c r="D3" i="17"/>
  <c r="D6" i="18"/>
  <c r="G6" i="19"/>
  <c r="D4" i="18"/>
  <c r="D3" i="19"/>
  <c r="D3" i="18"/>
  <c r="D6" i="19"/>
  <c r="D9" i="20"/>
  <c r="D3" i="16"/>
  <c r="D4" i="19"/>
  <c r="D2" i="19"/>
  <c r="D4" i="15"/>
  <c r="E3" i="18"/>
  <c r="E9" i="17"/>
  <c r="E4" i="16"/>
  <c r="G5" i="16"/>
  <c r="D4" i="16"/>
  <c r="D2" i="20"/>
  <c r="D5" i="18"/>
  <c r="D6" i="15"/>
  <c r="D2" i="16"/>
  <c r="D5" i="20"/>
  <c r="D5" i="16"/>
  <c r="D5" i="17"/>
  <c r="D2" i="18"/>
  <c r="E3" i="17"/>
  <c r="E4" i="19"/>
  <c r="E3" i="15"/>
  <c r="E9" i="15"/>
  <c r="AJ7" i="15" l="1"/>
  <c r="V7" i="15"/>
  <c r="Y7" i="15"/>
  <c r="P7" i="15"/>
  <c r="D7" i="20"/>
  <c r="K7" i="15"/>
  <c r="AE7" i="15"/>
  <c r="AB7" i="15"/>
  <c r="G7" i="20"/>
  <c r="AI7" i="15"/>
  <c r="I7" i="15"/>
  <c r="Q7" i="15"/>
  <c r="F7" i="15"/>
  <c r="B4" i="15"/>
  <c r="T7" i="20"/>
  <c r="H7" i="15"/>
  <c r="N7" i="15"/>
  <c r="W7" i="15"/>
  <c r="AA7" i="15"/>
  <c r="E2" i="15"/>
  <c r="U7" i="15"/>
  <c r="M7" i="15"/>
  <c r="R7" i="20"/>
  <c r="G9" i="19"/>
  <c r="G3" i="16"/>
  <c r="G2" i="19"/>
  <c r="G9" i="20"/>
  <c r="G5" i="17"/>
  <c r="G4" i="18"/>
  <c r="G6" i="18"/>
  <c r="G5" i="20"/>
  <c r="G4" i="19"/>
  <c r="F5" i="16"/>
  <c r="F5" i="18"/>
  <c r="G3" i="19"/>
  <c r="G2" i="17"/>
  <c r="I9" i="16"/>
  <c r="G9" i="17"/>
  <c r="F4" i="19"/>
  <c r="F9" i="20"/>
  <c r="F6" i="19"/>
  <c r="F3" i="19"/>
  <c r="I5" i="20"/>
  <c r="F6" i="20"/>
  <c r="F4" i="17"/>
  <c r="G4" i="15"/>
  <c r="I6" i="17"/>
  <c r="F9" i="16"/>
  <c r="I6" i="15"/>
  <c r="F9" i="19"/>
  <c r="G3" i="15"/>
  <c r="F5" i="17"/>
  <c r="F6" i="15"/>
  <c r="G9" i="15"/>
  <c r="F2" i="18"/>
  <c r="F2" i="16"/>
  <c r="F4" i="16"/>
  <c r="I4" i="18"/>
  <c r="F4" i="15"/>
  <c r="I3" i="20"/>
  <c r="I6" i="19"/>
  <c r="F3" i="17"/>
  <c r="F2" i="17"/>
  <c r="I5" i="17"/>
  <c r="I6" i="16"/>
  <c r="G4" i="17"/>
  <c r="F5" i="19"/>
  <c r="I9" i="19"/>
  <c r="F5" i="15"/>
  <c r="I5" i="18"/>
  <c r="G3" i="17"/>
  <c r="F5" i="20"/>
  <c r="F2" i="20"/>
  <c r="I6" i="20"/>
  <c r="I5" i="16"/>
  <c r="G4" i="16"/>
  <c r="G3" i="18"/>
  <c r="F2" i="19"/>
  <c r="F3" i="16"/>
  <c r="I2" i="20"/>
  <c r="F3" i="18"/>
  <c r="F4" i="18"/>
  <c r="I9" i="20"/>
  <c r="F6" i="18"/>
  <c r="F3" i="15"/>
  <c r="F6" i="16"/>
  <c r="F9" i="18"/>
  <c r="F9" i="15"/>
  <c r="I2" i="15"/>
  <c r="I4" i="20"/>
  <c r="I2" i="19"/>
  <c r="G9" i="18"/>
  <c r="F3" i="20"/>
  <c r="F9" i="17"/>
  <c r="I5" i="15"/>
  <c r="I5" i="19"/>
  <c r="F4" i="20"/>
  <c r="F2" i="15"/>
  <c r="F6" i="17"/>
  <c r="I3" i="16"/>
  <c r="I6" i="18"/>
  <c r="I2" i="16" l="1"/>
  <c r="I2" i="18"/>
  <c r="H6" i="17"/>
  <c r="K5" i="15"/>
  <c r="K2" i="15"/>
  <c r="K9" i="20"/>
  <c r="H2" i="19"/>
  <c r="K6" i="20"/>
  <c r="K5" i="18"/>
  <c r="I4" i="17"/>
  <c r="K3" i="20"/>
  <c r="K4" i="18"/>
  <c r="I9" i="15"/>
  <c r="K2" i="16"/>
  <c r="K6" i="17"/>
  <c r="K5" i="20"/>
  <c r="H4" i="19"/>
  <c r="H5" i="16"/>
  <c r="K6" i="18"/>
  <c r="H4" i="20"/>
  <c r="H3" i="20"/>
  <c r="K2" i="19"/>
  <c r="H9" i="18"/>
  <c r="H3" i="15"/>
  <c r="H3" i="18"/>
  <c r="K2" i="18"/>
  <c r="I4" i="16"/>
  <c r="H5" i="20"/>
  <c r="K9" i="19"/>
  <c r="K5" i="17"/>
  <c r="H3" i="17"/>
  <c r="H2" i="16"/>
  <c r="H5" i="17"/>
  <c r="K6" i="15"/>
  <c r="H4" i="17"/>
  <c r="H6" i="19"/>
  <c r="K9" i="16"/>
  <c r="I3" i="19"/>
  <c r="K3" i="16"/>
  <c r="H2" i="15"/>
  <c r="K5" i="19"/>
  <c r="H9" i="17"/>
  <c r="I9" i="18"/>
  <c r="K4" i="20"/>
  <c r="H9" i="15"/>
  <c r="H6" i="16"/>
  <c r="H6" i="18"/>
  <c r="H4" i="18"/>
  <c r="K2" i="20"/>
  <c r="H3" i="16"/>
  <c r="I3" i="18"/>
  <c r="K5" i="16"/>
  <c r="H2" i="20"/>
  <c r="I3" i="17"/>
  <c r="H5" i="15"/>
  <c r="H5" i="19"/>
  <c r="K6" i="16"/>
  <c r="H2" i="17"/>
  <c r="K6" i="19"/>
  <c r="H4" i="15"/>
  <c r="H4" i="16"/>
  <c r="H2" i="18"/>
  <c r="H6" i="15"/>
  <c r="I3" i="15"/>
  <c r="H9" i="19"/>
  <c r="H9" i="16"/>
  <c r="I4" i="15"/>
  <c r="H6" i="20"/>
  <c r="H3" i="19"/>
  <c r="H9" i="20"/>
  <c r="I9" i="17"/>
  <c r="I2" i="17"/>
  <c r="H5" i="18"/>
  <c r="I4" i="19"/>
  <c r="K3" i="17" l="1"/>
  <c r="K4" i="17"/>
  <c r="K9" i="15"/>
  <c r="K4" i="19"/>
  <c r="K3" i="15"/>
  <c r="K2" i="17"/>
  <c r="J9" i="20"/>
  <c r="J6" i="20"/>
  <c r="J9" i="16"/>
  <c r="J2" i="18"/>
  <c r="J4" i="15"/>
  <c r="J2" i="17"/>
  <c r="J5" i="19"/>
  <c r="M5" i="16"/>
  <c r="J3" i="16"/>
  <c r="J4" i="18"/>
  <c r="J6" i="16"/>
  <c r="M4" i="20"/>
  <c r="J9" i="17"/>
  <c r="J2" i="15"/>
  <c r="K3" i="19"/>
  <c r="J6" i="19"/>
  <c r="M6" i="15"/>
  <c r="J2" i="16"/>
  <c r="M5" i="17"/>
  <c r="J5" i="20"/>
  <c r="M2" i="18"/>
  <c r="J3" i="15"/>
  <c r="M2" i="19"/>
  <c r="J4" i="20"/>
  <c r="J5" i="16"/>
  <c r="M5" i="20"/>
  <c r="M2" i="16"/>
  <c r="M4" i="18"/>
  <c r="M6" i="20"/>
  <c r="M9" i="20"/>
  <c r="M5" i="15"/>
  <c r="K9" i="17"/>
  <c r="K3" i="18"/>
  <c r="K9" i="18"/>
  <c r="K4" i="16"/>
  <c r="J5" i="18"/>
  <c r="J3" i="19"/>
  <c r="K4" i="15"/>
  <c r="J9" i="19"/>
  <c r="J6" i="15"/>
  <c r="J4" i="16"/>
  <c r="M6" i="19"/>
  <c r="M6" i="16"/>
  <c r="J5" i="15"/>
  <c r="J2" i="20"/>
  <c r="M2" i="20"/>
  <c r="J6" i="18"/>
  <c r="J9" i="15"/>
  <c r="M5" i="19"/>
  <c r="M3" i="16"/>
  <c r="M9" i="16"/>
  <c r="J4" i="17"/>
  <c r="J5" i="17"/>
  <c r="J3" i="17"/>
  <c r="M9" i="19"/>
  <c r="J3" i="18"/>
  <c r="J9" i="18"/>
  <c r="J3" i="20"/>
  <c r="M6" i="18"/>
  <c r="J4" i="19"/>
  <c r="M6" i="17"/>
  <c r="M3" i="20"/>
  <c r="M5" i="18"/>
  <c r="J2" i="19"/>
  <c r="M2" i="15"/>
  <c r="J6" i="17"/>
  <c r="L6" i="17" l="1"/>
  <c r="O3" i="20"/>
  <c r="L3" i="20"/>
  <c r="L3" i="17"/>
  <c r="O3" i="16"/>
  <c r="O2" i="20"/>
  <c r="O6" i="19"/>
  <c r="M4" i="15"/>
  <c r="M9" i="18"/>
  <c r="O9" i="20"/>
  <c r="O5" i="20"/>
  <c r="L3" i="15"/>
  <c r="L2" i="16"/>
  <c r="L6" i="19"/>
  <c r="O4" i="20"/>
  <c r="O5" i="16"/>
  <c r="L2" i="18"/>
  <c r="M2" i="17"/>
  <c r="M4" i="17"/>
  <c r="L2" i="19"/>
  <c r="L4" i="19"/>
  <c r="L3" i="18"/>
  <c r="L4" i="17"/>
  <c r="L9" i="15"/>
  <c r="L5" i="15"/>
  <c r="L6" i="15"/>
  <c r="L5" i="18"/>
  <c r="M9" i="17"/>
  <c r="O4" i="18"/>
  <c r="L4" i="20"/>
  <c r="L5" i="20"/>
  <c r="L2" i="15"/>
  <c r="L4" i="18"/>
  <c r="L2" i="17"/>
  <c r="L6" i="20"/>
  <c r="M4" i="19"/>
  <c r="O2" i="15"/>
  <c r="O5" i="18"/>
  <c r="O6" i="17"/>
  <c r="O6" i="18"/>
  <c r="L9" i="18"/>
  <c r="O9" i="19"/>
  <c r="L5" i="17"/>
  <c r="O9" i="16"/>
  <c r="O5" i="19"/>
  <c r="L6" i="18"/>
  <c r="L2" i="20"/>
  <c r="O6" i="16"/>
  <c r="L4" i="16"/>
  <c r="L9" i="19"/>
  <c r="L3" i="19"/>
  <c r="M4" i="16"/>
  <c r="M3" i="18"/>
  <c r="O5" i="15"/>
  <c r="O6" i="20"/>
  <c r="O2" i="16"/>
  <c r="L5" i="16"/>
  <c r="O2" i="19"/>
  <c r="O2" i="18"/>
  <c r="O5" i="17"/>
  <c r="O6" i="15"/>
  <c r="M3" i="19"/>
  <c r="L9" i="17"/>
  <c r="L6" i="16"/>
  <c r="L3" i="16"/>
  <c r="L5" i="19"/>
  <c r="L4" i="15"/>
  <c r="L9" i="16"/>
  <c r="L9" i="20"/>
  <c r="M3" i="15"/>
  <c r="M9" i="15"/>
  <c r="M3" i="17"/>
  <c r="O3" i="17" l="1"/>
  <c r="O3" i="15"/>
  <c r="N9" i="16"/>
  <c r="N5" i="19"/>
  <c r="N6" i="16"/>
  <c r="O3" i="19"/>
  <c r="Q5" i="17"/>
  <c r="Q2" i="19"/>
  <c r="Q2" i="16"/>
  <c r="Q5" i="15"/>
  <c r="O4" i="16"/>
  <c r="N9" i="19"/>
  <c r="Q6" i="16"/>
  <c r="N6" i="18"/>
  <c r="Q9" i="16"/>
  <c r="Q9" i="19"/>
  <c r="Q6" i="18"/>
  <c r="Q5" i="18"/>
  <c r="O4" i="19"/>
  <c r="N2" i="17"/>
  <c r="N2" i="15"/>
  <c r="N4" i="20"/>
  <c r="O9" i="17"/>
  <c r="N6" i="15"/>
  <c r="N9" i="15"/>
  <c r="N3" i="18"/>
  <c r="N2" i="19"/>
  <c r="O2" i="17"/>
  <c r="Q5" i="16"/>
  <c r="N6" i="19"/>
  <c r="N3" i="15"/>
  <c r="Q9" i="20"/>
  <c r="O4" i="15"/>
  <c r="Q2" i="20"/>
  <c r="N3" i="17"/>
  <c r="Q3" i="20"/>
  <c r="O9" i="15"/>
  <c r="N9" i="20"/>
  <c r="N4" i="15"/>
  <c r="N3" i="16"/>
  <c r="N9" i="17"/>
  <c r="Q6" i="15"/>
  <c r="Q2" i="18"/>
  <c r="N5" i="16"/>
  <c r="Q6" i="20"/>
  <c r="O3" i="18"/>
  <c r="N3" i="19"/>
  <c r="N4" i="16"/>
  <c r="N2" i="20"/>
  <c r="Q5" i="19"/>
  <c r="N5" i="17"/>
  <c r="N9" i="18"/>
  <c r="Q6" i="17"/>
  <c r="Q2" i="15"/>
  <c r="N6" i="20"/>
  <c r="N4" i="18"/>
  <c r="N5" i="20"/>
  <c r="Q4" i="18"/>
  <c r="N5" i="18"/>
  <c r="N5" i="15"/>
  <c r="N4" i="17"/>
  <c r="N4" i="19"/>
  <c r="O4" i="17"/>
  <c r="N2" i="18"/>
  <c r="Q4" i="20"/>
  <c r="N2" i="16"/>
  <c r="Q5" i="20"/>
  <c r="O9" i="18"/>
  <c r="Q6" i="19"/>
  <c r="Q3" i="16"/>
  <c r="N3" i="20"/>
  <c r="N6" i="17"/>
  <c r="S3" i="16" l="1"/>
  <c r="P2" i="16"/>
  <c r="P2" i="18"/>
  <c r="P5" i="15"/>
  <c r="P4" i="18"/>
  <c r="S5" i="19"/>
  <c r="Q3" i="18"/>
  <c r="P5" i="16"/>
  <c r="P3" i="16"/>
  <c r="S3" i="20"/>
  <c r="S9" i="20"/>
  <c r="Q2" i="17"/>
  <c r="P6" i="15"/>
  <c r="P2" i="17"/>
  <c r="S5" i="18"/>
  <c r="P6" i="18"/>
  <c r="S5" i="15"/>
  <c r="Q3" i="19"/>
  <c r="Q3" i="15"/>
  <c r="P6" i="17"/>
  <c r="Q9" i="18"/>
  <c r="P4" i="19"/>
  <c r="S4" i="18"/>
  <c r="S2" i="15"/>
  <c r="P9" i="18"/>
  <c r="P4" i="16"/>
  <c r="S6" i="15"/>
  <c r="P9" i="20"/>
  <c r="S2" i="20"/>
  <c r="P6" i="19"/>
  <c r="P3" i="18"/>
  <c r="P4" i="20"/>
  <c r="S9" i="19"/>
  <c r="P9" i="19"/>
  <c r="S2" i="19"/>
  <c r="P5" i="19"/>
  <c r="P3" i="20"/>
  <c r="S6" i="19"/>
  <c r="S5" i="20"/>
  <c r="S4" i="20"/>
  <c r="Q4" i="17"/>
  <c r="P4" i="17"/>
  <c r="P5" i="18"/>
  <c r="P5" i="20"/>
  <c r="P6" i="20"/>
  <c r="S6" i="17"/>
  <c r="P5" i="17"/>
  <c r="P2" i="20"/>
  <c r="P3" i="19"/>
  <c r="S6" i="20"/>
  <c r="S2" i="18"/>
  <c r="P9" i="17"/>
  <c r="P4" i="15"/>
  <c r="Q9" i="15"/>
  <c r="P3" i="17"/>
  <c r="Q4" i="15"/>
  <c r="P3" i="15"/>
  <c r="S5" i="16"/>
  <c r="P2" i="19"/>
  <c r="P9" i="15"/>
  <c r="Q9" i="17"/>
  <c r="P2" i="15"/>
  <c r="Q4" i="19"/>
  <c r="S6" i="18"/>
  <c r="S9" i="16"/>
  <c r="S6" i="16"/>
  <c r="Q4" i="16"/>
  <c r="S2" i="16"/>
  <c r="S5" i="17"/>
  <c r="P6" i="16"/>
  <c r="P9" i="16"/>
  <c r="Q3" i="17"/>
  <c r="R6" i="16" l="1"/>
  <c r="U6" i="16"/>
  <c r="R2" i="15"/>
  <c r="U5" i="16"/>
  <c r="S4" i="15"/>
  <c r="R9" i="17"/>
  <c r="U6" i="17"/>
  <c r="R4" i="17"/>
  <c r="U6" i="19"/>
  <c r="R9" i="19"/>
  <c r="R6" i="19"/>
  <c r="R4" i="16"/>
  <c r="R4" i="19"/>
  <c r="S3" i="19"/>
  <c r="R2" i="17"/>
  <c r="U3" i="20"/>
  <c r="R5" i="15"/>
  <c r="S3" i="17"/>
  <c r="U2" i="16"/>
  <c r="U6" i="18"/>
  <c r="R9" i="15"/>
  <c r="S9" i="15"/>
  <c r="U6" i="20"/>
  <c r="R2" i="20"/>
  <c r="R5" i="20"/>
  <c r="U4" i="20"/>
  <c r="R5" i="19"/>
  <c r="R4" i="20"/>
  <c r="R9" i="20"/>
  <c r="U2" i="15"/>
  <c r="R6" i="17"/>
  <c r="R6" i="18"/>
  <c r="S2" i="17"/>
  <c r="R5" i="16"/>
  <c r="U5" i="19"/>
  <c r="R2" i="16"/>
  <c r="R9" i="16"/>
  <c r="U5" i="17"/>
  <c r="S4" i="16"/>
  <c r="U9" i="16"/>
  <c r="S4" i="19"/>
  <c r="S9" i="17"/>
  <c r="R2" i="19"/>
  <c r="R3" i="15"/>
  <c r="R3" i="17"/>
  <c r="R4" i="15"/>
  <c r="U2" i="18"/>
  <c r="R3" i="19"/>
  <c r="R5" i="17"/>
  <c r="R6" i="20"/>
  <c r="R5" i="18"/>
  <c r="S4" i="17"/>
  <c r="U5" i="20"/>
  <c r="R3" i="20"/>
  <c r="U2" i="19"/>
  <c r="U9" i="19"/>
  <c r="R3" i="18"/>
  <c r="U2" i="20"/>
  <c r="U6" i="15"/>
  <c r="R9" i="18"/>
  <c r="U4" i="18"/>
  <c r="S9" i="18"/>
  <c r="S3" i="15"/>
  <c r="U5" i="15"/>
  <c r="U5" i="18"/>
  <c r="R6" i="15"/>
  <c r="U9" i="20"/>
  <c r="R3" i="16"/>
  <c r="S3" i="18"/>
  <c r="R4" i="18"/>
  <c r="R2" i="18"/>
  <c r="U3" i="16"/>
  <c r="W3" i="16" l="1"/>
  <c r="T3" i="16"/>
  <c r="W5" i="15"/>
  <c r="T9" i="18"/>
  <c r="W9" i="19"/>
  <c r="U4" i="17"/>
  <c r="T3" i="19"/>
  <c r="T3" i="15"/>
  <c r="W9" i="16"/>
  <c r="T2" i="16"/>
  <c r="T6" i="18"/>
  <c r="T4" i="20"/>
  <c r="W4" i="20"/>
  <c r="U9" i="15"/>
  <c r="U3" i="17"/>
  <c r="U3" i="19"/>
  <c r="T9" i="19"/>
  <c r="T4" i="17"/>
  <c r="T9" i="17"/>
  <c r="W6" i="16"/>
  <c r="T4" i="18"/>
  <c r="T6" i="15"/>
  <c r="U9" i="18"/>
  <c r="W2" i="20"/>
  <c r="T3" i="20"/>
  <c r="T6" i="20"/>
  <c r="T4" i="15"/>
  <c r="U9" i="17"/>
  <c r="W5" i="17"/>
  <c r="T5" i="16"/>
  <c r="W2" i="15"/>
  <c r="T2" i="20"/>
  <c r="W6" i="18"/>
  <c r="W3" i="20"/>
  <c r="T4" i="16"/>
  <c r="W5" i="16"/>
  <c r="T2" i="18"/>
  <c r="U3" i="18"/>
  <c r="W9" i="20"/>
  <c r="W5" i="18"/>
  <c r="U3" i="15"/>
  <c r="W4" i="18"/>
  <c r="W6" i="15"/>
  <c r="T3" i="18"/>
  <c r="W2" i="19"/>
  <c r="W5" i="20"/>
  <c r="T5" i="18"/>
  <c r="T5" i="17"/>
  <c r="W2" i="18"/>
  <c r="T3" i="17"/>
  <c r="T2" i="19"/>
  <c r="U4" i="19"/>
  <c r="U4" i="16"/>
  <c r="T9" i="16"/>
  <c r="W5" i="19"/>
  <c r="U2" i="17"/>
  <c r="T6" i="17"/>
  <c r="T9" i="20"/>
  <c r="T5" i="19"/>
  <c r="T5" i="20"/>
  <c r="W6" i="20"/>
  <c r="T9" i="15"/>
  <c r="W2" i="16"/>
  <c r="T5" i="15"/>
  <c r="T2" i="17"/>
  <c r="T4" i="19"/>
  <c r="T6" i="19"/>
  <c r="W6" i="19"/>
  <c r="W6" i="17"/>
  <c r="U4" i="15"/>
  <c r="T2" i="15"/>
  <c r="T6" i="16"/>
  <c r="W4" i="15" l="1"/>
  <c r="V4" i="19"/>
  <c r="V5" i="20"/>
  <c r="W2" i="17"/>
  <c r="W4" i="19"/>
  <c r="V5" i="17"/>
  <c r="V3" i="18"/>
  <c r="Y5" i="18"/>
  <c r="Y3" i="20"/>
  <c r="V5" i="16"/>
  <c r="V6" i="20"/>
  <c r="V6" i="15"/>
  <c r="V4" i="17"/>
  <c r="W9" i="15"/>
  <c r="V2" i="16"/>
  <c r="V9" i="18"/>
  <c r="V6" i="16"/>
  <c r="Y6" i="19"/>
  <c r="V5" i="15"/>
  <c r="V9" i="15"/>
  <c r="V9" i="20"/>
  <c r="V9" i="16"/>
  <c r="V3" i="17"/>
  <c r="Y5" i="20"/>
  <c r="Y4" i="18"/>
  <c r="W3" i="18"/>
  <c r="Y5" i="16"/>
  <c r="V2" i="20"/>
  <c r="W9" i="17"/>
  <c r="Y2" i="20"/>
  <c r="Y6" i="16"/>
  <c r="W3" i="19"/>
  <c r="V4" i="20"/>
  <c r="V3" i="15"/>
  <c r="W4" i="17"/>
  <c r="V3" i="16"/>
  <c r="V2" i="15"/>
  <c r="Y6" i="17"/>
  <c r="V6" i="19"/>
  <c r="V2" i="17"/>
  <c r="Y2" i="16"/>
  <c r="Y6" i="20"/>
  <c r="V5" i="19"/>
  <c r="V6" i="17"/>
  <c r="Y5" i="19"/>
  <c r="W4" i="16"/>
  <c r="V2" i="19"/>
  <c r="Y2" i="18"/>
  <c r="V5" i="18"/>
  <c r="Y2" i="19"/>
  <c r="Y6" i="15"/>
  <c r="W3" i="15"/>
  <c r="Y9" i="20"/>
  <c r="V2" i="18"/>
  <c r="V4" i="16"/>
  <c r="Y6" i="18"/>
  <c r="Y2" i="15"/>
  <c r="Y5" i="17"/>
  <c r="V4" i="15"/>
  <c r="V3" i="20"/>
  <c r="W9" i="18"/>
  <c r="V4" i="18"/>
  <c r="V9" i="17"/>
  <c r="V9" i="19"/>
  <c r="W3" i="17"/>
  <c r="Y4" i="20"/>
  <c r="V6" i="18"/>
  <c r="Y9" i="16"/>
  <c r="V3" i="19"/>
  <c r="Y9" i="19"/>
  <c r="Y5" i="15"/>
  <c r="Y3" i="16"/>
  <c r="AA9" i="19" l="1"/>
  <c r="AA4" i="20"/>
  <c r="X4" i="18"/>
  <c r="X3" i="20"/>
  <c r="AA6" i="18"/>
  <c r="Y3" i="15"/>
  <c r="AA2" i="18"/>
  <c r="X6" i="17"/>
  <c r="X2" i="17"/>
  <c r="X3" i="16"/>
  <c r="AA2" i="20"/>
  <c r="Y3" i="18"/>
  <c r="X9" i="16"/>
  <c r="AA6" i="19"/>
  <c r="Y9" i="15"/>
  <c r="X5" i="16"/>
  <c r="X5" i="17"/>
  <c r="X4" i="19"/>
  <c r="AA3" i="16"/>
  <c r="AA9" i="16"/>
  <c r="X9" i="19"/>
  <c r="AA5" i="17"/>
  <c r="X2" i="18"/>
  <c r="AA2" i="19"/>
  <c r="Y4" i="16"/>
  <c r="AA6" i="20"/>
  <c r="AA6" i="17"/>
  <c r="X3" i="15"/>
  <c r="Y3" i="19"/>
  <c r="X2" i="20"/>
  <c r="AA5" i="20"/>
  <c r="X9" i="15"/>
  <c r="X9" i="18"/>
  <c r="X6" i="15"/>
  <c r="AA5" i="18"/>
  <c r="Y2" i="17"/>
  <c r="AA5" i="15"/>
  <c r="X3" i="19"/>
  <c r="X6" i="18"/>
  <c r="Y3" i="17"/>
  <c r="X9" i="17"/>
  <c r="Y9" i="18"/>
  <c r="X4" i="15"/>
  <c r="AA2" i="15"/>
  <c r="X4" i="16"/>
  <c r="AA9" i="20"/>
  <c r="AA6" i="15"/>
  <c r="X5" i="18"/>
  <c r="X2" i="19"/>
  <c r="AA5" i="19"/>
  <c r="X5" i="19"/>
  <c r="AA2" i="16"/>
  <c r="X6" i="19"/>
  <c r="X2" i="15"/>
  <c r="Y4" i="17"/>
  <c r="X4" i="20"/>
  <c r="AA6" i="16"/>
  <c r="Y9" i="17"/>
  <c r="AA5" i="16"/>
  <c r="AA4" i="18"/>
  <c r="X3" i="17"/>
  <c r="X9" i="20"/>
  <c r="X5" i="15"/>
  <c r="X6" i="16"/>
  <c r="X2" i="16"/>
  <c r="X4" i="17"/>
  <c r="X6" i="20"/>
  <c r="AA3" i="20"/>
  <c r="X3" i="18"/>
  <c r="Y4" i="19"/>
  <c r="X5" i="20"/>
  <c r="Y4" i="15"/>
  <c r="AA4" i="19" l="1"/>
  <c r="Z4" i="17"/>
  <c r="Z9" i="20"/>
  <c r="AC4" i="18"/>
  <c r="Z4" i="20"/>
  <c r="Z2" i="15"/>
  <c r="AC5" i="19"/>
  <c r="Z5" i="18"/>
  <c r="AC2" i="15"/>
  <c r="AA3" i="17"/>
  <c r="Z3" i="19"/>
  <c r="Z6" i="15"/>
  <c r="Z9" i="15"/>
  <c r="Z3" i="15"/>
  <c r="AC6" i="20"/>
  <c r="AC5" i="17"/>
  <c r="AC9" i="16"/>
  <c r="Z4" i="19"/>
  <c r="Z5" i="16"/>
  <c r="AC6" i="19"/>
  <c r="AA3" i="18"/>
  <c r="Z3" i="16"/>
  <c r="Z6" i="17"/>
  <c r="AA3" i="15"/>
  <c r="AC4" i="20"/>
  <c r="AA4" i="15"/>
  <c r="AC3" i="20"/>
  <c r="Z6" i="16"/>
  <c r="AA9" i="17"/>
  <c r="AC2" i="16"/>
  <c r="AC9" i="20"/>
  <c r="AA9" i="18"/>
  <c r="AA2" i="17"/>
  <c r="Z2" i="20"/>
  <c r="AC2" i="19"/>
  <c r="Z3" i="20"/>
  <c r="Z5" i="20"/>
  <c r="Z3" i="18"/>
  <c r="Z6" i="20"/>
  <c r="Z2" i="16"/>
  <c r="Z5" i="15"/>
  <c r="Z3" i="17"/>
  <c r="AC5" i="16"/>
  <c r="AC6" i="16"/>
  <c r="AA4" i="17"/>
  <c r="Z6" i="19"/>
  <c r="Z5" i="19"/>
  <c r="Z2" i="19"/>
  <c r="AC6" i="15"/>
  <c r="Z4" i="16"/>
  <c r="Z4" i="15"/>
  <c r="Z9" i="17"/>
  <c r="Z6" i="18"/>
  <c r="AC5" i="15"/>
  <c r="AC5" i="18"/>
  <c r="Z9" i="18"/>
  <c r="AC5" i="20"/>
  <c r="AA3" i="19"/>
  <c r="AC6" i="17"/>
  <c r="AA4" i="16"/>
  <c r="Z2" i="18"/>
  <c r="Z9" i="19"/>
  <c r="AC3" i="16"/>
  <c r="Z5" i="17"/>
  <c r="AA9" i="15"/>
  <c r="Z9" i="16"/>
  <c r="AC2" i="20"/>
  <c r="Z2" i="17"/>
  <c r="AC2" i="18"/>
  <c r="AC6" i="18"/>
  <c r="Z4" i="18"/>
  <c r="AC9" i="19"/>
  <c r="AE9" i="19" l="1"/>
  <c r="AB9" i="16"/>
  <c r="AB9" i="19"/>
  <c r="AC3" i="19"/>
  <c r="AE5" i="15"/>
  <c r="AB2" i="19"/>
  <c r="AE6" i="16"/>
  <c r="AB2" i="16"/>
  <c r="AB3" i="20"/>
  <c r="AB2" i="20"/>
  <c r="AE2" i="16"/>
  <c r="AC4" i="15"/>
  <c r="AE6" i="19"/>
  <c r="AB5" i="18"/>
  <c r="AE6" i="18"/>
  <c r="AB2" i="17"/>
  <c r="AB5" i="17"/>
  <c r="AC4" i="16"/>
  <c r="AB9" i="18"/>
  <c r="AB9" i="17"/>
  <c r="AB4" i="16"/>
  <c r="AB6" i="19"/>
  <c r="AB3" i="17"/>
  <c r="AB3" i="18"/>
  <c r="AC9" i="18"/>
  <c r="AB6" i="16"/>
  <c r="AC3" i="15"/>
  <c r="AB3" i="16"/>
  <c r="AB4" i="19"/>
  <c r="AE5" i="17"/>
  <c r="AB3" i="15"/>
  <c r="AB6" i="15"/>
  <c r="AC3" i="17"/>
  <c r="AB2" i="15"/>
  <c r="AE4" i="18"/>
  <c r="AB4" i="17"/>
  <c r="AB4" i="18"/>
  <c r="AE2" i="18"/>
  <c r="AE2" i="20"/>
  <c r="AC9" i="15"/>
  <c r="AE3" i="16"/>
  <c r="AB2" i="18"/>
  <c r="AE6" i="17"/>
  <c r="AE5" i="20"/>
  <c r="AE5" i="18"/>
  <c r="AB6" i="18"/>
  <c r="AB4" i="15"/>
  <c r="AE6" i="15"/>
  <c r="AB5" i="19"/>
  <c r="AC4" i="17"/>
  <c r="AE5" i="16"/>
  <c r="AB5" i="15"/>
  <c r="AB6" i="20"/>
  <c r="AB5" i="20"/>
  <c r="AE2" i="19"/>
  <c r="AC2" i="17"/>
  <c r="AE9" i="20"/>
  <c r="AC9" i="17"/>
  <c r="AE3" i="20"/>
  <c r="AE4" i="20"/>
  <c r="AB6" i="17"/>
  <c r="AC3" i="18"/>
  <c r="AB5" i="16"/>
  <c r="AE9" i="16"/>
  <c r="AE6" i="20"/>
  <c r="AB9" i="15"/>
  <c r="AB3" i="19"/>
  <c r="AE2" i="15"/>
  <c r="AE5" i="19"/>
  <c r="AB4" i="20"/>
  <c r="AB9" i="20"/>
  <c r="AC4" i="19"/>
  <c r="AD4" i="20" l="1"/>
  <c r="AD9" i="15"/>
  <c r="AE3" i="18"/>
  <c r="AE9" i="17"/>
  <c r="AD5" i="20"/>
  <c r="AE4" i="17"/>
  <c r="AD6" i="18"/>
  <c r="AE9" i="15"/>
  <c r="AD4" i="17"/>
  <c r="AD6" i="15"/>
  <c r="AG5" i="17"/>
  <c r="AD6" i="16"/>
  <c r="AD6" i="19"/>
  <c r="AE4" i="16"/>
  <c r="AD5" i="18"/>
  <c r="AD2" i="20"/>
  <c r="AE3" i="19"/>
  <c r="AE4" i="19"/>
  <c r="AG2" i="15"/>
  <c r="AG9" i="16"/>
  <c r="AG4" i="20"/>
  <c r="AE2" i="17"/>
  <c r="AD5" i="15"/>
  <c r="AG6" i="15"/>
  <c r="AG5" i="20"/>
  <c r="AD2" i="18"/>
  <c r="AG2" i="18"/>
  <c r="AD2" i="15"/>
  <c r="AD3" i="16"/>
  <c r="AD3" i="18"/>
  <c r="AD9" i="17"/>
  <c r="AD2" i="17"/>
  <c r="AE4" i="15"/>
  <c r="AD2" i="16"/>
  <c r="AD2" i="19"/>
  <c r="AD9" i="16"/>
  <c r="AD9" i="20"/>
  <c r="AG5" i="19"/>
  <c r="AD3" i="19"/>
  <c r="AG6" i="20"/>
  <c r="AD5" i="16"/>
  <c r="AD6" i="17"/>
  <c r="AG3" i="20"/>
  <c r="AG9" i="20"/>
  <c r="AG2" i="19"/>
  <c r="AD6" i="20"/>
  <c r="AG5" i="16"/>
  <c r="AD5" i="19"/>
  <c r="AD4" i="15"/>
  <c r="AG5" i="18"/>
  <c r="AG6" i="17"/>
  <c r="AG3" i="16"/>
  <c r="AG2" i="20"/>
  <c r="AD4" i="18"/>
  <c r="AG4" i="18"/>
  <c r="AE3" i="17"/>
  <c r="AD3" i="15"/>
  <c r="AD4" i="19"/>
  <c r="AE3" i="15"/>
  <c r="AE9" i="18"/>
  <c r="AD3" i="17"/>
  <c r="AD4" i="16"/>
  <c r="AD9" i="18"/>
  <c r="AD5" i="17"/>
  <c r="AG6" i="18"/>
  <c r="AG6" i="19"/>
  <c r="AG2" i="16"/>
  <c r="AD3" i="20"/>
  <c r="AG6" i="16"/>
  <c r="AG5" i="15"/>
  <c r="AD9" i="19"/>
  <c r="AG9" i="19"/>
  <c r="AK9" i="19" l="1"/>
  <c r="AI9" i="19"/>
  <c r="AF3" i="20"/>
  <c r="AF4" i="16"/>
  <c r="AF4" i="19"/>
  <c r="AG3" i="17"/>
  <c r="AK3" i="16"/>
  <c r="AI3" i="16"/>
  <c r="AF5" i="19"/>
  <c r="AK9" i="20"/>
  <c r="AI9" i="20"/>
  <c r="AK5" i="19"/>
  <c r="AI5" i="19"/>
  <c r="AF2" i="16"/>
  <c r="AF3" i="18"/>
  <c r="AF2" i="18"/>
  <c r="AG2" i="17"/>
  <c r="AG4" i="19"/>
  <c r="AG4" i="16"/>
  <c r="AG9" i="17"/>
  <c r="AK5" i="15"/>
  <c r="AI5" i="15"/>
  <c r="AK6" i="19"/>
  <c r="AI6" i="19"/>
  <c r="AF5" i="17"/>
  <c r="AG9" i="18"/>
  <c r="AF4" i="18"/>
  <c r="AK5" i="18"/>
  <c r="AI5" i="18"/>
  <c r="AF6" i="20"/>
  <c r="AF6" i="17"/>
  <c r="AK6" i="20"/>
  <c r="AI6" i="20"/>
  <c r="AF9" i="16"/>
  <c r="AF2" i="17"/>
  <c r="AF2" i="15"/>
  <c r="AK6" i="15"/>
  <c r="AI6" i="15"/>
  <c r="AK9" i="16"/>
  <c r="AI9" i="16"/>
  <c r="AF2" i="20"/>
  <c r="AF6" i="16"/>
  <c r="AF6" i="15"/>
  <c r="AG9" i="15"/>
  <c r="AG4" i="17"/>
  <c r="AF9" i="15"/>
  <c r="AF9" i="19"/>
  <c r="AK6" i="16"/>
  <c r="AI6" i="16"/>
  <c r="AK2" i="16"/>
  <c r="AI2" i="16"/>
  <c r="AK6" i="18"/>
  <c r="AI6" i="18"/>
  <c r="AF9" i="18"/>
  <c r="AF3" i="17"/>
  <c r="AG3" i="15"/>
  <c r="AF3" i="15"/>
  <c r="AK4" i="18"/>
  <c r="AI4" i="18"/>
  <c r="AK2" i="20"/>
  <c r="AI2" i="20"/>
  <c r="AK6" i="17"/>
  <c r="AI6" i="17"/>
  <c r="AF4" i="15"/>
  <c r="AK5" i="16"/>
  <c r="AI5" i="16"/>
  <c r="AK2" i="19"/>
  <c r="AI2" i="19"/>
  <c r="AK3" i="20"/>
  <c r="AI3" i="20"/>
  <c r="AF5" i="16"/>
  <c r="AF3" i="19"/>
  <c r="AF9" i="20"/>
  <c r="AF2" i="19"/>
  <c r="AG4" i="15"/>
  <c r="AF9" i="17"/>
  <c r="AF3" i="16"/>
  <c r="AK2" i="18"/>
  <c r="AI2" i="18"/>
  <c r="AK5" i="20"/>
  <c r="AI5" i="20"/>
  <c r="AF5" i="15"/>
  <c r="AK4" i="20"/>
  <c r="AI4" i="20"/>
  <c r="AK2" i="15"/>
  <c r="AI2" i="15"/>
  <c r="AG3" i="19"/>
  <c r="AF5" i="18"/>
  <c r="AF6" i="19"/>
  <c r="AK5" i="17"/>
  <c r="AI5" i="17"/>
  <c r="AF4" i="17"/>
  <c r="AF6" i="18"/>
  <c r="AF5" i="20"/>
  <c r="AG3" i="18"/>
  <c r="AF4" i="20"/>
  <c r="AH4" i="20" l="1"/>
  <c r="AH5" i="20"/>
  <c r="AH6" i="19"/>
  <c r="AH3" i="16"/>
  <c r="AH9" i="20"/>
  <c r="AH4" i="15"/>
  <c r="AH9" i="16"/>
  <c r="AH6" i="17"/>
  <c r="AK4" i="19"/>
  <c r="AI4" i="19"/>
  <c r="AH4" i="19"/>
  <c r="AH4" i="17"/>
  <c r="AK3" i="19"/>
  <c r="AI3" i="19"/>
  <c r="AK4" i="15"/>
  <c r="AI4" i="15"/>
  <c r="AH5" i="16"/>
  <c r="AH3" i="15"/>
  <c r="AH3" i="17"/>
  <c r="AH9" i="15"/>
  <c r="AK9" i="15"/>
  <c r="AI9" i="15"/>
  <c r="AH6" i="16"/>
  <c r="AH2" i="15"/>
  <c r="AK9" i="18"/>
  <c r="AI9" i="18"/>
  <c r="AK9" i="17"/>
  <c r="AI9" i="17"/>
  <c r="AH2" i="18"/>
  <c r="AH2" i="16"/>
  <c r="AH3" i="20"/>
  <c r="AK3" i="18"/>
  <c r="AI3" i="18"/>
  <c r="AH6" i="18"/>
  <c r="AH5" i="18"/>
  <c r="AH5" i="15"/>
  <c r="AH9" i="17"/>
  <c r="AH2" i="19"/>
  <c r="AH3" i="19"/>
  <c r="AK3" i="15"/>
  <c r="AI3" i="15"/>
  <c r="AH9" i="18"/>
  <c r="AH9" i="19"/>
  <c r="AK4" i="17"/>
  <c r="AI4" i="17"/>
  <c r="AH6" i="15"/>
  <c r="AH2" i="20"/>
  <c r="AH2" i="17"/>
  <c r="AH6" i="20"/>
  <c r="AH4" i="18"/>
  <c r="AH5" i="17"/>
  <c r="AK4" i="16"/>
  <c r="AI4" i="16"/>
  <c r="AK2" i="17"/>
  <c r="AI2" i="17"/>
  <c r="AH3" i="18"/>
  <c r="AH5" i="19"/>
  <c r="AK3" i="17"/>
  <c r="AI3" i="17"/>
  <c r="AH4" i="16"/>
  <c r="AL5" i="17" l="1"/>
  <c r="AJ5" i="17"/>
  <c r="AL6" i="20"/>
  <c r="AJ6" i="20"/>
  <c r="AL2" i="20"/>
  <c r="AJ2" i="20"/>
  <c r="AL9" i="18"/>
  <c r="AJ9" i="18"/>
  <c r="AL2" i="16"/>
  <c r="AJ2" i="16"/>
  <c r="AL3" i="17"/>
  <c r="AJ3" i="17"/>
  <c r="AL5" i="16"/>
  <c r="AJ5" i="16"/>
  <c r="AL4" i="19"/>
  <c r="AJ4" i="19"/>
  <c r="AL4" i="15"/>
  <c r="AJ4" i="15"/>
  <c r="AL5" i="20"/>
  <c r="AJ5" i="20"/>
  <c r="AL4" i="16"/>
  <c r="AJ4" i="16"/>
  <c r="AL5" i="19"/>
  <c r="AJ5" i="19"/>
  <c r="AL3" i="19"/>
  <c r="AJ3" i="19"/>
  <c r="AL9" i="17"/>
  <c r="AJ9" i="17"/>
  <c r="AL5" i="18"/>
  <c r="AJ5" i="18"/>
  <c r="AL2" i="15"/>
  <c r="AJ2" i="15"/>
  <c r="AL6" i="17"/>
  <c r="AJ6" i="17"/>
  <c r="AL3" i="16"/>
  <c r="AJ3" i="16"/>
  <c r="AL3" i="18"/>
  <c r="AJ3" i="18"/>
  <c r="AL4" i="18"/>
  <c r="AJ4" i="18"/>
  <c r="AL2" i="17"/>
  <c r="AJ2" i="17"/>
  <c r="AL6" i="15"/>
  <c r="AJ6" i="15"/>
  <c r="AL9" i="19"/>
  <c r="AJ9" i="19"/>
  <c r="AL2" i="19"/>
  <c r="AJ2" i="19"/>
  <c r="AL5" i="15"/>
  <c r="AJ5" i="15"/>
  <c r="AL6" i="18"/>
  <c r="AJ6" i="18"/>
  <c r="AL3" i="20"/>
  <c r="AJ3" i="20"/>
  <c r="AL2" i="18"/>
  <c r="AJ2" i="18"/>
  <c r="AL6" i="16"/>
  <c r="AJ6" i="16"/>
  <c r="AL9" i="15"/>
  <c r="AJ9" i="15"/>
  <c r="AL3" i="15"/>
  <c r="AJ3" i="15"/>
  <c r="AL4" i="17"/>
  <c r="AJ4" i="17"/>
  <c r="AL9" i="16"/>
  <c r="AJ9" i="16"/>
  <c r="AL9" i="20"/>
  <c r="AJ9" i="20"/>
  <c r="AL6" i="19"/>
  <c r="AJ6" i="19"/>
  <c r="AL4" i="20"/>
  <c r="AJ4" i="20"/>
</calcChain>
</file>

<file path=xl/sharedStrings.xml><?xml version="1.0" encoding="utf-8"?>
<sst xmlns="http://schemas.openxmlformats.org/spreadsheetml/2006/main" count="9374" uniqueCount="285">
  <si>
    <t>Year</t>
  </si>
  <si>
    <t>waste management</t>
  </si>
  <si>
    <t>mining</t>
  </si>
  <si>
    <t>Sources: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</si>
  <si>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</si>
  <si>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</si>
  <si>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</si>
  <si>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</si>
  <si>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</si>
  <si>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</si>
  <si>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</si>
  <si>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Agriculture (BTU)</t>
  </si>
  <si>
    <t>Model Industry Sector</t>
  </si>
  <si>
    <t>Model Industry Fuel</t>
  </si>
  <si>
    <t>electricity</t>
  </si>
  <si>
    <t>natural gas</t>
  </si>
  <si>
    <t>petroleum diesel</t>
  </si>
  <si>
    <t>coal</t>
  </si>
  <si>
    <t>not included</t>
  </si>
  <si>
    <t>heat</t>
  </si>
  <si>
    <t>biomass</t>
  </si>
  <si>
    <t>Fuel</t>
  </si>
  <si>
    <t>Electricity</t>
  </si>
  <si>
    <t>Source: Own elaboration</t>
  </si>
  <si>
    <t>Annual Energy Use</t>
  </si>
  <si>
    <t>Annual Multiplier of Growth in Energy Use Relative to 2014 Values</t>
  </si>
  <si>
    <t>Heat</t>
  </si>
  <si>
    <t>TABLE 13(46). ENERGY BALANCE - GROUP 19.2 "MANUFACTURE OF REFINED PETROLEUM PRODUCTS"</t>
  </si>
  <si>
    <t>Poland Statistical Office</t>
  </si>
  <si>
    <t>Energy Statistics in 2013 and 2014</t>
  </si>
  <si>
    <t>http://stat.gov.pl/download/gfx/portalinformacyjny/en/defaultaktualnosci/3304/4/10/1/energy_statistics_2013-14.pdf</t>
  </si>
  <si>
    <t xml:space="preserve">   </t>
  </si>
  <si>
    <t>TABL. 13(46). BILANS ENERGII - GRUPA 19.2 "WYTWARZANIE I PRZETWARZANE PRODUKTÓW RAFINACJI ROPY</t>
  </si>
  <si>
    <t xml:space="preserve">                        NAFTOWEJ"</t>
  </si>
  <si>
    <t>WYSZCZEGÓLNIENIE</t>
  </si>
  <si>
    <t>Rok</t>
  </si>
  <si>
    <t>Jednostka miary</t>
  </si>
  <si>
    <t>Zużycie globalne lub saldo wymiany</t>
  </si>
  <si>
    <t>Uzysk z przemian lub odzysk</t>
  </si>
  <si>
    <t>Zużycie na wsad przemian</t>
  </si>
  <si>
    <t>Zużycie bezpośrednie</t>
  </si>
  <si>
    <t>- w tym zużycie nieenergety-czne</t>
  </si>
  <si>
    <t xml:space="preserve">SPECIFICATION </t>
  </si>
  <si>
    <t>Unit of measure</t>
  </si>
  <si>
    <t>Global consumption or exchange balance</t>
  </si>
  <si>
    <t>Transforma-tion output or returns</t>
  </si>
  <si>
    <t>Transforma-tion input</t>
  </si>
  <si>
    <t>Direct consumption</t>
  </si>
  <si>
    <t>among which non-energy consumption</t>
  </si>
  <si>
    <t xml:space="preserve">                                        </t>
  </si>
  <si>
    <t xml:space="preserve">                </t>
  </si>
  <si>
    <t xml:space="preserve">          </t>
  </si>
  <si>
    <t xml:space="preserve"> Energia ogółem</t>
  </si>
  <si>
    <t xml:space="preserve"> TJ</t>
  </si>
  <si>
    <t xml:space="preserve"> Total energy</t>
  </si>
  <si>
    <t xml:space="preserve"> </t>
  </si>
  <si>
    <t xml:space="preserve"> Energia pierwotna</t>
  </si>
  <si>
    <t>–</t>
  </si>
  <si>
    <t xml:space="preserve"> Primary energy</t>
  </si>
  <si>
    <t xml:space="preserve">   Węgiel kamienny energetyczny</t>
  </si>
  <si>
    <t>tys. t</t>
  </si>
  <si>
    <t xml:space="preserve">   Steam coal</t>
  </si>
  <si>
    <r>
      <t>10</t>
    </r>
    <r>
      <rPr>
        <vertAlign val="superscript"/>
        <sz val="8.5"/>
        <rFont val="Times New Roman CE"/>
        <charset val="238"/>
      </rPr>
      <t>3</t>
    </r>
    <r>
      <rPr>
        <sz val="8.5"/>
        <rFont val="Times New Roman CE"/>
        <charset val="238"/>
      </rPr>
      <t xml:space="preserve"> t</t>
    </r>
  </si>
  <si>
    <t xml:space="preserve">   Węgiel kamienny koksowy</t>
  </si>
  <si>
    <t xml:space="preserve">   Coking coal</t>
  </si>
  <si>
    <t xml:space="preserve">   Węgiel brunatny</t>
  </si>
  <si>
    <t xml:space="preserve">   Lignite</t>
  </si>
  <si>
    <t xml:space="preserve">   Ropa naftowa</t>
  </si>
  <si>
    <t xml:space="preserve">   Crude oil</t>
  </si>
  <si>
    <t xml:space="preserve">   Gaz ziemny wysokometanowy</t>
  </si>
  <si>
    <r>
      <t>mln m</t>
    </r>
    <r>
      <rPr>
        <vertAlign val="superscript"/>
        <sz val="8.5"/>
        <rFont val="Times New Roman CE"/>
        <charset val="238"/>
      </rPr>
      <t>3</t>
    </r>
  </si>
  <si>
    <t xml:space="preserve">   High-methane natural gas</t>
  </si>
  <si>
    <r>
      <t>10</t>
    </r>
    <r>
      <rPr>
        <vertAlign val="superscript"/>
        <sz val="8.5"/>
        <rFont val="Times New Roman CE"/>
        <charset val="238"/>
      </rPr>
      <t>6</t>
    </r>
    <r>
      <rPr>
        <sz val="8.5"/>
        <rFont val="Times New Roman CE"/>
        <charset val="238"/>
      </rPr>
      <t xml:space="preserve"> m</t>
    </r>
    <r>
      <rPr>
        <vertAlign val="superscript"/>
        <sz val="8.5"/>
        <rFont val="Times New Roman CE"/>
        <charset val="238"/>
      </rPr>
      <t>3</t>
    </r>
  </si>
  <si>
    <t xml:space="preserve">   Gaz ziemny zaazotowany</t>
  </si>
  <si>
    <t xml:space="preserve">   Nitrified natural gas</t>
  </si>
  <si>
    <t xml:space="preserve">   Torf i drewno</t>
  </si>
  <si>
    <r>
      <t>tys. m</t>
    </r>
    <r>
      <rPr>
        <vertAlign val="superscript"/>
        <sz val="8.5"/>
        <rFont val="Times New Roman CE"/>
        <charset val="238"/>
      </rPr>
      <t>3</t>
    </r>
  </si>
  <si>
    <t xml:space="preserve">   Peat and wood</t>
  </si>
  <si>
    <r>
      <t>10</t>
    </r>
    <r>
      <rPr>
        <vertAlign val="superscript"/>
        <sz val="8.5"/>
        <rFont val="Times New Roman CE"/>
        <charset val="238"/>
      </rPr>
      <t>3</t>
    </r>
    <r>
      <rPr>
        <sz val="8.5"/>
        <rFont val="Times New Roman CE"/>
        <charset val="238"/>
      </rPr>
      <t xml:space="preserve"> m</t>
    </r>
    <r>
      <rPr>
        <vertAlign val="superscript"/>
        <sz val="8.5"/>
        <rFont val="Times New Roman CE"/>
        <charset val="238"/>
      </rPr>
      <t>3</t>
    </r>
  </si>
  <si>
    <t xml:space="preserve">   Energia wody i wiatru</t>
  </si>
  <si>
    <r>
      <t xml:space="preserve">  </t>
    </r>
    <r>
      <rPr>
        <i/>
        <sz val="9"/>
        <rFont val="Times New Roman CE"/>
        <charset val="238"/>
      </rPr>
      <t xml:space="preserve"> Hydro and wind energy</t>
    </r>
  </si>
  <si>
    <t xml:space="preserve">   Energia geotermalna</t>
  </si>
  <si>
    <t xml:space="preserve">   Geothermal energy</t>
  </si>
  <si>
    <t xml:space="preserve">   Biogaz</t>
  </si>
  <si>
    <t xml:space="preserve">   Biogas</t>
  </si>
  <si>
    <t xml:space="preserve">   Paliwa odpadowe stałe roślinne</t>
  </si>
  <si>
    <t xml:space="preserve">   i zwierzęce</t>
  </si>
  <si>
    <t xml:space="preserve">   Solid biomass and animal products</t>
  </si>
  <si>
    <t xml:space="preserve">   Odpady przemysłowe stałe i ciekłe</t>
  </si>
  <si>
    <t xml:space="preserve">   Industrial wastes</t>
  </si>
  <si>
    <t xml:space="preserve">   Odpady komunalne</t>
  </si>
  <si>
    <t xml:space="preserve">   Municipal wastes</t>
  </si>
  <si>
    <t xml:space="preserve">   Paliwa ciekłe z biomasy</t>
  </si>
  <si>
    <t xml:space="preserve">   Liquid fuels from biomass</t>
  </si>
  <si>
    <t xml:space="preserve">   Inne surowce energetyczne</t>
  </si>
  <si>
    <t>TJ</t>
  </si>
  <si>
    <r>
      <t xml:space="preserve">   </t>
    </r>
    <r>
      <rPr>
        <i/>
        <sz val="9"/>
        <rFont val="Times New Roman CE"/>
        <family val="1"/>
        <charset val="238"/>
      </rPr>
      <t>Other energy sources</t>
    </r>
  </si>
  <si>
    <t xml:space="preserve"> Energia pochodna</t>
  </si>
  <si>
    <t xml:space="preserve"> Derived energy</t>
  </si>
  <si>
    <t xml:space="preserve">   Brykiety z węgla kamiennego</t>
  </si>
  <si>
    <t xml:space="preserve">   Hard coal briquettes</t>
  </si>
  <si>
    <t xml:space="preserve">   Brykiety z węgla brunatnego</t>
  </si>
  <si>
    <t xml:space="preserve">   Lignite briquettes (BKB)</t>
  </si>
  <si>
    <t xml:space="preserve">   Koks i półkoks</t>
  </si>
  <si>
    <r>
      <t xml:space="preserve">   </t>
    </r>
    <r>
      <rPr>
        <i/>
        <sz val="9"/>
        <rFont val="Times New Roman CE"/>
        <family val="1"/>
        <charset val="238"/>
      </rPr>
      <t>Coke and semi-coke</t>
    </r>
  </si>
  <si>
    <t xml:space="preserve">   Gaz ciekły</t>
  </si>
  <si>
    <r>
      <t xml:space="preserve">   </t>
    </r>
    <r>
      <rPr>
        <i/>
        <sz val="9"/>
        <rFont val="Times New Roman CE"/>
        <family val="1"/>
        <charset val="238"/>
      </rPr>
      <t>Liquefied petroleum gas (LPG)</t>
    </r>
  </si>
  <si>
    <t xml:space="preserve">   Benzyny silnikowe</t>
  </si>
  <si>
    <r>
      <t xml:space="preserve">   </t>
    </r>
    <r>
      <rPr>
        <i/>
        <sz val="9"/>
        <rFont val="Times New Roman CE"/>
        <family val="1"/>
        <charset val="238"/>
      </rPr>
      <t>Motor gasoline</t>
    </r>
  </si>
  <si>
    <t xml:space="preserve">   Benzyny lotnicze</t>
  </si>
  <si>
    <r>
      <t xml:space="preserve">   </t>
    </r>
    <r>
      <rPr>
        <i/>
        <sz val="9"/>
        <rFont val="Times New Roman CE"/>
        <family val="1"/>
        <charset val="238"/>
      </rPr>
      <t>Aviation gasoline</t>
    </r>
  </si>
  <si>
    <t xml:space="preserve">   Paliwa odrzutowe</t>
  </si>
  <si>
    <t xml:space="preserve">   Jet fuel</t>
  </si>
  <si>
    <t xml:space="preserve">   Olej napędowy I</t>
  </si>
  <si>
    <t xml:space="preserve">   Automotive diesel oil</t>
  </si>
  <si>
    <t xml:space="preserve">   Oleje napędowe pozostałe</t>
  </si>
  <si>
    <t xml:space="preserve">   Other diesel oil</t>
  </si>
  <si>
    <t xml:space="preserve">  </t>
  </si>
  <si>
    <t xml:space="preserve">   Lekki olej opałowy</t>
  </si>
  <si>
    <t xml:space="preserve">   Light fuel oil</t>
  </si>
  <si>
    <t xml:space="preserve">   Ciężki olej opałowy</t>
  </si>
  <si>
    <t xml:space="preserve">   Heavy fuel oil</t>
  </si>
  <si>
    <t xml:space="preserve">   Półprodukty z przerobu ropy naftowej</t>
  </si>
  <si>
    <r>
      <t xml:space="preserve">   </t>
    </r>
    <r>
      <rPr>
        <i/>
        <sz val="9"/>
        <rFont val="Times New Roman CE"/>
        <family val="1"/>
        <charset val="238"/>
      </rPr>
      <t>Feedstocks</t>
    </r>
  </si>
  <si>
    <t xml:space="preserve">   Produkty nieenergetyczne</t>
  </si>
  <si>
    <r>
      <t xml:space="preserve">   </t>
    </r>
    <r>
      <rPr>
        <i/>
        <sz val="9"/>
        <rFont val="Times New Roman CE"/>
        <family val="1"/>
        <charset val="238"/>
      </rPr>
      <t>Non-energy products</t>
    </r>
  </si>
  <si>
    <t xml:space="preserve">   Gaz rafineryjny</t>
  </si>
  <si>
    <r>
      <t xml:space="preserve">   </t>
    </r>
    <r>
      <rPr>
        <i/>
        <sz val="9"/>
        <rFont val="Times New Roman CE"/>
        <family val="1"/>
        <charset val="238"/>
      </rPr>
      <t>Refinery gas</t>
    </r>
  </si>
  <si>
    <t xml:space="preserve">   Gaz koksowniczy</t>
  </si>
  <si>
    <r>
      <t>mln m</t>
    </r>
    <r>
      <rPr>
        <vertAlign val="superscript"/>
        <sz val="8.5"/>
        <rFont val="Times New Roman CE"/>
        <family val="1"/>
        <charset val="238"/>
      </rPr>
      <t>3</t>
    </r>
  </si>
  <si>
    <t xml:space="preserve">   Coke oven gas</t>
  </si>
  <si>
    <r>
      <t>10</t>
    </r>
    <r>
      <rPr>
        <vertAlign val="superscript"/>
        <sz val="8.5"/>
        <rFont val="Times New Roman CE"/>
        <family val="1"/>
        <charset val="238"/>
      </rPr>
      <t>6</t>
    </r>
    <r>
      <rPr>
        <sz val="8.5"/>
        <rFont val="Times New Roman CE"/>
        <family val="1"/>
        <charset val="238"/>
      </rPr>
      <t xml:space="preserve"> m</t>
    </r>
    <r>
      <rPr>
        <vertAlign val="superscript"/>
        <sz val="8.5"/>
        <rFont val="Times New Roman CE"/>
        <family val="1"/>
        <charset val="238"/>
      </rPr>
      <t>3</t>
    </r>
  </si>
  <si>
    <t xml:space="preserve">   Gaz wielkopiecowy</t>
  </si>
  <si>
    <r>
      <t xml:space="preserve">   </t>
    </r>
    <r>
      <rPr>
        <i/>
        <sz val="9"/>
        <rFont val="Times New Roman CE"/>
        <family val="1"/>
        <charset val="238"/>
      </rPr>
      <t>Gas manufactured from coal</t>
    </r>
  </si>
  <si>
    <t xml:space="preserve">   Energia elektryczna</t>
  </si>
  <si>
    <t>GWh</t>
  </si>
  <si>
    <r>
      <t xml:space="preserve">   </t>
    </r>
    <r>
      <rPr>
        <i/>
        <sz val="9"/>
        <rFont val="Times New Roman CE"/>
        <family val="1"/>
        <charset val="238"/>
      </rPr>
      <t>Electricity</t>
    </r>
  </si>
  <si>
    <t xml:space="preserve">   Ciepło</t>
  </si>
  <si>
    <t xml:space="preserve">   Heat</t>
  </si>
  <si>
    <t xml:space="preserve">       - w tym ciepło z odzysku</t>
  </si>
  <si>
    <t>x</t>
  </si>
  <si>
    <t xml:space="preserve">       of which heat from returns</t>
  </si>
  <si>
    <t xml:space="preserve"> Energia z odzysku</t>
  </si>
  <si>
    <t xml:space="preserve"> Energy from returns</t>
  </si>
  <si>
    <t xml:space="preserve">   Paliwa odpadowe gazowe</t>
  </si>
  <si>
    <t xml:space="preserve">   Gaseous waste fuels</t>
  </si>
  <si>
    <t xml:space="preserve">   Ciepło z odzysku</t>
  </si>
  <si>
    <r>
      <t xml:space="preserve">   </t>
    </r>
    <r>
      <rPr>
        <i/>
        <sz val="9"/>
        <rFont val="Times New Roman CE"/>
        <family val="1"/>
        <charset val="238"/>
      </rPr>
      <t>Heat from returns</t>
    </r>
  </si>
  <si>
    <t>TABL. 5(32). BILANS ENERGII - DZIAŁ 06 "GÓRNICTWO ROPY NAFTOWEJ I GAZU ZIEMNEGO"</t>
  </si>
  <si>
    <t>TABLE 5(32). ENERGY BALANCE - DIVISION 06 "EXTRACTION OF CRUDE PETROLEUM AND NATURAL GAS"</t>
  </si>
  <si>
    <t>TABL. 3(63). BILANS ENERGII - GRUPA 35.2 "WYTWARZANIE PALIW GAZOWYCH" *)</t>
  </si>
  <si>
    <t>TABLE 3(63). ENERGY BALANCE - GROUP 35.2 "MANUFACTURE OF GAS" *)</t>
  </si>
  <si>
    <t>*) Podana nazwa jest w wersji skróconej, pełna nazwa znajduje się w załączniku 1.</t>
  </si>
  <si>
    <t>*) This name is in short version, the full name can be found in Appendix 1,</t>
  </si>
  <si>
    <t>CZĘŚĆ VIII. BILANSE ENERGII W SEKCJI "DOSTAWA WODY; GOSPODAROWANIE ODPADAMI" *)</t>
  </si>
  <si>
    <t xml:space="preserve">                       I W WYBRANYCH DZIAŁACH TEJ SEKCJI</t>
  </si>
  <si>
    <t>TABL. 1(65). BILANS ENERGII - SEKCJA E "DOSTAWA WODY; GOSPODAROWANIE ODPADAMI" *)</t>
  </si>
  <si>
    <t xml:space="preserve">PART VIII. ENERGY BALANCES OF SECTION "WATER SUPPLY; WASTE MANAGEMENT"*) </t>
  </si>
  <si>
    <t xml:space="preserve">                     AND SELECTED DIVISIONS</t>
  </si>
  <si>
    <t>TABLE 1(65). ENERGY BALANCE - SECTION E "WATER SUPPLY; WASTE MANAGEMENT" *)</t>
  </si>
  <si>
    <t>w tym zużycie nieenergety-czne</t>
  </si>
  <si>
    <t>CZĘŚĆ IX. ZUŻYCIE BEZPOŚREDNIE W GOSPODARSTWACH DOMOWYCH, W ROLNICTWIE</t>
  </si>
  <si>
    <t xml:space="preserve">                I U POZOSTAŁYCH ODBIORCÓW</t>
  </si>
  <si>
    <t>TABL. 1(68). ZUŻYCIE BEZPOŚREDNIE W GOSPODARSTWACH DOMOWYCH, W ROLNICTWIE</t>
  </si>
  <si>
    <t xml:space="preserve">PART IX. DIRECT ENERGY CONSUMPTION OF HOUSEHOLDS, AGRICULTURE </t>
  </si>
  <si>
    <t xml:space="preserve">                AND OTHER CONSUMERS</t>
  </si>
  <si>
    <t>TABLE 1(68). DIRECT ENERGY CONSUMPTION OF HOUSEHOLDS, AGRICULTURE AND OTHER CONSUMERS</t>
  </si>
  <si>
    <t>Gospodarstwa domowe</t>
  </si>
  <si>
    <t>Rolnictwo</t>
  </si>
  <si>
    <t>Pozostali odbiorcy</t>
  </si>
  <si>
    <t>Households</t>
  </si>
  <si>
    <t>Agriculture</t>
  </si>
  <si>
    <t>Other consumers</t>
  </si>
  <si>
    <t>Sum of Agriculture</t>
  </si>
  <si>
    <t>Model Industy Sector</t>
  </si>
  <si>
    <t>Waste</t>
  </si>
  <si>
    <t>Natural Gas and Petroleum Systems</t>
  </si>
  <si>
    <t>Coal</t>
  </si>
  <si>
    <t>Natural Gas</t>
  </si>
  <si>
    <t>Biomass</t>
  </si>
  <si>
    <t>Petroleum Diesel</t>
  </si>
  <si>
    <t>TJ to BTU</t>
  </si>
  <si>
    <t>Model Energy Source</t>
  </si>
  <si>
    <t>Sum of Total Energy-Only Direct Consumption</t>
  </si>
  <si>
    <t>Table II.P.3. Waste management – the reference scenario</t>
  </si>
  <si>
    <t>Population (million)</t>
  </si>
  <si>
    <t>Generated waste
per capita (kg)</t>
  </si>
  <si>
    <t>Total generated waste (million tonnes)</t>
  </si>
  <si>
    <t>Emission intensity
of waste (kgCO2e
per tonne)</t>
  </si>
  <si>
    <t>Waste sector
emissions (MtCO2e)</t>
  </si>
  <si>
    <t>Waste Emissions</t>
  </si>
  <si>
    <t>Emissions</t>
  </si>
  <si>
    <t>Energy Use Multiplier</t>
  </si>
  <si>
    <t>Annual Waste Emissions</t>
  </si>
  <si>
    <t>Annual Waste Energy Use Multiplier Relative to 2014</t>
  </si>
  <si>
    <t>2014 Autoproduced and Consumed Electricity</t>
  </si>
  <si>
    <t>2014 Shares</t>
  </si>
  <si>
    <t>Proportion</t>
  </si>
  <si>
    <t>On-Site Electricity Generation</t>
  </si>
  <si>
    <t>2014 On-Site Electricity Generation</t>
  </si>
  <si>
    <t>Apportioning On-Site Electricity Generation</t>
  </si>
  <si>
    <t>Future Year On-Site Electricity Generation</t>
  </si>
  <si>
    <t>Waste, Agriculture, Petroleum Refining, Autoproduced Electricity, and Autoproduced Heat</t>
  </si>
  <si>
    <t>BTU</t>
  </si>
  <si>
    <t>2014 Autoproduced and Consumed Heat</t>
  </si>
  <si>
    <t>Total Heat Output (TJ)</t>
  </si>
  <si>
    <t>Self-Consumption Coefficient</t>
  </si>
  <si>
    <t>Self-Consumed Heat (TJ)</t>
  </si>
  <si>
    <t>Self-Consumed Heat (BTU)</t>
  </si>
  <si>
    <t>CC Name</t>
  </si>
  <si>
    <t>Apportioning On-Site Heat Generation</t>
  </si>
  <si>
    <t>Future Year On-Site Heat Generation</t>
  </si>
  <si>
    <t>2014 On-Site Heat Generation</t>
  </si>
  <si>
    <t>On-Site Heat Generation</t>
  </si>
  <si>
    <t>Methodology:</t>
  </si>
  <si>
    <t xml:space="preserve">For agriculture, we use separate agriculture energy forecasts from our data source to scale for future years. For </t>
  </si>
  <si>
    <t>waste, we scale based on forecasted emissions from waste management because we do not have data on energy</t>
  </si>
  <si>
    <t>demand and because the forecast emissions intensity is forecaseted to decline, indicating higher efficiency.</t>
  </si>
  <si>
    <t>Future Year Scaling</t>
  </si>
  <si>
    <t>CZĘŚĆ IV. BILANSE ENERGII W PRZEMYŚLE, BUDOWNICTWIE I TRANSPORCIE</t>
  </si>
  <si>
    <t>PART IV. ENERGY BALANCES OF INDUSTRY, CONSTRUCTION AND TRANSPORT</t>
  </si>
  <si>
    <t>TABL. 1(25). BILANS ENERGII W PRZEMYŚLE</t>
  </si>
  <si>
    <t>TABLE 1(25). ENERGY BALANCE OF INDUSTRY</t>
  </si>
  <si>
    <t>TABL. 14(47). BILANS ENERGII - DZIAŁ 20 "PRODUKCJA CHEMIKALIÓW I WYROBÓW CHEMICZNYCH"</t>
  </si>
  <si>
    <t>TABLE 14(47). ENERGY BALANCE - DIVISION 20 "MANUFACTURE OF CHEMICALS AND CHEMICAL PRODUCTS"</t>
  </si>
  <si>
    <t xml:space="preserve">TABL. 17(50). BILANS ENERGII - DZIAŁ 23 "PRODUKCJA WYROBÓW Z POZOSTAŁYCH MINERALNYCH SUROWCÓW </t>
  </si>
  <si>
    <t xml:space="preserve">                        NIEMETALICZNYCH"</t>
  </si>
  <si>
    <t>TABLE 17(50). ENERGY BALANCE - DIVISION 23 "MANUFACTURE OF OTHER NON-METALLIC MINERAL PRODUCTS"</t>
  </si>
  <si>
    <t>TABL. 18(51). BILANS ENERGII - DZIAŁ 24 "PRODUKCJA METALI"</t>
  </si>
  <si>
    <t>TABLE 18(51). ENERGY BALANCE - DIVISION 24 "MANUFACTURE OF BASIC METALS"</t>
  </si>
  <si>
    <t>Model Energy Sector</t>
  </si>
  <si>
    <t>Total Primary Energy Consumption</t>
  </si>
  <si>
    <t>Total Energy-Only Direct Consumption</t>
  </si>
  <si>
    <t>Sum of Total Primary Energy Consumption</t>
  </si>
  <si>
    <t>Iron and Steel</t>
  </si>
  <si>
    <t>TABL. 2(29). BILANS ENERGII - DZIAŁ 05 "WYDOBYWANIE WĘGLA KAMIENNEGO I WĘGLA BRUNATNEGO (LIGNITU)"</t>
  </si>
  <si>
    <t>TABLE 2(29). ENERGY BALANCE - DIVISION 05 "MINING OF COAL AND LIGNITE"</t>
  </si>
  <si>
    <t>TABL. 6(33). BILANS ENERGII - DZIAŁ 07 "GÓRNICTWO RUD METALI"</t>
  </si>
  <si>
    <t>TABLE 6(33). ENERGY BALANCE - DIVISION 07 "MINING OF METAL ORES"</t>
  </si>
  <si>
    <t>Sum of Agriculture2</t>
  </si>
  <si>
    <t>Chemicals</t>
  </si>
  <si>
    <t>Other Industries - Before Adjustement</t>
  </si>
  <si>
    <t>Other Industries</t>
  </si>
  <si>
    <t>Cement and Other Carbonate Use</t>
  </si>
  <si>
    <t>Ratio of Final Energy-Only Consumption to Primary Energy</t>
  </si>
  <si>
    <t xml:space="preserve">TABL. 2(62). BILANS ENERGII - GRUPA 35.1 "WYTWARZANIE, PRZESYŁANIE, DYSTRYBUCJA I HANDEL ENERGIĄ </t>
  </si>
  <si>
    <t xml:space="preserve">                      ELEKTRYCZNĄ"</t>
  </si>
  <si>
    <t>TABLE 2(62). ENERGY BALANCE - GROUP 35.1 "ELECTRIC POWER GENERATION, TRANSMISSION AND DISTRIBUTION"</t>
  </si>
  <si>
    <t xml:space="preserve">TABL. 4(64). BILANS ENERGII - GRUPA 35.3 "WYTWARZANIE I ZAOPATRYWANIE W PARĘ WODNĄ, GORĄCĄ WODĘ </t>
  </si>
  <si>
    <t xml:space="preserve">                      I POWIETRZE DO UKŁADÓW KLIMATYZACYJNYCH"</t>
  </si>
  <si>
    <t>TABLE 4(64). ENERGY BALANCE - GROUP 35.3 "STEAM AND AIR CONDITIONING SUPPLY"</t>
  </si>
  <si>
    <t>Power Sector</t>
  </si>
  <si>
    <t>Column1</t>
  </si>
  <si>
    <t>Column2</t>
  </si>
  <si>
    <t>We calculate primary energy demand in the industry sector using the CSO's data from 2014 and scaling in future years.</t>
  </si>
  <si>
    <t xml:space="preserve">We first find each industry's energy demand (all in primary energy, with the exception of agriculture, for which </t>
  </si>
  <si>
    <t>our data source only includes final energy consumption, but as there are few energy feedstocks in agriculture this</t>
  </si>
  <si>
    <t>assumption is okay). We include all non-mineral manufacturing in the cement category and all simple metals manufacturing</t>
  </si>
  <si>
    <t>in the iron and steel category, per the European Commission's descriptions of these industry sectors.</t>
  </si>
  <si>
    <t>After doing this from from all of the separately broken out industries, we subtract these amounts, plus the fuel in the</t>
  </si>
  <si>
    <t xml:space="preserve">electricity sector (which is part of the "industry" sector in the CSO data source) from the total industry amount to </t>
  </si>
  <si>
    <t>find the "other industries" fuel use.</t>
  </si>
  <si>
    <t>Conversion Factor:</t>
  </si>
  <si>
    <t xml:space="preserve">We also find the ratio of energy used for energy-nonly to total energy demand in this spreadsheet on the </t>
  </si>
  <si>
    <t>"Aggregated Consmption" tab</t>
  </si>
  <si>
    <t>Tables 1(25), 1(65), 2(29), 2(62), 5(32), 9(14), 10(15), 13(46), 14(47), 17(50), and 18(51)</t>
  </si>
  <si>
    <t>rolnictwo</t>
  </si>
  <si>
    <t>przemysł i budownictwo</t>
  </si>
  <si>
    <t>transport</t>
  </si>
  <si>
    <t>usługi</t>
  </si>
  <si>
    <t>gosp. domowe</t>
  </si>
  <si>
    <t>razem</t>
  </si>
  <si>
    <t>Tabela 4. Prognoza struktury zapotrzebowania na energi? finaln? wg sektorów (Mtoe)</t>
  </si>
  <si>
    <t>Poland Ministry of Economy</t>
  </si>
  <si>
    <t>Polish Energy Policy Until 2050</t>
  </si>
  <si>
    <t>http://bip.me.gov.pl/node/24670</t>
  </si>
  <si>
    <t>Annex 2: Prespektywiczna vision sekotra energy in 2050 - p.6 Table 4</t>
  </si>
  <si>
    <t xml:space="preserve">Finally we use a forecast of Poland's energy demand in the agriculture, and industry/services sectors to 2050 </t>
  </si>
  <si>
    <t>to scale the energy demand in future years. We assume all sectors (except for agriculture and waste, discussed next)</t>
  </si>
  <si>
    <t>scale by the same proportion as other sectors, based on the data we obtained.</t>
  </si>
  <si>
    <t>All except agriculture</t>
  </si>
  <si>
    <t>Total (except agriculture)</t>
  </si>
  <si>
    <t>Total (agriculture)</t>
  </si>
  <si>
    <t>All</t>
  </si>
  <si>
    <t>BIFU BAU Industrial Fuel Use before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</si>
</sst>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_)"/>
    <numFmt numFmtId="166" formatCode="0.0%"/>
  </numFmts>
  <fonts count="5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 CE"/>
      <family val="1"/>
      <charset val="238"/>
    </font>
    <font>
      <sz val="6.5"/>
      <name val="Times New Roman CE"/>
      <family val="1"/>
      <charset val="238"/>
    </font>
    <font>
      <b/>
      <sz val="8.5"/>
      <name val="Times New Roman CE"/>
      <family val="1"/>
      <charset val="238"/>
    </font>
    <font>
      <b/>
      <sz val="6.5"/>
      <name val="Times New Roman CE"/>
      <family val="1"/>
      <charset val="238"/>
    </font>
    <font>
      <b/>
      <sz val="8.5"/>
      <name val="Times New Roman CE"/>
      <charset val="238"/>
    </font>
    <font>
      <b/>
      <i/>
      <sz val="8.5"/>
      <name val="Times New Roman CE"/>
      <family val="1"/>
      <charset val="238"/>
    </font>
    <font>
      <sz val="9"/>
      <name val="Times New Roman CE"/>
      <charset val="238"/>
    </font>
    <font>
      <i/>
      <sz val="9"/>
      <name val="Times New Roman CE"/>
      <charset val="238"/>
    </font>
    <font>
      <sz val="8.5"/>
      <name val="Times New Roman CE"/>
      <charset val="238"/>
    </font>
    <font>
      <b/>
      <sz val="9"/>
      <name val="Times New Roman CE"/>
      <charset val="238"/>
    </font>
    <font>
      <b/>
      <i/>
      <sz val="9"/>
      <name val="Times New Roman CE"/>
      <charset val="238"/>
    </font>
    <font>
      <b/>
      <i/>
      <sz val="8.5"/>
      <name val="Times New Roman CE"/>
      <charset val="238"/>
    </font>
    <font>
      <vertAlign val="superscript"/>
      <sz val="8.5"/>
      <name val="Times New Roman CE"/>
      <charset val="238"/>
    </font>
    <font>
      <sz val="8"/>
      <name val="Times New Roman CE"/>
      <family val="1"/>
      <charset val="238"/>
    </font>
    <font>
      <sz val="9"/>
      <name val="Times New Roman CE"/>
      <family val="1"/>
      <charset val="238"/>
    </font>
    <font>
      <sz val="8.5"/>
      <name val="Times New Roman CE"/>
      <family val="1"/>
      <charset val="238"/>
    </font>
    <font>
      <i/>
      <sz val="9"/>
      <name val="Times New Roman CE"/>
      <family val="1"/>
      <charset val="238"/>
    </font>
    <font>
      <b/>
      <sz val="9"/>
      <name val="Times New Roman CE"/>
      <family val="1"/>
      <charset val="238"/>
    </font>
    <font>
      <b/>
      <i/>
      <sz val="9"/>
      <name val="Times New Roman CE"/>
      <family val="1"/>
      <charset val="238"/>
    </font>
    <font>
      <vertAlign val="superscript"/>
      <sz val="8.5"/>
      <name val="Times New Roman CE"/>
      <family val="1"/>
      <charset val="238"/>
    </font>
    <font>
      <i/>
      <sz val="6.5"/>
      <name val="Times New Roman CE"/>
      <family val="1"/>
      <charset val="238"/>
    </font>
    <font>
      <b/>
      <sz val="10"/>
      <name val="Times New Roman CE"/>
      <family val="1"/>
      <charset val="238"/>
    </font>
    <font>
      <b/>
      <sz val="8"/>
      <name val="Times New Roman CE"/>
      <family val="1"/>
      <charset val="238"/>
    </font>
    <font>
      <b/>
      <i/>
      <sz val="10"/>
      <name val="Times New Roman CE"/>
      <family val="1"/>
      <charset val="238"/>
    </font>
    <font>
      <b/>
      <i/>
      <sz val="8"/>
      <name val="Times New Roman CE"/>
      <family val="1"/>
      <charset val="238"/>
    </font>
    <font>
      <u/>
      <sz val="11"/>
      <color theme="10"/>
      <name val="Calibri"/>
      <family val="2"/>
      <scheme val="minor"/>
    </font>
    <font>
      <b/>
      <u/>
      <sz val="14"/>
      <color rgb="FF00B0F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7"/>
      <name val="Times New Roman CE"/>
      <family val="1"/>
      <charset val="238"/>
    </font>
    <font>
      <b/>
      <sz val="8"/>
      <name val="Times New Roman CE"/>
      <charset val="238"/>
    </font>
    <font>
      <sz val="10"/>
      <name val="Times New Roman CE"/>
    </font>
    <font>
      <sz val="6.5"/>
      <name val="Times New Roman CE"/>
    </font>
    <font>
      <sz val="9"/>
      <name val="Times New Roman CE"/>
    </font>
    <font>
      <i/>
      <sz val="9"/>
      <name val="Times New Roman CE"/>
    </font>
    <font>
      <sz val="8.5"/>
      <name val="Times New Roman CE"/>
    </font>
    <font>
      <sz val="8"/>
      <name val="Times New Roman CE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medium">
        <color rgb="FF92CDDC"/>
      </left>
      <right/>
      <top/>
      <bottom style="medium">
        <color rgb="FF92CDDC"/>
      </bottom>
      <diagonal/>
    </border>
    <border>
      <left/>
      <right/>
      <top/>
      <bottom style="medium">
        <color rgb="FF92CDDC"/>
      </bottom>
      <diagonal/>
    </border>
    <border>
      <left/>
      <right style="medium">
        <color rgb="FF92CDDC"/>
      </right>
      <top/>
      <bottom style="medium">
        <color rgb="FF92CDDC"/>
      </bottom>
      <diagonal/>
    </border>
    <border>
      <left style="medium">
        <color rgb="FFB8CCE4"/>
      </left>
      <right style="medium">
        <color rgb="FFB8CCE4"/>
      </right>
      <top style="medium">
        <color rgb="FFB8CCE4"/>
      </top>
      <bottom style="thick">
        <color rgb="FF95B3D7"/>
      </bottom>
      <diagonal/>
    </border>
    <border>
      <left/>
      <right style="medium">
        <color rgb="FFB8CCE4"/>
      </right>
      <top style="medium">
        <color rgb="FFB8CCE4"/>
      </top>
      <bottom style="thick">
        <color rgb="FF95B3D7"/>
      </bottom>
      <diagonal/>
    </border>
    <border>
      <left style="medium">
        <color rgb="FFB8CCE4"/>
      </left>
      <right style="medium">
        <color rgb="FFB8CCE4"/>
      </right>
      <top/>
      <bottom style="medium">
        <color rgb="FFB8CCE4"/>
      </bottom>
      <diagonal/>
    </border>
    <border>
      <left/>
      <right style="medium">
        <color rgb="FFB8CCE4"/>
      </right>
      <top/>
      <bottom style="medium">
        <color rgb="FFB8CCE4"/>
      </bottom>
      <diagonal/>
    </border>
    <border>
      <left style="medium">
        <color rgb="FFB8CCE4"/>
      </left>
      <right style="medium">
        <color rgb="FFB8CCE4"/>
      </right>
      <top/>
      <bottom style="thick">
        <color rgb="FF95B3D7"/>
      </bottom>
      <diagonal/>
    </border>
    <border>
      <left/>
      <right style="medium">
        <color rgb="FFB8CCE4"/>
      </right>
      <top/>
      <bottom style="thick">
        <color rgb="FF95B3D7"/>
      </bottom>
      <diagonal/>
    </border>
  </borders>
  <cellStyleXfs count="22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9" fillId="0" borderId="0"/>
    <xf numFmtId="0" fontId="10" fillId="0" borderId="0"/>
    <xf numFmtId="0" fontId="37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9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/>
    <xf numFmtId="0" fontId="0" fillId="2" borderId="0" xfId="0" applyFill="1"/>
    <xf numFmtId="0" fontId="4" fillId="0" borderId="0" xfId="9" applyAlignment="1" applyProtection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165" fontId="12" fillId="0" borderId="0" xfId="0" applyNumberFormat="1" applyFont="1" applyAlignment="1" applyProtection="1">
      <alignment horizontal="left"/>
    </xf>
    <xf numFmtId="165" fontId="13" fillId="0" borderId="0" xfId="0" applyNumberFormat="1" applyFont="1" applyAlignment="1" applyProtection="1">
      <alignment horizontal="center"/>
    </xf>
    <xf numFmtId="165" fontId="13" fillId="0" borderId="0" xfId="0" applyNumberFormat="1" applyFont="1" applyProtection="1"/>
    <xf numFmtId="1" fontId="13" fillId="0" borderId="0" xfId="0" applyNumberFormat="1" applyFont="1" applyProtection="1"/>
    <xf numFmtId="1" fontId="12" fillId="0" borderId="0" xfId="0" applyNumberFormat="1" applyFont="1" applyProtection="1"/>
    <xf numFmtId="165" fontId="14" fillId="0" borderId="0" xfId="0" applyNumberFormat="1" applyFont="1" applyAlignment="1" applyProtection="1">
      <alignment horizontal="left"/>
    </xf>
    <xf numFmtId="0" fontId="13" fillId="0" borderId="0" xfId="0" applyFont="1" applyAlignment="1">
      <alignment horizontal="center"/>
    </xf>
    <xf numFmtId="165" fontId="15" fillId="0" borderId="0" xfId="0" applyNumberFormat="1" applyFont="1" applyProtection="1"/>
    <xf numFmtId="1" fontId="15" fillId="0" borderId="0" xfId="0" applyNumberFormat="1" applyFont="1" applyProtection="1"/>
    <xf numFmtId="0" fontId="16" fillId="0" borderId="0" xfId="0" applyFont="1"/>
    <xf numFmtId="165" fontId="15" fillId="0" borderId="0" xfId="0" applyNumberFormat="1" applyFont="1" applyAlignment="1" applyProtection="1">
      <alignment horizontal="center"/>
    </xf>
    <xf numFmtId="165" fontId="17" fillId="0" borderId="0" xfId="0" applyNumberFormat="1" applyFont="1" applyAlignment="1" applyProtection="1">
      <alignment horizontal="left"/>
    </xf>
    <xf numFmtId="0" fontId="13" fillId="0" borderId="0" xfId="0" applyFont="1" applyAlignment="1" applyProtection="1">
      <alignment horizontal="center"/>
    </xf>
    <xf numFmtId="165" fontId="18" fillId="0" borderId="12" xfId="0" applyNumberFormat="1" applyFont="1" applyBorder="1" applyAlignment="1" applyProtection="1">
      <alignment horizontal="left"/>
    </xf>
    <xf numFmtId="165" fontId="18" fillId="0" borderId="12" xfId="0" applyNumberFormat="1" applyFont="1" applyBorder="1" applyAlignment="1" applyProtection="1">
      <alignment horizontal="center" vertical="center"/>
    </xf>
    <xf numFmtId="165" fontId="18" fillId="0" borderId="8" xfId="0" applyNumberFormat="1" applyFont="1" applyBorder="1" applyAlignment="1" applyProtection="1">
      <alignment horizontal="center" vertical="center" wrapText="1"/>
    </xf>
    <xf numFmtId="1" fontId="18" fillId="0" borderId="8" xfId="0" applyNumberFormat="1" applyFont="1" applyBorder="1" applyAlignment="1" applyProtection="1">
      <alignment horizontal="center" vertical="center" wrapText="1"/>
    </xf>
    <xf numFmtId="1" fontId="18" fillId="0" borderId="13" xfId="0" applyNumberFormat="1" applyFont="1" applyBorder="1" applyAlignment="1" applyProtection="1">
      <alignment horizontal="center" vertical="center" wrapText="1"/>
    </xf>
    <xf numFmtId="0" fontId="20" fillId="0" borderId="12" xfId="0" applyFont="1" applyBorder="1" applyAlignment="1" applyProtection="1">
      <alignment horizontal="left"/>
    </xf>
    <xf numFmtId="0" fontId="20" fillId="0" borderId="12" xfId="0" applyFont="1" applyBorder="1" applyAlignment="1" applyProtection="1">
      <alignment horizontal="center"/>
    </xf>
    <xf numFmtId="0" fontId="20" fillId="0" borderId="10" xfId="0" applyFont="1" applyBorder="1" applyAlignment="1" applyProtection="1">
      <alignment horizontal="left"/>
    </xf>
    <xf numFmtId="1" fontId="20" fillId="0" borderId="10" xfId="0" applyNumberFormat="1" applyFont="1" applyBorder="1" applyAlignment="1" applyProtection="1">
      <alignment horizontal="left"/>
    </xf>
    <xf numFmtId="1" fontId="20" fillId="0" borderId="11" xfId="0" applyNumberFormat="1" applyFont="1" applyBorder="1" applyAlignment="1" applyProtection="1">
      <alignment horizontal="left"/>
    </xf>
    <xf numFmtId="0" fontId="21" fillId="0" borderId="12" xfId="0" applyFont="1" applyBorder="1" applyAlignment="1" applyProtection="1">
      <alignment horizontal="left"/>
    </xf>
    <xf numFmtId="0" fontId="16" fillId="0" borderId="12" xfId="0" applyFont="1" applyBorder="1" applyAlignment="1" applyProtection="1">
      <alignment horizontal="center"/>
    </xf>
    <xf numFmtId="0" fontId="16" fillId="0" borderId="8" xfId="0" applyFont="1" applyBorder="1" applyAlignment="1" applyProtection="1">
      <alignment horizontal="center"/>
    </xf>
    <xf numFmtId="1" fontId="16" fillId="0" borderId="8" xfId="0" applyNumberFormat="1" applyFont="1" applyBorder="1" applyAlignment="1" applyProtection="1">
      <alignment horizontal="right"/>
    </xf>
    <xf numFmtId="1" fontId="16" fillId="0" borderId="13" xfId="0" applyNumberFormat="1" applyFont="1" applyBorder="1" applyAlignment="1" applyProtection="1">
      <alignment horizontal="right"/>
    </xf>
    <xf numFmtId="0" fontId="22" fillId="0" borderId="12" xfId="0" applyFont="1" applyBorder="1" applyAlignment="1" applyProtection="1">
      <alignment horizontal="left"/>
    </xf>
    <xf numFmtId="0" fontId="16" fillId="0" borderId="8" xfId="0" applyFont="1" applyBorder="1" applyAlignment="1" applyProtection="1">
      <alignment horizontal="left"/>
    </xf>
    <xf numFmtId="1" fontId="23" fillId="0" borderId="8" xfId="0" applyNumberFormat="1" applyFont="1" applyBorder="1" applyAlignment="1" applyProtection="1">
      <alignment horizontal="right"/>
    </xf>
    <xf numFmtId="1" fontId="23" fillId="0" borderId="13" xfId="0" applyNumberFormat="1" applyFont="1" applyBorder="1" applyAlignment="1" applyProtection="1">
      <alignment horizontal="right"/>
    </xf>
    <xf numFmtId="0" fontId="23" fillId="0" borderId="8" xfId="0" applyFont="1" applyBorder="1" applyAlignment="1" applyProtection="1">
      <alignment horizontal="left"/>
    </xf>
    <xf numFmtId="0" fontId="18" fillId="0" borderId="12" xfId="0" applyFont="1" applyBorder="1" applyAlignment="1" applyProtection="1">
      <alignment horizontal="left"/>
    </xf>
    <xf numFmtId="0" fontId="20" fillId="0" borderId="8" xfId="0" applyFont="1" applyBorder="1" applyAlignment="1" applyProtection="1">
      <alignment horizontal="center"/>
    </xf>
    <xf numFmtId="1" fontId="20" fillId="0" borderId="8" xfId="0" applyNumberFormat="1" applyFont="1" applyBorder="1" applyAlignment="1" applyProtection="1">
      <alignment horizontal="right"/>
    </xf>
    <xf numFmtId="1" fontId="20" fillId="0" borderId="13" xfId="0" applyNumberFormat="1" applyFont="1" applyBorder="1" applyAlignment="1" applyProtection="1">
      <alignment horizontal="right"/>
    </xf>
    <xf numFmtId="0" fontId="19" fillId="0" borderId="12" xfId="0" applyFont="1" applyBorder="1" applyAlignment="1" applyProtection="1">
      <alignment horizontal="left"/>
    </xf>
    <xf numFmtId="0" fontId="20" fillId="0" borderId="8" xfId="0" applyFont="1" applyBorder="1" applyAlignment="1" applyProtection="1">
      <alignment horizontal="left"/>
    </xf>
    <xf numFmtId="165" fontId="19" fillId="0" borderId="12" xfId="0" applyNumberFormat="1" applyFont="1" applyBorder="1" applyAlignment="1" applyProtection="1">
      <alignment horizontal="left"/>
    </xf>
    <xf numFmtId="165" fontId="20" fillId="0" borderId="8" xfId="0" applyNumberFormat="1" applyFont="1" applyBorder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0" fontId="13" fillId="0" borderId="0" xfId="0" applyFont="1" applyBorder="1" applyAlignment="1" applyProtection="1">
      <alignment horizontal="center"/>
    </xf>
    <xf numFmtId="1" fontId="25" fillId="0" borderId="0" xfId="0" applyNumberFormat="1" applyFont="1" applyBorder="1" applyAlignment="1" applyProtection="1">
      <alignment horizontal="center"/>
    </xf>
    <xf numFmtId="0" fontId="13" fillId="0" borderId="12" xfId="0" applyFont="1" applyBorder="1" applyAlignment="1" applyProtection="1">
      <alignment horizontal="left"/>
    </xf>
    <xf numFmtId="0" fontId="13" fillId="0" borderId="12" xfId="0" applyFont="1" applyBorder="1" applyAlignment="1" applyProtection="1">
      <alignment horizontal="center"/>
    </xf>
    <xf numFmtId="0" fontId="13" fillId="0" borderId="10" xfId="0" applyFont="1" applyBorder="1" applyAlignment="1" applyProtection="1">
      <alignment horizontal="left"/>
    </xf>
    <xf numFmtId="1" fontId="13" fillId="0" borderId="10" xfId="0" applyNumberFormat="1" applyFont="1" applyBorder="1" applyAlignment="1" applyProtection="1">
      <alignment horizontal="left"/>
    </xf>
    <xf numFmtId="1" fontId="13" fillId="0" borderId="11" xfId="0" applyNumberFormat="1" applyFont="1" applyBorder="1" applyAlignment="1" applyProtection="1">
      <alignment horizontal="left"/>
    </xf>
    <xf numFmtId="0" fontId="26" fillId="0" borderId="12" xfId="0" applyFont="1" applyBorder="1" applyAlignment="1" applyProtection="1">
      <alignment horizontal="left"/>
    </xf>
    <xf numFmtId="0" fontId="27" fillId="0" borderId="12" xfId="0" applyFont="1" applyBorder="1" applyAlignment="1" applyProtection="1">
      <alignment horizontal="center"/>
    </xf>
    <xf numFmtId="0" fontId="27" fillId="0" borderId="8" xfId="0" applyFont="1" applyBorder="1" applyAlignment="1" applyProtection="1">
      <alignment horizontal="center"/>
    </xf>
    <xf numFmtId="1" fontId="27" fillId="0" borderId="8" xfId="0" applyNumberFormat="1" applyFont="1" applyBorder="1" applyAlignment="1" applyProtection="1">
      <alignment horizontal="right"/>
    </xf>
    <xf numFmtId="1" fontId="27" fillId="0" borderId="13" xfId="0" applyNumberFormat="1" applyFont="1" applyBorder="1" applyAlignment="1" applyProtection="1">
      <alignment horizontal="right"/>
    </xf>
    <xf numFmtId="0" fontId="28" fillId="0" borderId="12" xfId="0" applyFont="1" applyBorder="1" applyAlignment="1" applyProtection="1">
      <alignment horizontal="left"/>
    </xf>
    <xf numFmtId="0" fontId="27" fillId="0" borderId="8" xfId="0" applyFont="1" applyBorder="1" applyAlignment="1" applyProtection="1">
      <alignment horizontal="left"/>
    </xf>
    <xf numFmtId="0" fontId="29" fillId="0" borderId="12" xfId="0" applyFont="1" applyBorder="1" applyAlignment="1" applyProtection="1">
      <alignment horizontal="left"/>
    </xf>
    <xf numFmtId="0" fontId="30" fillId="0" borderId="12" xfId="0" applyFont="1" applyBorder="1" applyAlignment="1" applyProtection="1">
      <alignment horizontal="left"/>
    </xf>
    <xf numFmtId="0" fontId="17" fillId="0" borderId="8" xfId="0" applyFont="1" applyBorder="1" applyAlignment="1" applyProtection="1">
      <alignment horizontal="left"/>
    </xf>
    <xf numFmtId="165" fontId="26" fillId="0" borderId="12" xfId="0" applyNumberFormat="1" applyFont="1" applyBorder="1" applyAlignment="1" applyProtection="1">
      <alignment horizontal="left"/>
    </xf>
    <xf numFmtId="165" fontId="27" fillId="0" borderId="8" xfId="0" applyNumberFormat="1" applyFont="1" applyBorder="1" applyAlignment="1" applyProtection="1">
      <alignment horizontal="left"/>
    </xf>
    <xf numFmtId="165" fontId="28" fillId="0" borderId="12" xfId="0" applyNumberFormat="1" applyFont="1" applyBorder="1" applyAlignment="1" applyProtection="1">
      <alignment horizontal="left"/>
    </xf>
    <xf numFmtId="0" fontId="13" fillId="0" borderId="0" xfId="0" applyFont="1"/>
    <xf numFmtId="0" fontId="13" fillId="0" borderId="18" xfId="0" applyFont="1" applyBorder="1" applyAlignment="1" applyProtection="1">
      <alignment horizontal="center"/>
    </xf>
    <xf numFmtId="164" fontId="13" fillId="0" borderId="10" xfId="0" applyNumberFormat="1" applyFont="1" applyBorder="1" applyAlignment="1" applyProtection="1">
      <alignment horizontal="left"/>
    </xf>
    <xf numFmtId="164" fontId="13" fillId="0" borderId="10" xfId="0" applyNumberFormat="1" applyFont="1" applyBorder="1" applyAlignment="1" applyProtection="1">
      <alignment horizontal="center"/>
    </xf>
    <xf numFmtId="164" fontId="13" fillId="0" borderId="11" xfId="0" applyNumberFormat="1" applyFont="1" applyBorder="1" applyAlignment="1" applyProtection="1">
      <alignment horizontal="left"/>
    </xf>
    <xf numFmtId="0" fontId="13" fillId="0" borderId="8" xfId="0" applyFont="1" applyBorder="1" applyAlignment="1" applyProtection="1">
      <alignment horizontal="left"/>
    </xf>
    <xf numFmtId="164" fontId="13" fillId="0" borderId="8" xfId="0" applyNumberFormat="1" applyFont="1" applyBorder="1" applyAlignment="1" applyProtection="1">
      <alignment horizontal="right"/>
    </xf>
    <xf numFmtId="164" fontId="13" fillId="0" borderId="13" xfId="0" applyNumberFormat="1" applyFont="1" applyBorder="1" applyAlignment="1" applyProtection="1">
      <alignment horizontal="right"/>
    </xf>
    <xf numFmtId="164" fontId="27" fillId="0" borderId="8" xfId="0" applyNumberFormat="1" applyFont="1" applyBorder="1" applyAlignment="1" applyProtection="1">
      <alignment horizontal="right"/>
    </xf>
    <xf numFmtId="164" fontId="27" fillId="0" borderId="13" xfId="0" applyNumberFormat="1" applyFont="1" applyBorder="1" applyAlignment="1" applyProtection="1">
      <alignment horizontal="right"/>
    </xf>
    <xf numFmtId="0" fontId="26" fillId="0" borderId="12" xfId="0" applyFont="1" applyBorder="1"/>
    <xf numFmtId="0" fontId="13" fillId="0" borderId="0" xfId="0" applyFont="1" applyBorder="1"/>
    <xf numFmtId="1" fontId="25" fillId="0" borderId="0" xfId="0" applyNumberFormat="1" applyFont="1" applyBorder="1" applyAlignment="1" applyProtection="1">
      <alignment horizontal="right"/>
    </xf>
    <xf numFmtId="1" fontId="13" fillId="0" borderId="0" xfId="0" applyNumberFormat="1" applyFont="1" applyBorder="1" applyAlignment="1" applyProtection="1">
      <alignment horizontal="center"/>
    </xf>
    <xf numFmtId="164" fontId="13" fillId="0" borderId="0" xfId="0" applyNumberFormat="1" applyFont="1"/>
    <xf numFmtId="0" fontId="0" fillId="3" borderId="0" xfId="0" applyFill="1"/>
    <xf numFmtId="0" fontId="32" fillId="0" borderId="0" xfId="0" applyFont="1" applyBorder="1" applyAlignment="1" applyProtection="1">
      <alignment horizontal="left"/>
    </xf>
    <xf numFmtId="165" fontId="33" fillId="0" borderId="0" xfId="0" applyNumberFormat="1" applyFont="1" applyAlignment="1" applyProtection="1">
      <alignment horizontal="left"/>
    </xf>
    <xf numFmtId="165" fontId="34" fillId="0" borderId="0" xfId="0" applyNumberFormat="1" applyFont="1" applyAlignment="1" applyProtection="1">
      <alignment horizontal="left"/>
    </xf>
    <xf numFmtId="165" fontId="35" fillId="0" borderId="0" xfId="0" applyNumberFormat="1" applyFont="1" applyAlignment="1" applyProtection="1">
      <alignment horizontal="left"/>
    </xf>
    <xf numFmtId="165" fontId="36" fillId="0" borderId="0" xfId="0" applyNumberFormat="1" applyFont="1" applyAlignment="1" applyProtection="1">
      <alignment horizontal="left"/>
    </xf>
    <xf numFmtId="0" fontId="12" fillId="0" borderId="0" xfId="0" applyFont="1" applyAlignment="1">
      <alignment horizontal="left"/>
    </xf>
    <xf numFmtId="1" fontId="13" fillId="0" borderId="8" xfId="0" applyNumberFormat="1" applyFont="1" applyBorder="1" applyAlignment="1" applyProtection="1">
      <alignment horizontal="center" vertical="center" wrapText="1"/>
    </xf>
    <xf numFmtId="1" fontId="13" fillId="0" borderId="13" xfId="0" applyNumberFormat="1" applyFont="1" applyBorder="1" applyAlignment="1" applyProtection="1">
      <alignment horizontal="center" vertical="center" wrapText="1"/>
    </xf>
    <xf numFmtId="1" fontId="27" fillId="0" borderId="10" xfId="0" applyNumberFormat="1" applyFont="1" applyBorder="1" applyAlignment="1" applyProtection="1"/>
    <xf numFmtId="1" fontId="27" fillId="0" borderId="11" xfId="0" applyNumberFormat="1" applyFont="1" applyBorder="1" applyAlignment="1" applyProtection="1"/>
    <xf numFmtId="1" fontId="17" fillId="0" borderId="8" xfId="0" applyNumberFormat="1" applyFont="1" applyBorder="1" applyAlignment="1" applyProtection="1">
      <alignment horizontal="right"/>
    </xf>
    <xf numFmtId="1" fontId="17" fillId="0" borderId="13" xfId="0" applyNumberFormat="1" applyFont="1" applyBorder="1" applyAlignment="1" applyProtection="1">
      <alignment horizontal="right"/>
    </xf>
    <xf numFmtId="1" fontId="0" fillId="0" borderId="0" xfId="0" applyNumberFormat="1"/>
    <xf numFmtId="0" fontId="38" fillId="0" borderId="0" xfId="20" applyFont="1" applyAlignment="1"/>
    <xf numFmtId="0" fontId="39" fillId="4" borderId="20" xfId="0" applyFont="1" applyFill="1" applyBorder="1" applyAlignment="1">
      <alignment horizontal="center" vertical="top" wrapText="1"/>
    </xf>
    <xf numFmtId="0" fontId="39" fillId="4" borderId="21" xfId="0" applyFont="1" applyFill="1" applyBorder="1" applyAlignment="1">
      <alignment horizontal="center" vertical="top" wrapText="1"/>
    </xf>
    <xf numFmtId="0" fontId="39" fillId="4" borderId="22" xfId="0" applyFont="1" applyFill="1" applyBorder="1" applyAlignment="1">
      <alignment horizontal="center" vertical="top" wrapText="1"/>
    </xf>
    <xf numFmtId="0" fontId="11" fillId="5" borderId="23" xfId="0" applyFont="1" applyFill="1" applyBorder="1" applyAlignment="1">
      <alignment horizontal="left" vertical="top" wrapText="1"/>
    </xf>
    <xf numFmtId="0" fontId="40" fillId="5" borderId="24" xfId="0" applyFont="1" applyFill="1" applyBorder="1" applyAlignment="1">
      <alignment horizontal="center" vertical="top" wrapText="1"/>
    </xf>
    <xf numFmtId="0" fontId="40" fillId="5" borderId="25" xfId="0" applyFont="1" applyFill="1" applyBorder="1" applyAlignment="1">
      <alignment horizontal="center" vertical="top" wrapText="1"/>
    </xf>
    <xf numFmtId="0" fontId="11" fillId="0" borderId="23" xfId="0" applyFont="1" applyBorder="1" applyAlignment="1">
      <alignment horizontal="left" vertical="top" wrapText="1"/>
    </xf>
    <xf numFmtId="0" fontId="40" fillId="0" borderId="24" xfId="0" applyFont="1" applyBorder="1" applyAlignment="1">
      <alignment horizontal="center" vertical="top" wrapText="1"/>
    </xf>
    <xf numFmtId="0" fontId="40" fillId="0" borderId="25" xfId="0" applyFont="1" applyBorder="1" applyAlignment="1">
      <alignment horizontal="center" vertical="top" wrapText="1"/>
    </xf>
    <xf numFmtId="0" fontId="41" fillId="0" borderId="0" xfId="0" applyFont="1"/>
    <xf numFmtId="0" fontId="42" fillId="0" borderId="0" xfId="0" applyFont="1"/>
    <xf numFmtId="0" fontId="13" fillId="0" borderId="9" xfId="0" applyFont="1" applyBorder="1" applyAlignment="1" applyProtection="1">
      <alignment horizontal="left"/>
    </xf>
    <xf numFmtId="1" fontId="43" fillId="0" borderId="8" xfId="0" applyNumberFormat="1" applyFont="1" applyBorder="1" applyAlignment="1" applyProtection="1">
      <alignment horizontal="right"/>
    </xf>
    <xf numFmtId="1" fontId="43" fillId="0" borderId="13" xfId="0" applyNumberFormat="1" applyFont="1" applyBorder="1" applyAlignment="1" applyProtection="1">
      <alignment horizontal="right"/>
    </xf>
    <xf numFmtId="1" fontId="36" fillId="0" borderId="8" xfId="0" applyNumberFormat="1" applyFont="1" applyBorder="1" applyAlignment="1" applyProtection="1">
      <alignment horizontal="right"/>
    </xf>
    <xf numFmtId="1" fontId="36" fillId="0" borderId="13" xfId="0" applyNumberFormat="1" applyFont="1" applyBorder="1" applyAlignment="1" applyProtection="1">
      <alignment horizontal="right"/>
    </xf>
    <xf numFmtId="1" fontId="25" fillId="0" borderId="8" xfId="0" applyNumberFormat="1" applyFont="1" applyBorder="1" applyAlignment="1" applyProtection="1">
      <alignment horizontal="right"/>
    </xf>
    <xf numFmtId="1" fontId="25" fillId="0" borderId="13" xfId="0" applyNumberFormat="1" applyFont="1" applyBorder="1" applyAlignment="1" applyProtection="1">
      <alignment horizontal="right"/>
    </xf>
    <xf numFmtId="0" fontId="13" fillId="0" borderId="8" xfId="0" applyFont="1" applyBorder="1" applyAlignment="1" applyProtection="1">
      <alignment horizontal="center"/>
    </xf>
    <xf numFmtId="1" fontId="13" fillId="0" borderId="8" xfId="0" applyNumberFormat="1" applyFont="1" applyBorder="1" applyAlignment="1" applyProtection="1">
      <alignment horizontal="right"/>
    </xf>
    <xf numFmtId="1" fontId="13" fillId="0" borderId="13" xfId="0" applyNumberFormat="1" applyFont="1" applyBorder="1" applyAlignment="1" applyProtection="1">
      <alignment horizontal="right"/>
    </xf>
    <xf numFmtId="0" fontId="13" fillId="0" borderId="10" xfId="0" applyFont="1" applyBorder="1" applyAlignment="1" applyProtection="1">
      <alignment horizontal="center"/>
    </xf>
    <xf numFmtId="1" fontId="18" fillId="0" borderId="0" xfId="0" quotePrefix="1" applyNumberFormat="1" applyFont="1" applyBorder="1" applyAlignment="1" applyProtection="1">
      <alignment horizontal="center" vertical="center" wrapText="1"/>
    </xf>
    <xf numFmtId="1" fontId="18" fillId="0" borderId="0" xfId="0" applyNumberFormat="1" applyFont="1" applyBorder="1" applyAlignment="1" applyProtection="1">
      <alignment horizontal="center" vertical="center" wrapText="1"/>
    </xf>
    <xf numFmtId="1" fontId="19" fillId="0" borderId="0" xfId="0" applyNumberFormat="1" applyFont="1" applyBorder="1" applyAlignment="1">
      <alignment horizontal="center" vertical="center" wrapText="1"/>
    </xf>
    <xf numFmtId="1" fontId="20" fillId="0" borderId="0" xfId="0" applyNumberFormat="1" applyFont="1" applyBorder="1" applyAlignment="1" applyProtection="1">
      <alignment horizontal="left"/>
    </xf>
    <xf numFmtId="1" fontId="44" fillId="0" borderId="0" xfId="0" applyNumberFormat="1" applyFont="1" applyProtection="1"/>
    <xf numFmtId="1" fontId="45" fillId="0" borderId="0" xfId="0" applyNumberFormat="1" applyFont="1" applyProtection="1"/>
    <xf numFmtId="1" fontId="46" fillId="0" borderId="0" xfId="0" quotePrefix="1" applyNumberFormat="1" applyFont="1" applyBorder="1" applyAlignment="1" applyProtection="1">
      <alignment horizontal="center" vertical="center" wrapText="1"/>
    </xf>
    <xf numFmtId="1" fontId="46" fillId="0" borderId="0" xfId="0" applyNumberFormat="1" applyFont="1" applyBorder="1" applyAlignment="1" applyProtection="1">
      <alignment horizontal="center" vertical="center" wrapText="1"/>
    </xf>
    <xf numFmtId="1" fontId="47" fillId="0" borderId="0" xfId="0" applyNumberFormat="1" applyFont="1" applyBorder="1" applyAlignment="1">
      <alignment horizontal="center" vertical="center" wrapText="1"/>
    </xf>
    <xf numFmtId="1" fontId="48" fillId="0" borderId="0" xfId="0" applyNumberFormat="1" applyFont="1" applyBorder="1" applyAlignment="1" applyProtection="1">
      <alignment horizontal="right"/>
    </xf>
    <xf numFmtId="1" fontId="49" fillId="0" borderId="0" xfId="0" applyNumberFormat="1" applyFont="1" applyBorder="1" applyAlignment="1" applyProtection="1">
      <alignment horizontal="center"/>
    </xf>
    <xf numFmtId="1" fontId="49" fillId="0" borderId="0" xfId="0" applyNumberFormat="1" applyFont="1" applyBorder="1" applyAlignment="1" applyProtection="1">
      <alignment horizontal="right"/>
    </xf>
    <xf numFmtId="164" fontId="45" fillId="0" borderId="0" xfId="0" applyNumberFormat="1" applyFont="1"/>
    <xf numFmtId="0" fontId="45" fillId="0" borderId="0" xfId="0" applyFont="1"/>
    <xf numFmtId="1" fontId="27" fillId="0" borderId="0" xfId="0" applyNumberFormat="1" applyFont="1" applyFill="1" applyBorder="1" applyAlignment="1" applyProtection="1">
      <alignment horizontal="right"/>
    </xf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50" fillId="0" borderId="26" xfId="0" applyFont="1" applyBorder="1" applyAlignment="1">
      <alignment horizontal="justify" vertical="center" wrapText="1"/>
    </xf>
    <xf numFmtId="0" fontId="52" fillId="0" borderId="27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1" fillId="0" borderId="28" xfId="0" applyFont="1" applyBorder="1" applyAlignment="1">
      <alignment horizontal="justify" vertical="center" wrapText="1"/>
    </xf>
    <xf numFmtId="0" fontId="53" fillId="0" borderId="29" xfId="0" applyFont="1" applyBorder="1" applyAlignment="1">
      <alignment horizontal="right" vertical="center" wrapText="1"/>
    </xf>
    <xf numFmtId="0" fontId="50" fillId="0" borderId="29" xfId="0" applyFont="1" applyBorder="1" applyAlignment="1">
      <alignment horizontal="right" vertical="center" wrapText="1"/>
    </xf>
    <xf numFmtId="0" fontId="53" fillId="0" borderId="31" xfId="0" applyFont="1" applyBorder="1" applyAlignment="1">
      <alignment horizontal="right" vertical="center" wrapText="1"/>
    </xf>
    <xf numFmtId="0" fontId="50" fillId="0" borderId="31" xfId="0" applyFont="1" applyBorder="1" applyAlignment="1">
      <alignment horizontal="right" vertical="center" wrapText="1"/>
    </xf>
    <xf numFmtId="11" fontId="0" fillId="0" borderId="0" xfId="0" applyNumberFormat="1"/>
    <xf numFmtId="0" fontId="51" fillId="0" borderId="28" xfId="0" applyFont="1" applyBorder="1" applyAlignment="1">
      <alignment horizontal="left" vertical="center" wrapText="1"/>
    </xf>
    <xf numFmtId="0" fontId="51" fillId="0" borderId="30" xfId="0" applyFont="1" applyBorder="1" applyAlignment="1">
      <alignment horizontal="left" vertical="center" wrapText="1"/>
    </xf>
    <xf numFmtId="166" fontId="0" fillId="0" borderId="0" xfId="21" applyNumberFormat="1" applyFont="1"/>
    <xf numFmtId="2" fontId="0" fillId="0" borderId="0" xfId="0" applyNumberFormat="1"/>
    <xf numFmtId="1" fontId="18" fillId="0" borderId="10" xfId="0" applyNumberFormat="1" applyFont="1" applyBorder="1" applyAlignment="1" applyProtection="1">
      <alignment horizontal="center" vertical="center" wrapText="1"/>
    </xf>
    <xf numFmtId="1" fontId="18" fillId="0" borderId="8" xfId="0" applyNumberFormat="1" applyFont="1" applyBorder="1" applyAlignment="1" applyProtection="1">
      <alignment horizontal="center" vertical="center" wrapText="1"/>
    </xf>
    <xf numFmtId="1" fontId="18" fillId="0" borderId="11" xfId="0" quotePrefix="1" applyNumberFormat="1" applyFont="1" applyBorder="1" applyAlignment="1" applyProtection="1">
      <alignment horizontal="center" vertical="center" wrapText="1"/>
    </xf>
    <xf numFmtId="1" fontId="18" fillId="0" borderId="13" xfId="0" applyNumberFormat="1" applyFont="1" applyBorder="1" applyAlignment="1" applyProtection="1">
      <alignment horizontal="center" vertical="center" wrapText="1"/>
    </xf>
    <xf numFmtId="165" fontId="18" fillId="0" borderId="12" xfId="0" applyNumberFormat="1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/>
    </xf>
    <xf numFmtId="0" fontId="19" fillId="0" borderId="15" xfId="0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 wrapText="1"/>
    </xf>
    <xf numFmtId="0" fontId="19" fillId="0" borderId="16" xfId="0" applyFont="1" applyBorder="1" applyAlignment="1" applyProtection="1">
      <alignment horizontal="center" vertical="center" wrapText="1"/>
    </xf>
    <xf numFmtId="1" fontId="19" fillId="0" borderId="8" xfId="0" applyNumberFormat="1" applyFont="1" applyBorder="1" applyAlignment="1" applyProtection="1">
      <alignment horizontal="center" vertical="center" wrapText="1"/>
    </xf>
    <xf numFmtId="1" fontId="19" fillId="0" borderId="16" xfId="0" applyNumberFormat="1" applyFont="1" applyBorder="1" applyAlignment="1" applyProtection="1">
      <alignment horizontal="center" vertical="center" wrapText="1"/>
    </xf>
    <xf numFmtId="1" fontId="19" fillId="0" borderId="8" xfId="0" applyNumberFormat="1" applyFont="1" applyBorder="1" applyAlignment="1">
      <alignment horizontal="center" vertical="center" wrapText="1"/>
    </xf>
    <xf numFmtId="1" fontId="19" fillId="0" borderId="16" xfId="0" applyNumberFormat="1" applyFont="1" applyBorder="1" applyAlignment="1">
      <alignment horizontal="center" vertical="center" wrapText="1"/>
    </xf>
    <xf numFmtId="1" fontId="19" fillId="0" borderId="13" xfId="0" applyNumberFormat="1" applyFont="1" applyBorder="1" applyAlignment="1">
      <alignment horizontal="center" vertical="center" wrapText="1"/>
    </xf>
    <xf numFmtId="1" fontId="19" fillId="0" borderId="17" xfId="0" applyNumberFormat="1" applyFont="1" applyBorder="1" applyAlignment="1">
      <alignment horizontal="center" vertical="center" wrapText="1"/>
    </xf>
    <xf numFmtId="165" fontId="18" fillId="0" borderId="9" xfId="0" applyNumberFormat="1" applyFont="1" applyBorder="1" applyAlignment="1" applyProtection="1">
      <alignment horizontal="center" vertical="center"/>
    </xf>
    <xf numFmtId="0" fontId="18" fillId="0" borderId="10" xfId="0" applyFont="1" applyBorder="1" applyAlignment="1" applyProtection="1">
      <alignment horizontal="center" vertical="center"/>
    </xf>
    <xf numFmtId="0" fontId="18" fillId="0" borderId="8" xfId="0" applyFont="1" applyBorder="1" applyAlignment="1" applyProtection="1">
      <alignment horizontal="center" vertical="center"/>
    </xf>
    <xf numFmtId="165" fontId="18" fillId="0" borderId="10" xfId="0" applyNumberFormat="1" applyFont="1" applyBorder="1" applyAlignment="1" applyProtection="1">
      <alignment horizontal="center" vertical="center" wrapText="1"/>
    </xf>
    <xf numFmtId="165" fontId="18" fillId="0" borderId="8" xfId="0" applyNumberFormat="1" applyFont="1" applyBorder="1" applyAlignment="1" applyProtection="1">
      <alignment horizontal="center" vertical="center" wrapText="1"/>
    </xf>
    <xf numFmtId="1" fontId="28" fillId="0" borderId="13" xfId="0" applyNumberFormat="1" applyFont="1" applyBorder="1" applyAlignment="1" applyProtection="1">
      <alignment horizontal="center" vertical="center" wrapText="1"/>
    </xf>
    <xf numFmtId="1" fontId="28" fillId="0" borderId="17" xfId="0" applyNumberFormat="1" applyFont="1" applyBorder="1" applyAlignment="1" applyProtection="1">
      <alignment horizontal="center" vertical="center" wrapText="1"/>
    </xf>
    <xf numFmtId="0" fontId="18" fillId="0" borderId="18" xfId="0" applyFont="1" applyBorder="1" applyAlignment="1" applyProtection="1">
      <alignment horizontal="center" vertical="center"/>
    </xf>
    <xf numFmtId="0" fontId="18" fillId="0" borderId="12" xfId="0" applyFont="1" applyBorder="1" applyAlignment="1" applyProtection="1">
      <alignment horizontal="center" vertical="center"/>
    </xf>
    <xf numFmtId="1" fontId="26" fillId="0" borderId="10" xfId="0" applyNumberFormat="1" applyFont="1" applyBorder="1" applyAlignment="1" applyProtection="1">
      <alignment horizontal="center" vertical="center" wrapText="1"/>
    </xf>
    <xf numFmtId="1" fontId="26" fillId="0" borderId="8" xfId="0" applyNumberFormat="1" applyFont="1" applyBorder="1" applyAlignment="1" applyProtection="1">
      <alignment horizontal="center" vertical="center" wrapText="1"/>
    </xf>
    <xf numFmtId="1" fontId="26" fillId="0" borderId="19" xfId="0" applyNumberFormat="1" applyFont="1" applyBorder="1" applyAlignment="1" applyProtection="1">
      <alignment horizontal="center" vertical="center" wrapText="1"/>
    </xf>
    <xf numFmtId="1" fontId="26" fillId="0" borderId="13" xfId="0" applyNumberFormat="1" applyFont="1" applyBorder="1" applyAlignment="1" applyProtection="1">
      <alignment horizontal="center" vertical="center" wrapText="1"/>
    </xf>
    <xf numFmtId="165" fontId="19" fillId="0" borderId="12" xfId="0" applyNumberFormat="1" applyFont="1" applyBorder="1" applyAlignment="1" applyProtection="1">
      <alignment horizontal="center" vertical="center"/>
    </xf>
    <xf numFmtId="165" fontId="19" fillId="0" borderId="14" xfId="0" applyNumberFormat="1" applyFont="1" applyBorder="1" applyAlignment="1" applyProtection="1">
      <alignment horizontal="center" vertical="center"/>
    </xf>
    <xf numFmtId="0" fontId="19" fillId="0" borderId="12" xfId="0" applyFont="1" applyBorder="1" applyAlignment="1" applyProtection="1">
      <alignment horizontal="center" vertical="center"/>
    </xf>
    <xf numFmtId="0" fontId="19" fillId="0" borderId="14" xfId="0" applyFont="1" applyBorder="1" applyAlignment="1" applyProtection="1">
      <alignment horizontal="center" vertical="center"/>
    </xf>
    <xf numFmtId="1" fontId="28" fillId="0" borderId="8" xfId="0" applyNumberFormat="1" applyFont="1" applyBorder="1" applyAlignment="1" applyProtection="1">
      <alignment horizontal="center" vertical="center" wrapText="1"/>
    </xf>
    <xf numFmtId="1" fontId="28" fillId="0" borderId="16" xfId="0" applyNumberFormat="1" applyFont="1" applyBorder="1" applyAlignment="1" applyProtection="1">
      <alignment horizontal="center" vertical="center" wrapText="1"/>
    </xf>
    <xf numFmtId="165" fontId="18" fillId="0" borderId="14" xfId="0" applyNumberFormat="1" applyFont="1" applyBorder="1" applyAlignment="1" applyProtection="1">
      <alignment horizontal="center" vertical="center"/>
    </xf>
    <xf numFmtId="1" fontId="18" fillId="0" borderId="11" xfId="0" applyNumberFormat="1" applyFont="1" applyBorder="1" applyAlignment="1" applyProtection="1">
      <alignment horizontal="center" vertical="center" wrapText="1"/>
    </xf>
  </cellXfs>
  <cellStyles count="22">
    <cellStyle name="Body: normal cell" xfId="2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iperłącze 5" xfId="20"/>
    <cellStyle name="Hyperlink" xfId="9" builtinId="8" customBuiltin="1"/>
    <cellStyle name="Normal" xfId="0" builtinId="0"/>
    <cellStyle name="Normal 3" xfId="13"/>
    <cellStyle name="Normal 4" xfId="14"/>
    <cellStyle name="Normal 5" xfId="15"/>
    <cellStyle name="Normal 58" xfId="17"/>
    <cellStyle name="Normal 6" xfId="16"/>
    <cellStyle name="Normalny_Arkusz1" xfId="19"/>
    <cellStyle name="Parent row" xfId="5"/>
    <cellStyle name="Percent" xfId="21" builtinId="5"/>
    <cellStyle name="Section Break" xfId="7"/>
    <cellStyle name="Section Break: parent row" xfId="4"/>
    <cellStyle name="Standard_ENR_REF" xfId="18"/>
    <cellStyle name="Table title" xfId="12"/>
  </cellStyles>
  <dxfs count="4">
    <dxf>
      <numFmt numFmtId="0" formatCode="General"/>
    </dxf>
    <dxf>
      <numFmt numFmtId="0" formatCode="General"/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" refreshedDate="42811.461856018519" createdVersion="6" refreshedVersion="6" minRefreshableVersion="3" recordCount="149">
  <cacheSource type="worksheet">
    <worksheetSource ref="A14:L163" sheet="Waste"/>
  </cacheSource>
  <cacheFields count="12">
    <cacheField name="SPECIFICATION " numFmtId="0">
      <sharedItems containsBlank="1"/>
    </cacheField>
    <cacheField name="Year" numFmtId="0">
      <sharedItems containsBlank="1" containsMixedTypes="1" containsNumber="1" containsInteger="1" minValue="2013" maxValue="2014"/>
    </cacheField>
    <cacheField name="Unit of measure" numFmtId="0">
      <sharedItems containsBlank="1"/>
    </cacheField>
    <cacheField name="Global consumption or exchange balance" numFmtId="0">
      <sharedItems containsBlank="1" containsMixedTypes="1" containsNumber="1" containsInteger="1" minValue="-2666" maxValue="25681"/>
    </cacheField>
    <cacheField name="Transforma-tion output or returns" numFmtId="0">
      <sharedItems containsBlank="1" containsMixedTypes="1" containsNumber="1" containsInteger="1" minValue="40" maxValue="5253"/>
    </cacheField>
    <cacheField name="Transforma-tion input" numFmtId="0">
      <sharedItems containsBlank="1" containsMixedTypes="1" containsNumber="1" containsInteger="1" minValue="0" maxValue="5734"/>
    </cacheField>
    <cacheField name="Direct consumption" numFmtId="0">
      <sharedItems containsBlank="1" containsMixedTypes="1" containsNumber="1" containsInteger="1" minValue="0" maxValue="24502"/>
    </cacheField>
    <cacheField name="among which non-energy consumption" numFmtId="0">
      <sharedItems containsBlank="1" containsMixedTypes="1" containsNumber="1" containsInteger="1" minValue="0" maxValue="1318"/>
    </cacheField>
    <cacheField name="Total Primary Energy Consumption" numFmtId="1">
      <sharedItems containsBlank="1" containsMixedTypes="1" containsNumber="1" containsInteger="1" minValue="1" maxValue="9616"/>
    </cacheField>
    <cacheField name="Total Energy-Only Direct Consumption" numFmtId="1">
      <sharedItems containsBlank="1" containsMixedTypes="1" containsNumber="1" containsInteger="1" minValue="1" maxValue="9616"/>
    </cacheField>
    <cacheField name="Model Industry Fuel" numFmtId="0">
      <sharedItems containsBlank="1" count="7">
        <m/>
        <s v="coal"/>
        <s v="natural gas"/>
        <s v="biomass"/>
        <s v="petroleum diesel"/>
        <s v="electricity"/>
        <s v="heat"/>
      </sharedItems>
    </cacheField>
    <cacheField name="Model Industy Sector" numFmtId="0">
      <sharedItems count="2">
        <s v=""/>
        <s v="waste manag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bie" refreshedDate="42811.461856365742" createdVersion="6" refreshedVersion="6" minRefreshableVersion="3" recordCount="149">
  <cacheSource type="worksheet">
    <worksheetSource ref="A12:L161" sheet="All Industry"/>
  </cacheSource>
  <cacheFields count="12">
    <cacheField name="SPECIFICATION " numFmtId="0">
      <sharedItems containsBlank="1"/>
    </cacheField>
    <cacheField name="Year" numFmtId="0">
      <sharedItems containsBlank="1" containsMixedTypes="1" containsNumber="1" containsInteger="1" minValue="2013" maxValue="2014"/>
    </cacheField>
    <cacheField name="Unit of measure" numFmtId="0">
      <sharedItems containsBlank="1"/>
    </cacheField>
    <cacheField name="Global consumption or exchange balance" numFmtId="0">
      <sharedItems containsBlank="1" containsMixedTypes="1" containsNumber="1" containsInteger="1" minValue="-1622512" maxValue="3642583"/>
    </cacheField>
    <cacheField name="Transforma-tion output or returns" numFmtId="0">
      <sharedItems containsBlank="1" containsMixedTypes="1" containsNumber="1" containsInteger="1" minValue="3" maxValue="2428757"/>
    </cacheField>
    <cacheField name="Transforma-tion input" numFmtId="0">
      <sharedItems containsBlank="1" containsMixedTypes="1" containsNumber="1" containsInteger="1" minValue="0" maxValue="3340814"/>
    </cacheField>
    <cacheField name="Direct consumption" numFmtId="0">
      <sharedItems containsBlank="1" containsMixedTypes="1" containsNumber="1" containsInteger="1" minValue="0" maxValue="1108014"/>
    </cacheField>
    <cacheField name="among which non-energy consumption" numFmtId="0">
      <sharedItems containsBlank="1" containsMixedTypes="1" containsNumber="1" containsInteger="1" minValue="0" maxValue="184633"/>
    </cacheField>
    <cacheField name="Total Primary Energy Consumption" numFmtId="1">
      <sharedItems containsBlank="1" containsMixedTypes="1" containsNumber="1" containsInteger="1" minValue="0" maxValue="1037695"/>
    </cacheField>
    <cacheField name="Total Energy-Only Direct Consumption" numFmtId="1">
      <sharedItems containsBlank="1" containsMixedTypes="1" containsNumber="1" containsInteger="1" minValue="0" maxValue="268462"/>
    </cacheField>
    <cacheField name="Model Energy Source" numFmtId="0">
      <sharedItems containsBlank="1" count="8">
        <m/>
        <s v="coal"/>
        <s v="petroleum diesel"/>
        <s v="natural gas"/>
        <s v="biomass"/>
        <s v="not included"/>
        <s v="electricity"/>
        <s v="heat"/>
      </sharedItems>
    </cacheField>
    <cacheField name="Model Energy Sector" numFmtId="0">
      <sharedItems containsBlank="1" count="3">
        <m/>
        <s v=""/>
        <s v="Other Industries - Before Adjust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bbie" refreshedDate="42811.461856712966" createdVersion="6" refreshedVersion="6" minRefreshableVersion="3" recordCount="149">
  <cacheSource type="worksheet">
    <worksheetSource ref="A10:L159" sheet="Chemicals"/>
  </cacheSource>
  <cacheFields count="12">
    <cacheField name="SPECIFICATION " numFmtId="0">
      <sharedItems containsBlank="1"/>
    </cacheField>
    <cacheField name="Year" numFmtId="0">
      <sharedItems containsBlank="1" containsMixedTypes="1" containsNumber="1" containsInteger="1" minValue="2013" maxValue="2014"/>
    </cacheField>
    <cacheField name="Unit of measure" numFmtId="0">
      <sharedItems containsBlank="1"/>
    </cacheField>
    <cacheField name="Global consumption or exchange balance" numFmtId="0">
      <sharedItems containsBlank="1" containsMixedTypes="1" containsNumber="1" containsInteger="1" minValue="-429" maxValue="195522"/>
    </cacheField>
    <cacheField name="Transforma-tion output or returns" numFmtId="0">
      <sharedItems containsBlank="1" containsMixedTypes="1" containsNumber="1" containsInteger="1" minValue="23" maxValue="20205"/>
    </cacheField>
    <cacheField name="Transforma-tion input" numFmtId="0">
      <sharedItems containsBlank="1" containsMixedTypes="1" containsNumber="1" containsInteger="1" minValue="0" maxValue="19141"/>
    </cacheField>
    <cacheField name="Direct consumption" numFmtId="0">
      <sharedItems containsBlank="1" containsMixedTypes="1" containsNumber="1" containsInteger="1" minValue="0" maxValue="186873"/>
    </cacheField>
    <cacheField name="among which non-energy consumption" numFmtId="0">
      <sharedItems containsBlank="1" containsMixedTypes="1" containsNumber="1" containsInteger="1" minValue="5" maxValue="94973"/>
    </cacheField>
    <cacheField name="Total Primary Energy Consumption" numFmtId="0">
      <sharedItems containsBlank="1" containsMixedTypes="1" containsNumber="1" containsInteger="1" minValue="1" maxValue="97855"/>
    </cacheField>
    <cacheField name="Total Energy-Only Direct Consumption" numFmtId="0">
      <sharedItems containsBlank="1" containsMixedTypes="1" containsNumber="1" containsInteger="1" minValue="1" maxValue="96696"/>
    </cacheField>
    <cacheField name="Model Energy Source" numFmtId="0">
      <sharedItems containsBlank="1" count="8">
        <m/>
        <s v="coal"/>
        <s v="natural gas"/>
        <s v="biomass"/>
        <s v="petroleum diesel"/>
        <s v="not included"/>
        <s v="electricity"/>
        <s v="heat"/>
      </sharedItems>
    </cacheField>
    <cacheField name="Model Energy Sector" numFmtId="0">
      <sharedItems containsBlank="1" count="3">
        <m/>
        <s v=""/>
        <s v="Chemica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obbie" refreshedDate="42811.461857175927" createdVersion="6" refreshedVersion="6" minRefreshableVersion="3" recordCount="450">
  <cacheSource type="worksheet">
    <worksheetSource ref="I9:L459" sheet="NGPS"/>
  </cacheSource>
  <cacheFields count="4">
    <cacheField name="Total Primary Energy Consumption" numFmtId="0">
      <sharedItems containsBlank="1" containsMixedTypes="1" containsNumber="1" containsInteger="1" minValue="0" maxValue="1028257"/>
    </cacheField>
    <cacheField name="Total Energy-Only Direct Consumption" numFmtId="0">
      <sharedItems containsBlank="1" containsMixedTypes="1" containsNumber="1" containsInteger="1" minValue="0" maxValue="35102"/>
    </cacheField>
    <cacheField name="Model Industry Fuel" numFmtId="0">
      <sharedItems containsBlank="1" count="7">
        <m/>
        <s v="coal"/>
        <s v="petroleum diesel"/>
        <s v="natural gas"/>
        <s v="biomass"/>
        <s v="electricity"/>
        <s v="heat"/>
      </sharedItems>
    </cacheField>
    <cacheField name="Model Industry Sector" numFmtId="0">
      <sharedItems containsBlank="1" count="3">
        <s v=""/>
        <s v="Natural Gas and Petroleum System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obbie" refreshedDate="42811.461857638889" createdVersion="6" refreshedVersion="6" minRefreshableVersion="3" recordCount="310">
  <cacheSource type="worksheet">
    <worksheetSource ref="A10:L320" sheet="Mining"/>
  </cacheSource>
  <cacheFields count="12">
    <cacheField name="SPECIFICATION " numFmtId="0">
      <sharedItems containsBlank="1" containsMixedTypes="1" containsNumber="1" containsInteger="1" minValue="112" maxValue="112"/>
    </cacheField>
    <cacheField name="Year" numFmtId="0">
      <sharedItems containsBlank="1" containsMixedTypes="1" containsNumber="1" containsInteger="1" minValue="2013" maxValue="2014"/>
    </cacheField>
    <cacheField name="Unit of measure" numFmtId="0">
      <sharedItems containsBlank="1"/>
    </cacheField>
    <cacheField name="Global consumption or exchange balance" numFmtId="0">
      <sharedItems containsBlank="1" containsMixedTypes="1" containsNumber="1" containsInteger="1" minValue="0" maxValue="30841"/>
    </cacheField>
    <cacheField name="Transforma-tion output or returns" numFmtId="0">
      <sharedItems containsBlank="1" containsMixedTypes="1" containsNumber="1" containsInteger="1" minValue="2" maxValue="531"/>
    </cacheField>
    <cacheField name="Transforma-tion input" numFmtId="0">
      <sharedItems containsBlank="1" containsMixedTypes="1" containsNumber="1" containsInteger="1" minValue="0" maxValue="770"/>
    </cacheField>
    <cacheField name="Direct consumption" numFmtId="0">
      <sharedItems containsBlank="1" containsMixedTypes="1" containsNumber="1" containsInteger="1" minValue="0" maxValue="30540"/>
    </cacheField>
    <cacheField name="among which non-energy consumption" numFmtId="0">
      <sharedItems containsBlank="1" containsMixedTypes="1" containsNumber="1" containsInteger="1" minValue="0" maxValue="258"/>
    </cacheField>
    <cacheField name="Total Primary Energy Consumption" numFmtId="0">
      <sharedItems containsBlank="1" containsMixedTypes="1" containsNumber="1" containsInteger="1" minValue="1" maxValue="22107"/>
    </cacheField>
    <cacheField name="Total Energy-Only Direct Consumption" numFmtId="0">
      <sharedItems containsBlank="1" containsMixedTypes="1" containsNumber="1" containsInteger="1" minValue="1" maxValue="22107"/>
    </cacheField>
    <cacheField name="Model Energy Source" numFmtId="0">
      <sharedItems containsBlank="1" count="7">
        <m/>
        <s v="coal"/>
        <s v="petroleum diesel"/>
        <s v="biomass"/>
        <s v="natural gas"/>
        <s v="electricity"/>
        <s v="heat"/>
      </sharedItems>
    </cacheField>
    <cacheField name="Model Industry Sector" numFmtId="0">
      <sharedItems containsBlank="1" count="3">
        <m/>
        <s v=""/>
        <s v="mi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obbie" refreshedDate="42811.461857986113" createdVersion="6" refreshedVersion="6" minRefreshableVersion="3" recordCount="149">
  <cacheSource type="worksheet">
    <worksheetSource ref="A10:L159" sheet="Iron and Steel"/>
  </cacheSource>
  <cacheFields count="12">
    <cacheField name="SPECIFICATION " numFmtId="0">
      <sharedItems containsBlank="1"/>
    </cacheField>
    <cacheField name="Year" numFmtId="0">
      <sharedItems containsBlank="1" containsMixedTypes="1" containsNumber="1" containsInteger="1" minValue="2013" maxValue="2014"/>
    </cacheField>
    <cacheField name="Unit of measure" numFmtId="0">
      <sharedItems containsBlank="1"/>
    </cacheField>
    <cacheField name="Global consumption or exchange balance" numFmtId="0">
      <sharedItems containsBlank="1" containsMixedTypes="1" containsNumber="1" containsInteger="1" minValue="-11258" maxValue="150575"/>
    </cacheField>
    <cacheField name="Transforma-tion output or returns" numFmtId="0">
      <sharedItems containsBlank="1" containsMixedTypes="1" containsNumber="1" containsInteger="1" minValue="1" maxValue="53483"/>
    </cacheField>
    <cacheField name="Transforma-tion input" numFmtId="0">
      <sharedItems containsBlank="1" containsMixedTypes="1" containsNumber="1" containsInteger="1" minValue="0" maxValue="102388"/>
    </cacheField>
    <cacheField name="Direct consumption" numFmtId="0">
      <sharedItems containsBlank="1" containsMixedTypes="1" containsNumber="1" containsInteger="1" minValue="0" maxValue="101671"/>
    </cacheField>
    <cacheField name="among which non-energy consumption" numFmtId="0">
      <sharedItems containsBlank="1" containsMixedTypes="1" containsNumber="1" containsInteger="1" minValue="0" maxValue="3534"/>
    </cacheField>
    <cacheField name="Total Primary Energy Consumption" numFmtId="0">
      <sharedItems containsBlank="1" containsMixedTypes="1" containsNumber="1" containsInteger="1" minValue="2" maxValue="79125"/>
    </cacheField>
    <cacheField name="Total Energy-Only Direct Consumption" numFmtId="0">
      <sharedItems containsBlank="1" containsMixedTypes="1" containsNumber="1" containsInteger="1" minValue="2" maxValue="29773"/>
    </cacheField>
    <cacheField name="Model Energy Source" numFmtId="0">
      <sharedItems containsBlank="1" count="8">
        <m/>
        <s v="coal"/>
        <s v="natural gas"/>
        <s v="biomass"/>
        <s v="petroleum diesel"/>
        <s v="not included"/>
        <s v="electricity"/>
        <s v="heat"/>
      </sharedItems>
    </cacheField>
    <cacheField name="Model Industry Sector" numFmtId="0">
      <sharedItems containsBlank="1" count="3">
        <m/>
        <s v=""/>
        <s v="Iron and Ste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Robbie" refreshedDate="42811.46185821759" createdVersion="6" refreshedVersion="6" minRefreshableVersion="3" recordCount="149">
  <cacheSource type="worksheet">
    <worksheetSource ref="A11:L160" sheet="Cement"/>
  </cacheSource>
  <cacheFields count="12">
    <cacheField name="SPECIFICATION " numFmtId="0">
      <sharedItems containsBlank="1"/>
    </cacheField>
    <cacheField name="Year" numFmtId="0">
      <sharedItems containsBlank="1" containsMixedTypes="1" containsNumber="1" containsInteger="1" minValue="2013" maxValue="2014"/>
    </cacheField>
    <cacheField name="Unit of measure" numFmtId="0">
      <sharedItems containsBlank="1"/>
    </cacheField>
    <cacheField name="Global consumption or exchange balance" numFmtId="0">
      <sharedItems containsBlank="1" containsMixedTypes="1" containsNumber="1" containsInteger="1" minValue="0" maxValue="117570"/>
    </cacheField>
    <cacheField name="Transforma-tion output or returns" numFmtId="0">
      <sharedItems containsBlank="1" containsMixedTypes="1" containsNumber="1" containsInteger="1" minValue="15" maxValue="317"/>
    </cacheField>
    <cacheField name="Transforma-tion input" numFmtId="0">
      <sharedItems containsBlank="1" containsMixedTypes="1" containsNumber="1" containsInteger="1" minValue="0" maxValue="139"/>
    </cacheField>
    <cacheField name="Direct consumption" numFmtId="0">
      <sharedItems containsBlank="1" containsMixedTypes="1" containsNumber="1" containsInteger="1" minValue="0" maxValue="117543"/>
    </cacheField>
    <cacheField name="among which non-energy consumption" numFmtId="0">
      <sharedItems containsBlank="1" containsMixedTypes="1" containsNumber="1" containsInteger="1" minValue="1245" maxValue="1974"/>
    </cacheField>
    <cacheField name="Total Primary Energy Consumption" numFmtId="1">
      <sharedItems containsMixedTypes="1" containsNumber="1" containsInteger="1" minValue="1" maxValue="39949"/>
    </cacheField>
    <cacheField name="Total Energy-Only Direct Consumption" numFmtId="1">
      <sharedItems containsMixedTypes="1" containsNumber="1" containsInteger="1" minValue="1" maxValue="39928"/>
    </cacheField>
    <cacheField name="Model Energy Source" numFmtId="0">
      <sharedItems containsBlank="1" count="8">
        <m/>
        <s v="coal"/>
        <s v="natural gas"/>
        <s v="biomass"/>
        <s v="petroleum diesel"/>
        <s v="not included"/>
        <s v="electricity"/>
        <s v="heat"/>
      </sharedItems>
    </cacheField>
    <cacheField name="Model Industry Sector" numFmtId="0">
      <sharedItems containsBlank="1" count="4">
        <m/>
        <s v=""/>
        <s v="Cement and Other Carbonate Use"/>
        <s v="Cement and Other Carbonat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Robbie" refreshedDate="42811.461858564813" createdVersion="6" refreshedVersion="6" minRefreshableVersion="3" recordCount="149">
  <cacheSource type="worksheet">
    <worksheetSource ref="A15:H164" sheet="Agriculture"/>
  </cacheSource>
  <cacheFields count="8">
    <cacheField name="SPECIFICATION " numFmtId="0">
      <sharedItems containsBlank="1"/>
    </cacheField>
    <cacheField name="Year" numFmtId="0">
      <sharedItems containsBlank="1" containsMixedTypes="1" containsNumber="1" containsInteger="1" minValue="2013" maxValue="2014"/>
    </cacheField>
    <cacheField name="Unit of measure" numFmtId="0">
      <sharedItems containsBlank="1"/>
    </cacheField>
    <cacheField name="Households" numFmtId="0">
      <sharedItems containsBlank="1" containsMixedTypes="1" containsNumber="1" containsInteger="1" minValue="70" maxValue="862757"/>
    </cacheField>
    <cacheField name="Agriculture" numFmtId="0">
      <sharedItems containsBlank="1" containsMixedTypes="1" containsNumber="1" containsInteger="1" minValue="0" maxValue="159102"/>
    </cacheField>
    <cacheField name="Other consumers" numFmtId="0">
      <sharedItems containsBlank="1" containsMixedTypes="1" containsNumber="1" containsInteger="1" minValue="9" maxValue="311266"/>
    </cacheField>
    <cacheField name="Model Industry Fuel" numFmtId="0">
      <sharedItems containsBlank="1" count="7">
        <m/>
        <s v="coal"/>
        <s v="natural gas"/>
        <s v="biomass"/>
        <s v="petroleum diesel"/>
        <s v="electricity"/>
        <s v="heat"/>
      </sharedItems>
    </cacheField>
    <cacheField name="Model Industry Sector" numFmtId="0">
      <sharedItems count="2">
        <s v=""/>
        <s v="Agricul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Robbie" refreshedDate="42811.461859027775" createdVersion="6" refreshedVersion="6" minRefreshableVersion="3" recordCount="311">
  <cacheSource type="worksheet">
    <worksheetSource ref="A11:L322" sheet="Electricity - to Remove"/>
  </cacheSource>
  <cacheFields count="12">
    <cacheField name="SPECIFICATION " numFmtId="0">
      <sharedItems containsBlank="1"/>
    </cacheField>
    <cacheField name="Year" numFmtId="0">
      <sharedItems containsBlank="1" containsMixedTypes="1" containsNumber="1" containsInteger="1" minValue="2013" maxValue="2014"/>
    </cacheField>
    <cacheField name="Unit of measure" numFmtId="0">
      <sharedItems containsBlank="1"/>
    </cacheField>
    <cacheField name="Global consumption or exchange balance" numFmtId="0">
      <sharedItems containsBlank="1" containsMixedTypes="1" containsNumber="1" containsInteger="1" minValue="-527124" maxValue="1364640"/>
    </cacheField>
    <cacheField name="Transforma-tion output or returns" numFmtId="0">
      <sharedItems containsBlank="1" containsMixedTypes="1" containsNumber="1" containsInteger="1" minValue="2" maxValue="604311"/>
    </cacheField>
    <cacheField name="Transforma-tion input" numFmtId="0">
      <sharedItems containsBlank="1" containsMixedTypes="1" containsNumber="1" containsInteger="1" minValue="0" maxValue="1382959"/>
    </cacheField>
    <cacheField name="Direct consumption" numFmtId="0">
      <sharedItems containsBlank="1" containsMixedTypes="1" containsNumber="1" containsInteger="1" minValue="0" maxValue="58868"/>
    </cacheField>
    <cacheField name="among which non-energy consumption" numFmtId="0">
      <sharedItems containsBlank="1" containsMixedTypes="1" containsNumber="1" containsInteger="1" minValue="0" maxValue="205"/>
    </cacheField>
    <cacheField name="Total Primary Energy Consumption" numFmtId="1">
      <sharedItems containsBlank="1" containsMixedTypes="1" containsNumber="1" containsInteger="1" minValue="0" maxValue="636294"/>
    </cacheField>
    <cacheField name="Total Energy-Only Direct Consumption" numFmtId="1">
      <sharedItems containsBlank="1" containsMixedTypes="1" containsNumber="1" containsInteger="1" minValue="0" maxValue="47031"/>
    </cacheField>
    <cacheField name="Model Energy Source" numFmtId="0">
      <sharedItems containsBlank="1" count="7">
        <m/>
        <s v="coal"/>
        <s v="natural gas"/>
        <s v="biomass"/>
        <s v="petroleum diesel"/>
        <s v="electricity"/>
        <s v="heat"/>
      </sharedItems>
    </cacheField>
    <cacheField name="Model Energy Sector" numFmtId="0">
      <sharedItems containsBlank="1" count="3">
        <m/>
        <s v=""/>
        <s v="Power Se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0"/>
  </r>
  <r>
    <s v=" Energia ogółem"/>
    <n v="2013"/>
    <s v=" TJ"/>
    <n v="24899"/>
    <n v="5253"/>
    <n v="5734"/>
    <n v="24418"/>
    <n v="1026"/>
    <s v=""/>
    <s v=""/>
    <x v="0"/>
    <x v="0"/>
  </r>
  <r>
    <s v=" Total energy"/>
    <n v="2014"/>
    <s v=" "/>
    <n v="25681"/>
    <n v="2783"/>
    <n v="3962"/>
    <n v="24502"/>
    <n v="1318"/>
    <s v=""/>
    <s v=""/>
    <x v="0"/>
    <x v="0"/>
  </r>
  <r>
    <m/>
    <m/>
    <m/>
    <m/>
    <m/>
    <m/>
    <m/>
    <m/>
    <s v=""/>
    <s v=""/>
    <x v="0"/>
    <x v="0"/>
  </r>
  <r>
    <s v=" Energia pierwotna"/>
    <n v="2013"/>
    <s v=" TJ"/>
    <n v="13811"/>
    <s v="–"/>
    <n v="5711"/>
    <n v="8100"/>
    <n v="924"/>
    <s v=""/>
    <s v=""/>
    <x v="0"/>
    <x v="0"/>
  </r>
  <r>
    <s v=" Primary energy"/>
    <n v="2014"/>
    <m/>
    <n v="12723"/>
    <s v="–"/>
    <n v="3942"/>
    <n v="8780"/>
    <n v="1210"/>
    <s v=""/>
    <s v=""/>
    <x v="0"/>
    <x v="0"/>
  </r>
  <r>
    <m/>
    <m/>
    <m/>
    <m/>
    <m/>
    <m/>
    <m/>
    <m/>
    <s v=""/>
    <s v=""/>
    <x v="0"/>
    <x v="0"/>
  </r>
  <r>
    <s v="   Węgiel kamienny energetyczny"/>
    <n v="2013"/>
    <s v="tys. t"/>
    <n v="234"/>
    <s v="–"/>
    <n v="83"/>
    <n v="151"/>
    <n v="37"/>
    <s v=""/>
    <s v=""/>
    <x v="0"/>
    <x v="0"/>
  </r>
  <r>
    <s v="   Steam coal"/>
    <n v="2014"/>
    <s v="103 t"/>
    <n v="216"/>
    <s v="–"/>
    <n v="62"/>
    <n v="154"/>
    <n v="48"/>
    <s v=""/>
    <s v=""/>
    <x v="0"/>
    <x v="0"/>
  </r>
  <r>
    <s v=" "/>
    <n v="2013"/>
    <s v=" TJ"/>
    <n v="5547"/>
    <s v="–"/>
    <n v="1892"/>
    <n v="3655"/>
    <n v="924"/>
    <s v=""/>
    <s v=""/>
    <x v="0"/>
    <x v="0"/>
  </r>
  <r>
    <s v=" "/>
    <n v="2014"/>
    <s v=" "/>
    <n v="5084"/>
    <s v="–"/>
    <n v="1392"/>
    <n v="3692"/>
    <n v="1210"/>
    <n v="5084"/>
    <n v="3692"/>
    <x v="1"/>
    <x v="1"/>
  </r>
  <r>
    <s v="   Węgiel kamienny koksowy"/>
    <n v="2013"/>
    <s v="tys. t"/>
    <n v="0"/>
    <s v="–"/>
    <s v="–"/>
    <n v="0"/>
    <s v="–"/>
    <s v=""/>
    <s v=""/>
    <x v="0"/>
    <x v="0"/>
  </r>
  <r>
    <s v="   Coking coal"/>
    <n v="2014"/>
    <s v="103 t"/>
    <n v="0"/>
    <s v="–"/>
    <s v="–"/>
    <n v="0"/>
    <s v="–"/>
    <s v=""/>
    <s v=""/>
    <x v="0"/>
    <x v="0"/>
  </r>
  <r>
    <s v=" "/>
    <n v="2013"/>
    <s v=" TJ"/>
    <n v="7"/>
    <s v="–"/>
    <s v="–"/>
    <n v="7"/>
    <s v="–"/>
    <s v=""/>
    <s v=""/>
    <x v="0"/>
    <x v="0"/>
  </r>
  <r>
    <s v=" "/>
    <n v="2014"/>
    <s v=" "/>
    <n v="3"/>
    <s v="–"/>
    <s v="–"/>
    <n v="3"/>
    <s v="–"/>
    <n v="3"/>
    <n v="3"/>
    <x v="1"/>
    <x v="1"/>
  </r>
  <r>
    <s v="   Węgiel brunatny"/>
    <n v="2013"/>
    <s v="tys. t"/>
    <n v="0"/>
    <s v="–"/>
    <s v="–"/>
    <n v="0"/>
    <s v="–"/>
    <s v=""/>
    <s v=""/>
    <x v="0"/>
    <x v="0"/>
  </r>
  <r>
    <s v="   Lignite"/>
    <n v="2014"/>
    <s v="103 t"/>
    <n v="0"/>
    <s v="–"/>
    <s v="–"/>
    <n v="0"/>
    <s v="–"/>
    <s v=""/>
    <s v=""/>
    <x v="0"/>
    <x v="0"/>
  </r>
  <r>
    <s v=" "/>
    <n v="2013"/>
    <s v=" TJ"/>
    <n v="0"/>
    <s v="–"/>
    <s v="–"/>
    <n v="0"/>
    <s v="–"/>
    <s v=""/>
    <s v=""/>
    <x v="0"/>
    <x v="0"/>
  </r>
  <r>
    <s v=" "/>
    <n v="2014"/>
    <s v=" "/>
    <n v="0"/>
    <s v="–"/>
    <s v="–"/>
    <n v="0"/>
    <s v="–"/>
    <s v=""/>
    <s v=""/>
    <x v="0"/>
    <x v="0"/>
  </r>
  <r>
    <s v="   Ropa naftowa"/>
    <n v="2013"/>
    <s v="tys. t"/>
    <s v="–"/>
    <s v="–"/>
    <s v="–"/>
    <s v="–"/>
    <s v="–"/>
    <s v=""/>
    <s v=""/>
    <x v="0"/>
    <x v="0"/>
  </r>
  <r>
    <s v="   Crude oil"/>
    <n v="2014"/>
    <s v="103 t"/>
    <s v="–"/>
    <s v="–"/>
    <s v="–"/>
    <s v="–"/>
    <s v="–"/>
    <s v=""/>
    <s v=""/>
    <x v="0"/>
    <x v="0"/>
  </r>
  <r>
    <s v=" "/>
    <n v="2013"/>
    <s v=" TJ"/>
    <s v="–"/>
    <s v="–"/>
    <s v="–"/>
    <s v="–"/>
    <s v="–"/>
    <s v=""/>
    <s v=""/>
    <x v="0"/>
    <x v="0"/>
  </r>
  <r>
    <s v=" "/>
    <n v="2014"/>
    <s v=" "/>
    <s v="–"/>
    <s v="–"/>
    <s v="–"/>
    <s v="–"/>
    <s v="–"/>
    <s v=""/>
    <s v=""/>
    <x v="0"/>
    <x v="0"/>
  </r>
  <r>
    <s v="   Gaz ziemny wysokometanowy"/>
    <n v="2013"/>
    <s v="mln m3"/>
    <n v="78"/>
    <s v="–"/>
    <n v="13"/>
    <n v="64"/>
    <s v="–"/>
    <s v=""/>
    <s v=""/>
    <x v="0"/>
    <x v="0"/>
  </r>
  <r>
    <s v="   High-methane natural gas"/>
    <n v="2014"/>
    <s v="106 m3"/>
    <n v="72"/>
    <s v="–"/>
    <n v="10"/>
    <n v="62"/>
    <s v="–"/>
    <s v=""/>
    <s v=""/>
    <x v="0"/>
    <x v="0"/>
  </r>
  <r>
    <s v=" "/>
    <n v="2013"/>
    <s v=" TJ"/>
    <n v="2718"/>
    <s v="–"/>
    <n v="474"/>
    <n v="2244"/>
    <s v="–"/>
    <n v="2718"/>
    <n v="2244"/>
    <x v="2"/>
    <x v="1"/>
  </r>
  <r>
    <s v=" "/>
    <n v="2014"/>
    <s v=" "/>
    <n v="2532"/>
    <s v="–"/>
    <n v="355"/>
    <n v="2177"/>
    <s v="–"/>
    <s v=""/>
    <s v=""/>
    <x v="0"/>
    <x v="0"/>
  </r>
  <r>
    <s v="   Gaz ziemny zaazotowany"/>
    <n v="2013"/>
    <s v="mln m3"/>
    <n v="4"/>
    <s v="–"/>
    <n v="1"/>
    <n v="3"/>
    <s v="–"/>
    <s v=""/>
    <s v=""/>
    <x v="0"/>
    <x v="0"/>
  </r>
  <r>
    <s v="   Nitrified natural gas"/>
    <n v="2014"/>
    <s v="106 m3"/>
    <n v="3"/>
    <s v="–"/>
    <n v="1"/>
    <n v="3"/>
    <s v="–"/>
    <s v=""/>
    <s v=""/>
    <x v="0"/>
    <x v="0"/>
  </r>
  <r>
    <s v=" "/>
    <n v="2013"/>
    <s v=" TJ"/>
    <n v="100"/>
    <s v="–"/>
    <n v="26"/>
    <n v="74"/>
    <s v="–"/>
    <s v=""/>
    <s v=""/>
    <x v="0"/>
    <x v="0"/>
  </r>
  <r>
    <s v=" "/>
    <n v="2014"/>
    <s v=" "/>
    <n v="92"/>
    <s v="–"/>
    <n v="23"/>
    <n v="70"/>
    <s v="–"/>
    <n v="93"/>
    <n v="70"/>
    <x v="2"/>
    <x v="1"/>
  </r>
  <r>
    <s v="   Torf i drewno"/>
    <n v="2013"/>
    <s v="tys. m3"/>
    <n v="45"/>
    <s v="–"/>
    <n v="19"/>
    <n v="26"/>
    <s v="–"/>
    <s v=""/>
    <s v=""/>
    <x v="0"/>
    <x v="0"/>
  </r>
  <r>
    <s v="   Peat and wood"/>
    <n v="2014"/>
    <s v="103 m3"/>
    <n v="51"/>
    <s v="–"/>
    <n v="15"/>
    <n v="36"/>
    <s v="–"/>
    <s v=""/>
    <s v=""/>
    <x v="0"/>
    <x v="0"/>
  </r>
  <r>
    <s v=" "/>
    <n v="2013"/>
    <s v=" TJ"/>
    <n v="431"/>
    <s v="–"/>
    <n v="182"/>
    <n v="249"/>
    <s v="–"/>
    <s v=""/>
    <s v=""/>
    <x v="0"/>
    <x v="0"/>
  </r>
  <r>
    <s v=" "/>
    <n v="2014"/>
    <s v=" "/>
    <n v="483"/>
    <s v="–"/>
    <n v="144"/>
    <n v="339"/>
    <s v="–"/>
    <n v="483"/>
    <n v="339"/>
    <x v="3"/>
    <x v="1"/>
  </r>
  <r>
    <s v="   Energia wody i wiatru"/>
    <n v="2013"/>
    <s v=" TJ"/>
    <s v="–"/>
    <s v="–"/>
    <s v="–"/>
    <s v="–"/>
    <s v="–"/>
    <s v=""/>
    <s v=""/>
    <x v="0"/>
    <x v="0"/>
  </r>
  <r>
    <s v="   Hydro and wind energy"/>
    <n v="2014"/>
    <s v=" "/>
    <s v="–"/>
    <s v="–"/>
    <s v="–"/>
    <s v="–"/>
    <s v="–"/>
    <s v=""/>
    <s v=""/>
    <x v="0"/>
    <x v="0"/>
  </r>
  <r>
    <m/>
    <m/>
    <m/>
    <m/>
    <m/>
    <m/>
    <m/>
    <m/>
    <s v=""/>
    <s v=""/>
    <x v="0"/>
    <x v="0"/>
  </r>
  <r>
    <s v="   Energia geotermalna"/>
    <n v="2013"/>
    <s v=" TJ"/>
    <s v="–"/>
    <s v="–"/>
    <s v="–"/>
    <s v="–"/>
    <s v="–"/>
    <s v=""/>
    <s v=""/>
    <x v="0"/>
    <x v="0"/>
  </r>
  <r>
    <s v="   Geothermal energy"/>
    <n v="2014"/>
    <s v=" "/>
    <s v="–"/>
    <s v="–"/>
    <s v="–"/>
    <s v="–"/>
    <s v="–"/>
    <s v=""/>
    <s v=""/>
    <x v="0"/>
    <x v="0"/>
  </r>
  <r>
    <m/>
    <m/>
    <m/>
    <m/>
    <m/>
    <m/>
    <m/>
    <m/>
    <s v=""/>
    <s v=""/>
    <x v="0"/>
    <x v="0"/>
  </r>
  <r>
    <s v="   Biogaz"/>
    <n v="2013"/>
    <s v=" TJ"/>
    <n v="3513"/>
    <s v="–"/>
    <n v="2579"/>
    <n v="934"/>
    <s v="–"/>
    <s v=""/>
    <s v=""/>
    <x v="0"/>
    <x v="0"/>
  </r>
  <r>
    <s v="   Biogas"/>
    <n v="2014"/>
    <s v=" "/>
    <n v="3569"/>
    <s v="–"/>
    <n v="1516"/>
    <n v="2053"/>
    <s v="–"/>
    <n v="3569"/>
    <n v="2053"/>
    <x v="3"/>
    <x v="1"/>
  </r>
  <r>
    <m/>
    <m/>
    <m/>
    <m/>
    <m/>
    <m/>
    <m/>
    <m/>
    <s v=""/>
    <s v=""/>
    <x v="0"/>
    <x v="0"/>
  </r>
  <r>
    <s v="   Paliwa odpadowe stałe roślinne"/>
    <n v="2013"/>
    <s v=" TJ"/>
    <n v="635"/>
    <s v="–"/>
    <n v="129"/>
    <n v="507"/>
    <s v="–"/>
    <s v=""/>
    <s v=""/>
    <x v="0"/>
    <x v="0"/>
  </r>
  <r>
    <s v="   i zwierzęce"/>
    <n v="2014"/>
    <s v=" "/>
    <n v="308"/>
    <s v="–"/>
    <n v="104"/>
    <n v="205"/>
    <s v="–"/>
    <n v="309"/>
    <n v="205"/>
    <x v="3"/>
    <x v="1"/>
  </r>
  <r>
    <s v="   Solid biomass and animal products"/>
    <m/>
    <m/>
    <m/>
    <m/>
    <m/>
    <m/>
    <m/>
    <s v=""/>
    <s v=""/>
    <x v="0"/>
    <x v="0"/>
  </r>
  <r>
    <m/>
    <m/>
    <m/>
    <m/>
    <m/>
    <m/>
    <m/>
    <m/>
    <s v=""/>
    <s v=""/>
    <x v="0"/>
    <x v="0"/>
  </r>
  <r>
    <s v="   Odpady przemysłowe stałe i ciekłe"/>
    <n v="2013"/>
    <s v=" TJ"/>
    <n v="478"/>
    <s v="–"/>
    <n v="89"/>
    <n v="389"/>
    <s v="–"/>
    <s v=""/>
    <s v=""/>
    <x v="0"/>
    <x v="0"/>
  </r>
  <r>
    <s v="   Industrial wastes"/>
    <n v="2014"/>
    <s v=" "/>
    <n v="173"/>
    <s v="–"/>
    <n v="93"/>
    <n v="79"/>
    <s v="–"/>
    <n v="172"/>
    <n v="79"/>
    <x v="3"/>
    <x v="1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0"/>
  </r>
  <r>
    <s v="   Odpady komunalne"/>
    <n v="2013"/>
    <s v=" TJ"/>
    <n v="370"/>
    <s v="–"/>
    <n v="337"/>
    <n v="33"/>
    <s v="–"/>
    <s v=""/>
    <s v=""/>
    <x v="0"/>
    <x v="0"/>
  </r>
  <r>
    <s v="   Municipal wastes"/>
    <n v="2014"/>
    <s v=" "/>
    <n v="467"/>
    <s v="–"/>
    <n v="314"/>
    <n v="153"/>
    <s v="–"/>
    <n v="467"/>
    <n v="153"/>
    <x v="3"/>
    <x v="1"/>
  </r>
  <r>
    <m/>
    <m/>
    <m/>
    <m/>
    <m/>
    <m/>
    <m/>
    <m/>
    <s v=""/>
    <s v=""/>
    <x v="0"/>
    <x v="0"/>
  </r>
  <r>
    <s v="   Paliwa ciekłe z biomasy"/>
    <n v="2013"/>
    <s v=" TJ"/>
    <n v="11"/>
    <s v="–"/>
    <n v="3"/>
    <n v="8"/>
    <n v="0"/>
    <s v=""/>
    <s v=""/>
    <x v="0"/>
    <x v="0"/>
  </r>
  <r>
    <s v="   Liquid fuels from biomass"/>
    <n v="2014"/>
    <s v=" "/>
    <n v="11"/>
    <s v="–"/>
    <n v="2"/>
    <n v="9"/>
    <s v="–"/>
    <s v=""/>
    <s v=""/>
    <x v="0"/>
    <x v="0"/>
  </r>
  <r>
    <m/>
    <m/>
    <m/>
    <m/>
    <m/>
    <m/>
    <m/>
    <m/>
    <s v=""/>
    <s v=""/>
    <x v="0"/>
    <x v="0"/>
  </r>
  <r>
    <s v="   Inne surowce energetyczne"/>
    <n v="2013"/>
    <s v="TJ"/>
    <s v="–"/>
    <s v="–"/>
    <s v="–"/>
    <s v="–"/>
    <s v="–"/>
    <s v=""/>
    <s v=""/>
    <x v="0"/>
    <x v="0"/>
  </r>
  <r>
    <s v="   Other energy sources"/>
    <n v="2014"/>
    <m/>
    <s v="–"/>
    <s v="–"/>
    <s v="–"/>
    <s v="–"/>
    <s v="–"/>
    <s v=""/>
    <s v=""/>
    <x v="0"/>
    <x v="0"/>
  </r>
  <r>
    <m/>
    <m/>
    <m/>
    <m/>
    <m/>
    <m/>
    <m/>
    <m/>
    <s v=""/>
    <s v=""/>
    <x v="0"/>
    <x v="0"/>
  </r>
  <r>
    <s v=" Energia pochodna"/>
    <n v="2013"/>
    <s v=" TJ"/>
    <n v="11088"/>
    <n v="5253"/>
    <n v="22"/>
    <n v="16319"/>
    <n v="102"/>
    <s v=""/>
    <s v=""/>
    <x v="0"/>
    <x v="0"/>
  </r>
  <r>
    <s v=" Derived energy"/>
    <n v="2014"/>
    <s v=" "/>
    <n v="12958"/>
    <n v="2783"/>
    <n v="19"/>
    <n v="15722"/>
    <n v="109"/>
    <s v=""/>
    <s v=""/>
    <x v="0"/>
    <x v="0"/>
  </r>
  <r>
    <m/>
    <m/>
    <m/>
    <m/>
    <m/>
    <m/>
    <m/>
    <m/>
    <s v=""/>
    <s v=""/>
    <x v="0"/>
    <x v="0"/>
  </r>
  <r>
    <s v="   Brykiety z węgla kamiennego"/>
    <n v="2013"/>
    <s v="tys. t"/>
    <n v="0"/>
    <s v="–"/>
    <s v="–"/>
    <n v="0"/>
    <s v="–"/>
    <s v=""/>
    <s v=""/>
    <x v="0"/>
    <x v="0"/>
  </r>
  <r>
    <s v="   Hard coal briquettes"/>
    <n v="2014"/>
    <s v="103 t"/>
    <n v="0"/>
    <s v="–"/>
    <s v="–"/>
    <n v="0"/>
    <s v="–"/>
    <s v=""/>
    <s v=""/>
    <x v="0"/>
    <x v="0"/>
  </r>
  <r>
    <s v=" "/>
    <n v="2013"/>
    <s v=" TJ"/>
    <n v="1"/>
    <s v="–"/>
    <s v="–"/>
    <n v="1"/>
    <s v="–"/>
    <s v=""/>
    <s v=""/>
    <x v="0"/>
    <x v="0"/>
  </r>
  <r>
    <s v=" "/>
    <n v="2014"/>
    <s v=" "/>
    <n v="1"/>
    <s v="–"/>
    <s v="–"/>
    <n v="1"/>
    <s v="–"/>
    <n v="1"/>
    <n v="1"/>
    <x v="1"/>
    <x v="1"/>
  </r>
  <r>
    <s v="   Brykiety z węgla brunatnego"/>
    <n v="2013"/>
    <s v="tys. t"/>
    <s v="–"/>
    <s v="–"/>
    <s v="–"/>
    <s v="–"/>
    <s v="–"/>
    <s v=""/>
    <s v=""/>
    <x v="0"/>
    <x v="0"/>
  </r>
  <r>
    <s v="   Lignite briquettes (BKB)"/>
    <n v="2014"/>
    <s v="103 t"/>
    <s v="–"/>
    <s v="–"/>
    <s v="–"/>
    <s v="–"/>
    <s v="–"/>
    <s v=""/>
    <s v=""/>
    <x v="0"/>
    <x v="0"/>
  </r>
  <r>
    <s v=" "/>
    <n v="2013"/>
    <s v=" TJ"/>
    <s v="–"/>
    <s v="–"/>
    <s v="–"/>
    <s v="–"/>
    <s v="–"/>
    <s v=""/>
    <s v=""/>
    <x v="0"/>
    <x v="0"/>
  </r>
  <r>
    <s v=" "/>
    <n v="2014"/>
    <s v=" "/>
    <s v="–"/>
    <s v="–"/>
    <s v="–"/>
    <s v="–"/>
    <s v="–"/>
    <s v=""/>
    <s v=""/>
    <x v="0"/>
    <x v="0"/>
  </r>
  <r>
    <s v="   Koks i półkoks"/>
    <n v="2013"/>
    <s v="tys. t"/>
    <n v="5"/>
    <s v="–"/>
    <n v="0"/>
    <n v="5"/>
    <s v="–"/>
    <s v=""/>
    <s v=""/>
    <x v="0"/>
    <x v="0"/>
  </r>
  <r>
    <s v="   Coke and semi-coke"/>
    <n v="2014"/>
    <s v="103 t"/>
    <n v="5"/>
    <s v="–"/>
    <n v="0"/>
    <n v="5"/>
    <s v="–"/>
    <s v=""/>
    <s v=""/>
    <x v="0"/>
    <x v="0"/>
  </r>
  <r>
    <s v=" "/>
    <n v="2013"/>
    <s v=" TJ"/>
    <n v="139"/>
    <s v="–"/>
    <n v="0"/>
    <n v="139"/>
    <s v="–"/>
    <s v=""/>
    <s v=""/>
    <x v="0"/>
    <x v="0"/>
  </r>
  <r>
    <s v=" "/>
    <n v="2014"/>
    <s v=" "/>
    <n v="138"/>
    <s v="–"/>
    <n v="0"/>
    <n v="138"/>
    <s v="–"/>
    <n v="138"/>
    <n v="138"/>
    <x v="4"/>
    <x v="1"/>
  </r>
  <r>
    <s v="   Gaz ciekły"/>
    <n v="2013"/>
    <s v="tys. t"/>
    <n v="1"/>
    <s v="–"/>
    <n v="0"/>
    <n v="1"/>
    <s v="–"/>
    <s v=""/>
    <s v=""/>
    <x v="0"/>
    <x v="0"/>
  </r>
  <r>
    <s v="   Liquefied petroleum gas (LPG)"/>
    <n v="2014"/>
    <s v="103 t"/>
    <n v="2"/>
    <s v="–"/>
    <n v="0"/>
    <n v="1"/>
    <s v="–"/>
    <s v=""/>
    <s v=""/>
    <x v="0"/>
    <x v="0"/>
  </r>
  <r>
    <s v=" "/>
    <n v="2013"/>
    <s v=" TJ"/>
    <n v="62"/>
    <s v="–"/>
    <n v="1"/>
    <n v="61"/>
    <s v="–"/>
    <s v=""/>
    <s v=""/>
    <x v="0"/>
    <x v="0"/>
  </r>
  <r>
    <m/>
    <n v="2014"/>
    <m/>
    <n v="72"/>
    <s v="–"/>
    <n v="1"/>
    <n v="71"/>
    <s v="–"/>
    <n v="72"/>
    <n v="71"/>
    <x v="2"/>
    <x v="1"/>
  </r>
  <r>
    <s v="   Benzyny silnikowe"/>
    <n v="2013"/>
    <s v="tys. t"/>
    <n v="12"/>
    <s v="–"/>
    <s v="–"/>
    <n v="12"/>
    <s v="–"/>
    <s v=""/>
    <s v=""/>
    <x v="0"/>
    <x v="0"/>
  </r>
  <r>
    <s v="   Motor gasoline"/>
    <n v="2014"/>
    <s v="103 t"/>
    <n v="3"/>
    <s v="–"/>
    <s v="–"/>
    <n v="3"/>
    <s v="–"/>
    <s v=""/>
    <s v=""/>
    <x v="0"/>
    <x v="0"/>
  </r>
  <r>
    <s v=" "/>
    <n v="2013"/>
    <s v=" TJ"/>
    <n v="513"/>
    <s v="–"/>
    <s v="–"/>
    <n v="513"/>
    <s v="–"/>
    <s v=""/>
    <s v=""/>
    <x v="0"/>
    <x v="0"/>
  </r>
  <r>
    <s v=" "/>
    <n v="2014"/>
    <m/>
    <n v="122"/>
    <s v="–"/>
    <s v="–"/>
    <n v="122"/>
    <s v="–"/>
    <n v="122"/>
    <n v="122"/>
    <x v="4"/>
    <x v="1"/>
  </r>
  <r>
    <s v="   Benzyny lotnicze"/>
    <n v="2013"/>
    <s v="tys. t"/>
    <n v="0"/>
    <s v="–"/>
    <s v="–"/>
    <n v="0"/>
    <s v="–"/>
    <s v=""/>
    <s v=""/>
    <x v="0"/>
    <x v="0"/>
  </r>
  <r>
    <s v="   Aviation gasoline"/>
    <n v="2014"/>
    <s v="103 t"/>
    <n v="0"/>
    <s v="–"/>
    <s v="–"/>
    <n v="0"/>
    <s v="–"/>
    <s v=""/>
    <s v=""/>
    <x v="0"/>
    <x v="0"/>
  </r>
  <r>
    <s v=" "/>
    <n v="2013"/>
    <s v=" TJ"/>
    <n v="1"/>
    <s v="–"/>
    <s v="–"/>
    <n v="1"/>
    <s v="–"/>
    <s v=""/>
    <s v=""/>
    <x v="0"/>
    <x v="0"/>
  </r>
  <r>
    <s v=" "/>
    <n v="2014"/>
    <m/>
    <n v="1"/>
    <s v="–"/>
    <s v="–"/>
    <n v="1"/>
    <s v="–"/>
    <n v="1"/>
    <n v="1"/>
    <x v="4"/>
    <x v="1"/>
  </r>
  <r>
    <s v="   Paliwa odrzutowe"/>
    <n v="2013"/>
    <s v="tys. t"/>
    <s v="–"/>
    <s v="–"/>
    <s v="–"/>
    <s v="–"/>
    <s v="–"/>
    <s v=""/>
    <s v=""/>
    <x v="0"/>
    <x v="0"/>
  </r>
  <r>
    <s v="   Jet fuel"/>
    <n v="2014"/>
    <s v="103 t"/>
    <s v="–"/>
    <s v="–"/>
    <s v="–"/>
    <s v="–"/>
    <s v="–"/>
    <s v=""/>
    <s v=""/>
    <x v="0"/>
    <x v="0"/>
  </r>
  <r>
    <s v=" "/>
    <n v="2013"/>
    <s v=" TJ"/>
    <s v="–"/>
    <s v="–"/>
    <s v="–"/>
    <s v="–"/>
    <s v="–"/>
    <s v=""/>
    <s v=""/>
    <x v="0"/>
    <x v="0"/>
  </r>
  <r>
    <s v=" "/>
    <n v="2014"/>
    <m/>
    <s v="–"/>
    <s v="–"/>
    <s v="–"/>
    <s v="–"/>
    <s v="–"/>
    <s v=""/>
    <s v=""/>
    <x v="0"/>
    <x v="0"/>
  </r>
  <r>
    <s v="   Olej napędowy I"/>
    <n v="2013"/>
    <s v="tys. t"/>
    <n v="112"/>
    <s v="–"/>
    <s v="–"/>
    <n v="112"/>
    <s v="–"/>
    <s v=""/>
    <s v=""/>
    <x v="0"/>
    <x v="0"/>
  </r>
  <r>
    <s v="   Automotive diesel oil"/>
    <n v="2014"/>
    <s v="103 t"/>
    <n v="109"/>
    <s v="–"/>
    <s v="–"/>
    <n v="109"/>
    <s v="–"/>
    <s v=""/>
    <s v=""/>
    <x v="0"/>
    <x v="0"/>
  </r>
  <r>
    <s v=" "/>
    <n v="2013"/>
    <s v=" TJ"/>
    <n v="4845"/>
    <s v="–"/>
    <s v="–"/>
    <n v="4845"/>
    <s v="–"/>
    <s v=""/>
    <s v=""/>
    <x v="0"/>
    <x v="0"/>
  </r>
  <r>
    <s v=" "/>
    <n v="2014"/>
    <m/>
    <n v="4666"/>
    <s v="–"/>
    <s v="–"/>
    <n v="4666"/>
    <s v="–"/>
    <n v="4666"/>
    <n v="4666"/>
    <x v="4"/>
    <x v="1"/>
  </r>
  <r>
    <s v="   Oleje napędowe pozostałe"/>
    <n v="2013"/>
    <s v="tys. t"/>
    <n v="0"/>
    <s v="–"/>
    <s v="–"/>
    <n v="0"/>
    <s v="–"/>
    <s v=""/>
    <s v=""/>
    <x v="0"/>
    <x v="0"/>
  </r>
  <r>
    <s v="   Other diesel oil"/>
    <n v="2014"/>
    <s v="103 t"/>
    <n v="0"/>
    <s v="–"/>
    <s v="–"/>
    <n v="0"/>
    <s v="–"/>
    <s v=""/>
    <s v=""/>
    <x v="0"/>
    <x v="0"/>
  </r>
  <r>
    <m/>
    <n v="2013"/>
    <s v=" TJ"/>
    <n v="4"/>
    <s v="–"/>
    <s v="–"/>
    <n v="4"/>
    <s v="–"/>
    <s v=""/>
    <s v=""/>
    <x v="0"/>
    <x v="0"/>
  </r>
  <r>
    <m/>
    <n v="2014"/>
    <m/>
    <n v="8"/>
    <s v="–"/>
    <s v="–"/>
    <n v="8"/>
    <s v="–"/>
    <n v="8"/>
    <n v="8"/>
    <x v="4"/>
    <x v="1"/>
  </r>
  <r>
    <s v="                                        "/>
    <s v="  "/>
    <s v="                "/>
    <s v="          "/>
    <s v="          "/>
    <s v="          "/>
    <m/>
    <s v="          "/>
    <s v=""/>
    <s v=""/>
    <x v="0"/>
    <x v="0"/>
  </r>
  <r>
    <s v="   Lekki olej opałowy"/>
    <n v="2013"/>
    <s v="tys. t"/>
    <n v="7"/>
    <s v="–"/>
    <n v="0"/>
    <n v="7"/>
    <s v="–"/>
    <s v=""/>
    <s v=""/>
    <x v="0"/>
    <x v="0"/>
  </r>
  <r>
    <s v="   Light fuel oil"/>
    <n v="2014"/>
    <s v="103 t"/>
    <n v="6"/>
    <s v="–"/>
    <n v="0"/>
    <n v="6"/>
    <s v="–"/>
    <s v=""/>
    <s v=""/>
    <x v="0"/>
    <x v="0"/>
  </r>
  <r>
    <m/>
    <n v="2013"/>
    <s v=" TJ"/>
    <n v="312"/>
    <s v="–"/>
    <n v="8"/>
    <n v="304"/>
    <s v="–"/>
    <s v=""/>
    <s v=""/>
    <x v="0"/>
    <x v="0"/>
  </r>
  <r>
    <m/>
    <n v="2014"/>
    <m/>
    <n v="268"/>
    <s v="–"/>
    <n v="7"/>
    <n v="261"/>
    <s v="–"/>
    <n v="268"/>
    <n v="261"/>
    <x v="4"/>
    <x v="1"/>
  </r>
  <r>
    <m/>
    <m/>
    <m/>
    <m/>
    <m/>
    <m/>
    <m/>
    <m/>
    <s v=""/>
    <s v=""/>
    <x v="0"/>
    <x v="0"/>
  </r>
  <r>
    <s v="   Ciężki olej opałowy"/>
    <n v="2013"/>
    <s v="tys. t"/>
    <n v="1"/>
    <s v="–"/>
    <n v="0"/>
    <n v="1"/>
    <s v="–"/>
    <s v=""/>
    <s v=""/>
    <x v="0"/>
    <x v="0"/>
  </r>
  <r>
    <s v="   Heavy fuel oil"/>
    <n v="2014"/>
    <s v="103 t"/>
    <n v="0"/>
    <s v="–"/>
    <n v="0"/>
    <n v="0"/>
    <s v="–"/>
    <s v=""/>
    <s v=""/>
    <x v="0"/>
    <x v="0"/>
  </r>
  <r>
    <m/>
    <n v="2013"/>
    <s v=" TJ"/>
    <n v="51"/>
    <s v="–"/>
    <n v="13"/>
    <n v="37"/>
    <s v="–"/>
    <s v=""/>
    <s v=""/>
    <x v="0"/>
    <x v="0"/>
  </r>
  <r>
    <m/>
    <n v="2014"/>
    <m/>
    <n v="15"/>
    <s v="–"/>
    <n v="11"/>
    <n v="3"/>
    <s v="–"/>
    <n v="14"/>
    <n v="3"/>
    <x v="4"/>
    <x v="1"/>
  </r>
  <r>
    <m/>
    <m/>
    <m/>
    <m/>
    <m/>
    <m/>
    <m/>
    <m/>
    <s v=""/>
    <s v=""/>
    <x v="0"/>
    <x v="0"/>
  </r>
  <r>
    <s v="   Półprodukty z przerobu ropy naftowej"/>
    <n v="2013"/>
    <s v="tys. t"/>
    <s v="–"/>
    <s v="–"/>
    <s v="–"/>
    <s v="–"/>
    <s v="–"/>
    <s v=""/>
    <s v=""/>
    <x v="0"/>
    <x v="0"/>
  </r>
  <r>
    <s v="   Feedstocks"/>
    <n v="2014"/>
    <s v="103 t"/>
    <s v="–"/>
    <s v="–"/>
    <s v="–"/>
    <s v="–"/>
    <s v="–"/>
    <s v=""/>
    <s v=""/>
    <x v="0"/>
    <x v="0"/>
  </r>
  <r>
    <s v=" "/>
    <n v="2013"/>
    <s v=" TJ"/>
    <s v="–"/>
    <s v="–"/>
    <s v="–"/>
    <s v="–"/>
    <s v="–"/>
    <s v=""/>
    <s v=""/>
    <x v="0"/>
    <x v="0"/>
  </r>
  <r>
    <s v=" "/>
    <n v="2014"/>
    <m/>
    <s v="–"/>
    <s v="–"/>
    <s v="–"/>
    <s v="–"/>
    <s v="–"/>
    <s v=""/>
    <s v=""/>
    <x v="0"/>
    <x v="0"/>
  </r>
  <r>
    <s v="   Produkty nieenergetyczne"/>
    <n v="2013"/>
    <s v=" TJ"/>
    <n v="102"/>
    <s v="–"/>
    <s v="–"/>
    <n v="102"/>
    <n v="102"/>
    <s v=""/>
    <s v=""/>
    <x v="0"/>
    <x v="0"/>
  </r>
  <r>
    <s v="   Non-energy products"/>
    <n v="2014"/>
    <m/>
    <n v="109"/>
    <s v="–"/>
    <s v="–"/>
    <n v="109"/>
    <n v="109"/>
    <s v=""/>
    <s v=""/>
    <x v="0"/>
    <x v="0"/>
  </r>
  <r>
    <m/>
    <m/>
    <m/>
    <m/>
    <m/>
    <m/>
    <m/>
    <m/>
    <s v=""/>
    <s v=""/>
    <x v="0"/>
    <x v="0"/>
  </r>
  <r>
    <s v="   Gaz rafineryjny"/>
    <n v="2013"/>
    <s v="tys. t"/>
    <s v="–"/>
    <s v="–"/>
    <s v="–"/>
    <s v="–"/>
    <s v="–"/>
    <s v=""/>
    <s v=""/>
    <x v="0"/>
    <x v="0"/>
  </r>
  <r>
    <s v="   Refinery gas"/>
    <n v="2014"/>
    <s v="103 t"/>
    <s v="–"/>
    <s v="–"/>
    <s v="–"/>
    <s v="–"/>
    <s v="–"/>
    <s v=""/>
    <s v=""/>
    <x v="0"/>
    <x v="0"/>
  </r>
  <r>
    <s v=" "/>
    <n v="2013"/>
    <s v=" TJ"/>
    <s v="–"/>
    <s v="–"/>
    <s v="–"/>
    <s v="–"/>
    <s v="–"/>
    <s v=""/>
    <s v=""/>
    <x v="0"/>
    <x v="0"/>
  </r>
  <r>
    <s v=" "/>
    <n v="2014"/>
    <m/>
    <s v="–"/>
    <s v="–"/>
    <s v="–"/>
    <s v="–"/>
    <s v="–"/>
    <s v=""/>
    <s v=""/>
    <x v="0"/>
    <x v="0"/>
  </r>
  <r>
    <s v="   Gaz koksowniczy"/>
    <n v="2013"/>
    <s v="mln m3"/>
    <s v="–"/>
    <s v="–"/>
    <s v="–"/>
    <s v="–"/>
    <s v="–"/>
    <s v=""/>
    <s v=""/>
    <x v="0"/>
    <x v="0"/>
  </r>
  <r>
    <s v="   Coke oven gas"/>
    <n v="2014"/>
    <s v="106 m3"/>
    <s v="–"/>
    <s v="–"/>
    <s v="–"/>
    <s v="–"/>
    <s v="–"/>
    <s v=""/>
    <s v=""/>
    <x v="0"/>
    <x v="0"/>
  </r>
  <r>
    <s v=" "/>
    <n v="2013"/>
    <s v=" TJ"/>
    <s v="–"/>
    <s v="–"/>
    <s v="–"/>
    <s v="–"/>
    <s v="–"/>
    <s v=""/>
    <s v=""/>
    <x v="0"/>
    <x v="0"/>
  </r>
  <r>
    <s v=" "/>
    <n v="2014"/>
    <m/>
    <s v="–"/>
    <s v="–"/>
    <s v="–"/>
    <s v="–"/>
    <s v="–"/>
    <s v=""/>
    <s v=""/>
    <x v="0"/>
    <x v="0"/>
  </r>
  <r>
    <s v="   Gaz wielkopiecowy"/>
    <n v="2013"/>
    <s v="mln m3"/>
    <s v="–"/>
    <s v="–"/>
    <s v="–"/>
    <s v="–"/>
    <s v="–"/>
    <s v=""/>
    <s v=""/>
    <x v="0"/>
    <x v="0"/>
  </r>
  <r>
    <s v="   Gas manufactured from coal"/>
    <n v="2014"/>
    <s v="106 m3"/>
    <s v="–"/>
    <s v="–"/>
    <s v="–"/>
    <s v="–"/>
    <s v="–"/>
    <s v=""/>
    <s v=""/>
    <x v="0"/>
    <x v="0"/>
  </r>
  <r>
    <s v=" "/>
    <n v="2013"/>
    <s v=" TJ"/>
    <s v="–"/>
    <s v="–"/>
    <s v="–"/>
    <s v="–"/>
    <s v="–"/>
    <s v=""/>
    <s v=""/>
    <x v="0"/>
    <x v="0"/>
  </r>
  <r>
    <s v=" "/>
    <n v="2014"/>
    <m/>
    <s v="–"/>
    <s v="–"/>
    <s v="–"/>
    <s v="–"/>
    <s v="–"/>
    <s v=""/>
    <s v=""/>
    <x v="0"/>
    <x v="0"/>
  </r>
  <r>
    <s v="   Energia elektryczna"/>
    <n v="2013"/>
    <s v="GWh"/>
    <n v="2145"/>
    <n v="486"/>
    <s v="–"/>
    <n v="2631"/>
    <s v="–"/>
    <s v=""/>
    <s v=""/>
    <x v="0"/>
    <x v="0"/>
  </r>
  <r>
    <s v="   Electricity"/>
    <n v="2014"/>
    <m/>
    <n v="2411"/>
    <n v="260"/>
    <s v="–"/>
    <n v="2671"/>
    <s v="–"/>
    <s v=""/>
    <s v=""/>
    <x v="0"/>
    <x v="0"/>
  </r>
  <r>
    <s v=" "/>
    <n v="2013"/>
    <s v=" TJ"/>
    <n v="7724"/>
    <n v="1748"/>
    <s v="–"/>
    <n v="9472"/>
    <s v="–"/>
    <s v=""/>
    <s v=""/>
    <x v="0"/>
    <x v="0"/>
  </r>
  <r>
    <s v=" "/>
    <n v="2014"/>
    <m/>
    <n v="8679"/>
    <n v="938"/>
    <s v="–"/>
    <n v="9616"/>
    <s v="–"/>
    <n v="9616"/>
    <n v="9616"/>
    <x v="5"/>
    <x v="1"/>
  </r>
  <r>
    <s v="   Ciepło"/>
    <n v="2013"/>
    <s v=" TJ"/>
    <n v="-2666"/>
    <n v="3505"/>
    <s v="–"/>
    <n v="840"/>
    <s v="–"/>
    <s v=""/>
    <s v=""/>
    <x v="0"/>
    <x v="0"/>
  </r>
  <r>
    <s v="   Heat"/>
    <n v="2014"/>
    <m/>
    <n v="-1119"/>
    <n v="1845"/>
    <s v="–"/>
    <n v="726"/>
    <s v="–"/>
    <n v="726"/>
    <n v="726"/>
    <x v="6"/>
    <x v="1"/>
  </r>
  <r>
    <s v="       - w tym ciepło z odzysku"/>
    <n v="2013"/>
    <s v=" TJ"/>
    <s v="x"/>
    <n v="80"/>
    <s v="x"/>
    <s v="x"/>
    <s v="–"/>
    <s v=""/>
    <s v=""/>
    <x v="0"/>
    <x v="0"/>
  </r>
  <r>
    <s v="       of which heat from returns"/>
    <n v="2014"/>
    <m/>
    <s v="x"/>
    <s v="–"/>
    <s v="x"/>
    <s v="x"/>
    <s v="–"/>
    <s v=""/>
    <s v=""/>
    <x v="0"/>
    <x v="0"/>
  </r>
  <r>
    <m/>
    <m/>
    <m/>
    <m/>
    <m/>
    <m/>
    <m/>
    <m/>
    <s v=""/>
    <s v=""/>
    <x v="0"/>
    <x v="0"/>
  </r>
  <r>
    <s v=" Energia z odzysku"/>
    <n v="2013"/>
    <s v=" TJ"/>
    <s v="–"/>
    <n v="74"/>
    <s v="–"/>
    <n v="74"/>
    <s v="–"/>
    <s v=""/>
    <s v=""/>
    <x v="0"/>
    <x v="0"/>
  </r>
  <r>
    <s v=" Energy from returns"/>
    <n v="2014"/>
    <m/>
    <s v="–"/>
    <n v="40"/>
    <s v="–"/>
    <n v="40"/>
    <s v="–"/>
    <s v=""/>
    <s v=""/>
    <x v="0"/>
    <x v="0"/>
  </r>
  <r>
    <m/>
    <m/>
    <m/>
    <m/>
    <m/>
    <m/>
    <m/>
    <m/>
    <s v=""/>
    <s v=""/>
    <x v="0"/>
    <x v="0"/>
  </r>
  <r>
    <s v="   Paliwa odpadowe gazowe"/>
    <n v="2013"/>
    <s v=" TJ"/>
    <s v="–"/>
    <s v="–"/>
    <s v="–"/>
    <s v="–"/>
    <s v="–"/>
    <s v=""/>
    <s v=""/>
    <x v="0"/>
    <x v="0"/>
  </r>
  <r>
    <s v="   Gaseous waste fuels"/>
    <n v="2014"/>
    <m/>
    <s v="–"/>
    <s v="–"/>
    <s v="–"/>
    <s v="–"/>
    <s v="–"/>
    <s v=""/>
    <s v=""/>
    <x v="0"/>
    <x v="0"/>
  </r>
  <r>
    <m/>
    <m/>
    <m/>
    <m/>
    <m/>
    <m/>
    <m/>
    <m/>
    <s v=""/>
    <s v=""/>
    <x v="0"/>
    <x v="0"/>
  </r>
  <r>
    <s v="   Ciepło z odzysku"/>
    <n v="2013"/>
    <s v=" TJ"/>
    <s v="–"/>
    <n v="74"/>
    <s v="–"/>
    <n v="74"/>
    <s v="–"/>
    <s v=""/>
    <s v=""/>
    <x v="0"/>
    <x v="0"/>
  </r>
  <r>
    <s v="   Heat from returns"/>
    <n v="2014"/>
    <m/>
    <s v="–"/>
    <n v="40"/>
    <s v="–"/>
    <n v="40"/>
    <s v="–"/>
    <n v="40"/>
    <n v="40"/>
    <x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"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Energia ogółem"/>
    <n v="2013"/>
    <s v=" TJ"/>
    <n v="2020071"/>
    <n v="2428757"/>
    <n v="3340814"/>
    <n v="1108014"/>
    <n v="165490"/>
    <s v=""/>
    <s v=""/>
    <x v="0"/>
    <x v="1"/>
  </r>
  <r>
    <s v=" Total energy"/>
    <n v="2014"/>
    <s v=" "/>
    <n v="2017911"/>
    <n v="2367642"/>
    <n v="3293145"/>
    <n v="1092407"/>
    <n v="184633"/>
    <s v=""/>
    <s v=""/>
    <x v="0"/>
    <x v="1"/>
  </r>
  <r>
    <m/>
    <m/>
    <m/>
    <m/>
    <m/>
    <m/>
    <m/>
    <m/>
    <s v=""/>
    <s v=""/>
    <x v="0"/>
    <x v="1"/>
  </r>
  <r>
    <s v=" Energia pierwotna"/>
    <n v="2013"/>
    <s v=" TJ"/>
    <n v="3642583"/>
    <n v="51684"/>
    <n v="3225358"/>
    <n v="468909"/>
    <n v="88324"/>
    <s v=""/>
    <s v=""/>
    <x v="0"/>
    <x v="1"/>
  </r>
  <r>
    <s v=" Primary energy"/>
    <n v="2014"/>
    <m/>
    <n v="3589456"/>
    <n v="51273"/>
    <n v="3165427"/>
    <n v="475301"/>
    <n v="92386"/>
    <s v=""/>
    <s v=""/>
    <x v="0"/>
    <x v="1"/>
  </r>
  <r>
    <m/>
    <m/>
    <m/>
    <m/>
    <m/>
    <m/>
    <m/>
    <m/>
    <s v=""/>
    <s v=""/>
    <x v="0"/>
    <x v="1"/>
  </r>
  <r>
    <s v="   Węgiel kamienny energetyczny"/>
    <n v="2013"/>
    <s v="tys. t"/>
    <n v="51317"/>
    <s v="–"/>
    <n v="45881"/>
    <n v="5437"/>
    <n v="157"/>
    <s v=""/>
    <s v=""/>
    <x v="0"/>
    <x v="1"/>
  </r>
  <r>
    <s v="   Steam coal"/>
    <n v="2014"/>
    <s v="103 t"/>
    <n v="47653"/>
    <s v="–"/>
    <n v="42297"/>
    <n v="5355"/>
    <n v="152"/>
    <s v=""/>
    <s v=""/>
    <x v="0"/>
    <x v="1"/>
  </r>
  <r>
    <s v=" "/>
    <n v="2013"/>
    <s v=" TJ"/>
    <n v="1113816"/>
    <s v="–"/>
    <n v="989073"/>
    <n v="124743"/>
    <n v="4411"/>
    <s v=""/>
    <s v=""/>
    <x v="0"/>
    <x v="1"/>
  </r>
  <r>
    <s v=" "/>
    <n v="2014"/>
    <s v=" "/>
    <n v="1037695"/>
    <s v="–"/>
    <n v="914285"/>
    <n v="123410"/>
    <n v="4225"/>
    <n v="1037695"/>
    <n v="123410"/>
    <x v="1"/>
    <x v="2"/>
  </r>
  <r>
    <s v="   Węgiel kamienny koksowy"/>
    <n v="2013"/>
    <s v="tys. t"/>
    <n v="12842"/>
    <s v="–"/>
    <n v="12786"/>
    <n v="56"/>
    <n v="0"/>
    <s v=""/>
    <s v=""/>
    <x v="0"/>
    <x v="1"/>
  </r>
  <r>
    <s v="   Coking coal"/>
    <n v="2014"/>
    <s v="103 t"/>
    <n v="13099"/>
    <s v="–"/>
    <n v="13032"/>
    <n v="67"/>
    <n v="1"/>
    <s v=""/>
    <s v=""/>
    <x v="0"/>
    <x v="1"/>
  </r>
  <r>
    <s v=" "/>
    <n v="2013"/>
    <s v=" TJ"/>
    <n v="380020"/>
    <s v="–"/>
    <n v="378381"/>
    <n v="1639"/>
    <n v="8"/>
    <s v=""/>
    <s v=""/>
    <x v="0"/>
    <x v="1"/>
  </r>
  <r>
    <s v=" "/>
    <n v="2014"/>
    <s v=" "/>
    <n v="387101"/>
    <s v="–"/>
    <n v="385148"/>
    <n v="1953"/>
    <n v="17"/>
    <n v="387101"/>
    <n v="1953"/>
    <x v="1"/>
    <x v="2"/>
  </r>
  <r>
    <s v="   Węgiel brunatny"/>
    <n v="2013"/>
    <s v="tys. t"/>
    <n v="65130"/>
    <s v="–"/>
    <n v="65069"/>
    <n v="61"/>
    <s v="–"/>
    <s v=""/>
    <s v=""/>
    <x v="0"/>
    <x v="1"/>
  </r>
  <r>
    <s v="   Lignite"/>
    <n v="2014"/>
    <s v="103 t"/>
    <n v="63278"/>
    <s v="–"/>
    <n v="63206"/>
    <n v="72"/>
    <s v="–"/>
    <s v=""/>
    <s v=""/>
    <x v="0"/>
    <x v="1"/>
  </r>
  <r>
    <s v=" "/>
    <n v="2013"/>
    <s v=" TJ"/>
    <n v="540335"/>
    <s v="–"/>
    <n v="539675"/>
    <n v="659"/>
    <s v="–"/>
    <s v=""/>
    <s v=""/>
    <x v="0"/>
    <x v="1"/>
  </r>
  <r>
    <s v=" "/>
    <n v="2014"/>
    <s v=" "/>
    <n v="514184"/>
    <s v="–"/>
    <n v="513424"/>
    <n v="760"/>
    <s v="–"/>
    <n v="514184"/>
    <n v="760"/>
    <x v="1"/>
    <x v="2"/>
  </r>
  <r>
    <s v="   Ropa naftowa"/>
    <n v="2013"/>
    <s v="tys. t"/>
    <n v="24302"/>
    <s v="–"/>
    <n v="24302"/>
    <n v="0"/>
    <s v="–"/>
    <s v=""/>
    <s v=""/>
    <x v="0"/>
    <x v="1"/>
  </r>
  <r>
    <s v="   Crude oil"/>
    <n v="2014"/>
    <s v="103 t"/>
    <n v="24196"/>
    <s v="–"/>
    <n v="24196"/>
    <n v="0"/>
    <s v="–"/>
    <s v=""/>
    <s v=""/>
    <x v="0"/>
    <x v="1"/>
  </r>
  <r>
    <s v=" "/>
    <n v="2013"/>
    <s v=" TJ"/>
    <n v="1032782"/>
    <s v="–"/>
    <n v="1032778"/>
    <n v="4"/>
    <s v="–"/>
    <s v=""/>
    <s v=""/>
    <x v="0"/>
    <x v="1"/>
  </r>
  <r>
    <s v=" "/>
    <n v="2014"/>
    <s v=" "/>
    <n v="1028262"/>
    <s v="–"/>
    <n v="1028257"/>
    <n v="4"/>
    <s v="–"/>
    <n v="1028261"/>
    <n v="4"/>
    <x v="2"/>
    <x v="2"/>
  </r>
  <r>
    <s v="   Gaz ziemny wysokometanowy"/>
    <n v="2013"/>
    <s v="mln m3"/>
    <n v="7099"/>
    <n v="1364"/>
    <n v="1731"/>
    <n v="6732"/>
    <n v="2160"/>
    <s v=""/>
    <s v=""/>
    <x v="0"/>
    <x v="1"/>
  </r>
  <r>
    <s v="   High-methane natural gas"/>
    <n v="2014"/>
    <s v="106 m3"/>
    <n v="7187"/>
    <n v="1347"/>
    <n v="1705"/>
    <n v="6829"/>
    <n v="2276"/>
    <s v=""/>
    <s v=""/>
    <x v="0"/>
    <x v="1"/>
  </r>
  <r>
    <s v=" "/>
    <n v="2013"/>
    <s v=" TJ"/>
    <n v="254555"/>
    <n v="49576"/>
    <n v="60974"/>
    <n v="243158"/>
    <n v="78074"/>
    <s v=""/>
    <s v=""/>
    <x v="0"/>
    <x v="1"/>
  </r>
  <r>
    <s v=" "/>
    <n v="2014"/>
    <s v=" "/>
    <n v="258422"/>
    <n v="48937"/>
    <n v="59332"/>
    <n v="248027"/>
    <n v="83199"/>
    <n v="307359"/>
    <n v="248027"/>
    <x v="3"/>
    <x v="2"/>
  </r>
  <r>
    <s v="   Gaz ziemny zaazotowany"/>
    <n v="2013"/>
    <s v="mln m3"/>
    <n v="3415"/>
    <n v="59"/>
    <n v="2726"/>
    <n v="748"/>
    <n v="105"/>
    <s v=""/>
    <s v=""/>
    <x v="0"/>
    <x v="1"/>
  </r>
  <r>
    <s v="   Nitrified natural gas"/>
    <n v="2014"/>
    <s v="106 m3"/>
    <n v="3406"/>
    <n v="65"/>
    <n v="2730"/>
    <n v="741"/>
    <n v="100"/>
    <s v=""/>
    <s v=""/>
    <x v="0"/>
    <x v="1"/>
  </r>
  <r>
    <s v=" "/>
    <n v="2013"/>
    <s v=" TJ"/>
    <n v="86153"/>
    <n v="2107"/>
    <n v="68402"/>
    <n v="19858"/>
    <n v="3216"/>
    <s v=""/>
    <s v=""/>
    <x v="0"/>
    <x v="1"/>
  </r>
  <r>
    <s v=" "/>
    <n v="2014"/>
    <s v=" "/>
    <n v="85674"/>
    <n v="2336"/>
    <n v="68510"/>
    <n v="19499"/>
    <n v="3101"/>
    <n v="88009"/>
    <n v="19499"/>
    <x v="3"/>
    <x v="2"/>
  </r>
  <r>
    <s v="   Torf i drewno"/>
    <n v="2013"/>
    <s v="tys. m3"/>
    <n v="7066"/>
    <s v="–"/>
    <n v="4117"/>
    <n v="2949"/>
    <s v="–"/>
    <s v=""/>
    <s v=""/>
    <x v="0"/>
    <x v="1"/>
  </r>
  <r>
    <s v="   Peat and wood"/>
    <n v="2014"/>
    <s v="103 m3"/>
    <n v="7181"/>
    <s v="–"/>
    <n v="4182"/>
    <n v="2999"/>
    <s v="–"/>
    <s v=""/>
    <s v=""/>
    <x v="0"/>
    <x v="1"/>
  </r>
  <r>
    <s v=" "/>
    <n v="2013"/>
    <s v=" TJ"/>
    <n v="67128"/>
    <s v="–"/>
    <n v="39112"/>
    <n v="28016"/>
    <s v="–"/>
    <s v=""/>
    <s v=""/>
    <x v="0"/>
    <x v="1"/>
  </r>
  <r>
    <s v=" "/>
    <n v="2014"/>
    <s v=" "/>
    <n v="68221"/>
    <s v="–"/>
    <n v="39731"/>
    <n v="28490"/>
    <s v="–"/>
    <n v="68221"/>
    <n v="28490"/>
    <x v="4"/>
    <x v="2"/>
  </r>
  <r>
    <s v="   Energia wody i wiatru"/>
    <n v="2013"/>
    <s v=" TJ"/>
    <n v="29174"/>
    <s v="–"/>
    <n v="29174"/>
    <s v="–"/>
    <s v="–"/>
    <s v=""/>
    <s v=""/>
    <x v="0"/>
    <x v="1"/>
  </r>
  <r>
    <s v="   Hydro and wind energy"/>
    <n v="2014"/>
    <s v=" "/>
    <n v="34292"/>
    <s v="–"/>
    <n v="34292"/>
    <s v="–"/>
    <s v="–"/>
    <s v=""/>
    <s v=""/>
    <x v="0"/>
    <x v="1"/>
  </r>
  <r>
    <m/>
    <m/>
    <m/>
    <m/>
    <m/>
    <m/>
    <m/>
    <m/>
    <s v=""/>
    <s v=""/>
    <x v="0"/>
    <x v="1"/>
  </r>
  <r>
    <s v="   Energia geotermalna"/>
    <n v="2013"/>
    <s v=" TJ"/>
    <s v="–"/>
    <s v="–"/>
    <s v="–"/>
    <s v="–"/>
    <s v="–"/>
    <s v=""/>
    <s v=""/>
    <x v="0"/>
    <x v="1"/>
  </r>
  <r>
    <s v="   Geothermal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Biogaz"/>
    <n v="2013"/>
    <s v=" TJ"/>
    <n v="4274"/>
    <s v="–"/>
    <n v="3047"/>
    <n v="1227"/>
    <s v="–"/>
    <s v=""/>
    <s v=""/>
    <x v="0"/>
    <x v="1"/>
  </r>
  <r>
    <s v="   Biogas"/>
    <n v="2014"/>
    <s v=" "/>
    <n v="4754"/>
    <s v="–"/>
    <n v="2238"/>
    <n v="2516"/>
    <s v="–"/>
    <n v="4754"/>
    <n v="2516"/>
    <x v="4"/>
    <x v="2"/>
  </r>
  <r>
    <m/>
    <m/>
    <m/>
    <m/>
    <m/>
    <m/>
    <m/>
    <m/>
    <s v=""/>
    <s v=""/>
    <x v="0"/>
    <x v="1"/>
  </r>
  <r>
    <s v="   Paliwa odpadowe stałe roślinne"/>
    <n v="2013"/>
    <s v=" TJ"/>
    <n v="74246"/>
    <s v="–"/>
    <n v="48277"/>
    <n v="25970"/>
    <s v="–"/>
    <s v=""/>
    <s v=""/>
    <x v="0"/>
    <x v="1"/>
  </r>
  <r>
    <s v="   i zwierzęce"/>
    <n v="2014"/>
    <s v=" "/>
    <n v="83632"/>
    <s v="–"/>
    <n v="57113"/>
    <n v="26519"/>
    <s v="–"/>
    <n v="83632"/>
    <n v="26519"/>
    <x v="4"/>
    <x v="2"/>
  </r>
  <r>
    <s v="   Solid biomass and animal products"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   Odpady przemysłowe stałe i ciekłe"/>
    <n v="2013"/>
    <s v=" TJ"/>
    <n v="20491"/>
    <s v="–"/>
    <n v="3496"/>
    <n v="16994"/>
    <n v="2615"/>
    <s v=""/>
    <s v=""/>
    <x v="0"/>
    <x v="1"/>
  </r>
  <r>
    <s v="   Industrial wastes"/>
    <n v="2014"/>
    <s v=" "/>
    <n v="49992"/>
    <s v="–"/>
    <n v="31624"/>
    <n v="18368"/>
    <n v="1846"/>
    <n v="49992"/>
    <n v="18368"/>
    <x v="4"/>
    <x v="2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  Odpady komunalne"/>
    <n v="2013"/>
    <s v=" TJ"/>
    <n v="5612"/>
    <s v="–"/>
    <n v="436"/>
    <n v="5176"/>
    <s v="–"/>
    <s v=""/>
    <s v=""/>
    <x v="0"/>
    <x v="1"/>
  </r>
  <r>
    <s v="   Municipal wastes"/>
    <n v="2014"/>
    <s v=" "/>
    <n v="6100"/>
    <s v="–"/>
    <n v="358"/>
    <n v="5741"/>
    <s v="–"/>
    <n v="6099"/>
    <n v="5741"/>
    <x v="4"/>
    <x v="2"/>
  </r>
  <r>
    <m/>
    <m/>
    <m/>
    <m/>
    <m/>
    <m/>
    <m/>
    <m/>
    <s v=""/>
    <s v=""/>
    <x v="0"/>
    <x v="1"/>
  </r>
  <r>
    <s v="   Paliwa ciekłe z biomasy"/>
    <n v="2013"/>
    <s v=" TJ"/>
    <n v="30934"/>
    <s v="–"/>
    <n v="29470"/>
    <n v="1464"/>
    <n v="0"/>
    <s v=""/>
    <s v=""/>
    <x v="0"/>
    <x v="1"/>
  </r>
  <r>
    <s v="   Liquid fuels from biomass"/>
    <n v="2014"/>
    <s v=" "/>
    <n v="27959"/>
    <s v="–"/>
    <n v="27946"/>
    <n v="13"/>
    <s v="–"/>
    <n v="27959"/>
    <n v="13"/>
    <x v="4"/>
    <x v="2"/>
  </r>
  <r>
    <m/>
    <m/>
    <m/>
    <m/>
    <m/>
    <m/>
    <m/>
    <m/>
    <s v=""/>
    <s v=""/>
    <x v="0"/>
    <x v="1"/>
  </r>
  <r>
    <s v="   Inne surowce energetyczne"/>
    <n v="2013"/>
    <s v="TJ"/>
    <n v="3063"/>
    <s v="–"/>
    <n v="3063"/>
    <s v="–"/>
    <s v="–"/>
    <s v=""/>
    <s v=""/>
    <x v="0"/>
    <x v="1"/>
  </r>
  <r>
    <s v="   Other energy sources"/>
    <n v="2014"/>
    <m/>
    <n v="3169"/>
    <s v="–"/>
    <n v="3169"/>
    <n v="0"/>
    <s v="–"/>
    <s v=""/>
    <s v=""/>
    <x v="0"/>
    <x v="1"/>
  </r>
  <r>
    <m/>
    <m/>
    <m/>
    <m/>
    <m/>
    <m/>
    <m/>
    <m/>
    <s v=""/>
    <s v=""/>
    <x v="0"/>
    <x v="1"/>
  </r>
  <r>
    <s v=" Energia pochodna"/>
    <n v="2013"/>
    <s v=" TJ"/>
    <n v="-1622512"/>
    <n v="2377073"/>
    <n v="110149"/>
    <n v="644412"/>
    <n v="76309"/>
    <s v=""/>
    <s v=""/>
    <x v="0"/>
    <x v="1"/>
  </r>
  <r>
    <s v=" Derived energy"/>
    <n v="2014"/>
    <s v=" "/>
    <n v="-1571545"/>
    <n v="2316369"/>
    <n v="122648"/>
    <n v="622175"/>
    <n v="91704"/>
    <s v=""/>
    <s v=""/>
    <x v="0"/>
    <x v="1"/>
  </r>
  <r>
    <m/>
    <m/>
    <m/>
    <m/>
    <m/>
    <m/>
    <m/>
    <m/>
    <s v=""/>
    <s v=""/>
    <x v="0"/>
    <x v="1"/>
  </r>
  <r>
    <s v="   Brykiety z węgla kamiennego"/>
    <n v="2013"/>
    <s v="tys. t"/>
    <n v="1"/>
    <s v="–"/>
    <s v="–"/>
    <n v="1"/>
    <s v="–"/>
    <s v=""/>
    <s v=""/>
    <x v="0"/>
    <x v="1"/>
  </r>
  <r>
    <s v="   Hard coal briquettes"/>
    <n v="2014"/>
    <s v="103 t"/>
    <n v="-2"/>
    <n v="3"/>
    <s v="–"/>
    <n v="0"/>
    <s v="–"/>
    <n v="0"/>
    <n v="0"/>
    <x v="1"/>
    <x v="2"/>
  </r>
  <r>
    <s v=" "/>
    <n v="2013"/>
    <s v=" TJ"/>
    <n v="20"/>
    <s v="–"/>
    <s v="–"/>
    <n v="20"/>
    <s v="–"/>
    <s v=""/>
    <s v=""/>
    <x v="0"/>
    <x v="1"/>
  </r>
  <r>
    <s v=" "/>
    <n v="2014"/>
    <s v=" "/>
    <n v="-51"/>
    <n v="60"/>
    <s v="–"/>
    <n v="8"/>
    <s v="–"/>
    <s v=""/>
    <s v=""/>
    <x v="0"/>
    <x v="1"/>
  </r>
  <r>
    <s v="   Brykiety z węgla brunatnego"/>
    <n v="2013"/>
    <s v="tys. t"/>
    <n v="9"/>
    <s v="–"/>
    <n v="0"/>
    <n v="9"/>
    <s v="–"/>
    <s v=""/>
    <s v=""/>
    <x v="0"/>
    <x v="1"/>
  </r>
  <r>
    <s v="   Lignite briquettes (BKB)"/>
    <n v="2014"/>
    <s v="103 t"/>
    <s v="–"/>
    <s v="–"/>
    <s v="–"/>
    <s v="–"/>
    <s v="–"/>
    <s v=""/>
    <s v=""/>
    <x v="0"/>
    <x v="1"/>
  </r>
  <r>
    <s v=" "/>
    <n v="2013"/>
    <s v=" TJ"/>
    <n v="161"/>
    <s v="–"/>
    <n v="1"/>
    <n v="160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Koks i półkoks"/>
    <n v="2013"/>
    <s v="tys. t"/>
    <n v="-6598"/>
    <n v="9360"/>
    <n v="1958"/>
    <n v="803"/>
    <s v="–"/>
    <s v=""/>
    <s v=""/>
    <x v="0"/>
    <x v="1"/>
  </r>
  <r>
    <s v="   Coke and semi-coke"/>
    <n v="2014"/>
    <s v="103 t"/>
    <n v="-6487"/>
    <n v="9568"/>
    <n v="2296"/>
    <n v="786"/>
    <s v="–"/>
    <s v=""/>
    <s v=""/>
    <x v="0"/>
    <x v="1"/>
  </r>
  <r>
    <s v=" "/>
    <n v="2013"/>
    <s v=" TJ"/>
    <n v="-183350"/>
    <n v="261193"/>
    <n v="55521"/>
    <n v="22323"/>
    <s v="–"/>
    <s v=""/>
    <s v=""/>
    <x v="0"/>
    <x v="1"/>
  </r>
  <r>
    <s v=" "/>
    <n v="2014"/>
    <s v=" "/>
    <n v="-178798"/>
    <n v="265755"/>
    <n v="64752"/>
    <n v="22205"/>
    <s v="–"/>
    <n v="86957"/>
    <n v="22205"/>
    <x v="1"/>
    <x v="2"/>
  </r>
  <r>
    <s v="   Gaz ciekły"/>
    <n v="2013"/>
    <s v="tys. t"/>
    <n v="-314"/>
    <n v="548"/>
    <n v="0"/>
    <n v="234"/>
    <s v="–"/>
    <s v=""/>
    <s v=""/>
    <x v="0"/>
    <x v="1"/>
  </r>
  <r>
    <s v="   Liquefied petroleum gas (LPG)"/>
    <n v="2014"/>
    <s v="103 t"/>
    <n v="-302"/>
    <n v="560"/>
    <n v="9"/>
    <n v="248"/>
    <s v="–"/>
    <s v=""/>
    <s v=""/>
    <x v="0"/>
    <x v="1"/>
  </r>
  <r>
    <s v=" "/>
    <n v="2013"/>
    <s v=" TJ"/>
    <n v="-14835"/>
    <n v="25909"/>
    <n v="3"/>
    <n v="11071"/>
    <s v="–"/>
    <s v=""/>
    <s v=""/>
    <x v="0"/>
    <x v="1"/>
  </r>
  <r>
    <m/>
    <n v="2014"/>
    <m/>
    <n v="-14296"/>
    <n v="26467"/>
    <n v="433"/>
    <n v="11737"/>
    <s v="–"/>
    <n v="12170"/>
    <n v="11737"/>
    <x v="3"/>
    <x v="2"/>
  </r>
  <r>
    <s v="   Benzyny silnikowe"/>
    <n v="2013"/>
    <s v="tys. t"/>
    <n v="-3962"/>
    <n v="4021"/>
    <s v="–"/>
    <n v="60"/>
    <s v="–"/>
    <s v=""/>
    <s v=""/>
    <x v="0"/>
    <x v="1"/>
  </r>
  <r>
    <s v="   Motor gasoline"/>
    <n v="2014"/>
    <s v="103 t"/>
    <n v="-3780"/>
    <n v="3823"/>
    <s v="–"/>
    <n v="43"/>
    <s v="–"/>
    <s v=""/>
    <s v=""/>
    <x v="0"/>
    <x v="1"/>
  </r>
  <r>
    <s v=" "/>
    <n v="2013"/>
    <s v=" TJ"/>
    <n v="-174312"/>
    <n v="176935"/>
    <s v="–"/>
    <n v="2623"/>
    <s v="–"/>
    <s v=""/>
    <s v=""/>
    <x v="0"/>
    <x v="1"/>
  </r>
  <r>
    <s v=" "/>
    <n v="2014"/>
    <m/>
    <n v="-162557"/>
    <n v="164395"/>
    <s v="–"/>
    <n v="1838"/>
    <s v="–"/>
    <n v="1838"/>
    <n v="1838"/>
    <x v="2"/>
    <x v="2"/>
  </r>
  <r>
    <s v="   Benzyny lotnicze"/>
    <n v="2013"/>
    <s v="tys. t"/>
    <n v="-18"/>
    <n v="19"/>
    <s v="–"/>
    <n v="1"/>
    <s v="–"/>
    <s v=""/>
    <s v=""/>
    <x v="0"/>
    <x v="1"/>
  </r>
  <r>
    <s v="   Aviation gasoline"/>
    <n v="2014"/>
    <s v="103 t"/>
    <n v="-26"/>
    <n v="26"/>
    <s v="–"/>
    <n v="0"/>
    <s v="–"/>
    <s v=""/>
    <s v=""/>
    <x v="0"/>
    <x v="1"/>
  </r>
  <r>
    <s v=" "/>
    <n v="2013"/>
    <s v=" TJ"/>
    <n v="-783"/>
    <n v="827"/>
    <s v="–"/>
    <n v="44"/>
    <s v="–"/>
    <s v=""/>
    <s v=""/>
    <x v="0"/>
    <x v="1"/>
  </r>
  <r>
    <s v=" "/>
    <n v="2014"/>
    <m/>
    <n v="-1123"/>
    <n v="1136"/>
    <s v="–"/>
    <n v="13"/>
    <s v="–"/>
    <n v="13"/>
    <n v="13"/>
    <x v="2"/>
    <x v="2"/>
  </r>
  <r>
    <s v="   Paliwa odrzutowe"/>
    <n v="2013"/>
    <s v="tys. t"/>
    <n v="-856"/>
    <n v="858"/>
    <s v="–"/>
    <n v="2"/>
    <s v="–"/>
    <s v=""/>
    <s v=""/>
    <x v="0"/>
    <x v="1"/>
  </r>
  <r>
    <s v="   Jet fuel"/>
    <n v="2014"/>
    <s v="103 t"/>
    <n v="-1128"/>
    <n v="1130"/>
    <s v="–"/>
    <n v="2"/>
    <s v="–"/>
    <s v=""/>
    <s v=""/>
    <x v="0"/>
    <x v="1"/>
  </r>
  <r>
    <s v=" "/>
    <n v="2013"/>
    <s v=" TJ"/>
    <n v="-38150"/>
    <n v="38234"/>
    <s v="–"/>
    <n v="85"/>
    <s v="–"/>
    <s v=""/>
    <s v=""/>
    <x v="0"/>
    <x v="1"/>
  </r>
  <r>
    <s v=" "/>
    <n v="2014"/>
    <m/>
    <n v="-50276"/>
    <n v="50377"/>
    <s v="–"/>
    <n v="101"/>
    <s v="–"/>
    <n v="101"/>
    <n v="101"/>
    <x v="2"/>
    <x v="2"/>
  </r>
  <r>
    <s v="   Olej napędowy I"/>
    <n v="2013"/>
    <s v="tys. t"/>
    <n v="-10074"/>
    <n v="10790"/>
    <n v="21"/>
    <n v="696"/>
    <s v="–"/>
    <s v=""/>
    <s v=""/>
    <x v="0"/>
    <x v="1"/>
  </r>
  <r>
    <s v="   Automotive diesel oil"/>
    <n v="2014"/>
    <s v="103 t"/>
    <n v="-9789"/>
    <n v="10562"/>
    <n v="119"/>
    <n v="654"/>
    <s v="–"/>
    <s v=""/>
    <s v=""/>
    <x v="0"/>
    <x v="1"/>
  </r>
  <r>
    <s v=" "/>
    <n v="2013"/>
    <s v=" TJ"/>
    <n v="-436509"/>
    <n v="467543"/>
    <n v="890"/>
    <n v="30144"/>
    <s v="–"/>
    <s v=""/>
    <s v=""/>
    <x v="0"/>
    <x v="1"/>
  </r>
  <r>
    <s v=" "/>
    <n v="2014"/>
    <m/>
    <n v="-420912"/>
    <n v="454152"/>
    <n v="5118"/>
    <n v="28121"/>
    <s v="–"/>
    <n v="33239"/>
    <n v="28121"/>
    <x v="2"/>
    <x v="2"/>
  </r>
  <r>
    <s v="   Oleje napędowe pozostałe"/>
    <n v="2013"/>
    <s v="tys. t"/>
    <n v="-44"/>
    <n v="50"/>
    <s v="–"/>
    <n v="6"/>
    <s v="–"/>
    <s v=""/>
    <s v=""/>
    <x v="0"/>
    <x v="1"/>
  </r>
  <r>
    <s v="   Other diesel oil"/>
    <n v="2014"/>
    <s v="103 t"/>
    <n v="-47"/>
    <n v="50"/>
    <s v="–"/>
    <n v="3"/>
    <s v="–"/>
    <s v=""/>
    <s v=""/>
    <x v="0"/>
    <x v="1"/>
  </r>
  <r>
    <m/>
    <n v="2013"/>
    <s v=" TJ"/>
    <n v="-1884"/>
    <n v="2151"/>
    <s v="–"/>
    <n v="267"/>
    <s v="–"/>
    <s v=""/>
    <s v=""/>
    <x v="0"/>
    <x v="1"/>
  </r>
  <r>
    <m/>
    <n v="2014"/>
    <m/>
    <n v="-2024"/>
    <n v="2138"/>
    <s v="–"/>
    <n v="114"/>
    <s v="–"/>
    <n v="114"/>
    <n v="114"/>
    <x v="2"/>
    <x v="2"/>
  </r>
  <r>
    <s v="                                        "/>
    <s v="  "/>
    <s v="                "/>
    <s v="          "/>
    <s v="          "/>
    <s v="          "/>
    <m/>
    <s v="          "/>
    <s v=""/>
    <s v=""/>
    <x v="0"/>
    <x v="1"/>
  </r>
  <r>
    <s v="   Lekki olej opałowy"/>
    <n v="2013"/>
    <s v="tys. t"/>
    <n v="-573"/>
    <n v="833"/>
    <n v="28"/>
    <n v="232"/>
    <s v="–"/>
    <s v=""/>
    <s v=""/>
    <x v="0"/>
    <x v="1"/>
  </r>
  <r>
    <s v="   Light fuel oil"/>
    <n v="2014"/>
    <s v="103 t"/>
    <n v="-429"/>
    <n v="614"/>
    <n v="20"/>
    <n v="165"/>
    <s v="–"/>
    <s v=""/>
    <s v=""/>
    <x v="0"/>
    <x v="1"/>
  </r>
  <r>
    <m/>
    <n v="2013"/>
    <s v=" TJ"/>
    <n v="-25080"/>
    <n v="36447"/>
    <n v="1218"/>
    <n v="10148"/>
    <s v="–"/>
    <s v=""/>
    <s v=""/>
    <x v="0"/>
    <x v="1"/>
  </r>
  <r>
    <m/>
    <n v="2014"/>
    <m/>
    <n v="-18429"/>
    <n v="26388"/>
    <n v="863"/>
    <n v="7096"/>
    <s v="–"/>
    <n v="7959"/>
    <n v="7096"/>
    <x v="2"/>
    <x v="2"/>
  </r>
  <r>
    <m/>
    <m/>
    <m/>
    <m/>
    <m/>
    <m/>
    <m/>
    <m/>
    <s v=""/>
    <s v=""/>
    <x v="0"/>
    <x v="1"/>
  </r>
  <r>
    <s v="   Ciężki olej opałowy"/>
    <n v="2013"/>
    <s v="tys. t"/>
    <n v="-2590"/>
    <n v="3452"/>
    <n v="368"/>
    <n v="494"/>
    <s v="–"/>
    <s v=""/>
    <s v=""/>
    <x v="0"/>
    <x v="1"/>
  </r>
  <r>
    <s v="   Heavy fuel oil"/>
    <n v="2014"/>
    <s v="103 t"/>
    <n v="-2912"/>
    <n v="3659"/>
    <n v="288"/>
    <n v="459"/>
    <s v="–"/>
    <s v=""/>
    <s v=""/>
    <x v="0"/>
    <x v="1"/>
  </r>
  <r>
    <m/>
    <n v="2013"/>
    <s v=" TJ"/>
    <n v="-105552"/>
    <n v="140770"/>
    <n v="15068"/>
    <n v="20150"/>
    <s v="–"/>
    <s v=""/>
    <s v=""/>
    <x v="0"/>
    <x v="1"/>
  </r>
  <r>
    <m/>
    <n v="2014"/>
    <m/>
    <n v="-118735"/>
    <n v="149138"/>
    <n v="11711"/>
    <n v="18692"/>
    <s v="–"/>
    <n v="30403"/>
    <n v="18692"/>
    <x v="2"/>
    <x v="2"/>
  </r>
  <r>
    <m/>
    <m/>
    <m/>
    <m/>
    <m/>
    <m/>
    <m/>
    <m/>
    <s v=""/>
    <s v=""/>
    <x v="0"/>
    <x v="1"/>
  </r>
  <r>
    <s v="   Półprodukty z przerobu ropy naftowej"/>
    <n v="2013"/>
    <s v="tys. t"/>
    <n v="-81"/>
    <n v="425"/>
    <n v="50"/>
    <n v="294"/>
    <n v="293"/>
    <s v=""/>
    <s v=""/>
    <x v="0"/>
    <x v="1"/>
  </r>
  <r>
    <s v="   Feedstocks"/>
    <n v="2014"/>
    <s v="103 t"/>
    <n v="199"/>
    <n v="197"/>
    <n v="76"/>
    <n v="320"/>
    <n v="320"/>
    <s v=""/>
    <s v=""/>
    <x v="0"/>
    <x v="1"/>
  </r>
  <r>
    <s v=" "/>
    <n v="2013"/>
    <s v=" TJ"/>
    <n v="-3248"/>
    <n v="17083"/>
    <n v="2024"/>
    <n v="11811"/>
    <n v="11794"/>
    <s v=""/>
    <s v=""/>
    <x v="0"/>
    <x v="1"/>
  </r>
  <r>
    <s v=" "/>
    <n v="2014"/>
    <m/>
    <n v="7988"/>
    <n v="7932"/>
    <n v="3061"/>
    <n v="12859"/>
    <n v="12859"/>
    <n v="15920"/>
    <n v="12859"/>
    <x v="5"/>
    <x v="2"/>
  </r>
  <r>
    <s v="   Produkty nieenergetyczne"/>
    <n v="2013"/>
    <s v=" TJ"/>
    <n v="-99921"/>
    <n v="181315"/>
    <n v="636"/>
    <n v="80757"/>
    <n v="64516"/>
    <s v=""/>
    <s v=""/>
    <x v="0"/>
    <x v="1"/>
  </r>
  <r>
    <s v="   Non-energy products"/>
    <n v="2014"/>
    <m/>
    <n v="-114481"/>
    <n v="197083"/>
    <s v="–"/>
    <n v="82602"/>
    <n v="78845"/>
    <n v="82602"/>
    <n v="82602"/>
    <x v="5"/>
    <x v="2"/>
  </r>
  <r>
    <m/>
    <m/>
    <m/>
    <m/>
    <m/>
    <m/>
    <m/>
    <m/>
    <s v=""/>
    <s v=""/>
    <x v="0"/>
    <x v="1"/>
  </r>
  <r>
    <s v="   Gaz rafineryjny"/>
    <n v="2013"/>
    <s v="tys. t"/>
    <n v="0"/>
    <n v="922"/>
    <n v="37"/>
    <n v="885"/>
    <s v="–"/>
    <s v=""/>
    <s v=""/>
    <x v="0"/>
    <x v="1"/>
  </r>
  <r>
    <s v="   Refinery gas"/>
    <n v="2014"/>
    <s v="103 t"/>
    <s v="–"/>
    <n v="603"/>
    <n v="26"/>
    <n v="577"/>
    <s v="–"/>
    <s v=""/>
    <s v=""/>
    <x v="0"/>
    <x v="1"/>
  </r>
  <r>
    <s v=" "/>
    <n v="2013"/>
    <s v=" TJ"/>
    <n v="0"/>
    <n v="44399"/>
    <n v="1772"/>
    <n v="42627"/>
    <s v="–"/>
    <s v=""/>
    <s v=""/>
    <x v="0"/>
    <x v="1"/>
  </r>
  <r>
    <s v=" "/>
    <n v="2014"/>
    <m/>
    <n v="0"/>
    <n v="29028"/>
    <n v="1255"/>
    <n v="27773"/>
    <s v="–"/>
    <n v="29028"/>
    <n v="27773"/>
    <x v="3"/>
    <x v="2"/>
  </r>
  <r>
    <s v="   Gaz koksowniczy"/>
    <n v="2013"/>
    <s v="mln m3"/>
    <n v="-33"/>
    <n v="4089"/>
    <n v="987"/>
    <n v="3069"/>
    <s v="–"/>
    <s v=""/>
    <s v=""/>
    <x v="0"/>
    <x v="1"/>
  </r>
  <r>
    <s v="   Coke oven gas"/>
    <n v="2014"/>
    <s v="106 m3"/>
    <n v="0"/>
    <n v="4173"/>
    <n v="1029"/>
    <n v="3143"/>
    <s v="–"/>
    <s v=""/>
    <s v=""/>
    <x v="0"/>
    <x v="1"/>
  </r>
  <r>
    <s v=" "/>
    <n v="2013"/>
    <s v=" TJ"/>
    <n v="-533"/>
    <n v="69013"/>
    <n v="17333"/>
    <n v="51146"/>
    <s v="–"/>
    <s v=""/>
    <s v=""/>
    <x v="0"/>
    <x v="1"/>
  </r>
  <r>
    <s v=" "/>
    <n v="2014"/>
    <m/>
    <n v="0"/>
    <n v="69945"/>
    <n v="17790"/>
    <n v="52155"/>
    <s v="–"/>
    <n v="69945"/>
    <n v="52155"/>
    <x v="3"/>
    <x v="2"/>
  </r>
  <r>
    <s v="   Gaz wielkopiecowy"/>
    <n v="2013"/>
    <s v="mln m3"/>
    <n v="0"/>
    <n v="6707"/>
    <n v="3485"/>
    <n v="3222"/>
    <s v="–"/>
    <s v=""/>
    <s v=""/>
    <x v="0"/>
    <x v="1"/>
  </r>
  <r>
    <s v="   Gas manufactured from coal"/>
    <n v="2014"/>
    <s v="106 m3"/>
    <n v="0"/>
    <n v="7679"/>
    <n v="4135"/>
    <n v="3544"/>
    <s v="–"/>
    <s v=""/>
    <s v=""/>
    <x v="0"/>
    <x v="1"/>
  </r>
  <r>
    <s v=" "/>
    <n v="2013"/>
    <s v=" TJ"/>
    <n v="0"/>
    <n v="22530"/>
    <n v="11729"/>
    <n v="10801"/>
    <s v="–"/>
    <s v=""/>
    <s v=""/>
    <x v="0"/>
    <x v="1"/>
  </r>
  <r>
    <s v=" "/>
    <n v="2014"/>
    <m/>
    <s v="–"/>
    <n v="25802"/>
    <n v="13937"/>
    <n v="11865"/>
    <s v="–"/>
    <n v="25802"/>
    <n v="11865"/>
    <x v="3"/>
    <x v="2"/>
  </r>
  <r>
    <s v="   Energia elektryczna"/>
    <n v="2013"/>
    <s v="GWh"/>
    <n v="-88261"/>
    <n v="163952"/>
    <n v="830"/>
    <n v="74861"/>
    <s v="–"/>
    <s v=""/>
    <s v=""/>
    <x v="0"/>
    <x v="1"/>
  </r>
  <r>
    <s v="   Electricity"/>
    <n v="2014"/>
    <m/>
    <n v="-82629"/>
    <n v="158024"/>
    <n v="822"/>
    <n v="74573"/>
    <s v="–"/>
    <s v=""/>
    <s v=""/>
    <x v="0"/>
    <x v="1"/>
  </r>
  <r>
    <s v=" "/>
    <n v="2013"/>
    <s v=" TJ"/>
    <n v="-317739"/>
    <n v="590228"/>
    <n v="2990"/>
    <n v="269500"/>
    <s v="–"/>
    <s v=""/>
    <s v=""/>
    <x v="0"/>
    <x v="1"/>
  </r>
  <r>
    <s v=" "/>
    <n v="2014"/>
    <m/>
    <n v="-297466"/>
    <n v="568887"/>
    <n v="2959"/>
    <n v="268462"/>
    <s v="–"/>
    <n v="271421"/>
    <n v="268462"/>
    <x v="6"/>
    <x v="2"/>
  </r>
  <r>
    <s v="   Ciepło"/>
    <n v="2013"/>
    <s v=" TJ"/>
    <n v="-220798"/>
    <n v="302496"/>
    <n v="964"/>
    <n v="80735"/>
    <s v="–"/>
    <s v=""/>
    <s v=""/>
    <x v="0"/>
    <x v="1"/>
  </r>
  <r>
    <s v="   Heat"/>
    <n v="2014"/>
    <m/>
    <n v="-200383"/>
    <n v="277686"/>
    <n v="770"/>
    <n v="76533"/>
    <s v="–"/>
    <n v="77303"/>
    <n v="76533"/>
    <x v="7"/>
    <x v="2"/>
  </r>
  <r>
    <s v="       - w tym ciepło z odzysku"/>
    <n v="2013"/>
    <s v=" TJ"/>
    <s v="x"/>
    <n v="128"/>
    <s v="x"/>
    <s v="x"/>
    <s v="–"/>
    <s v=""/>
    <s v=""/>
    <x v="0"/>
    <x v="1"/>
  </r>
  <r>
    <s v="       of which heat from returns"/>
    <n v="2014"/>
    <m/>
    <s v="x"/>
    <n v="76"/>
    <s v="x"/>
    <s v="x"/>
    <s v="–"/>
    <s v=""/>
    <s v=""/>
    <x v="0"/>
    <x v="1"/>
  </r>
  <r>
    <m/>
    <m/>
    <m/>
    <m/>
    <m/>
    <m/>
    <m/>
    <m/>
    <s v=""/>
    <s v=""/>
    <x v="0"/>
    <x v="1"/>
  </r>
  <r>
    <s v=" Energia z odzysku"/>
    <n v="2013"/>
    <s v=" TJ"/>
    <s v="–"/>
    <n v="71923"/>
    <n v="5307"/>
    <n v="66616"/>
    <n v="856"/>
    <s v=""/>
    <s v=""/>
    <x v="0"/>
    <x v="1"/>
  </r>
  <r>
    <s v=" Energy from returns"/>
    <n v="2014"/>
    <m/>
    <s v="–"/>
    <n v="73431"/>
    <n v="5069"/>
    <n v="68362"/>
    <n v="544"/>
    <s v=""/>
    <s v=""/>
    <x v="0"/>
    <x v="1"/>
  </r>
  <r>
    <m/>
    <m/>
    <m/>
    <m/>
    <m/>
    <m/>
    <m/>
    <m/>
    <s v=""/>
    <s v=""/>
    <x v="0"/>
    <x v="1"/>
  </r>
  <r>
    <s v="   Paliwa odpadowe gazowe"/>
    <n v="2013"/>
    <s v=" TJ"/>
    <s v="–"/>
    <n v="18857"/>
    <n v="5307"/>
    <n v="13550"/>
    <n v="856"/>
    <s v=""/>
    <s v=""/>
    <x v="0"/>
    <x v="1"/>
  </r>
  <r>
    <s v="   Gaseous waste fuels"/>
    <n v="2014"/>
    <m/>
    <s v="–"/>
    <n v="18221"/>
    <n v="5069"/>
    <n v="13151"/>
    <n v="544"/>
    <n v="18220"/>
    <n v="13151"/>
    <x v="3"/>
    <x v="2"/>
  </r>
  <r>
    <m/>
    <m/>
    <m/>
    <m/>
    <m/>
    <m/>
    <m/>
    <m/>
    <s v=""/>
    <s v=""/>
    <x v="0"/>
    <x v="1"/>
  </r>
  <r>
    <s v="   Ciepło z odzysku"/>
    <n v="2013"/>
    <s v=" TJ"/>
    <s v="–"/>
    <n v="53066"/>
    <s v="–"/>
    <n v="53066"/>
    <s v="–"/>
    <s v=""/>
    <s v=""/>
    <x v="0"/>
    <x v="1"/>
  </r>
  <r>
    <s v="   Heat from returns"/>
    <n v="2014"/>
    <m/>
    <s v="–"/>
    <n v="55210"/>
    <s v="–"/>
    <n v="55210"/>
    <s v="–"/>
    <n v="55210"/>
    <n v="55210"/>
    <x v="7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9"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Energia ogółem"/>
    <n v="2013"/>
    <s v=" TJ"/>
    <n v="189864"/>
    <n v="10759"/>
    <n v="18979"/>
    <n v="181644"/>
    <n v="90366"/>
    <s v=""/>
    <s v=""/>
    <x v="0"/>
    <x v="1"/>
  </r>
  <r>
    <s v=" Total energy"/>
    <n v="2014"/>
    <s v=" "/>
    <n v="195522"/>
    <n v="10493"/>
    <n v="19141"/>
    <n v="186873"/>
    <n v="94973"/>
    <s v=""/>
    <s v=""/>
    <x v="0"/>
    <x v="1"/>
  </r>
  <r>
    <m/>
    <m/>
    <m/>
    <m/>
    <m/>
    <m/>
    <m/>
    <m/>
    <s v=""/>
    <s v=""/>
    <x v="0"/>
    <x v="1"/>
  </r>
  <r>
    <s v=" Energia pierwotna"/>
    <n v="2013"/>
    <s v=" TJ"/>
    <n v="160198"/>
    <s v="–"/>
    <n v="17695"/>
    <n v="142503"/>
    <n v="83839"/>
    <s v=""/>
    <s v=""/>
    <x v="0"/>
    <x v="1"/>
  </r>
  <r>
    <s v=" Primary energy"/>
    <n v="2014"/>
    <m/>
    <n v="163932"/>
    <s v="–"/>
    <n v="18236"/>
    <n v="145696"/>
    <n v="88005"/>
    <s v=""/>
    <s v=""/>
    <x v="0"/>
    <x v="1"/>
  </r>
  <r>
    <m/>
    <m/>
    <m/>
    <m/>
    <m/>
    <m/>
    <m/>
    <m/>
    <s v=""/>
    <s v=""/>
    <x v="0"/>
    <x v="1"/>
  </r>
  <r>
    <s v="   Węgiel kamienny energetyczny"/>
    <n v="2013"/>
    <s v="tys. t"/>
    <n v="2872"/>
    <s v="–"/>
    <n v="771"/>
    <n v="2101"/>
    <n v="5"/>
    <s v=""/>
    <s v=""/>
    <x v="0"/>
    <x v="1"/>
  </r>
  <r>
    <s v="   Steam coal"/>
    <n v="2014"/>
    <s v="103 t"/>
    <n v="2855"/>
    <s v="–"/>
    <n v="801"/>
    <n v="2053"/>
    <s v="–"/>
    <n v="2854"/>
    <n v="2053"/>
    <x v="1"/>
    <x v="2"/>
  </r>
  <r>
    <s v=" "/>
    <n v="2013"/>
    <s v=" TJ"/>
    <n v="60090"/>
    <s v="–"/>
    <n v="16254"/>
    <n v="43836"/>
    <n v="131"/>
    <s v=""/>
    <s v=""/>
    <x v="0"/>
    <x v="1"/>
  </r>
  <r>
    <s v=" "/>
    <n v="2014"/>
    <s v=" "/>
    <n v="59638"/>
    <s v="–"/>
    <n v="16782"/>
    <n v="42857"/>
    <s v="–"/>
    <s v=""/>
    <s v=""/>
    <x v="0"/>
    <x v="1"/>
  </r>
  <r>
    <s v="   Węgiel kamienny koksowy"/>
    <n v="2013"/>
    <s v="tys. t"/>
    <s v="–"/>
    <s v="–"/>
    <s v="–"/>
    <s v="–"/>
    <s v="–"/>
    <s v=""/>
    <s v=""/>
    <x v="0"/>
    <x v="1"/>
  </r>
  <r>
    <s v="   Coking coa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Węgiel brunatny"/>
    <n v="2013"/>
    <s v="tys. t"/>
    <s v="–"/>
    <s v="–"/>
    <s v="–"/>
    <s v="–"/>
    <s v="–"/>
    <s v=""/>
    <s v=""/>
    <x v="0"/>
    <x v="1"/>
  </r>
  <r>
    <s v="   Lignite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Ropa naftowa"/>
    <n v="2013"/>
    <s v="tys. t"/>
    <s v="–"/>
    <s v="–"/>
    <s v="–"/>
    <s v="–"/>
    <s v="–"/>
    <s v=""/>
    <s v=""/>
    <x v="0"/>
    <x v="1"/>
  </r>
  <r>
    <s v="   Crude oi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Gaz ziemny wysokometanowy"/>
    <n v="2013"/>
    <s v="mln m3"/>
    <n v="2583"/>
    <s v="–"/>
    <n v="37"/>
    <n v="2545"/>
    <n v="2155"/>
    <s v=""/>
    <s v=""/>
    <x v="0"/>
    <x v="1"/>
  </r>
  <r>
    <s v="   High-methane natural gas"/>
    <n v="2014"/>
    <s v="106 m3"/>
    <n v="2701"/>
    <s v="–"/>
    <n v="40"/>
    <n v="2661"/>
    <n v="2272"/>
    <s v=""/>
    <s v=""/>
    <x v="0"/>
    <x v="1"/>
  </r>
  <r>
    <s v=" "/>
    <n v="2013"/>
    <s v=" TJ"/>
    <n v="92832"/>
    <s v="–"/>
    <n v="1153"/>
    <n v="91678"/>
    <n v="77879"/>
    <s v=""/>
    <s v=""/>
    <x v="0"/>
    <x v="1"/>
  </r>
  <r>
    <s v=" "/>
    <n v="2014"/>
    <s v=" "/>
    <n v="97855"/>
    <s v="–"/>
    <n v="1159"/>
    <n v="96696"/>
    <n v="83060"/>
    <n v="97855"/>
    <n v="96696"/>
    <x v="2"/>
    <x v="2"/>
  </r>
  <r>
    <s v="   Gaz ziemny zaazotowany"/>
    <n v="2013"/>
    <s v="mln m3"/>
    <n v="106"/>
    <s v="–"/>
    <s v="–"/>
    <n v="106"/>
    <n v="105"/>
    <s v=""/>
    <s v=""/>
    <x v="0"/>
    <x v="1"/>
  </r>
  <r>
    <s v="   Nitrified natural gas"/>
    <n v="2014"/>
    <s v="106 m3"/>
    <n v="101"/>
    <s v="–"/>
    <s v="–"/>
    <n v="101"/>
    <n v="100"/>
    <s v=""/>
    <s v=""/>
    <x v="0"/>
    <x v="1"/>
  </r>
  <r>
    <s v=" "/>
    <n v="2013"/>
    <s v=" TJ"/>
    <n v="3241"/>
    <s v="–"/>
    <s v="–"/>
    <n v="3241"/>
    <n v="3216"/>
    <s v=""/>
    <s v=""/>
    <x v="0"/>
    <x v="1"/>
  </r>
  <r>
    <s v=" "/>
    <n v="2014"/>
    <s v=" "/>
    <n v="3111"/>
    <s v="–"/>
    <s v="–"/>
    <n v="3111"/>
    <n v="3101"/>
    <n v="3111"/>
    <n v="3111"/>
    <x v="2"/>
    <x v="2"/>
  </r>
  <r>
    <s v="   Torf i drewno"/>
    <n v="2013"/>
    <s v="tys. m3"/>
    <n v="0"/>
    <s v="–"/>
    <s v="–"/>
    <n v="0"/>
    <s v="–"/>
    <s v=""/>
    <s v=""/>
    <x v="0"/>
    <x v="1"/>
  </r>
  <r>
    <s v="   Peat and wood"/>
    <n v="2014"/>
    <s v="103 m3"/>
    <n v="6"/>
    <s v="–"/>
    <n v="0"/>
    <n v="6"/>
    <s v="–"/>
    <s v=""/>
    <s v=""/>
    <x v="0"/>
    <x v="1"/>
  </r>
  <r>
    <s v=" "/>
    <n v="2013"/>
    <s v=" TJ"/>
    <n v="1"/>
    <s v="–"/>
    <s v="–"/>
    <n v="1"/>
    <s v="–"/>
    <s v=""/>
    <s v=""/>
    <x v="0"/>
    <x v="1"/>
  </r>
  <r>
    <s v=" "/>
    <n v="2014"/>
    <s v=" "/>
    <n v="57"/>
    <s v="–"/>
    <n v="3"/>
    <n v="54"/>
    <s v="–"/>
    <n v="57"/>
    <n v="54"/>
    <x v="2"/>
    <x v="2"/>
  </r>
  <r>
    <s v="   Energia wody i wiatru"/>
    <n v="2013"/>
    <s v=" TJ"/>
    <s v="–"/>
    <s v="–"/>
    <s v="–"/>
    <s v="–"/>
    <s v="–"/>
    <s v=""/>
    <s v=""/>
    <x v="0"/>
    <x v="1"/>
  </r>
  <r>
    <s v="   Hydro and wind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Energia geotermalna"/>
    <n v="2013"/>
    <s v=" TJ"/>
    <s v="–"/>
    <s v="–"/>
    <s v="–"/>
    <s v="–"/>
    <s v="–"/>
    <s v=""/>
    <s v=""/>
    <x v="0"/>
    <x v="1"/>
  </r>
  <r>
    <s v="   Geothermal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Biogaz"/>
    <n v="2013"/>
    <s v=" TJ"/>
    <n v="33"/>
    <s v="–"/>
    <n v="33"/>
    <s v="–"/>
    <s v="–"/>
    <s v=""/>
    <s v=""/>
    <x v="0"/>
    <x v="1"/>
  </r>
  <r>
    <s v="   Biogas"/>
    <n v="2014"/>
    <s v=" "/>
    <n v="34"/>
    <s v="–"/>
    <n v="26"/>
    <n v="8"/>
    <s v="–"/>
    <n v="34"/>
    <n v="8"/>
    <x v="3"/>
    <x v="2"/>
  </r>
  <r>
    <m/>
    <m/>
    <m/>
    <m/>
    <m/>
    <m/>
    <m/>
    <m/>
    <s v=""/>
    <s v=""/>
    <x v="0"/>
    <x v="1"/>
  </r>
  <r>
    <s v="   Paliwa odpadowe stałe roślinne"/>
    <n v="2013"/>
    <s v=" TJ"/>
    <n v="49"/>
    <s v="–"/>
    <n v="1"/>
    <n v="48"/>
    <s v="–"/>
    <s v=""/>
    <s v=""/>
    <x v="0"/>
    <x v="1"/>
  </r>
  <r>
    <s v="   i zwierzęce"/>
    <n v="2014"/>
    <s v=" "/>
    <n v="49"/>
    <s v="–"/>
    <s v="–"/>
    <n v="49"/>
    <s v="–"/>
    <n v="49"/>
    <n v="49"/>
    <x v="3"/>
    <x v="2"/>
  </r>
  <r>
    <s v="   Solid biomass and animal products"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   Odpady przemysłowe stałe i ciekłe"/>
    <n v="2013"/>
    <s v=" TJ"/>
    <n v="3951"/>
    <s v="–"/>
    <n v="254"/>
    <n v="3697"/>
    <n v="2613"/>
    <s v=""/>
    <s v=""/>
    <x v="0"/>
    <x v="1"/>
  </r>
  <r>
    <s v="   Industrial wastes"/>
    <n v="2014"/>
    <s v=" "/>
    <n v="3188"/>
    <s v="–"/>
    <n v="267"/>
    <n v="2921"/>
    <n v="1845"/>
    <n v="3188"/>
    <n v="2921"/>
    <x v="3"/>
    <x v="2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  Odpady komunalne"/>
    <n v="2013"/>
    <s v=" TJ"/>
    <s v="–"/>
    <s v="–"/>
    <s v="–"/>
    <s v="–"/>
    <s v="–"/>
    <s v=""/>
    <s v=""/>
    <x v="0"/>
    <x v="1"/>
  </r>
  <r>
    <s v="   Municipal waste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aliwa ciekłe z biomasy"/>
    <n v="2013"/>
    <s v=" TJ"/>
    <s v="–"/>
    <s v="–"/>
    <s v="–"/>
    <s v="–"/>
    <s v="–"/>
    <s v=""/>
    <s v=""/>
    <x v="0"/>
    <x v="1"/>
  </r>
  <r>
    <s v="   Liquid fuels from biomas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Inne surowce energetyczne"/>
    <n v="2013"/>
    <s v="TJ"/>
    <s v="–"/>
    <s v="–"/>
    <s v="–"/>
    <s v="–"/>
    <s v="–"/>
    <s v=""/>
    <s v=""/>
    <x v="0"/>
    <x v="1"/>
  </r>
  <r>
    <s v="   Other energy source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Energia pochodna"/>
    <n v="2013"/>
    <s v=" TJ"/>
    <n v="29666"/>
    <n v="10759"/>
    <n v="991"/>
    <n v="39433"/>
    <n v="5912"/>
    <s v=""/>
    <s v=""/>
    <x v="0"/>
    <x v="1"/>
  </r>
  <r>
    <s v=" Derived energy"/>
    <n v="2014"/>
    <s v=" "/>
    <n v="31589"/>
    <n v="10493"/>
    <n v="645"/>
    <n v="41437"/>
    <n v="6424"/>
    <s v=""/>
    <s v=""/>
    <x v="0"/>
    <x v="1"/>
  </r>
  <r>
    <m/>
    <m/>
    <m/>
    <m/>
    <m/>
    <m/>
    <m/>
    <m/>
    <s v=""/>
    <s v=""/>
    <x v="0"/>
    <x v="1"/>
  </r>
  <r>
    <s v="   Brykiety z węgla kamiennego"/>
    <n v="2013"/>
    <s v="tys. t"/>
    <n v="0"/>
    <s v="–"/>
    <s v="–"/>
    <n v="0"/>
    <s v="–"/>
    <s v=""/>
    <s v=""/>
    <x v="0"/>
    <x v="1"/>
  </r>
  <r>
    <s v="   Hard coal briquettes"/>
    <n v="2014"/>
    <s v="103 t"/>
    <s v="–"/>
    <s v="–"/>
    <s v="–"/>
    <s v="–"/>
    <s v="–"/>
    <s v=""/>
    <s v=""/>
    <x v="0"/>
    <x v="1"/>
  </r>
  <r>
    <s v=" "/>
    <n v="2013"/>
    <s v=" TJ"/>
    <n v="1"/>
    <s v="–"/>
    <s v="–"/>
    <n v="1"/>
    <s v="–"/>
    <n v="1"/>
    <n v="1"/>
    <x v="1"/>
    <x v="2"/>
  </r>
  <r>
    <s v=" "/>
    <n v="2014"/>
    <s v=" "/>
    <s v="–"/>
    <s v="–"/>
    <s v="–"/>
    <s v="–"/>
    <s v="–"/>
    <s v=""/>
    <s v=""/>
    <x v="0"/>
    <x v="1"/>
  </r>
  <r>
    <s v="   Brykiety z węgla brunatnego"/>
    <n v="2013"/>
    <s v="tys. t"/>
    <s v="–"/>
    <s v="–"/>
    <s v="–"/>
    <s v="–"/>
    <s v="–"/>
    <s v=""/>
    <s v=""/>
    <x v="0"/>
    <x v="1"/>
  </r>
  <r>
    <s v="   Lignite briquettes (BKB)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Koks i półkoks"/>
    <n v="2013"/>
    <s v="tys. t"/>
    <n v="106"/>
    <s v="–"/>
    <s v="–"/>
    <n v="106"/>
    <s v="–"/>
    <s v=""/>
    <s v=""/>
    <x v="0"/>
    <x v="1"/>
  </r>
  <r>
    <s v="   Coke and semi-coke"/>
    <n v="2014"/>
    <s v="103 t"/>
    <n v="105"/>
    <s v="–"/>
    <s v="–"/>
    <n v="105"/>
    <s v="–"/>
    <s v=""/>
    <s v=""/>
    <x v="0"/>
    <x v="1"/>
  </r>
  <r>
    <s v=" "/>
    <n v="2013"/>
    <s v=" TJ"/>
    <n v="2985"/>
    <s v="–"/>
    <s v="–"/>
    <n v="2985"/>
    <s v="–"/>
    <s v=""/>
    <s v=""/>
    <x v="0"/>
    <x v="1"/>
  </r>
  <r>
    <s v=" "/>
    <n v="2014"/>
    <s v=" "/>
    <n v="2925"/>
    <s v="–"/>
    <s v="–"/>
    <n v="2925"/>
    <s v="–"/>
    <n v="2925"/>
    <n v="2925"/>
    <x v="1"/>
    <x v="2"/>
  </r>
  <r>
    <s v="   Gaz ciekły"/>
    <n v="2013"/>
    <s v="tys. t"/>
    <n v="4"/>
    <s v="–"/>
    <s v="–"/>
    <n v="4"/>
    <s v="–"/>
    <s v=""/>
    <s v=""/>
    <x v="0"/>
    <x v="1"/>
  </r>
  <r>
    <s v="   Liquefied petroleum gas (LPG)"/>
    <n v="2014"/>
    <s v="103 t"/>
    <n v="4"/>
    <s v="–"/>
    <s v="–"/>
    <n v="4"/>
    <s v="–"/>
    <s v=""/>
    <s v=""/>
    <x v="0"/>
    <x v="1"/>
  </r>
  <r>
    <s v=" "/>
    <n v="2013"/>
    <s v=" TJ"/>
    <n v="203"/>
    <s v="–"/>
    <s v="–"/>
    <n v="203"/>
    <s v="–"/>
    <s v=""/>
    <s v=""/>
    <x v="0"/>
    <x v="1"/>
  </r>
  <r>
    <m/>
    <n v="2014"/>
    <m/>
    <n v="204"/>
    <s v="–"/>
    <s v="–"/>
    <n v="204"/>
    <s v="–"/>
    <n v="204"/>
    <n v="204"/>
    <x v="2"/>
    <x v="2"/>
  </r>
  <r>
    <s v="   Benzyny silnikowe"/>
    <n v="2013"/>
    <s v="tys. t"/>
    <n v="2"/>
    <s v="–"/>
    <s v="–"/>
    <n v="2"/>
    <s v="–"/>
    <s v=""/>
    <s v=""/>
    <x v="0"/>
    <x v="1"/>
  </r>
  <r>
    <s v="   Motor gasoline"/>
    <n v="2014"/>
    <s v="103 t"/>
    <n v="2"/>
    <s v="–"/>
    <s v="–"/>
    <n v="2"/>
    <s v="–"/>
    <s v=""/>
    <s v=""/>
    <x v="0"/>
    <x v="1"/>
  </r>
  <r>
    <s v=" "/>
    <n v="2013"/>
    <s v=" TJ"/>
    <n v="90"/>
    <s v="–"/>
    <s v="–"/>
    <n v="90"/>
    <s v="–"/>
    <s v=""/>
    <s v=""/>
    <x v="0"/>
    <x v="1"/>
  </r>
  <r>
    <s v=" "/>
    <n v="2014"/>
    <m/>
    <n v="89"/>
    <s v="–"/>
    <s v="–"/>
    <n v="89"/>
    <s v="–"/>
    <n v="89"/>
    <n v="89"/>
    <x v="4"/>
    <x v="2"/>
  </r>
  <r>
    <s v="   Benzyny lotnicze"/>
    <n v="2013"/>
    <s v="tys. t"/>
    <n v="0"/>
    <s v="–"/>
    <s v="–"/>
    <n v="0"/>
    <s v="–"/>
    <s v=""/>
    <s v=""/>
    <x v="0"/>
    <x v="1"/>
  </r>
  <r>
    <s v="   Aviation gasoline"/>
    <n v="2014"/>
    <s v="103 t"/>
    <n v="0"/>
    <s v="–"/>
    <s v="–"/>
    <n v="0"/>
    <s v="–"/>
    <s v=""/>
    <s v=""/>
    <x v="0"/>
    <x v="1"/>
  </r>
  <r>
    <s v=" "/>
    <n v="2013"/>
    <s v=" TJ"/>
    <n v="7"/>
    <s v="–"/>
    <s v="–"/>
    <n v="7"/>
    <s v="–"/>
    <s v=""/>
    <s v=""/>
    <x v="0"/>
    <x v="1"/>
  </r>
  <r>
    <s v=" "/>
    <n v="2014"/>
    <m/>
    <n v="2"/>
    <s v="–"/>
    <s v="–"/>
    <n v="2"/>
    <s v="–"/>
    <n v="2"/>
    <n v="2"/>
    <x v="4"/>
    <x v="2"/>
  </r>
  <r>
    <s v="   Paliwa odrzutowe"/>
    <n v="2013"/>
    <s v="tys. t"/>
    <s v="–"/>
    <s v="–"/>
    <s v="–"/>
    <s v="–"/>
    <s v="–"/>
    <s v=""/>
    <s v=""/>
    <x v="0"/>
    <x v="1"/>
  </r>
  <r>
    <s v="   Jet fue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Olej napędowy I"/>
    <n v="2013"/>
    <s v="tys. t"/>
    <n v="16"/>
    <s v="–"/>
    <s v="–"/>
    <n v="16"/>
    <s v="–"/>
    <s v=""/>
    <s v=""/>
    <x v="0"/>
    <x v="1"/>
  </r>
  <r>
    <s v="   Automotive diesel oil"/>
    <n v="2014"/>
    <s v="103 t"/>
    <n v="14"/>
    <s v="–"/>
    <s v="–"/>
    <n v="14"/>
    <s v="–"/>
    <s v=""/>
    <s v=""/>
    <x v="0"/>
    <x v="1"/>
  </r>
  <r>
    <s v=" "/>
    <n v="2013"/>
    <s v=" TJ"/>
    <n v="683"/>
    <s v="–"/>
    <s v="–"/>
    <n v="683"/>
    <s v="–"/>
    <s v=""/>
    <s v=""/>
    <x v="0"/>
    <x v="1"/>
  </r>
  <r>
    <s v=" "/>
    <n v="2014"/>
    <m/>
    <n v="619"/>
    <s v="–"/>
    <s v="–"/>
    <n v="619"/>
    <s v="–"/>
    <n v="619"/>
    <n v="619"/>
    <x v="4"/>
    <x v="2"/>
  </r>
  <r>
    <s v="   Oleje napędowe pozostałe"/>
    <n v="2013"/>
    <s v="tys. t"/>
    <s v="–"/>
    <s v="–"/>
    <s v="–"/>
    <s v="–"/>
    <s v="–"/>
    <s v=""/>
    <s v=""/>
    <x v="0"/>
    <x v="1"/>
  </r>
  <r>
    <s v="   Other diesel oil"/>
    <n v="2014"/>
    <s v="103 t"/>
    <s v="–"/>
    <s v="–"/>
    <s v="–"/>
    <s v="–"/>
    <s v="–"/>
    <s v=""/>
    <s v=""/>
    <x v="0"/>
    <x v="1"/>
  </r>
  <r>
    <m/>
    <n v="2013"/>
    <s v=" TJ"/>
    <s v="–"/>
    <s v="–"/>
    <s v="–"/>
    <s v="–"/>
    <s v="–"/>
    <s v=""/>
    <s v=""/>
    <x v="0"/>
    <x v="1"/>
  </r>
  <r>
    <m/>
    <n v="2014"/>
    <m/>
    <s v="–"/>
    <s v="–"/>
    <s v="–"/>
    <s v="–"/>
    <s v="–"/>
    <s v=""/>
    <s v=""/>
    <x v="0"/>
    <x v="1"/>
  </r>
  <r>
    <s v="                                        "/>
    <s v="  "/>
    <s v="                "/>
    <s v="          "/>
    <s v="          "/>
    <s v="          "/>
    <m/>
    <s v="          "/>
    <s v=""/>
    <s v=""/>
    <x v="0"/>
    <x v="1"/>
  </r>
  <r>
    <s v="   Lekki olej opałowy"/>
    <n v="2013"/>
    <s v="tys. t"/>
    <n v="6"/>
    <s v="–"/>
    <n v="0"/>
    <n v="6"/>
    <s v="–"/>
    <s v=""/>
    <s v=""/>
    <x v="0"/>
    <x v="1"/>
  </r>
  <r>
    <s v="   Light fuel oil"/>
    <n v="2014"/>
    <s v="103 t"/>
    <n v="6"/>
    <s v="–"/>
    <n v="0"/>
    <n v="6"/>
    <s v="–"/>
    <s v=""/>
    <s v=""/>
    <x v="0"/>
    <x v="1"/>
  </r>
  <r>
    <m/>
    <n v="2013"/>
    <s v=" TJ"/>
    <n v="254"/>
    <s v="–"/>
    <n v="2"/>
    <n v="252"/>
    <s v="–"/>
    <s v=""/>
    <s v=""/>
    <x v="0"/>
    <x v="1"/>
  </r>
  <r>
    <m/>
    <n v="2014"/>
    <m/>
    <n v="242"/>
    <s v="–"/>
    <n v="2"/>
    <n v="240"/>
    <s v="–"/>
    <n v="242"/>
    <n v="240"/>
    <x v="4"/>
    <x v="2"/>
  </r>
  <r>
    <m/>
    <m/>
    <m/>
    <m/>
    <m/>
    <m/>
    <m/>
    <m/>
    <s v=""/>
    <s v=""/>
    <x v="0"/>
    <x v="1"/>
  </r>
  <r>
    <s v="   Ciężki olej opałowy"/>
    <n v="2013"/>
    <s v="tys. t"/>
    <n v="14"/>
    <s v="–"/>
    <n v="2"/>
    <n v="12"/>
    <s v="–"/>
    <s v=""/>
    <s v=""/>
    <x v="0"/>
    <x v="1"/>
  </r>
  <r>
    <s v="   Heavy fuel oil"/>
    <n v="2014"/>
    <s v="103 t"/>
    <n v="12"/>
    <s v="–"/>
    <n v="2"/>
    <n v="11"/>
    <s v="–"/>
    <s v=""/>
    <s v=""/>
    <x v="0"/>
    <x v="1"/>
  </r>
  <r>
    <m/>
    <n v="2013"/>
    <s v=" TJ"/>
    <n v="574"/>
    <s v="–"/>
    <n v="98"/>
    <n v="476"/>
    <s v="–"/>
    <s v=""/>
    <s v=""/>
    <x v="0"/>
    <x v="1"/>
  </r>
  <r>
    <m/>
    <n v="2014"/>
    <m/>
    <n v="513"/>
    <s v="–"/>
    <n v="72"/>
    <n v="440"/>
    <s v="–"/>
    <n v="512"/>
    <n v="440"/>
    <x v="4"/>
    <x v="2"/>
  </r>
  <r>
    <m/>
    <m/>
    <m/>
    <m/>
    <m/>
    <m/>
    <m/>
    <m/>
    <s v=""/>
    <s v=""/>
    <x v="0"/>
    <x v="1"/>
  </r>
  <r>
    <s v="   Półprodukty z przerobu ropy naftowej"/>
    <n v="2013"/>
    <s v="tys. t"/>
    <n v="42"/>
    <s v="–"/>
    <s v="–"/>
    <n v="42"/>
    <n v="42"/>
    <s v=""/>
    <s v=""/>
    <x v="0"/>
    <x v="1"/>
  </r>
  <r>
    <s v="   Feedstocks"/>
    <n v="2014"/>
    <s v="103 t"/>
    <n v="51"/>
    <s v="–"/>
    <s v="–"/>
    <n v="51"/>
    <n v="51"/>
    <s v=""/>
    <s v=""/>
    <x v="0"/>
    <x v="1"/>
  </r>
  <r>
    <s v=" "/>
    <n v="2013"/>
    <s v=" TJ"/>
    <n v="1690"/>
    <s v="–"/>
    <s v="–"/>
    <n v="1690"/>
    <n v="1690"/>
    <s v=""/>
    <s v=""/>
    <x v="0"/>
    <x v="1"/>
  </r>
  <r>
    <s v=" "/>
    <n v="2014"/>
    <m/>
    <n v="2067"/>
    <s v="–"/>
    <s v="–"/>
    <n v="2067"/>
    <n v="2067"/>
    <n v="2067"/>
    <n v="2067"/>
    <x v="5"/>
    <x v="2"/>
  </r>
  <r>
    <s v="   Produkty nieenergetyczne"/>
    <n v="2013"/>
    <s v=" TJ"/>
    <n v="4401"/>
    <s v="–"/>
    <s v="–"/>
    <n v="4401"/>
    <n v="4222"/>
    <s v=""/>
    <s v=""/>
    <x v="0"/>
    <x v="1"/>
  </r>
  <r>
    <s v="   Non-energy products"/>
    <n v="2014"/>
    <m/>
    <n v="6069"/>
    <s v="–"/>
    <s v="–"/>
    <n v="6069"/>
    <n v="4357"/>
    <n v="6069"/>
    <n v="6069"/>
    <x v="5"/>
    <x v="2"/>
  </r>
  <r>
    <m/>
    <m/>
    <m/>
    <m/>
    <m/>
    <m/>
    <m/>
    <m/>
    <s v=""/>
    <s v=""/>
    <x v="0"/>
    <x v="1"/>
  </r>
  <r>
    <s v="   Gaz rafineryjny"/>
    <n v="2013"/>
    <s v="tys. t"/>
    <s v="–"/>
    <s v="–"/>
    <s v="–"/>
    <s v="–"/>
    <s v="–"/>
    <s v=""/>
    <s v=""/>
    <x v="0"/>
    <x v="1"/>
  </r>
  <r>
    <s v="   Refinery ga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Gaz koksowniczy"/>
    <n v="2013"/>
    <s v="mln m3"/>
    <n v="37"/>
    <s v="–"/>
    <s v="–"/>
    <n v="37"/>
    <s v="–"/>
    <s v=""/>
    <s v=""/>
    <x v="0"/>
    <x v="1"/>
  </r>
  <r>
    <s v="   Coke oven gas"/>
    <n v="2014"/>
    <s v="106 m3"/>
    <n v="38"/>
    <s v="–"/>
    <s v="–"/>
    <n v="38"/>
    <s v="–"/>
    <s v=""/>
    <s v=""/>
    <x v="0"/>
    <x v="1"/>
  </r>
  <r>
    <s v=" "/>
    <n v="2013"/>
    <s v=" TJ"/>
    <n v="639"/>
    <s v="–"/>
    <s v="–"/>
    <n v="639"/>
    <s v="–"/>
    <s v=""/>
    <s v=""/>
    <x v="0"/>
    <x v="1"/>
  </r>
  <r>
    <s v=" "/>
    <n v="2014"/>
    <m/>
    <n v="646"/>
    <s v="–"/>
    <s v="–"/>
    <n v="646"/>
    <s v="–"/>
    <n v="646"/>
    <n v="646"/>
    <x v="2"/>
    <x v="2"/>
  </r>
  <r>
    <s v="   Gaz wielkopiecowy"/>
    <n v="2013"/>
    <s v="mln m3"/>
    <s v="–"/>
    <s v="–"/>
    <s v="–"/>
    <s v="–"/>
    <s v="–"/>
    <s v=""/>
    <s v=""/>
    <x v="0"/>
    <x v="1"/>
  </r>
  <r>
    <s v="   Gas manufactured from coal"/>
    <n v="2014"/>
    <s v="106 m3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Energia elektryczna"/>
    <n v="2013"/>
    <s v="GWh"/>
    <n v="5158"/>
    <n v="2047"/>
    <s v="–"/>
    <n v="7205"/>
    <s v="–"/>
    <s v=""/>
    <s v=""/>
    <x v="0"/>
    <x v="1"/>
  </r>
  <r>
    <s v="   Electricity"/>
    <n v="2014"/>
    <m/>
    <n v="5000"/>
    <n v="2073"/>
    <s v="–"/>
    <n v="7073"/>
    <s v="–"/>
    <s v=""/>
    <s v=""/>
    <x v="0"/>
    <x v="1"/>
  </r>
  <r>
    <s v=" "/>
    <n v="2013"/>
    <s v=" TJ"/>
    <n v="18568"/>
    <n v="7369"/>
    <s v="–"/>
    <n v="25937"/>
    <s v="–"/>
    <s v=""/>
    <s v=""/>
    <x v="0"/>
    <x v="1"/>
  </r>
  <r>
    <s v=" "/>
    <n v="2014"/>
    <m/>
    <n v="18000"/>
    <n v="7462"/>
    <s v="–"/>
    <n v="25462"/>
    <s v="–"/>
    <n v="25462"/>
    <n v="25462"/>
    <x v="6"/>
    <x v="2"/>
  </r>
  <r>
    <s v="   Ciepło"/>
    <n v="2013"/>
    <s v=" TJ"/>
    <n v="-429"/>
    <n v="3389"/>
    <n v="891"/>
    <n v="2069"/>
    <s v="–"/>
    <s v=""/>
    <s v=""/>
    <x v="0"/>
    <x v="1"/>
  </r>
  <r>
    <s v="   Heat"/>
    <n v="2014"/>
    <m/>
    <n v="213"/>
    <n v="3031"/>
    <n v="571"/>
    <n v="2673"/>
    <s v="–"/>
    <n v="3244"/>
    <n v="2673"/>
    <x v="7"/>
    <x v="2"/>
  </r>
  <r>
    <s v="       - w tym ciepło z odzysku"/>
    <n v="2013"/>
    <s v=" TJ"/>
    <s v="x"/>
    <n v="23"/>
    <s v="x"/>
    <s v="x"/>
    <s v="–"/>
    <s v=""/>
    <s v=""/>
    <x v="0"/>
    <x v="1"/>
  </r>
  <r>
    <s v="       of which heat from returns"/>
    <n v="2014"/>
    <m/>
    <s v="x"/>
    <n v="37"/>
    <s v="x"/>
    <s v="x"/>
    <s v="–"/>
    <s v=""/>
    <s v=""/>
    <x v="0"/>
    <x v="1"/>
  </r>
  <r>
    <m/>
    <m/>
    <m/>
    <m/>
    <m/>
    <m/>
    <m/>
    <m/>
    <s v=""/>
    <s v=""/>
    <x v="0"/>
    <x v="1"/>
  </r>
  <r>
    <s v=" Energia z odzysku"/>
    <n v="2013"/>
    <s v=" TJ"/>
    <s v="–"/>
    <n v="18199"/>
    <n v="292"/>
    <n v="17906"/>
    <n v="614"/>
    <s v=""/>
    <s v=""/>
    <x v="0"/>
    <x v="1"/>
  </r>
  <r>
    <s v=" Energy from returns"/>
    <n v="2014"/>
    <m/>
    <s v="–"/>
    <n v="20205"/>
    <n v="260"/>
    <n v="19945"/>
    <n v="544"/>
    <s v=""/>
    <s v=""/>
    <x v="0"/>
    <x v="1"/>
  </r>
  <r>
    <m/>
    <m/>
    <m/>
    <m/>
    <m/>
    <m/>
    <m/>
    <m/>
    <s v=""/>
    <s v=""/>
    <x v="0"/>
    <x v="1"/>
  </r>
  <r>
    <s v="   Paliwa odpadowe gazowe"/>
    <n v="2013"/>
    <s v=" TJ"/>
    <s v="–"/>
    <n v="3504"/>
    <n v="292"/>
    <n v="3211"/>
    <n v="614"/>
    <s v=""/>
    <s v=""/>
    <x v="0"/>
    <x v="1"/>
  </r>
  <r>
    <s v="   Gaseous waste fuels"/>
    <n v="2014"/>
    <m/>
    <s v="–"/>
    <n v="3577"/>
    <n v="260"/>
    <n v="3317"/>
    <n v="544"/>
    <n v="3577"/>
    <n v="3317"/>
    <x v="3"/>
    <x v="2"/>
  </r>
  <r>
    <m/>
    <m/>
    <m/>
    <m/>
    <m/>
    <m/>
    <m/>
    <m/>
    <s v=""/>
    <s v=""/>
    <x v="0"/>
    <x v="1"/>
  </r>
  <r>
    <s v="   Ciepło z odzysku"/>
    <n v="2013"/>
    <s v=" TJ"/>
    <s v="–"/>
    <n v="14695"/>
    <s v="–"/>
    <n v="14695"/>
    <s v="–"/>
    <s v=""/>
    <s v=""/>
    <x v="0"/>
    <x v="1"/>
  </r>
  <r>
    <s v="   Heat from returns"/>
    <n v="2014"/>
    <m/>
    <s v="–"/>
    <n v="16628"/>
    <s v="–"/>
    <n v="16628"/>
    <s v="–"/>
    <n v="16628"/>
    <n v="16628"/>
    <x v="7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50">
  <r>
    <m/>
    <m/>
    <x v="0"/>
    <x v="0"/>
  </r>
  <r>
    <m/>
    <m/>
    <x v="0"/>
    <x v="0"/>
  </r>
  <r>
    <m/>
    <m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180"/>
    <n v="180"/>
    <x v="1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16"/>
    <n v="16"/>
    <x v="1"/>
    <x v="1"/>
  </r>
  <r>
    <s v=""/>
    <s v=""/>
    <x v="0"/>
    <x v="0"/>
  </r>
  <r>
    <s v=""/>
    <s v=""/>
    <x v="0"/>
    <x v="0"/>
  </r>
  <r>
    <s v=""/>
    <s v=""/>
    <x v="0"/>
    <x v="0"/>
  </r>
  <r>
    <n v="1028257"/>
    <n v="0"/>
    <x v="2"/>
    <x v="1"/>
  </r>
  <r>
    <s v=""/>
    <s v=""/>
    <x v="0"/>
    <x v="0"/>
  </r>
  <r>
    <s v=""/>
    <s v=""/>
    <x v="0"/>
    <x v="0"/>
  </r>
  <r>
    <s v=""/>
    <s v=""/>
    <x v="0"/>
    <x v="0"/>
  </r>
  <r>
    <n v="62962"/>
    <n v="35102"/>
    <x v="3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27944"/>
    <n v="0"/>
    <x v="4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8254"/>
    <n v="7822"/>
    <x v="3"/>
    <x v="1"/>
  </r>
  <r>
    <s v=""/>
    <s v=""/>
    <x v="0"/>
    <x v="0"/>
  </r>
  <r>
    <s v=""/>
    <s v=""/>
    <x v="0"/>
    <x v="0"/>
  </r>
  <r>
    <s v=""/>
    <s v=""/>
    <x v="0"/>
    <x v="0"/>
  </r>
  <r>
    <n v="67"/>
    <n v="67"/>
    <x v="2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5123"/>
    <n v="46"/>
    <x v="2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2766"/>
    <n v="2766"/>
    <x v="2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22036"/>
    <n v="14968"/>
    <x v="2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29028"/>
    <n v="27773"/>
    <x v="3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8873"/>
    <n v="8873"/>
    <x v="5"/>
    <x v="1"/>
  </r>
  <r>
    <s v=""/>
    <s v=""/>
    <x v="0"/>
    <x v="0"/>
  </r>
  <r>
    <n v="1530"/>
    <n v="1530"/>
    <x v="6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2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4"/>
    <n v="4"/>
    <x v="2"/>
    <x v="1"/>
  </r>
  <r>
    <s v=""/>
    <s v=""/>
    <x v="0"/>
    <x v="0"/>
  </r>
  <r>
    <s v=""/>
    <s v=""/>
    <x v="0"/>
    <x v="0"/>
  </r>
  <r>
    <s v=""/>
    <s v=""/>
    <x v="0"/>
    <x v="0"/>
  </r>
  <r>
    <n v="4038"/>
    <n v="3501"/>
    <x v="3"/>
    <x v="1"/>
  </r>
  <r>
    <s v=""/>
    <s v=""/>
    <x v="0"/>
    <x v="0"/>
  </r>
  <r>
    <s v=""/>
    <s v=""/>
    <x v="0"/>
    <x v="0"/>
  </r>
  <r>
    <s v=""/>
    <s v=""/>
    <x v="0"/>
    <x v="0"/>
  </r>
  <r>
    <n v="22047"/>
    <n v="4962"/>
    <x v="3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7"/>
    <n v="7"/>
    <x v="3"/>
    <x v="1"/>
  </r>
  <r>
    <s v=""/>
    <s v=""/>
    <x v="0"/>
    <x v="0"/>
  </r>
  <r>
    <s v=""/>
    <s v=""/>
    <x v="0"/>
    <x v="0"/>
  </r>
  <r>
    <s v=""/>
    <s v=""/>
    <x v="0"/>
    <x v="0"/>
  </r>
  <r>
    <n v="6"/>
    <n v="6"/>
    <x v="3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64"/>
    <n v="64"/>
    <x v="2"/>
    <x v="1"/>
  </r>
  <r>
    <s v=""/>
    <s v=""/>
    <x v="0"/>
    <x v="0"/>
  </r>
  <r>
    <s v=""/>
    <s v=""/>
    <x v="0"/>
    <x v="0"/>
  </r>
  <r>
    <s v=""/>
    <s v=""/>
    <x v="0"/>
    <x v="0"/>
  </r>
  <r>
    <n v="19"/>
    <n v="19"/>
    <x v="2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546"/>
    <n v="546"/>
    <x v="5"/>
    <x v="1"/>
  </r>
  <r>
    <s v=""/>
    <s v=""/>
    <x v="0"/>
    <x v="0"/>
  </r>
  <r>
    <n v="4"/>
    <n v="4"/>
    <x v="6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2834"/>
    <n v="448"/>
    <x v="3"/>
    <x v="1"/>
  </r>
  <r>
    <s v=""/>
    <s v=""/>
    <x v="0"/>
    <x v="0"/>
  </r>
  <r>
    <s v=""/>
    <s v=""/>
    <x v="0"/>
    <x v="0"/>
  </r>
  <r>
    <s v=""/>
    <s v=""/>
    <x v="0"/>
    <x v="0"/>
  </r>
  <r>
    <n v="35764"/>
    <n v="1718"/>
    <x v="3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0"/>
    <n v="0"/>
    <x v="3"/>
    <x v="1"/>
  </r>
  <r>
    <s v=""/>
    <s v=""/>
    <x v="0"/>
    <x v="0"/>
  </r>
  <r>
    <s v=""/>
    <s v=""/>
    <x v="0"/>
    <x v="0"/>
  </r>
  <r>
    <s v=""/>
    <s v=""/>
    <x v="0"/>
    <x v="0"/>
  </r>
  <r>
    <n v="20"/>
    <n v="20"/>
    <x v="2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19"/>
    <n v="19"/>
    <x v="2"/>
    <x v="1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s v=""/>
    <s v=""/>
    <x v="0"/>
    <x v="0"/>
  </r>
  <r>
    <n v="268"/>
    <n v="268"/>
    <x v="5"/>
    <x v="1"/>
  </r>
  <r>
    <s v=""/>
    <s v=""/>
    <x v="0"/>
    <x v="0"/>
  </r>
  <r>
    <n v="10"/>
    <n v="10"/>
    <x v="6"/>
    <x v="1"/>
  </r>
  <r>
    <s v=""/>
    <s v=""/>
    <x v="0"/>
    <x v="0"/>
  </r>
  <r>
    <s v=""/>
    <s v=""/>
    <x v="0"/>
    <x v="0"/>
  </r>
  <r>
    <s v=""/>
    <s v="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0"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s v="                                        "/>
    <m/>
    <s v="                "/>
    <s v="          "/>
    <s v="          "/>
    <s v="          "/>
    <s v="          "/>
    <s v="          "/>
    <m/>
    <m/>
    <x v="0"/>
    <x v="1"/>
  </r>
  <r>
    <s v=" Energia ogółem"/>
    <n v="2013"/>
    <s v=" TJ"/>
    <n v="30841"/>
    <n v="356"/>
    <n v="657"/>
    <n v="30540"/>
    <n v="258"/>
    <s v=""/>
    <s v=""/>
    <x v="0"/>
    <x v="1"/>
  </r>
  <r>
    <s v=" Total energy"/>
    <n v="2014"/>
    <s v=" "/>
    <n v="29388"/>
    <n v="399"/>
    <n v="770"/>
    <n v="29017"/>
    <n v="238"/>
    <s v=""/>
    <s v=""/>
    <x v="0"/>
    <x v="1"/>
  </r>
  <r>
    <m/>
    <m/>
    <m/>
    <m/>
    <m/>
    <m/>
    <m/>
    <m/>
    <s v=""/>
    <s v=""/>
    <x v="0"/>
    <x v="1"/>
  </r>
  <r>
    <s v=" Energia pierwotna"/>
    <n v="2013"/>
    <s v=" TJ"/>
    <n v="2150"/>
    <s v="–"/>
    <n v="657"/>
    <n v="1493"/>
    <n v="0"/>
    <s v=""/>
    <s v=""/>
    <x v="0"/>
    <x v="1"/>
  </r>
  <r>
    <s v=" Primary energy"/>
    <n v="2014"/>
    <m/>
    <n v="2094"/>
    <s v="–"/>
    <n v="770"/>
    <n v="1324"/>
    <n v="0"/>
    <s v=""/>
    <s v=""/>
    <x v="0"/>
    <x v="1"/>
  </r>
  <r>
    <m/>
    <m/>
    <m/>
    <m/>
    <m/>
    <m/>
    <m/>
    <m/>
    <s v=""/>
    <s v=""/>
    <x v="0"/>
    <x v="1"/>
  </r>
  <r>
    <s v="   Węgiel kamienny energetyczny"/>
    <n v="2013"/>
    <s v="tys. t"/>
    <n v="26"/>
    <s v="–"/>
    <s v="–"/>
    <n v="26"/>
    <s v="–"/>
    <s v=""/>
    <s v=""/>
    <x v="0"/>
    <x v="1"/>
  </r>
  <r>
    <s v="   Steam coal"/>
    <n v="2014"/>
    <s v="103 t"/>
    <n v="25"/>
    <s v="–"/>
    <n v="0"/>
    <n v="25"/>
    <s v="–"/>
    <s v=""/>
    <s v=""/>
    <x v="0"/>
    <x v="1"/>
  </r>
  <r>
    <s v=" "/>
    <n v="2013"/>
    <s v=" TJ"/>
    <n v="737"/>
    <s v="–"/>
    <s v="–"/>
    <n v="737"/>
    <s v="–"/>
    <s v=""/>
    <s v=""/>
    <x v="0"/>
    <x v="1"/>
  </r>
  <r>
    <s v=" "/>
    <n v="2014"/>
    <s v=" "/>
    <n v="718"/>
    <s v="–"/>
    <n v="1"/>
    <n v="717"/>
    <s v="–"/>
    <n v="718"/>
    <n v="717"/>
    <x v="1"/>
    <x v="2"/>
  </r>
  <r>
    <s v="   Węgiel kamienny koksowy"/>
    <n v="2013"/>
    <s v="tys. t"/>
    <s v="–"/>
    <s v="–"/>
    <s v="–"/>
    <s v="–"/>
    <s v="–"/>
    <s v=""/>
    <s v=""/>
    <x v="0"/>
    <x v="1"/>
  </r>
  <r>
    <s v="   Coking coa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Węgiel brunatny"/>
    <n v="2013"/>
    <s v="tys. t"/>
    <n v="21"/>
    <s v="–"/>
    <n v="1"/>
    <n v="21"/>
    <s v="–"/>
    <s v=""/>
    <s v=""/>
    <x v="0"/>
    <x v="1"/>
  </r>
  <r>
    <s v="   Lignite"/>
    <n v="2014"/>
    <s v="103 t"/>
    <n v="25"/>
    <s v="–"/>
    <n v="2"/>
    <n v="23"/>
    <s v="–"/>
    <s v=""/>
    <s v=""/>
    <x v="0"/>
    <x v="1"/>
  </r>
  <r>
    <s v=" "/>
    <n v="2013"/>
    <s v=" TJ"/>
    <n v="188"/>
    <s v="–"/>
    <n v="6"/>
    <n v="182"/>
    <s v="–"/>
    <s v=""/>
    <s v=""/>
    <x v="0"/>
    <x v="1"/>
  </r>
  <r>
    <s v=" "/>
    <n v="2014"/>
    <s v=" "/>
    <n v="224"/>
    <s v="–"/>
    <n v="21"/>
    <n v="203"/>
    <s v="–"/>
    <n v="224"/>
    <n v="203"/>
    <x v="1"/>
    <x v="2"/>
  </r>
  <r>
    <s v="   Ropa naftowa"/>
    <n v="2013"/>
    <s v="tys. t"/>
    <s v="–"/>
    <s v="–"/>
    <s v="–"/>
    <s v="–"/>
    <s v="–"/>
    <s v=""/>
    <s v=""/>
    <x v="0"/>
    <x v="1"/>
  </r>
  <r>
    <s v="   Crude oi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Gaz ziemny wysokometanowy"/>
    <n v="2013"/>
    <s v="mln m3"/>
    <n v="38"/>
    <s v="–"/>
    <n v="22"/>
    <n v="16"/>
    <s v="–"/>
    <s v=""/>
    <s v=""/>
    <x v="0"/>
    <x v="1"/>
  </r>
  <r>
    <s v="   High-methane natural gas"/>
    <n v="2014"/>
    <s v="106 m3"/>
    <n v="40"/>
    <s v="–"/>
    <n v="28"/>
    <n v="12"/>
    <s v="–"/>
    <s v=""/>
    <s v=""/>
    <x v="0"/>
    <x v="1"/>
  </r>
  <r>
    <s v=" "/>
    <n v="2013"/>
    <s v=" TJ"/>
    <n v="1179"/>
    <s v="–"/>
    <n v="650"/>
    <n v="529"/>
    <s v="–"/>
    <s v=""/>
    <s v=""/>
    <x v="0"/>
    <x v="1"/>
  </r>
  <r>
    <s v=" "/>
    <n v="2014"/>
    <s v=" "/>
    <n v="1112"/>
    <s v="–"/>
    <n v="747"/>
    <n v="365"/>
    <s v="–"/>
    <n v="1112"/>
    <n v="365"/>
    <x v="2"/>
    <x v="2"/>
  </r>
  <r>
    <s v="   Gaz ziemny zaazotowany"/>
    <n v="2013"/>
    <s v="mln m3"/>
    <s v="–"/>
    <s v="–"/>
    <s v="–"/>
    <s v="–"/>
    <s v="–"/>
    <s v=""/>
    <s v=""/>
    <x v="0"/>
    <x v="1"/>
  </r>
  <r>
    <s v="   Nitrified natural gas"/>
    <n v="2014"/>
    <s v="106 m3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Torf i drewno"/>
    <n v="2013"/>
    <s v="tys. m3"/>
    <n v="5"/>
    <s v="–"/>
    <s v="–"/>
    <n v="5"/>
    <s v="–"/>
    <s v=""/>
    <s v=""/>
    <x v="0"/>
    <x v="1"/>
  </r>
  <r>
    <s v="   Peat and wood"/>
    <n v="2014"/>
    <s v="103 m3"/>
    <n v="4"/>
    <s v="–"/>
    <s v="–"/>
    <n v="4"/>
    <s v="–"/>
    <s v=""/>
    <s v=""/>
    <x v="0"/>
    <x v="1"/>
  </r>
  <r>
    <s v=" "/>
    <n v="2013"/>
    <s v=" TJ"/>
    <n v="45"/>
    <s v="–"/>
    <s v="–"/>
    <n v="45"/>
    <s v="–"/>
    <s v=""/>
    <s v=""/>
    <x v="0"/>
    <x v="1"/>
  </r>
  <r>
    <s v=" "/>
    <n v="2014"/>
    <s v=" "/>
    <n v="39"/>
    <s v="–"/>
    <s v="–"/>
    <n v="39"/>
    <s v="–"/>
    <n v="39"/>
    <n v="39"/>
    <x v="3"/>
    <x v="2"/>
  </r>
  <r>
    <s v="   Energia wody i wiatru"/>
    <n v="2013"/>
    <s v=" TJ"/>
    <s v="–"/>
    <s v="–"/>
    <s v="–"/>
    <s v="–"/>
    <s v="–"/>
    <s v=""/>
    <s v=""/>
    <x v="0"/>
    <x v="1"/>
  </r>
  <r>
    <s v="   Hydro and wind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Energia geotermalna"/>
    <n v="2013"/>
    <s v=" TJ"/>
    <s v="–"/>
    <s v="–"/>
    <s v="–"/>
    <s v="–"/>
    <s v="–"/>
    <s v=""/>
    <s v=""/>
    <x v="0"/>
    <x v="1"/>
  </r>
  <r>
    <s v="   Geothermal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Biogaz"/>
    <n v="2013"/>
    <s v=" TJ"/>
    <s v="–"/>
    <s v="–"/>
    <s v="–"/>
    <s v="–"/>
    <s v="–"/>
    <s v=""/>
    <s v=""/>
    <x v="0"/>
    <x v="1"/>
  </r>
  <r>
    <s v="   Bioga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aliwa odpadowe stałe roślinne"/>
    <n v="2013"/>
    <s v=" TJ"/>
    <s v="–"/>
    <s v="–"/>
    <s v="–"/>
    <s v="–"/>
    <s v="–"/>
    <s v=""/>
    <s v=""/>
    <x v="0"/>
    <x v="1"/>
  </r>
  <r>
    <s v="   i zwierzęce"/>
    <n v="2014"/>
    <s v=" "/>
    <s v="–"/>
    <s v="–"/>
    <s v="–"/>
    <s v="–"/>
    <s v="–"/>
    <s v=""/>
    <s v=""/>
    <x v="0"/>
    <x v="1"/>
  </r>
  <r>
    <s v="   Solid biomass and animal products"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   Odpady przemysłowe stałe i ciekłe"/>
    <n v="2013"/>
    <s v=" TJ"/>
    <n v="1"/>
    <s v="–"/>
    <s v="–"/>
    <n v="1"/>
    <n v="0"/>
    <s v=""/>
    <s v=""/>
    <x v="0"/>
    <x v="1"/>
  </r>
  <r>
    <s v="   Industrial wastes"/>
    <n v="2014"/>
    <s v=" "/>
    <n v="2"/>
    <s v="–"/>
    <s v="–"/>
    <n v="2"/>
    <n v="0"/>
    <n v="2"/>
    <n v="2"/>
    <x v="3"/>
    <x v="2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  Odpady komunalne"/>
    <n v="2013"/>
    <s v=" TJ"/>
    <s v="–"/>
    <s v="–"/>
    <s v="–"/>
    <s v="–"/>
    <s v="–"/>
    <s v=""/>
    <s v=""/>
    <x v="0"/>
    <x v="1"/>
  </r>
  <r>
    <s v="   Municipal waste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aliwa ciekłe z biomasy"/>
    <n v="2013"/>
    <s v=" TJ"/>
    <s v="–"/>
    <s v="–"/>
    <s v="–"/>
    <s v="–"/>
    <s v="–"/>
    <s v=""/>
    <s v=""/>
    <x v="0"/>
    <x v="1"/>
  </r>
  <r>
    <s v="   Liquid fuels from biomas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Inne surowce energetyczne"/>
    <n v="2013"/>
    <s v="TJ"/>
    <s v="–"/>
    <s v="–"/>
    <s v="–"/>
    <s v="–"/>
    <s v="–"/>
    <s v=""/>
    <s v=""/>
    <x v="0"/>
    <x v="1"/>
  </r>
  <r>
    <s v="   Other energy source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Energia pochodna"/>
    <n v="2013"/>
    <s v=" TJ"/>
    <n v="28691"/>
    <n v="356"/>
    <n v="0"/>
    <n v="29047"/>
    <n v="257"/>
    <s v=""/>
    <s v=""/>
    <x v="0"/>
    <x v="1"/>
  </r>
  <r>
    <s v=" Derived energy"/>
    <n v="2014"/>
    <s v=" "/>
    <n v="27294"/>
    <n v="399"/>
    <n v="1"/>
    <n v="27692"/>
    <n v="237"/>
    <s v=""/>
    <s v=""/>
    <x v="0"/>
    <x v="1"/>
  </r>
  <r>
    <m/>
    <m/>
    <m/>
    <m/>
    <m/>
    <m/>
    <m/>
    <m/>
    <s v=""/>
    <s v=""/>
    <x v="0"/>
    <x v="1"/>
  </r>
  <r>
    <s v="   Brykiety z węgla kamiennego"/>
    <n v="2013"/>
    <s v="tys. t"/>
    <s v="–"/>
    <s v="–"/>
    <s v="–"/>
    <s v="–"/>
    <s v="–"/>
    <s v=""/>
    <s v=""/>
    <x v="0"/>
    <x v="1"/>
  </r>
  <r>
    <s v="   Hard coal briquette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Brykiety z węgla brunatnego"/>
    <n v="2013"/>
    <s v="tys. t"/>
    <s v="–"/>
    <s v="–"/>
    <s v="–"/>
    <s v="–"/>
    <s v="–"/>
    <s v=""/>
    <s v=""/>
    <x v="0"/>
    <x v="1"/>
  </r>
  <r>
    <s v="   Lignite briquettes (BKB)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Koks i półkoks"/>
    <n v="2013"/>
    <s v="tys. t"/>
    <n v="0"/>
    <s v="–"/>
    <s v="–"/>
    <n v="0"/>
    <s v="–"/>
    <s v=""/>
    <s v=""/>
    <x v="0"/>
    <x v="1"/>
  </r>
  <r>
    <s v="   Coke and semi-coke"/>
    <n v="2014"/>
    <s v="103 t"/>
    <n v="0"/>
    <s v="–"/>
    <s v="–"/>
    <n v="0"/>
    <s v="–"/>
    <s v=""/>
    <s v=""/>
    <x v="0"/>
    <x v="1"/>
  </r>
  <r>
    <s v=" "/>
    <n v="2013"/>
    <s v=" TJ"/>
    <n v="1"/>
    <s v="–"/>
    <s v="–"/>
    <n v="1"/>
    <s v="–"/>
    <s v=""/>
    <s v=""/>
    <x v="0"/>
    <x v="1"/>
  </r>
  <r>
    <s v=" "/>
    <n v="2014"/>
    <s v=" "/>
    <n v="1"/>
    <s v="–"/>
    <s v="–"/>
    <n v="1"/>
    <s v="–"/>
    <n v="1"/>
    <n v="1"/>
    <x v="1"/>
    <x v="2"/>
  </r>
  <r>
    <s v="   Gaz ciekły"/>
    <n v="2013"/>
    <s v="tys. t"/>
    <n v="0"/>
    <s v="–"/>
    <s v="–"/>
    <n v="0"/>
    <s v="–"/>
    <s v=""/>
    <s v=""/>
    <x v="0"/>
    <x v="1"/>
  </r>
  <r>
    <s v="   Liquefied petroleum gas (LPG)"/>
    <n v="2014"/>
    <s v="103 t"/>
    <n v="0"/>
    <s v="–"/>
    <s v="–"/>
    <n v="0"/>
    <s v="–"/>
    <s v=""/>
    <s v=""/>
    <x v="0"/>
    <x v="1"/>
  </r>
  <r>
    <s v=" "/>
    <n v="2013"/>
    <s v=" TJ"/>
    <n v="1"/>
    <s v="–"/>
    <s v="–"/>
    <n v="1"/>
    <s v="–"/>
    <s v=""/>
    <s v=""/>
    <x v="0"/>
    <x v="1"/>
  </r>
  <r>
    <m/>
    <n v="2014"/>
    <m/>
    <n v="1"/>
    <s v="–"/>
    <s v="–"/>
    <n v="1"/>
    <s v="–"/>
    <n v="1"/>
    <n v="1"/>
    <x v="4"/>
    <x v="2"/>
  </r>
  <r>
    <s v="   Benzyny silnikowe"/>
    <n v="2013"/>
    <s v="tys. t"/>
    <n v="0"/>
    <s v="–"/>
    <s v="–"/>
    <n v="0"/>
    <s v="–"/>
    <s v=""/>
    <s v=""/>
    <x v="0"/>
    <x v="1"/>
  </r>
  <r>
    <s v="   Motor gasoline"/>
    <n v="2014"/>
    <s v="103 t"/>
    <n v="0"/>
    <s v="–"/>
    <s v="–"/>
    <n v="0"/>
    <s v="–"/>
    <s v=""/>
    <s v=""/>
    <x v="0"/>
    <x v="1"/>
  </r>
  <r>
    <s v=" "/>
    <n v="2013"/>
    <s v=" TJ"/>
    <n v="19"/>
    <s v="–"/>
    <s v="–"/>
    <n v="19"/>
    <s v="–"/>
    <s v=""/>
    <s v=""/>
    <x v="0"/>
    <x v="1"/>
  </r>
  <r>
    <s v=" "/>
    <n v="2014"/>
    <m/>
    <n v="20"/>
    <s v="–"/>
    <s v="–"/>
    <n v="20"/>
    <s v="–"/>
    <n v="20"/>
    <n v="20"/>
    <x v="2"/>
    <x v="2"/>
  </r>
  <r>
    <s v="   Benzyny lotnicze"/>
    <n v="2013"/>
    <s v="tys. t"/>
    <s v="–"/>
    <s v="–"/>
    <s v="–"/>
    <s v="–"/>
    <s v="–"/>
    <s v=""/>
    <s v=""/>
    <x v="0"/>
    <x v="1"/>
  </r>
  <r>
    <s v="   Aviation gasoline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Paliwa odrzutowe"/>
    <n v="2013"/>
    <s v="tys. t"/>
    <s v="–"/>
    <s v="–"/>
    <s v="–"/>
    <s v="–"/>
    <s v="–"/>
    <s v=""/>
    <s v=""/>
    <x v="0"/>
    <x v="1"/>
  </r>
  <r>
    <s v="   Jet fue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Olej napędowy I"/>
    <n v="2013"/>
    <s v="tys. t"/>
    <n v="34"/>
    <s v="–"/>
    <s v="–"/>
    <n v="34"/>
    <s v="–"/>
    <s v=""/>
    <s v=""/>
    <x v="0"/>
    <x v="1"/>
  </r>
  <r>
    <s v="   Automotive diesel oil"/>
    <n v="2014"/>
    <s v="103 t"/>
    <n v="32"/>
    <s v="–"/>
    <s v="–"/>
    <n v="32"/>
    <s v="–"/>
    <s v=""/>
    <s v=""/>
    <x v="0"/>
    <x v="1"/>
  </r>
  <r>
    <s v=" "/>
    <n v="2013"/>
    <s v=" TJ"/>
    <n v="1475"/>
    <s v="–"/>
    <s v="–"/>
    <n v="1475"/>
    <s v="–"/>
    <s v=""/>
    <s v=""/>
    <x v="0"/>
    <x v="1"/>
  </r>
  <r>
    <s v=" "/>
    <n v="2014"/>
    <m/>
    <n v="1386"/>
    <s v="–"/>
    <s v="–"/>
    <n v="1386"/>
    <s v="–"/>
    <n v="1386"/>
    <n v="1386"/>
    <x v="2"/>
    <x v="2"/>
  </r>
  <r>
    <s v="   Oleje napędowe pozostałe"/>
    <n v="2013"/>
    <s v="tys. t"/>
    <s v="–"/>
    <s v="–"/>
    <s v="–"/>
    <s v="–"/>
    <s v="–"/>
    <s v=""/>
    <s v=""/>
    <x v="0"/>
    <x v="1"/>
  </r>
  <r>
    <s v="   Other diesel oil"/>
    <n v="2014"/>
    <s v="103 t"/>
    <s v="–"/>
    <s v="–"/>
    <s v="–"/>
    <s v="–"/>
    <s v="–"/>
    <s v=""/>
    <s v=""/>
    <x v="0"/>
    <x v="1"/>
  </r>
  <r>
    <m/>
    <n v="2013"/>
    <s v=" TJ"/>
    <s v="–"/>
    <s v="–"/>
    <s v="–"/>
    <s v="–"/>
    <s v="–"/>
    <s v=""/>
    <s v=""/>
    <x v="0"/>
    <x v="1"/>
  </r>
  <r>
    <m/>
    <n v="2014"/>
    <m/>
    <s v="–"/>
    <s v="–"/>
    <s v="–"/>
    <s v="–"/>
    <s v="–"/>
    <s v=""/>
    <s v=""/>
    <x v="0"/>
    <x v="1"/>
  </r>
  <r>
    <s v="                                        "/>
    <s v="  "/>
    <s v="                "/>
    <s v="          "/>
    <s v="          "/>
    <s v="          "/>
    <m/>
    <s v="          "/>
    <s v=""/>
    <s v=""/>
    <x v="0"/>
    <x v="1"/>
  </r>
  <r>
    <s v="   Lekki olej opałowy"/>
    <n v="2013"/>
    <s v="tys. t"/>
    <n v="1"/>
    <s v="–"/>
    <n v="0"/>
    <n v="1"/>
    <s v="–"/>
    <s v=""/>
    <s v=""/>
    <x v="0"/>
    <x v="1"/>
  </r>
  <r>
    <s v="   Light fuel oil"/>
    <n v="2014"/>
    <s v="103 t"/>
    <n v="1"/>
    <s v="–"/>
    <n v="0"/>
    <n v="1"/>
    <s v="–"/>
    <s v=""/>
    <s v=""/>
    <x v="0"/>
    <x v="1"/>
  </r>
  <r>
    <m/>
    <n v="2013"/>
    <s v=" TJ"/>
    <n v="48"/>
    <s v="–"/>
    <n v="0"/>
    <n v="48"/>
    <s v="–"/>
    <s v=""/>
    <s v=""/>
    <x v="0"/>
    <x v="1"/>
  </r>
  <r>
    <m/>
    <n v="2014"/>
    <m/>
    <n v="40"/>
    <s v="–"/>
    <n v="1"/>
    <n v="40"/>
    <s v="–"/>
    <n v="41"/>
    <n v="40"/>
    <x v="2"/>
    <x v="2"/>
  </r>
  <r>
    <m/>
    <m/>
    <m/>
    <m/>
    <m/>
    <m/>
    <m/>
    <m/>
    <s v=""/>
    <s v=""/>
    <x v="0"/>
    <x v="1"/>
  </r>
  <r>
    <s v="   Ciężki olej opałowy"/>
    <n v="2013"/>
    <s v="tys. t"/>
    <s v="–"/>
    <s v="–"/>
    <s v="–"/>
    <s v="–"/>
    <s v="–"/>
    <s v=""/>
    <s v=""/>
    <x v="0"/>
    <x v="1"/>
  </r>
  <r>
    <s v="   Heavy fuel oil"/>
    <n v="2014"/>
    <s v="103 t"/>
    <s v="–"/>
    <s v="–"/>
    <s v="–"/>
    <s v="–"/>
    <s v="–"/>
    <s v=""/>
    <s v=""/>
    <x v="0"/>
    <x v="1"/>
  </r>
  <r>
    <m/>
    <n v="2013"/>
    <s v=" TJ"/>
    <s v="–"/>
    <s v="–"/>
    <s v="–"/>
    <s v="–"/>
    <s v="–"/>
    <s v=""/>
    <s v=""/>
    <x v="0"/>
    <x v="1"/>
  </r>
  <r>
    <m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ółprodukty z przerobu ropy naftowej"/>
    <n v="2013"/>
    <s v="tys. t"/>
    <s v="–"/>
    <s v="–"/>
    <s v="–"/>
    <s v="–"/>
    <s v="–"/>
    <s v=""/>
    <s v=""/>
    <x v="0"/>
    <x v="1"/>
  </r>
  <r>
    <s v="   Feedstock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Produkty nieenergetyczne"/>
    <n v="2013"/>
    <s v=" TJ"/>
    <n v="270"/>
    <s v="–"/>
    <s v="–"/>
    <n v="270"/>
    <n v="257"/>
    <s v=""/>
    <s v=""/>
    <x v="0"/>
    <x v="1"/>
  </r>
  <r>
    <s v="   Non-energy products"/>
    <n v="2014"/>
    <m/>
    <n v="250"/>
    <s v="–"/>
    <s v="–"/>
    <n v="250"/>
    <n v="237"/>
    <s v=""/>
    <s v=""/>
    <x v="0"/>
    <x v="1"/>
  </r>
  <r>
    <m/>
    <m/>
    <m/>
    <m/>
    <m/>
    <m/>
    <m/>
    <m/>
    <s v=""/>
    <s v=""/>
    <x v="0"/>
    <x v="1"/>
  </r>
  <r>
    <s v="   Gaz rafineryjny"/>
    <n v="2013"/>
    <s v="tys. t"/>
    <s v="–"/>
    <s v="–"/>
    <s v="–"/>
    <s v="–"/>
    <s v="–"/>
    <s v=""/>
    <s v=""/>
    <x v="0"/>
    <x v="1"/>
  </r>
  <r>
    <s v="   Refinery ga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Gaz koksowniczy"/>
    <n v="2013"/>
    <s v="mln m3"/>
    <n v="7"/>
    <s v="–"/>
    <s v="–"/>
    <n v="7"/>
    <s v="–"/>
    <s v=""/>
    <s v=""/>
    <x v="0"/>
    <x v="1"/>
  </r>
  <r>
    <s v="   Coke oven gas"/>
    <n v="2014"/>
    <s v="106 m3"/>
    <n v="7"/>
    <s v="–"/>
    <s v="–"/>
    <n v="7"/>
    <s v="–"/>
    <s v=""/>
    <s v=""/>
    <x v="0"/>
    <x v="1"/>
  </r>
  <r>
    <s v=" "/>
    <n v="2013"/>
    <s v=" TJ"/>
    <n v="123"/>
    <s v="–"/>
    <s v="–"/>
    <n v="123"/>
    <s v="–"/>
    <s v=""/>
    <s v=""/>
    <x v="0"/>
    <x v="1"/>
  </r>
  <r>
    <s v=" "/>
    <n v="2014"/>
    <m/>
    <n v="119"/>
    <s v="–"/>
    <s v="–"/>
    <n v="119"/>
    <s v="–"/>
    <n v="119"/>
    <n v="119"/>
    <x v="4"/>
    <x v="2"/>
  </r>
  <r>
    <s v="   Gaz wielkopiecowy"/>
    <n v="2013"/>
    <s v="mln m3"/>
    <s v="–"/>
    <s v="–"/>
    <s v="–"/>
    <s v="–"/>
    <s v="–"/>
    <s v=""/>
    <s v=""/>
    <x v="0"/>
    <x v="1"/>
  </r>
  <r>
    <s v="   Gas manufactured from coal"/>
    <n v="2014"/>
    <s v="106 m3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Energia elektryczna"/>
    <n v="2013"/>
    <s v="GWh"/>
    <n v="6134"/>
    <n v="74"/>
    <s v="–"/>
    <n v="6208"/>
    <s v="–"/>
    <s v=""/>
    <s v=""/>
    <x v="0"/>
    <x v="1"/>
  </r>
  <r>
    <s v="   Electricity"/>
    <n v="2014"/>
    <m/>
    <n v="6055"/>
    <n v="86"/>
    <s v="–"/>
    <n v="6141"/>
    <s v="–"/>
    <s v=""/>
    <s v=""/>
    <x v="0"/>
    <x v="1"/>
  </r>
  <r>
    <s v=" "/>
    <n v="2013"/>
    <s v=" TJ"/>
    <n v="22083"/>
    <n v="266"/>
    <s v="–"/>
    <n v="22349"/>
    <s v="–"/>
    <s v=""/>
    <s v=""/>
    <x v="0"/>
    <x v="1"/>
  </r>
  <r>
    <s v=" "/>
    <n v="2014"/>
    <m/>
    <n v="21797"/>
    <n v="310"/>
    <s v="–"/>
    <n v="22107"/>
    <s v="–"/>
    <n v="22107"/>
    <n v="22107"/>
    <x v="5"/>
    <x v="2"/>
  </r>
  <r>
    <s v="   Ciepło"/>
    <n v="2013"/>
    <s v=" TJ"/>
    <n v="4671"/>
    <n v="90"/>
    <s v="–"/>
    <n v="4761"/>
    <s v="–"/>
    <s v=""/>
    <s v=""/>
    <x v="0"/>
    <x v="1"/>
  </r>
  <r>
    <s v="   Heat"/>
    <n v="2014"/>
    <m/>
    <n v="3679"/>
    <n v="89"/>
    <s v="–"/>
    <n v="3768"/>
    <s v="–"/>
    <n v="3768"/>
    <n v="3768"/>
    <x v="6"/>
    <x v="2"/>
  </r>
  <r>
    <s v="       - w tym ciepło z odzysku"/>
    <n v="2013"/>
    <s v=" TJ"/>
    <s v="x"/>
    <s v="–"/>
    <s v="x"/>
    <s v="x"/>
    <s v="–"/>
    <s v=""/>
    <s v=""/>
    <x v="0"/>
    <x v="1"/>
  </r>
  <r>
    <s v="       of which heat from returns"/>
    <n v="2014"/>
    <m/>
    <s v="x"/>
    <s v="–"/>
    <s v="x"/>
    <s v="x"/>
    <s v="–"/>
    <s v=""/>
    <s v=""/>
    <x v="0"/>
    <x v="1"/>
  </r>
  <r>
    <m/>
    <m/>
    <m/>
    <m/>
    <m/>
    <m/>
    <m/>
    <m/>
    <s v=""/>
    <s v=""/>
    <x v="0"/>
    <x v="1"/>
  </r>
  <r>
    <s v=" Energia z odzysku"/>
    <n v="2013"/>
    <s v=" TJ"/>
    <s v="–"/>
    <s v="–"/>
    <s v="–"/>
    <s v="–"/>
    <s v="–"/>
    <s v=""/>
    <s v=""/>
    <x v="0"/>
    <x v="1"/>
  </r>
  <r>
    <s v=" Energy from return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aliwa odpadowe gazowe"/>
    <n v="2013"/>
    <s v=" TJ"/>
    <s v="–"/>
    <s v="–"/>
    <s v="–"/>
    <s v="–"/>
    <s v="–"/>
    <s v=""/>
    <s v=""/>
    <x v="0"/>
    <x v="1"/>
  </r>
  <r>
    <s v="   Gaseous waste fuel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Ciepło z odzysku"/>
    <n v="2013"/>
    <s v=" TJ"/>
    <s v="–"/>
    <s v="–"/>
    <s v="–"/>
    <s v="–"/>
    <s v="–"/>
    <s v=""/>
    <s v=""/>
    <x v="0"/>
    <x v="1"/>
  </r>
  <r>
    <s v="   Heat from return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n v="112"/>
    <s v="   "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TABL. 6(33). BILANS ENERGII - DZIAŁ 07 &quot;GÓRNICTWO RUD METALI&quot;"/>
    <m/>
    <m/>
    <m/>
    <m/>
    <m/>
    <m/>
    <m/>
    <s v=""/>
    <s v=""/>
    <x v="0"/>
    <x v="1"/>
  </r>
  <r>
    <s v="TABLE 6(33). ENERGY BALANCE - DIVISION 07 &quot;MINING OF METAL ORES&quot;"/>
    <m/>
    <m/>
    <m/>
    <m/>
    <m/>
    <m/>
    <m/>
    <s v=""/>
    <s v=""/>
    <x v="0"/>
    <x v="1"/>
  </r>
  <r>
    <s v="WYSZCZEGÓLNIENIE"/>
    <s v="Rok"/>
    <s v="Jednostka miary"/>
    <s v="Zużycie globalne lub saldo wymiany"/>
    <s v="Uzysk z przemian lub odzysk"/>
    <s v="Zużycie na wsad przemian"/>
    <s v="Zużycie bezpośrednie"/>
    <s v="- w tym zużycie nieenergety-czne"/>
    <s v=""/>
    <s v=""/>
    <x v="0"/>
    <x v="1"/>
  </r>
  <r>
    <m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SPECIFICATION "/>
    <s v="Year"/>
    <s v="Unit of measure"/>
    <s v="Global consumption or exchange balance"/>
    <s v="Transforma-tion output or returns"/>
    <s v="Transforma-tion input"/>
    <s v="Direct consumption"/>
    <s v="among which non-energy consumption"/>
    <s v=""/>
    <s v=""/>
    <x v="0"/>
    <x v="1"/>
  </r>
  <r>
    <m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Energia ogółem"/>
    <n v="2013"/>
    <s v=" TJ"/>
    <n v="8904"/>
    <n v="6"/>
    <n v="14"/>
    <n v="8896"/>
    <n v="158"/>
    <s v=""/>
    <s v=""/>
    <x v="0"/>
    <x v="1"/>
  </r>
  <r>
    <s v=" Total energy"/>
    <n v="2014"/>
    <s v=" "/>
    <n v="8364"/>
    <n v="531"/>
    <n v="719"/>
    <n v="8176"/>
    <n v="82"/>
    <s v=""/>
    <s v=""/>
    <x v="0"/>
    <x v="1"/>
  </r>
  <r>
    <m/>
    <m/>
    <m/>
    <m/>
    <m/>
    <m/>
    <m/>
    <m/>
    <s v=""/>
    <s v=""/>
    <x v="0"/>
    <x v="1"/>
  </r>
  <r>
    <s v=" Energia pierwotna"/>
    <n v="2013"/>
    <s v=" TJ"/>
    <n v="800"/>
    <s v="–"/>
    <n v="14"/>
    <n v="786"/>
    <s v="–"/>
    <s v=""/>
    <s v=""/>
    <x v="0"/>
    <x v="1"/>
  </r>
  <r>
    <s v=" Primary energy"/>
    <n v="2014"/>
    <m/>
    <n v="1118"/>
    <s v="–"/>
    <n v="719"/>
    <n v="399"/>
    <s v="–"/>
    <s v=""/>
    <s v=""/>
    <x v="0"/>
    <x v="1"/>
  </r>
  <r>
    <m/>
    <m/>
    <m/>
    <m/>
    <m/>
    <m/>
    <m/>
    <m/>
    <s v=""/>
    <s v=""/>
    <x v="0"/>
    <x v="1"/>
  </r>
  <r>
    <s v="   Węgiel kamienny energetyczny"/>
    <n v="2013"/>
    <s v="tys. t"/>
    <s v="–"/>
    <s v="–"/>
    <s v="–"/>
    <s v="–"/>
    <s v="–"/>
    <s v=""/>
    <s v=""/>
    <x v="0"/>
    <x v="1"/>
  </r>
  <r>
    <s v="   Steam coa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Węgiel kamienny koksowy"/>
    <n v="2013"/>
    <s v="tys. t"/>
    <s v="–"/>
    <s v="–"/>
    <s v="–"/>
    <s v="–"/>
    <s v="–"/>
    <s v=""/>
    <s v=""/>
    <x v="0"/>
    <x v="1"/>
  </r>
  <r>
    <s v="   Coking coa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Węgiel brunatny"/>
    <n v="2013"/>
    <s v="tys. t"/>
    <s v="–"/>
    <s v="–"/>
    <s v="–"/>
    <s v="–"/>
    <s v="–"/>
    <s v=""/>
    <s v=""/>
    <x v="0"/>
    <x v="1"/>
  </r>
  <r>
    <s v="   Lignite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Ropa naftowa"/>
    <n v="2013"/>
    <s v="tys. t"/>
    <s v="–"/>
    <s v="–"/>
    <s v="–"/>
    <s v="–"/>
    <s v="–"/>
    <s v=""/>
    <s v=""/>
    <x v="0"/>
    <x v="1"/>
  </r>
  <r>
    <s v="   Crude oi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Gaz ziemny wysokometanowy"/>
    <n v="2013"/>
    <s v="mln m3"/>
    <s v="–"/>
    <s v="–"/>
    <s v="–"/>
    <s v="–"/>
    <s v="–"/>
    <s v=""/>
    <s v=""/>
    <x v="0"/>
    <x v="1"/>
  </r>
  <r>
    <s v="   High-methane natural gas"/>
    <n v="2014"/>
    <s v="106 m3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Gaz ziemny zaazotowany"/>
    <n v="2013"/>
    <s v="mln m3"/>
    <n v="28"/>
    <s v="–"/>
    <n v="0"/>
    <n v="28"/>
    <s v="–"/>
    <s v=""/>
    <s v=""/>
    <x v="0"/>
    <x v="1"/>
  </r>
  <r>
    <s v="   Nitrified natural gas"/>
    <n v="2014"/>
    <s v="106 m3"/>
    <n v="39"/>
    <s v="–"/>
    <n v="25"/>
    <n v="14"/>
    <s v="–"/>
    <s v=""/>
    <s v=""/>
    <x v="0"/>
    <x v="1"/>
  </r>
  <r>
    <s v=" "/>
    <n v="2013"/>
    <s v=" TJ"/>
    <n v="800"/>
    <s v="–"/>
    <n v="14"/>
    <n v="786"/>
    <s v="–"/>
    <s v=""/>
    <s v=""/>
    <x v="0"/>
    <x v="1"/>
  </r>
  <r>
    <s v=" "/>
    <n v="2014"/>
    <s v=" "/>
    <n v="1118"/>
    <s v="–"/>
    <n v="719"/>
    <n v="399"/>
    <s v="–"/>
    <n v="1118"/>
    <n v="399"/>
    <x v="4"/>
    <x v="2"/>
  </r>
  <r>
    <s v="   Torf i drewno"/>
    <n v="2013"/>
    <s v="tys. m3"/>
    <s v="–"/>
    <s v="–"/>
    <s v="–"/>
    <s v="–"/>
    <s v="–"/>
    <s v=""/>
    <s v=""/>
    <x v="0"/>
    <x v="1"/>
  </r>
  <r>
    <s v="   Peat and wood"/>
    <n v="2014"/>
    <s v="103 m3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Energia wody i wiatru"/>
    <n v="2013"/>
    <s v=" TJ"/>
    <s v="–"/>
    <s v="–"/>
    <s v="–"/>
    <s v="–"/>
    <s v="–"/>
    <s v=""/>
    <s v=""/>
    <x v="0"/>
    <x v="1"/>
  </r>
  <r>
    <s v="   Hydro and wind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Energia geotermalna"/>
    <n v="2013"/>
    <s v=" TJ"/>
    <s v="–"/>
    <s v="–"/>
    <s v="–"/>
    <s v="–"/>
    <s v="–"/>
    <s v=""/>
    <s v=""/>
    <x v="0"/>
    <x v="1"/>
  </r>
  <r>
    <s v="   Geothermal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Biogaz"/>
    <n v="2013"/>
    <s v=" TJ"/>
    <s v="–"/>
    <s v="–"/>
    <s v="–"/>
    <s v="–"/>
    <s v="–"/>
    <s v=""/>
    <s v=""/>
    <x v="0"/>
    <x v="1"/>
  </r>
  <r>
    <s v="   Bioga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aliwa odpadowe stałe roślinne"/>
    <n v="2013"/>
    <s v=" TJ"/>
    <s v="–"/>
    <s v="–"/>
    <s v="–"/>
    <s v="–"/>
    <s v="–"/>
    <s v=""/>
    <s v=""/>
    <x v="0"/>
    <x v="1"/>
  </r>
  <r>
    <s v="   i zwierzęce"/>
    <n v="2014"/>
    <s v=" "/>
    <s v="–"/>
    <s v="–"/>
    <s v="–"/>
    <s v="–"/>
    <s v="–"/>
    <s v=""/>
    <s v=""/>
    <x v="0"/>
    <x v="1"/>
  </r>
  <r>
    <s v="   Solid biomass and animal products"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   Odpady przemysłowe stałe i ciekłe"/>
    <n v="2013"/>
    <s v=" TJ"/>
    <s v="–"/>
    <s v="–"/>
    <s v="–"/>
    <s v="–"/>
    <s v="–"/>
    <s v=""/>
    <s v=""/>
    <x v="0"/>
    <x v="1"/>
  </r>
  <r>
    <s v="   Industrial wastes"/>
    <n v="2014"/>
    <s v=" "/>
    <s v="–"/>
    <s v="–"/>
    <s v="–"/>
    <s v="–"/>
    <s v="–"/>
    <s v=""/>
    <s v=""/>
    <x v="0"/>
    <x v="1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  Odpady komunalne"/>
    <n v="2013"/>
    <s v=" TJ"/>
    <s v="–"/>
    <s v="–"/>
    <s v="–"/>
    <s v="–"/>
    <s v="–"/>
    <s v=""/>
    <s v=""/>
    <x v="0"/>
    <x v="1"/>
  </r>
  <r>
    <s v="   Municipal waste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aliwa ciekłe z biomasy"/>
    <n v="2013"/>
    <s v=" TJ"/>
    <s v="–"/>
    <s v="–"/>
    <s v="–"/>
    <s v="–"/>
    <s v="–"/>
    <s v=""/>
    <s v=""/>
    <x v="0"/>
    <x v="1"/>
  </r>
  <r>
    <s v="   Liquid fuels from biomas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Inne surowce energetyczne"/>
    <n v="2013"/>
    <s v="TJ"/>
    <s v="–"/>
    <s v="–"/>
    <s v="–"/>
    <s v="–"/>
    <s v="–"/>
    <s v=""/>
    <s v=""/>
    <x v="0"/>
    <x v="1"/>
  </r>
  <r>
    <s v="   Other energy source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Energia pochodna"/>
    <n v="2013"/>
    <s v=" TJ"/>
    <n v="8105"/>
    <n v="6"/>
    <s v="–"/>
    <n v="8110"/>
    <n v="158"/>
    <s v=""/>
    <s v=""/>
    <x v="0"/>
    <x v="1"/>
  </r>
  <r>
    <s v=" Derived energy"/>
    <n v="2014"/>
    <s v=" "/>
    <n v="7247"/>
    <n v="531"/>
    <s v="–"/>
    <n v="7777"/>
    <n v="82"/>
    <s v=""/>
    <s v=""/>
    <x v="0"/>
    <x v="1"/>
  </r>
  <r>
    <m/>
    <m/>
    <m/>
    <m/>
    <m/>
    <m/>
    <m/>
    <m/>
    <s v=""/>
    <s v=""/>
    <x v="0"/>
    <x v="1"/>
  </r>
  <r>
    <s v="   Brykiety z węgla kamiennego"/>
    <n v="2013"/>
    <s v="tys. t"/>
    <s v="–"/>
    <s v="–"/>
    <s v="–"/>
    <s v="–"/>
    <s v="–"/>
    <s v=""/>
    <s v=""/>
    <x v="0"/>
    <x v="1"/>
  </r>
  <r>
    <s v="   Hard coal briquette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Brykiety z węgla brunatnego"/>
    <n v="2013"/>
    <s v="tys. t"/>
    <s v="–"/>
    <s v="–"/>
    <s v="–"/>
    <s v="–"/>
    <s v="–"/>
    <s v=""/>
    <s v=""/>
    <x v="0"/>
    <x v="1"/>
  </r>
  <r>
    <s v="   Lignite briquettes (BKB)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Koks i półkoks"/>
    <n v="2013"/>
    <s v="tys. t"/>
    <s v="–"/>
    <s v="–"/>
    <s v="–"/>
    <s v="–"/>
    <s v="–"/>
    <s v=""/>
    <s v=""/>
    <x v="0"/>
    <x v="1"/>
  </r>
  <r>
    <s v="   Coke and semi-coke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Gaz ciekły"/>
    <n v="2013"/>
    <s v="tys. t"/>
    <s v="–"/>
    <s v="–"/>
    <s v="–"/>
    <s v="–"/>
    <s v="–"/>
    <s v=""/>
    <s v=""/>
    <x v="0"/>
    <x v="1"/>
  </r>
  <r>
    <s v="   Liquefied petroleum gas (LPG)"/>
    <n v="2014"/>
    <s v="103 t"/>
    <s v="–"/>
    <s v="–"/>
    <s v="–"/>
    <s v="–"/>
    <s v="–"/>
    <s v=""/>
    <s v=""/>
    <x v="0"/>
    <x v="1"/>
  </r>
  <r>
    <s v=" "/>
    <n v="2013"/>
    <s v=" TJ"/>
    <n v="0"/>
    <s v="–"/>
    <s v="–"/>
    <n v="0"/>
    <s v="–"/>
    <s v=""/>
    <s v=""/>
    <x v="0"/>
    <x v="1"/>
  </r>
  <r>
    <m/>
    <n v="2014"/>
    <m/>
    <s v="–"/>
    <s v="–"/>
    <s v="–"/>
    <s v="–"/>
    <s v="–"/>
    <s v=""/>
    <s v=""/>
    <x v="0"/>
    <x v="1"/>
  </r>
  <r>
    <s v="   Benzyny silnikowe"/>
    <n v="2013"/>
    <s v="tys. t"/>
    <n v="0"/>
    <s v="–"/>
    <s v="–"/>
    <n v="0"/>
    <s v="–"/>
    <s v=""/>
    <s v=""/>
    <x v="0"/>
    <x v="1"/>
  </r>
  <r>
    <s v="   Motor gasoline"/>
    <n v="2014"/>
    <s v="103 t"/>
    <n v="0"/>
    <s v="–"/>
    <s v="–"/>
    <n v="0"/>
    <s v="–"/>
    <s v=""/>
    <s v=""/>
    <x v="0"/>
    <x v="1"/>
  </r>
  <r>
    <s v=" "/>
    <n v="2013"/>
    <s v=" TJ"/>
    <n v="1"/>
    <s v="–"/>
    <s v="–"/>
    <n v="1"/>
    <s v="–"/>
    <s v=""/>
    <s v=""/>
    <x v="0"/>
    <x v="1"/>
  </r>
  <r>
    <s v=" "/>
    <n v="2014"/>
    <m/>
    <n v="1"/>
    <s v="–"/>
    <s v="–"/>
    <n v="1"/>
    <s v="–"/>
    <s v=""/>
    <s v=""/>
    <x v="0"/>
    <x v="1"/>
  </r>
  <r>
    <s v="   Benzyny lotnicze"/>
    <n v="2013"/>
    <s v="tys. t"/>
    <s v="–"/>
    <s v="–"/>
    <s v="–"/>
    <s v="–"/>
    <s v="–"/>
    <s v=""/>
    <s v=""/>
    <x v="0"/>
    <x v="1"/>
  </r>
  <r>
    <s v="   Aviation gasoline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Paliwa odrzutowe"/>
    <n v="2013"/>
    <s v="tys. t"/>
    <s v="–"/>
    <s v="–"/>
    <s v="–"/>
    <s v="–"/>
    <s v="–"/>
    <s v=""/>
    <s v=""/>
    <x v="0"/>
    <x v="1"/>
  </r>
  <r>
    <s v="   Jet fue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Olej napędowy I"/>
    <n v="2013"/>
    <s v="tys. t"/>
    <n v="28"/>
    <s v="–"/>
    <s v="–"/>
    <n v="28"/>
    <s v="–"/>
    <s v=""/>
    <s v=""/>
    <x v="0"/>
    <x v="1"/>
  </r>
  <r>
    <s v="   Automotive diesel oil"/>
    <n v="2014"/>
    <s v="103 t"/>
    <n v="28"/>
    <s v="–"/>
    <s v="–"/>
    <n v="28"/>
    <s v="–"/>
    <s v=""/>
    <s v=""/>
    <x v="0"/>
    <x v="1"/>
  </r>
  <r>
    <s v=" "/>
    <n v="2013"/>
    <s v=" TJ"/>
    <n v="1211"/>
    <s v="–"/>
    <s v="–"/>
    <n v="1211"/>
    <s v="–"/>
    <s v=""/>
    <s v=""/>
    <x v="0"/>
    <x v="1"/>
  </r>
  <r>
    <s v=" "/>
    <n v="2014"/>
    <m/>
    <n v="1198"/>
    <s v="–"/>
    <s v="–"/>
    <n v="1198"/>
    <s v="–"/>
    <n v="1198"/>
    <n v="1198"/>
    <x v="2"/>
    <x v="2"/>
  </r>
  <r>
    <s v="   Oleje napędowe pozostałe"/>
    <n v="2013"/>
    <s v="tys. t"/>
    <s v="–"/>
    <s v="–"/>
    <s v="–"/>
    <s v="–"/>
    <s v="–"/>
    <s v=""/>
    <s v=""/>
    <x v="0"/>
    <x v="1"/>
  </r>
  <r>
    <s v="   Other diesel oil"/>
    <n v="2014"/>
    <s v="103 t"/>
    <s v="–"/>
    <s v="–"/>
    <s v="–"/>
    <s v="–"/>
    <s v="–"/>
    <s v=""/>
    <s v=""/>
    <x v="0"/>
    <x v="1"/>
  </r>
  <r>
    <m/>
    <n v="2013"/>
    <s v=" TJ"/>
    <s v="–"/>
    <s v="–"/>
    <s v="–"/>
    <s v="–"/>
    <s v="–"/>
    <s v=""/>
    <s v=""/>
    <x v="0"/>
    <x v="1"/>
  </r>
  <r>
    <m/>
    <n v="2014"/>
    <m/>
    <s v="–"/>
    <s v="–"/>
    <s v="–"/>
    <s v="–"/>
    <s v="–"/>
    <s v=""/>
    <s v=""/>
    <x v="0"/>
    <x v="1"/>
  </r>
  <r>
    <s v="                                        "/>
    <s v="  "/>
    <s v="                "/>
    <s v="          "/>
    <s v="          "/>
    <s v="          "/>
    <m/>
    <s v="          "/>
    <s v=""/>
    <s v=""/>
    <x v="0"/>
    <x v="1"/>
  </r>
  <r>
    <s v="   Lekki olej opałowy"/>
    <n v="2013"/>
    <s v="tys. t"/>
    <n v="1"/>
    <s v="–"/>
    <s v="–"/>
    <n v="1"/>
    <s v="–"/>
    <s v=""/>
    <s v=""/>
    <x v="0"/>
    <x v="1"/>
  </r>
  <r>
    <s v="   Light fuel oil"/>
    <n v="2014"/>
    <s v="103 t"/>
    <n v="1"/>
    <s v="–"/>
    <s v="–"/>
    <n v="1"/>
    <s v="–"/>
    <s v=""/>
    <s v=""/>
    <x v="0"/>
    <x v="1"/>
  </r>
  <r>
    <m/>
    <n v="2013"/>
    <s v=" TJ"/>
    <n v="43"/>
    <s v="–"/>
    <s v="–"/>
    <n v="43"/>
    <s v="–"/>
    <s v=""/>
    <s v=""/>
    <x v="0"/>
    <x v="1"/>
  </r>
  <r>
    <m/>
    <n v="2014"/>
    <m/>
    <n v="29"/>
    <s v="–"/>
    <s v="–"/>
    <n v="29"/>
    <s v="–"/>
    <s v=""/>
    <s v=""/>
    <x v="0"/>
    <x v="1"/>
  </r>
  <r>
    <m/>
    <m/>
    <m/>
    <m/>
    <m/>
    <m/>
    <m/>
    <m/>
    <s v=""/>
    <s v=""/>
    <x v="0"/>
    <x v="1"/>
  </r>
  <r>
    <s v="   Ciężki olej opałowy"/>
    <n v="2013"/>
    <s v="tys. t"/>
    <s v="–"/>
    <s v="–"/>
    <s v="–"/>
    <s v="–"/>
    <s v="–"/>
    <s v=""/>
    <s v=""/>
    <x v="0"/>
    <x v="1"/>
  </r>
  <r>
    <s v="   Heavy fuel oil"/>
    <n v="2014"/>
    <s v="103 t"/>
    <s v="–"/>
    <s v="–"/>
    <s v="–"/>
    <s v="–"/>
    <s v="–"/>
    <s v=""/>
    <s v=""/>
    <x v="0"/>
    <x v="1"/>
  </r>
  <r>
    <m/>
    <n v="2013"/>
    <s v=" TJ"/>
    <s v="–"/>
    <s v="–"/>
    <s v="–"/>
    <s v="–"/>
    <s v="–"/>
    <s v=""/>
    <s v=""/>
    <x v="0"/>
    <x v="1"/>
  </r>
  <r>
    <m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ółprodukty z przerobu ropy naftowej"/>
    <n v="2013"/>
    <s v="tys. t"/>
    <s v="–"/>
    <s v="–"/>
    <s v="–"/>
    <s v="–"/>
    <s v="–"/>
    <s v=""/>
    <s v=""/>
    <x v="0"/>
    <x v="1"/>
  </r>
  <r>
    <s v="   Feedstock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Produkty nieenergetyczne"/>
    <n v="2013"/>
    <s v=" TJ"/>
    <n v="158"/>
    <s v="–"/>
    <s v="–"/>
    <n v="158"/>
    <n v="158"/>
    <s v=""/>
    <s v=""/>
    <x v="0"/>
    <x v="1"/>
  </r>
  <r>
    <s v="   Non-energy products"/>
    <n v="2014"/>
    <m/>
    <n v="124"/>
    <s v="–"/>
    <s v="–"/>
    <n v="124"/>
    <n v="82"/>
    <s v=""/>
    <s v=""/>
    <x v="0"/>
    <x v="1"/>
  </r>
  <r>
    <m/>
    <m/>
    <m/>
    <m/>
    <m/>
    <m/>
    <m/>
    <m/>
    <s v=""/>
    <s v=""/>
    <x v="0"/>
    <x v="1"/>
  </r>
  <r>
    <s v="   Gaz rafineryjny"/>
    <n v="2013"/>
    <s v="tys. t"/>
    <s v="–"/>
    <s v="–"/>
    <s v="–"/>
    <s v="–"/>
    <s v="–"/>
    <s v=""/>
    <s v=""/>
    <x v="0"/>
    <x v="1"/>
  </r>
  <r>
    <s v="   Refinery ga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Gaz koksowniczy"/>
    <n v="2013"/>
    <s v="mln m3"/>
    <s v="–"/>
    <s v="–"/>
    <s v="–"/>
    <s v="–"/>
    <s v="–"/>
    <s v=""/>
    <s v=""/>
    <x v="0"/>
    <x v="1"/>
  </r>
  <r>
    <s v="   Coke oven gas"/>
    <n v="2014"/>
    <s v="106 m3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Gaz wielkopiecowy"/>
    <n v="2013"/>
    <s v="mln m3"/>
    <s v="–"/>
    <s v="–"/>
    <s v="–"/>
    <s v="–"/>
    <s v="–"/>
    <s v=""/>
    <s v=""/>
    <x v="0"/>
    <x v="1"/>
  </r>
  <r>
    <s v="   Gas manufactured from coal"/>
    <n v="2014"/>
    <s v="106 m3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Energia elektryczna"/>
    <n v="2013"/>
    <s v="GWh"/>
    <n v="1702"/>
    <n v="2"/>
    <s v="–"/>
    <n v="1704"/>
    <s v="–"/>
    <s v=""/>
    <s v=""/>
    <x v="0"/>
    <x v="1"/>
  </r>
  <r>
    <s v="   Electricity"/>
    <n v="2014"/>
    <m/>
    <n v="1595"/>
    <n v="91"/>
    <s v="–"/>
    <n v="1686"/>
    <s v="–"/>
    <s v=""/>
    <s v=""/>
    <x v="0"/>
    <x v="1"/>
  </r>
  <r>
    <s v=" "/>
    <n v="2013"/>
    <s v=" TJ"/>
    <n v="6127"/>
    <n v="6"/>
    <s v="–"/>
    <n v="6133"/>
    <s v="–"/>
    <s v=""/>
    <s v=""/>
    <x v="0"/>
    <x v="1"/>
  </r>
  <r>
    <s v=" "/>
    <n v="2014"/>
    <m/>
    <n v="5741"/>
    <n v="328"/>
    <s v="–"/>
    <n v="6068"/>
    <s v="–"/>
    <n v="6068"/>
    <n v="6068"/>
    <x v="5"/>
    <x v="2"/>
  </r>
  <r>
    <s v="   Ciepło"/>
    <n v="2013"/>
    <s v=" TJ"/>
    <n v="564"/>
    <s v="–"/>
    <s v="–"/>
    <n v="564"/>
    <s v="–"/>
    <s v=""/>
    <s v=""/>
    <x v="0"/>
    <x v="1"/>
  </r>
  <r>
    <s v="   Heat"/>
    <n v="2014"/>
    <m/>
    <n v="155"/>
    <n v="203"/>
    <s v="–"/>
    <n v="358"/>
    <s v="–"/>
    <n v="358"/>
    <n v="358"/>
    <x v="6"/>
    <x v="2"/>
  </r>
  <r>
    <s v="       - w tym ciepło z odzysku"/>
    <n v="2013"/>
    <s v=" TJ"/>
    <s v="x"/>
    <s v="–"/>
    <s v="x"/>
    <s v="x"/>
    <s v="–"/>
    <s v=""/>
    <s v=""/>
    <x v="0"/>
    <x v="1"/>
  </r>
  <r>
    <s v="       of which heat from returns"/>
    <n v="2014"/>
    <m/>
    <s v="x"/>
    <s v="–"/>
    <s v="x"/>
    <s v="x"/>
    <s v="–"/>
    <s v=""/>
    <s v=""/>
    <x v="0"/>
    <x v="1"/>
  </r>
  <r>
    <m/>
    <m/>
    <m/>
    <m/>
    <m/>
    <m/>
    <m/>
    <m/>
    <s v=""/>
    <s v=""/>
    <x v="0"/>
    <x v="1"/>
  </r>
  <r>
    <s v=" Energia z odzysku"/>
    <n v="2013"/>
    <s v=" TJ"/>
    <s v="–"/>
    <s v="–"/>
    <s v="–"/>
    <s v="–"/>
    <s v="–"/>
    <s v=""/>
    <s v=""/>
    <x v="0"/>
    <x v="1"/>
  </r>
  <r>
    <s v=" Energy from return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aliwa odpadowe gazowe"/>
    <n v="2013"/>
    <s v=" TJ"/>
    <s v="–"/>
    <s v="–"/>
    <s v="–"/>
    <s v="–"/>
    <s v="–"/>
    <s v=""/>
    <s v=""/>
    <x v="0"/>
    <x v="1"/>
  </r>
  <r>
    <s v="   Gaseous waste fuel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Ciepło z odzysku"/>
    <n v="2013"/>
    <s v=" TJ"/>
    <s v="–"/>
    <s v="–"/>
    <s v="–"/>
    <s v="–"/>
    <s v="–"/>
    <s v=""/>
    <s v=""/>
    <x v="0"/>
    <x v="1"/>
  </r>
  <r>
    <s v="   Heat from returns"/>
    <n v="2014"/>
    <m/>
    <s v="–"/>
    <s v="–"/>
    <s v="–"/>
    <s v="–"/>
    <s v="–"/>
    <s v=""/>
    <s v=""/>
    <x v="0"/>
    <x v="1"/>
  </r>
  <r>
    <m/>
    <m/>
    <m/>
    <m/>
    <m/>
    <m/>
    <m/>
    <m/>
    <m/>
    <m/>
    <x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49"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Energia ogółem"/>
    <n v="2013"/>
    <s v=" TJ"/>
    <n v="142525"/>
    <n v="49165"/>
    <n v="91639"/>
    <n v="100050"/>
    <n v="3534"/>
    <s v=""/>
    <s v=""/>
    <x v="0"/>
    <x v="1"/>
  </r>
  <r>
    <s v=" Total energy"/>
    <n v="2014"/>
    <s v=" "/>
    <n v="150575"/>
    <n v="53483"/>
    <n v="102388"/>
    <n v="101671"/>
    <n v="3194"/>
    <s v=""/>
    <s v=""/>
    <x v="0"/>
    <x v="1"/>
  </r>
  <r>
    <m/>
    <m/>
    <m/>
    <m/>
    <m/>
    <m/>
    <m/>
    <m/>
    <s v=""/>
    <s v=""/>
    <x v="0"/>
    <x v="1"/>
  </r>
  <r>
    <s v=" Energia pierwotna"/>
    <n v="2013"/>
    <s v=" TJ"/>
    <n v="61823"/>
    <s v="–"/>
    <n v="33407"/>
    <n v="28416"/>
    <n v="3364"/>
    <s v=""/>
    <s v=""/>
    <x v="0"/>
    <x v="1"/>
  </r>
  <r>
    <s v=" Primary energy"/>
    <n v="2014"/>
    <m/>
    <n v="64377"/>
    <s v="–"/>
    <n v="35795"/>
    <n v="28582"/>
    <n v="3032"/>
    <s v=""/>
    <s v=""/>
    <x v="0"/>
    <x v="1"/>
  </r>
  <r>
    <m/>
    <m/>
    <m/>
    <m/>
    <m/>
    <m/>
    <m/>
    <m/>
    <s v=""/>
    <s v=""/>
    <x v="0"/>
    <x v="1"/>
  </r>
  <r>
    <s v="   Węgiel kamienny energetyczny"/>
    <n v="2013"/>
    <s v="tys. t"/>
    <n v="342"/>
    <s v="–"/>
    <n v="130"/>
    <n v="211"/>
    <n v="116"/>
    <s v=""/>
    <s v=""/>
    <x v="0"/>
    <x v="1"/>
  </r>
  <r>
    <s v="   Steam coal"/>
    <n v="2014"/>
    <s v="103 t"/>
    <n v="360"/>
    <s v="–"/>
    <n v="141"/>
    <n v="219"/>
    <n v="104"/>
    <s v=""/>
    <s v=""/>
    <x v="0"/>
    <x v="1"/>
  </r>
  <r>
    <s v=" "/>
    <n v="2013"/>
    <s v=" TJ"/>
    <n v="8466"/>
    <s v="–"/>
    <n v="2944"/>
    <n v="5521"/>
    <n v="3356"/>
    <s v=""/>
    <s v=""/>
    <x v="0"/>
    <x v="1"/>
  </r>
  <r>
    <s v=" "/>
    <n v="2014"/>
    <s v=" "/>
    <n v="8720"/>
    <s v="–"/>
    <n v="3097"/>
    <n v="5623"/>
    <n v="3015"/>
    <n v="8720"/>
    <n v="5623"/>
    <x v="1"/>
    <x v="2"/>
  </r>
  <r>
    <s v="   Węgiel kamienny koksowy"/>
    <n v="2013"/>
    <s v="tys. t"/>
    <n v="1020"/>
    <s v="–"/>
    <n v="1019"/>
    <n v="1"/>
    <n v="0"/>
    <s v=""/>
    <s v=""/>
    <x v="0"/>
    <x v="1"/>
  </r>
  <r>
    <s v="   Coking coal"/>
    <n v="2014"/>
    <s v="103 t"/>
    <n v="1095"/>
    <s v="–"/>
    <n v="1094"/>
    <n v="1"/>
    <n v="1"/>
    <s v=""/>
    <s v=""/>
    <x v="0"/>
    <x v="1"/>
  </r>
  <r>
    <s v=" "/>
    <n v="2013"/>
    <s v=" TJ"/>
    <n v="30203"/>
    <s v="–"/>
    <n v="30183"/>
    <n v="20"/>
    <n v="8"/>
    <s v=""/>
    <s v=""/>
    <x v="0"/>
    <x v="1"/>
  </r>
  <r>
    <s v=" "/>
    <n v="2014"/>
    <s v=" "/>
    <n v="32424"/>
    <s v="–"/>
    <n v="32399"/>
    <n v="25"/>
    <n v="17"/>
    <n v="32424"/>
    <n v="25"/>
    <x v="1"/>
    <x v="2"/>
  </r>
  <r>
    <s v="   Węgiel brunatny"/>
    <n v="2013"/>
    <s v="tys. t"/>
    <s v="–"/>
    <s v="–"/>
    <s v="–"/>
    <s v="–"/>
    <s v="–"/>
    <s v=""/>
    <s v=""/>
    <x v="0"/>
    <x v="1"/>
  </r>
  <r>
    <s v="   Lignite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Ropa naftowa"/>
    <n v="2013"/>
    <s v="tys. t"/>
    <s v="–"/>
    <s v="–"/>
    <s v="–"/>
    <s v="–"/>
    <s v="–"/>
    <s v=""/>
    <s v=""/>
    <x v="0"/>
    <x v="1"/>
  </r>
  <r>
    <s v="   Crude oi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Gaz ziemny wysokometanowy"/>
    <n v="2013"/>
    <s v="mln m3"/>
    <n v="552"/>
    <s v="–"/>
    <n v="8"/>
    <n v="544"/>
    <s v="–"/>
    <s v=""/>
    <s v=""/>
    <x v="0"/>
    <x v="1"/>
  </r>
  <r>
    <s v="   High-methane natural gas"/>
    <n v="2014"/>
    <s v="106 m3"/>
    <n v="550"/>
    <s v="–"/>
    <n v="8"/>
    <n v="542"/>
    <s v="–"/>
    <s v=""/>
    <s v=""/>
    <x v="0"/>
    <x v="1"/>
  </r>
  <r>
    <s v=" "/>
    <n v="2013"/>
    <s v=" TJ"/>
    <n v="19806"/>
    <s v="–"/>
    <n v="279"/>
    <n v="19526"/>
    <s v="–"/>
    <s v=""/>
    <s v=""/>
    <x v="0"/>
    <x v="1"/>
  </r>
  <r>
    <s v=" "/>
    <n v="2014"/>
    <s v=" "/>
    <n v="19787"/>
    <s v="–"/>
    <n v="299"/>
    <n v="19489"/>
    <s v="–"/>
    <n v="19788"/>
    <n v="19489"/>
    <x v="2"/>
    <x v="2"/>
  </r>
  <r>
    <s v="   Gaz ziemny zaazotowany"/>
    <n v="2013"/>
    <s v="mln m3"/>
    <n v="119"/>
    <s v="–"/>
    <s v="–"/>
    <n v="119"/>
    <s v="–"/>
    <s v=""/>
    <s v=""/>
    <x v="0"/>
    <x v="1"/>
  </r>
  <r>
    <s v="   Nitrified natural gas"/>
    <n v="2014"/>
    <s v="106 m3"/>
    <n v="122"/>
    <s v="–"/>
    <s v="–"/>
    <n v="122"/>
    <s v="–"/>
    <s v=""/>
    <s v=""/>
    <x v="0"/>
    <x v="1"/>
  </r>
  <r>
    <s v=" "/>
    <n v="2013"/>
    <s v=" TJ"/>
    <n v="3346"/>
    <s v="–"/>
    <s v="–"/>
    <n v="3346"/>
    <s v="–"/>
    <s v=""/>
    <s v=""/>
    <x v="0"/>
    <x v="1"/>
  </r>
  <r>
    <s v=" "/>
    <n v="2014"/>
    <s v=" "/>
    <n v="3443"/>
    <s v="–"/>
    <s v="–"/>
    <n v="3443"/>
    <s v="–"/>
    <n v="3443"/>
    <n v="3443"/>
    <x v="2"/>
    <x v="2"/>
  </r>
  <r>
    <s v="   Torf i drewno"/>
    <n v="2013"/>
    <s v="tys. m3"/>
    <n v="0"/>
    <s v="–"/>
    <s v="–"/>
    <n v="0"/>
    <s v="–"/>
    <s v=""/>
    <s v=""/>
    <x v="0"/>
    <x v="1"/>
  </r>
  <r>
    <s v="   Peat and wood"/>
    <n v="2014"/>
    <s v="103 m3"/>
    <n v="0"/>
    <s v="–"/>
    <s v="–"/>
    <n v="0"/>
    <s v="–"/>
    <s v=""/>
    <s v=""/>
    <x v="0"/>
    <x v="1"/>
  </r>
  <r>
    <s v=" "/>
    <n v="2013"/>
    <s v=" TJ"/>
    <n v="2"/>
    <s v="–"/>
    <s v="–"/>
    <n v="2"/>
    <s v="–"/>
    <s v=""/>
    <s v=""/>
    <x v="0"/>
    <x v="1"/>
  </r>
  <r>
    <s v=" "/>
    <n v="2014"/>
    <s v=" "/>
    <n v="2"/>
    <s v="–"/>
    <s v="–"/>
    <n v="2"/>
    <s v="–"/>
    <n v="2"/>
    <n v="2"/>
    <x v="3"/>
    <x v="2"/>
  </r>
  <r>
    <s v="   Energia wody i wiatru"/>
    <n v="2013"/>
    <s v=" TJ"/>
    <s v="–"/>
    <s v="–"/>
    <s v="–"/>
    <s v="–"/>
    <s v="–"/>
    <s v=""/>
    <s v=""/>
    <x v="0"/>
    <x v="1"/>
  </r>
  <r>
    <s v="   Hydro and wind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Energia geotermalna"/>
    <n v="2013"/>
    <s v=" TJ"/>
    <s v="–"/>
    <s v="–"/>
    <s v="–"/>
    <s v="–"/>
    <s v="–"/>
    <s v=""/>
    <s v=""/>
    <x v="0"/>
    <x v="1"/>
  </r>
  <r>
    <s v="   Geothermal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Biogaz"/>
    <n v="2013"/>
    <s v=" TJ"/>
    <s v="–"/>
    <s v="–"/>
    <s v="–"/>
    <s v="–"/>
    <s v="–"/>
    <s v=""/>
    <s v=""/>
    <x v="0"/>
    <x v="1"/>
  </r>
  <r>
    <s v="   Bioga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aliwa odpadowe stałe roślinne"/>
    <n v="2013"/>
    <s v=" TJ"/>
    <s v="–"/>
    <s v="–"/>
    <s v="–"/>
    <s v="–"/>
    <s v="–"/>
    <s v=""/>
    <s v=""/>
    <x v="0"/>
    <x v="1"/>
  </r>
  <r>
    <s v="   i zwierzęce"/>
    <n v="2014"/>
    <s v=" "/>
    <s v="–"/>
    <s v="–"/>
    <s v="–"/>
    <s v="–"/>
    <s v="–"/>
    <s v=""/>
    <s v=""/>
    <x v="0"/>
    <x v="1"/>
  </r>
  <r>
    <s v="   Solid biomass and animal products"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   Odpady przemysłowe stałe i ciekłe"/>
    <n v="2013"/>
    <s v=" TJ"/>
    <s v="–"/>
    <s v="–"/>
    <s v="–"/>
    <s v="–"/>
    <s v="–"/>
    <s v=""/>
    <s v=""/>
    <x v="0"/>
    <x v="1"/>
  </r>
  <r>
    <s v="   Industrial wastes"/>
    <n v="2014"/>
    <s v=" "/>
    <s v="–"/>
    <s v="–"/>
    <s v="–"/>
    <s v="–"/>
    <s v="–"/>
    <s v=""/>
    <s v=""/>
    <x v="0"/>
    <x v="1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  Odpady komunalne"/>
    <n v="2013"/>
    <s v=" TJ"/>
    <s v="–"/>
    <s v="–"/>
    <s v="–"/>
    <s v="–"/>
    <s v="–"/>
    <s v=""/>
    <s v=""/>
    <x v="0"/>
    <x v="1"/>
  </r>
  <r>
    <s v="   Municipal waste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aliwa ciekłe z biomasy"/>
    <n v="2013"/>
    <s v=" TJ"/>
    <s v="–"/>
    <s v="–"/>
    <s v="–"/>
    <s v="–"/>
    <s v="–"/>
    <s v=""/>
    <s v=""/>
    <x v="0"/>
    <x v="1"/>
  </r>
  <r>
    <s v="   Liquid fuels from biomas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Inne surowce energetyczne"/>
    <n v="2013"/>
    <s v="TJ"/>
    <s v="–"/>
    <s v="–"/>
    <s v="–"/>
    <s v="–"/>
    <s v="–"/>
    <s v=""/>
    <s v=""/>
    <x v="0"/>
    <x v="1"/>
  </r>
  <r>
    <s v="   Other energy source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Energia pochodna"/>
    <n v="2013"/>
    <s v=" TJ"/>
    <n v="80701"/>
    <n v="49165"/>
    <n v="58232"/>
    <n v="71634"/>
    <n v="170"/>
    <s v=""/>
    <s v=""/>
    <x v="0"/>
    <x v="1"/>
  </r>
  <r>
    <s v=" Derived energy"/>
    <n v="2014"/>
    <s v=" "/>
    <n v="86198"/>
    <n v="53483"/>
    <n v="66593"/>
    <n v="73089"/>
    <n v="163"/>
    <s v=""/>
    <s v=""/>
    <x v="0"/>
    <x v="1"/>
  </r>
  <r>
    <m/>
    <m/>
    <m/>
    <m/>
    <m/>
    <m/>
    <m/>
    <m/>
    <s v=""/>
    <s v=""/>
    <x v="0"/>
    <x v="1"/>
  </r>
  <r>
    <s v="   Brykiety z węgla kamiennego"/>
    <n v="2013"/>
    <s v="tys. t"/>
    <n v="0"/>
    <s v="–"/>
    <s v="–"/>
    <n v="0"/>
    <s v="–"/>
    <s v=""/>
    <s v=""/>
    <x v="0"/>
    <x v="1"/>
  </r>
  <r>
    <s v="   Hard coal briquettes"/>
    <n v="2014"/>
    <s v="103 t"/>
    <n v="0"/>
    <s v="–"/>
    <s v="–"/>
    <n v="0"/>
    <s v="–"/>
    <s v=""/>
    <s v=""/>
    <x v="0"/>
    <x v="1"/>
  </r>
  <r>
    <s v=" "/>
    <n v="2013"/>
    <s v=" TJ"/>
    <n v="1"/>
    <s v="–"/>
    <s v="–"/>
    <n v="1"/>
    <s v="–"/>
    <s v=""/>
    <s v=""/>
    <x v="0"/>
    <x v="1"/>
  </r>
  <r>
    <s v=" "/>
    <n v="2014"/>
    <s v=" "/>
    <n v="1"/>
    <s v="–"/>
    <s v="–"/>
    <n v="1"/>
    <s v="–"/>
    <s v=""/>
    <s v=""/>
    <x v="0"/>
    <x v="1"/>
  </r>
  <r>
    <s v="   Brykiety z węgla brunatnego"/>
    <n v="2013"/>
    <s v="tys. t"/>
    <s v="–"/>
    <s v="–"/>
    <s v="–"/>
    <s v="–"/>
    <s v="–"/>
    <s v=""/>
    <s v=""/>
    <x v="0"/>
    <x v="1"/>
  </r>
  <r>
    <s v="   Lignite briquettes (BKB)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Koks i półkoks"/>
    <n v="2013"/>
    <s v="tys. t"/>
    <n v="1886"/>
    <n v="605"/>
    <n v="1898"/>
    <n v="593"/>
    <s v="–"/>
    <s v=""/>
    <s v=""/>
    <x v="0"/>
    <x v="1"/>
  </r>
  <r>
    <s v="   Coke and semi-coke"/>
    <n v="2014"/>
    <s v="103 t"/>
    <n v="2160"/>
    <n v="635"/>
    <n v="2227"/>
    <n v="568"/>
    <s v="–"/>
    <s v=""/>
    <s v=""/>
    <x v="0"/>
    <x v="1"/>
  </r>
  <r>
    <s v=" "/>
    <n v="2013"/>
    <s v=" TJ"/>
    <n v="52438"/>
    <n v="18009"/>
    <n v="54099"/>
    <n v="16348"/>
    <s v="–"/>
    <s v=""/>
    <s v=""/>
    <x v="0"/>
    <x v="1"/>
  </r>
  <r>
    <s v=" "/>
    <n v="2014"/>
    <s v=" "/>
    <n v="60220"/>
    <n v="18905"/>
    <n v="63048"/>
    <n v="16077"/>
    <s v="–"/>
    <n v="79125"/>
    <n v="16077"/>
    <x v="1"/>
    <x v="2"/>
  </r>
  <r>
    <s v="   Gaz ciekły"/>
    <n v="2013"/>
    <s v="tys. t"/>
    <n v="2"/>
    <s v="–"/>
    <s v="–"/>
    <n v="2"/>
    <s v="–"/>
    <s v=""/>
    <s v=""/>
    <x v="0"/>
    <x v="1"/>
  </r>
  <r>
    <s v="   Liquefied petroleum gas (LPG)"/>
    <n v="2014"/>
    <s v="103 t"/>
    <n v="2"/>
    <s v="–"/>
    <s v="–"/>
    <n v="2"/>
    <s v="–"/>
    <s v=""/>
    <s v=""/>
    <x v="0"/>
    <x v="1"/>
  </r>
  <r>
    <s v=" "/>
    <n v="2013"/>
    <s v=" TJ"/>
    <n v="90"/>
    <s v="–"/>
    <s v="–"/>
    <n v="90"/>
    <s v="–"/>
    <s v=""/>
    <s v=""/>
    <x v="0"/>
    <x v="1"/>
  </r>
  <r>
    <m/>
    <n v="2014"/>
    <m/>
    <n v="78"/>
    <s v="–"/>
    <s v="–"/>
    <n v="78"/>
    <s v="–"/>
    <n v="78"/>
    <n v="78"/>
    <x v="2"/>
    <x v="2"/>
  </r>
  <r>
    <s v="   Benzyny silnikowe"/>
    <n v="2013"/>
    <s v="tys. t"/>
    <n v="1"/>
    <s v="–"/>
    <s v="–"/>
    <n v="1"/>
    <s v="–"/>
    <s v=""/>
    <s v=""/>
    <x v="0"/>
    <x v="1"/>
  </r>
  <r>
    <s v="   Motor gasoline"/>
    <n v="2014"/>
    <s v="103 t"/>
    <n v="1"/>
    <s v="–"/>
    <s v="–"/>
    <n v="1"/>
    <s v="–"/>
    <s v=""/>
    <s v=""/>
    <x v="0"/>
    <x v="1"/>
  </r>
  <r>
    <s v=" "/>
    <n v="2013"/>
    <s v=" TJ"/>
    <n v="30"/>
    <s v="–"/>
    <s v="–"/>
    <n v="30"/>
    <s v="–"/>
    <s v=""/>
    <s v=""/>
    <x v="0"/>
    <x v="1"/>
  </r>
  <r>
    <s v=" "/>
    <n v="2014"/>
    <m/>
    <n v="23"/>
    <s v="–"/>
    <s v="–"/>
    <n v="23"/>
    <s v="–"/>
    <n v="23"/>
    <n v="23"/>
    <x v="4"/>
    <x v="2"/>
  </r>
  <r>
    <s v="   Benzyny lotnicze"/>
    <n v="2013"/>
    <s v="tys. t"/>
    <n v="0"/>
    <s v="–"/>
    <s v="–"/>
    <n v="0"/>
    <s v="–"/>
    <s v=""/>
    <s v=""/>
    <x v="0"/>
    <x v="1"/>
  </r>
  <r>
    <s v="   Aviation gasoline"/>
    <n v="2014"/>
    <s v="103 t"/>
    <n v="0"/>
    <s v="–"/>
    <s v="–"/>
    <n v="0"/>
    <s v="–"/>
    <s v=""/>
    <s v=""/>
    <x v="0"/>
    <x v="1"/>
  </r>
  <r>
    <s v=" "/>
    <n v="2013"/>
    <s v=" TJ"/>
    <n v="0"/>
    <s v="–"/>
    <s v="–"/>
    <n v="0"/>
    <s v="–"/>
    <s v=""/>
    <s v=""/>
    <x v="0"/>
    <x v="1"/>
  </r>
  <r>
    <s v=" "/>
    <n v="2014"/>
    <m/>
    <n v="0"/>
    <s v="–"/>
    <s v="–"/>
    <n v="0"/>
    <s v="–"/>
    <s v=""/>
    <s v=""/>
    <x v="0"/>
    <x v="1"/>
  </r>
  <r>
    <s v="   Paliwa odrzutowe"/>
    <n v="2013"/>
    <s v="tys. t"/>
    <s v="–"/>
    <s v="–"/>
    <s v="–"/>
    <s v="–"/>
    <s v="–"/>
    <s v=""/>
    <s v=""/>
    <x v="0"/>
    <x v="1"/>
  </r>
  <r>
    <s v="   Jet fue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Olej napędowy I"/>
    <n v="2013"/>
    <s v="tys. t"/>
    <n v="11"/>
    <s v="–"/>
    <s v="–"/>
    <n v="11"/>
    <s v="–"/>
    <s v=""/>
    <s v=""/>
    <x v="0"/>
    <x v="1"/>
  </r>
  <r>
    <s v="   Automotive diesel oil"/>
    <n v="2014"/>
    <s v="103 t"/>
    <n v="12"/>
    <s v="–"/>
    <s v="–"/>
    <n v="12"/>
    <s v="–"/>
    <s v=""/>
    <s v=""/>
    <x v="0"/>
    <x v="1"/>
  </r>
  <r>
    <s v=" "/>
    <n v="2013"/>
    <s v=" TJ"/>
    <n v="485"/>
    <s v="–"/>
    <s v="–"/>
    <n v="485"/>
    <s v="–"/>
    <s v=""/>
    <s v=""/>
    <x v="0"/>
    <x v="1"/>
  </r>
  <r>
    <s v=" "/>
    <n v="2014"/>
    <m/>
    <n v="507"/>
    <s v="–"/>
    <s v="–"/>
    <n v="507"/>
    <s v="–"/>
    <n v="507"/>
    <n v="507"/>
    <x v="4"/>
    <x v="2"/>
  </r>
  <r>
    <s v="   Oleje napędowe pozostałe"/>
    <n v="2013"/>
    <s v="tys. t"/>
    <s v="–"/>
    <s v="–"/>
    <s v="–"/>
    <s v="–"/>
    <s v="–"/>
    <s v=""/>
    <s v=""/>
    <x v="0"/>
    <x v="1"/>
  </r>
  <r>
    <s v="   Other diesel oil"/>
    <n v="2014"/>
    <s v="103 t"/>
    <s v="–"/>
    <s v="–"/>
    <s v="–"/>
    <s v="–"/>
    <s v="–"/>
    <s v=""/>
    <s v=""/>
    <x v="0"/>
    <x v="1"/>
  </r>
  <r>
    <m/>
    <n v="2013"/>
    <s v=" TJ"/>
    <s v="–"/>
    <s v="–"/>
    <s v="–"/>
    <s v="–"/>
    <s v="–"/>
    <s v=""/>
    <s v=""/>
    <x v="0"/>
    <x v="1"/>
  </r>
  <r>
    <m/>
    <n v="2014"/>
    <m/>
    <s v="–"/>
    <s v="–"/>
    <s v="–"/>
    <s v="–"/>
    <s v="–"/>
    <s v=""/>
    <s v=""/>
    <x v="0"/>
    <x v="1"/>
  </r>
  <r>
    <s v="                                        "/>
    <s v="  "/>
    <s v="                "/>
    <s v="          "/>
    <s v="          "/>
    <s v="          "/>
    <m/>
    <s v="          "/>
    <s v=""/>
    <s v=""/>
    <x v="0"/>
    <x v="1"/>
  </r>
  <r>
    <s v="   Lekki olej opałowy"/>
    <n v="2013"/>
    <s v="tys. t"/>
    <n v="2"/>
    <s v="–"/>
    <n v="0"/>
    <n v="2"/>
    <s v="–"/>
    <s v=""/>
    <s v=""/>
    <x v="0"/>
    <x v="1"/>
  </r>
  <r>
    <s v="   Light fuel oil"/>
    <n v="2014"/>
    <s v="103 t"/>
    <n v="2"/>
    <s v="–"/>
    <s v="–"/>
    <n v="2"/>
    <s v="–"/>
    <s v=""/>
    <s v=""/>
    <x v="0"/>
    <x v="1"/>
  </r>
  <r>
    <m/>
    <n v="2013"/>
    <s v=" TJ"/>
    <n v="106"/>
    <s v="–"/>
    <n v="0"/>
    <n v="106"/>
    <s v="–"/>
    <s v=""/>
    <s v=""/>
    <x v="0"/>
    <x v="1"/>
  </r>
  <r>
    <m/>
    <n v="2014"/>
    <m/>
    <n v="91"/>
    <s v="–"/>
    <s v="–"/>
    <n v="91"/>
    <s v="–"/>
    <n v="91"/>
    <n v="91"/>
    <x v="4"/>
    <x v="2"/>
  </r>
  <r>
    <m/>
    <m/>
    <m/>
    <m/>
    <m/>
    <m/>
    <m/>
    <m/>
    <s v=""/>
    <s v=""/>
    <x v="0"/>
    <x v="1"/>
  </r>
  <r>
    <s v="   Ciężki olej opałowy"/>
    <n v="2013"/>
    <s v="tys. t"/>
    <n v="2"/>
    <s v="–"/>
    <s v="–"/>
    <n v="2"/>
    <s v="–"/>
    <s v=""/>
    <s v=""/>
    <x v="0"/>
    <x v="1"/>
  </r>
  <r>
    <s v="   Heavy fuel oil"/>
    <n v="2014"/>
    <s v="103 t"/>
    <n v="2"/>
    <s v="–"/>
    <s v="–"/>
    <n v="2"/>
    <s v="–"/>
    <s v=""/>
    <s v=""/>
    <x v="0"/>
    <x v="1"/>
  </r>
  <r>
    <m/>
    <n v="2013"/>
    <s v=" TJ"/>
    <n v="97"/>
    <s v="–"/>
    <s v="–"/>
    <n v="97"/>
    <s v="–"/>
    <s v=""/>
    <s v=""/>
    <x v="0"/>
    <x v="1"/>
  </r>
  <r>
    <m/>
    <n v="2014"/>
    <m/>
    <n v="84"/>
    <s v="–"/>
    <s v="–"/>
    <n v="84"/>
    <s v="–"/>
    <n v="84"/>
    <n v="84"/>
    <x v="4"/>
    <x v="2"/>
  </r>
  <r>
    <m/>
    <m/>
    <m/>
    <m/>
    <m/>
    <m/>
    <m/>
    <m/>
    <s v=""/>
    <s v=""/>
    <x v="0"/>
    <x v="1"/>
  </r>
  <r>
    <s v="   Półprodukty z przerobu ropy naftowej"/>
    <n v="2013"/>
    <s v="tys. t"/>
    <n v="0"/>
    <s v="–"/>
    <s v="–"/>
    <n v="0"/>
    <s v="–"/>
    <s v=""/>
    <s v=""/>
    <x v="0"/>
    <x v="1"/>
  </r>
  <r>
    <s v="   Feedstocks"/>
    <n v="2014"/>
    <s v="103 t"/>
    <s v="–"/>
    <s v="–"/>
    <s v="–"/>
    <s v="–"/>
    <s v="–"/>
    <s v=""/>
    <s v=""/>
    <x v="0"/>
    <x v="1"/>
  </r>
  <r>
    <s v=" "/>
    <n v="2013"/>
    <s v=" TJ"/>
    <n v="17"/>
    <s v="–"/>
    <s v="–"/>
    <n v="17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Produkty nieenergetyczne"/>
    <n v="2013"/>
    <s v=" TJ"/>
    <n v="-1245"/>
    <n v="1417"/>
    <s v="–"/>
    <n v="172"/>
    <n v="170"/>
    <s v=""/>
    <s v=""/>
    <x v="0"/>
    <x v="1"/>
  </r>
  <r>
    <s v="   Non-energy products"/>
    <n v="2014"/>
    <m/>
    <n v="-1247"/>
    <n v="1477"/>
    <s v="–"/>
    <n v="230"/>
    <n v="163"/>
    <n v="230"/>
    <n v="230"/>
    <x v="5"/>
    <x v="2"/>
  </r>
  <r>
    <m/>
    <m/>
    <m/>
    <m/>
    <m/>
    <m/>
    <m/>
    <m/>
    <s v=""/>
    <s v=""/>
    <x v="0"/>
    <x v="1"/>
  </r>
  <r>
    <s v="   Gaz rafineryjny"/>
    <n v="2013"/>
    <s v="tys. t"/>
    <s v="–"/>
    <s v="–"/>
    <s v="–"/>
    <s v="–"/>
    <s v="–"/>
    <s v=""/>
    <s v=""/>
    <x v="0"/>
    <x v="1"/>
  </r>
  <r>
    <s v="   Refinery ga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Gaz koksowniczy"/>
    <n v="2013"/>
    <s v="mln m3"/>
    <n v="399"/>
    <n v="295"/>
    <n v="65"/>
    <n v="629"/>
    <s v="–"/>
    <s v=""/>
    <s v=""/>
    <x v="0"/>
    <x v="1"/>
  </r>
  <r>
    <s v="   Coke oven gas"/>
    <n v="2014"/>
    <s v="106 m3"/>
    <n v="429"/>
    <n v="309"/>
    <n v="52"/>
    <n v="686"/>
    <s v="–"/>
    <s v=""/>
    <s v=""/>
    <x v="0"/>
    <x v="1"/>
  </r>
  <r>
    <s v=" "/>
    <n v="2013"/>
    <s v=" TJ"/>
    <n v="6766"/>
    <n v="4955"/>
    <n v="1093"/>
    <n v="10628"/>
    <s v="–"/>
    <s v=""/>
    <s v=""/>
    <x v="0"/>
    <x v="1"/>
  </r>
  <r>
    <s v=" "/>
    <n v="2014"/>
    <m/>
    <n v="7167"/>
    <n v="5135"/>
    <n v="864"/>
    <n v="11438"/>
    <s v="–"/>
    <n v="12302"/>
    <n v="11438"/>
    <x v="2"/>
    <x v="2"/>
  </r>
  <r>
    <s v="   Gaz wielkopiecowy"/>
    <n v="2013"/>
    <s v="mln m3"/>
    <n v="-2546"/>
    <n v="6707"/>
    <n v="940"/>
    <n v="3221"/>
    <s v="–"/>
    <s v=""/>
    <s v=""/>
    <x v="0"/>
    <x v="1"/>
  </r>
  <r>
    <s v="   Gas manufactured from coal"/>
    <n v="2014"/>
    <s v="106 m3"/>
    <n v="-3308"/>
    <n v="7679"/>
    <n v="828"/>
    <n v="3543"/>
    <s v="–"/>
    <s v=""/>
    <s v=""/>
    <x v="0"/>
    <x v="1"/>
  </r>
  <r>
    <s v=" "/>
    <n v="2013"/>
    <s v=" TJ"/>
    <n v="-8692"/>
    <n v="22530"/>
    <n v="3040"/>
    <n v="10797"/>
    <s v="–"/>
    <s v=""/>
    <s v=""/>
    <x v="0"/>
    <x v="1"/>
  </r>
  <r>
    <s v=" "/>
    <n v="2014"/>
    <m/>
    <n v="-11258"/>
    <n v="25802"/>
    <n v="2680"/>
    <n v="11863"/>
    <s v="–"/>
    <n v="14543"/>
    <n v="11863"/>
    <x v="2"/>
    <x v="2"/>
  </r>
  <r>
    <s v="   Energia elektryczna"/>
    <n v="2013"/>
    <s v="GWh"/>
    <n v="7780"/>
    <n v="444"/>
    <s v="–"/>
    <n v="8224"/>
    <s v="–"/>
    <s v=""/>
    <s v=""/>
    <x v="0"/>
    <x v="1"/>
  </r>
  <r>
    <s v="   Electricity"/>
    <n v="2014"/>
    <m/>
    <n v="7849"/>
    <n v="422"/>
    <s v="–"/>
    <n v="8270"/>
    <s v="–"/>
    <s v=""/>
    <s v=""/>
    <x v="0"/>
    <x v="1"/>
  </r>
  <r>
    <s v=" "/>
    <n v="2013"/>
    <s v=" TJ"/>
    <n v="28007"/>
    <n v="1599"/>
    <s v="–"/>
    <n v="29606"/>
    <s v="–"/>
    <s v=""/>
    <s v=""/>
    <x v="0"/>
    <x v="1"/>
  </r>
  <r>
    <s v=" "/>
    <n v="2014"/>
    <m/>
    <n v="28255"/>
    <n v="1519"/>
    <s v="–"/>
    <n v="29773"/>
    <s v="–"/>
    <n v="29773"/>
    <n v="29773"/>
    <x v="6"/>
    <x v="2"/>
  </r>
  <r>
    <s v="   Ciepło"/>
    <n v="2013"/>
    <s v=" TJ"/>
    <n v="2602"/>
    <n v="655"/>
    <s v="–"/>
    <n v="3257"/>
    <s v="–"/>
    <s v=""/>
    <s v=""/>
    <x v="0"/>
    <x v="1"/>
  </r>
  <r>
    <s v="   Heat"/>
    <n v="2014"/>
    <m/>
    <n v="2279"/>
    <n v="646"/>
    <s v="–"/>
    <n v="2925"/>
    <s v="–"/>
    <n v="2925"/>
    <n v="2925"/>
    <x v="7"/>
    <x v="2"/>
  </r>
  <r>
    <s v="       - w tym ciepło z odzysku"/>
    <n v="2013"/>
    <s v=" TJ"/>
    <s v="x"/>
    <n v="1"/>
    <s v="x"/>
    <s v="x"/>
    <s v="–"/>
    <s v=""/>
    <s v=""/>
    <x v="0"/>
    <x v="1"/>
  </r>
  <r>
    <s v="       of which heat from returns"/>
    <n v="2014"/>
    <m/>
    <s v="x"/>
    <n v="17"/>
    <s v="x"/>
    <s v="x"/>
    <s v="–"/>
    <s v=""/>
    <s v=""/>
    <x v="0"/>
    <x v="1"/>
  </r>
  <r>
    <m/>
    <m/>
    <m/>
    <m/>
    <m/>
    <m/>
    <m/>
    <m/>
    <s v=""/>
    <s v=""/>
    <x v="0"/>
    <x v="1"/>
  </r>
  <r>
    <s v=" Energia z odzysku"/>
    <n v="2013"/>
    <s v=" TJ"/>
    <s v="–"/>
    <n v="6937"/>
    <s v="–"/>
    <n v="6937"/>
    <s v="–"/>
    <s v=""/>
    <s v=""/>
    <x v="0"/>
    <x v="1"/>
  </r>
  <r>
    <s v=" Energy from returns"/>
    <n v="2014"/>
    <m/>
    <s v="–"/>
    <n v="7828"/>
    <s v="–"/>
    <n v="7828"/>
    <s v="–"/>
    <s v=""/>
    <s v=""/>
    <x v="0"/>
    <x v="1"/>
  </r>
  <r>
    <m/>
    <m/>
    <m/>
    <m/>
    <m/>
    <m/>
    <m/>
    <m/>
    <s v=""/>
    <s v=""/>
    <x v="0"/>
    <x v="1"/>
  </r>
  <r>
    <s v="   Paliwa odpadowe gazowe"/>
    <n v="2013"/>
    <s v=" TJ"/>
    <s v="–"/>
    <n v="1094"/>
    <s v="–"/>
    <n v="1094"/>
    <s v="–"/>
    <s v=""/>
    <s v=""/>
    <x v="0"/>
    <x v="1"/>
  </r>
  <r>
    <s v="   Gaseous waste fuels"/>
    <n v="2014"/>
    <m/>
    <s v="–"/>
    <n v="1374"/>
    <s v="–"/>
    <n v="1374"/>
    <s v="–"/>
    <n v="1374"/>
    <n v="1374"/>
    <x v="2"/>
    <x v="2"/>
  </r>
  <r>
    <m/>
    <m/>
    <m/>
    <m/>
    <m/>
    <m/>
    <m/>
    <m/>
    <s v=""/>
    <s v=""/>
    <x v="0"/>
    <x v="1"/>
  </r>
  <r>
    <s v="   Ciepło z odzysku"/>
    <n v="2013"/>
    <s v=" TJ"/>
    <s v="–"/>
    <n v="5843"/>
    <s v="–"/>
    <n v="5843"/>
    <s v="–"/>
    <s v=""/>
    <s v=""/>
    <x v="0"/>
    <x v="1"/>
  </r>
  <r>
    <s v="   Heat from returns"/>
    <n v="2014"/>
    <m/>
    <s v="–"/>
    <n v="6454"/>
    <s v="–"/>
    <n v="6454"/>
    <s v="–"/>
    <n v="6454"/>
    <n v="6454"/>
    <x v="7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49">
  <r>
    <m/>
    <m/>
    <m/>
    <m/>
    <m/>
    <m/>
    <m/>
    <m/>
    <s v=""/>
    <s v=""/>
    <x v="0"/>
    <x v="0"/>
  </r>
  <r>
    <m/>
    <m/>
    <m/>
    <m/>
    <m/>
    <m/>
    <m/>
    <m/>
    <s v=""/>
    <s v=""/>
    <x v="0"/>
    <x v="0"/>
  </r>
  <r>
    <m/>
    <m/>
    <m/>
    <m/>
    <m/>
    <m/>
    <m/>
    <m/>
    <s v=""/>
    <s v=""/>
    <x v="0"/>
    <x v="0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Energia ogółem"/>
    <n v="2013"/>
    <s v=" TJ"/>
    <n v="113565"/>
    <n v="113"/>
    <n v="139"/>
    <n v="113539"/>
    <n v="1245"/>
    <s v=""/>
    <s v=""/>
    <x v="0"/>
    <x v="1"/>
  </r>
  <r>
    <s v=" Total energy"/>
    <n v="2014"/>
    <s v=" "/>
    <n v="117570"/>
    <n v="85"/>
    <n v="111"/>
    <n v="117543"/>
    <n v="1974"/>
    <s v=""/>
    <s v=""/>
    <x v="0"/>
    <x v="1"/>
  </r>
  <r>
    <m/>
    <m/>
    <m/>
    <m/>
    <m/>
    <m/>
    <m/>
    <m/>
    <s v=""/>
    <s v=""/>
    <x v="0"/>
    <x v="1"/>
  </r>
  <r>
    <s v=" Energia pierwotna"/>
    <n v="2013"/>
    <s v=" TJ"/>
    <n v="86083"/>
    <s v="–"/>
    <n v="136"/>
    <n v="85947"/>
    <s v="–"/>
    <s v=""/>
    <s v=""/>
    <x v="0"/>
    <x v="1"/>
  </r>
  <r>
    <s v=" Primary energy"/>
    <n v="2014"/>
    <m/>
    <n v="89286"/>
    <s v="–"/>
    <n v="109"/>
    <n v="89177"/>
    <s v="–"/>
    <s v=""/>
    <s v=""/>
    <x v="0"/>
    <x v="1"/>
  </r>
  <r>
    <m/>
    <m/>
    <m/>
    <m/>
    <m/>
    <m/>
    <m/>
    <m/>
    <s v=""/>
    <s v=""/>
    <x v="0"/>
    <x v="1"/>
  </r>
  <r>
    <s v="   Węgiel kamienny energetyczny"/>
    <n v="2013"/>
    <s v="tys. t"/>
    <n v="1016"/>
    <s v="–"/>
    <n v="5"/>
    <n v="1011"/>
    <s v="–"/>
    <s v=""/>
    <s v=""/>
    <x v="0"/>
    <x v="1"/>
  </r>
  <r>
    <s v="   Steam coal"/>
    <n v="2014"/>
    <s v="103 t"/>
    <n v="1021"/>
    <s v="–"/>
    <n v="4"/>
    <n v="1017"/>
    <s v="–"/>
    <s v=""/>
    <s v=""/>
    <x v="0"/>
    <x v="1"/>
  </r>
  <r>
    <s v=" "/>
    <n v="2013"/>
    <s v=" TJ"/>
    <n v="25926"/>
    <s v="–"/>
    <n v="105"/>
    <n v="25821"/>
    <s v="–"/>
    <s v=""/>
    <s v=""/>
    <x v="0"/>
    <x v="1"/>
  </r>
  <r>
    <s v=" "/>
    <n v="2014"/>
    <s v=" "/>
    <n v="26408"/>
    <s v="–"/>
    <n v="88"/>
    <n v="26320"/>
    <s v="–"/>
    <n v="26408"/>
    <n v="26320"/>
    <x v="1"/>
    <x v="2"/>
  </r>
  <r>
    <s v="   Węgiel kamienny koksowy"/>
    <n v="2013"/>
    <s v="tys. t"/>
    <s v="–"/>
    <s v="–"/>
    <s v="–"/>
    <s v="–"/>
    <s v="–"/>
    <s v=""/>
    <s v=""/>
    <x v="0"/>
    <x v="1"/>
  </r>
  <r>
    <s v="   Coking coa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Węgiel brunatny"/>
    <n v="2013"/>
    <s v="tys. t"/>
    <n v="33"/>
    <s v="–"/>
    <n v="0"/>
    <n v="33"/>
    <s v="–"/>
    <s v=""/>
    <s v=""/>
    <x v="0"/>
    <x v="1"/>
  </r>
  <r>
    <s v="   Lignite"/>
    <n v="2014"/>
    <s v="103 t"/>
    <n v="43"/>
    <s v="–"/>
    <s v="–"/>
    <n v="43"/>
    <s v="–"/>
    <s v=""/>
    <s v=""/>
    <x v="0"/>
    <x v="1"/>
  </r>
  <r>
    <s v=" "/>
    <n v="2013"/>
    <s v=" TJ"/>
    <n v="396"/>
    <s v="–"/>
    <n v="0"/>
    <n v="395"/>
    <s v="–"/>
    <s v=""/>
    <s v=""/>
    <x v="0"/>
    <x v="1"/>
  </r>
  <r>
    <s v=" "/>
    <n v="2014"/>
    <s v=" "/>
    <n v="501"/>
    <s v="–"/>
    <s v="–"/>
    <n v="501"/>
    <s v="–"/>
    <n v="501"/>
    <n v="501"/>
    <x v="1"/>
    <x v="2"/>
  </r>
  <r>
    <s v="   Ropa naftowa"/>
    <n v="2013"/>
    <s v="tys. t"/>
    <s v="–"/>
    <s v="–"/>
    <s v="–"/>
    <s v="–"/>
    <s v="–"/>
    <s v=""/>
    <s v=""/>
    <x v="0"/>
    <x v="1"/>
  </r>
  <r>
    <s v="   Crude oi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Gaz ziemny wysokometanowy"/>
    <n v="2013"/>
    <s v="mln m3"/>
    <n v="1113"/>
    <s v="–"/>
    <n v="1"/>
    <n v="1112"/>
    <s v="–"/>
    <s v=""/>
    <s v=""/>
    <x v="0"/>
    <x v="1"/>
  </r>
  <r>
    <s v="   High-methane natural gas"/>
    <n v="2014"/>
    <s v="106 m3"/>
    <n v="1100"/>
    <s v="–"/>
    <n v="1"/>
    <n v="1100"/>
    <s v="–"/>
    <s v=""/>
    <s v=""/>
    <x v="0"/>
    <x v="1"/>
  </r>
  <r>
    <s v=" "/>
    <n v="2013"/>
    <s v=" TJ"/>
    <n v="40125"/>
    <s v="–"/>
    <n v="31"/>
    <n v="40094"/>
    <s v="–"/>
    <s v=""/>
    <s v=""/>
    <x v="0"/>
    <x v="1"/>
  </r>
  <r>
    <s v=" "/>
    <n v="2014"/>
    <s v=" "/>
    <n v="39949"/>
    <s v="–"/>
    <n v="21"/>
    <n v="39928"/>
    <s v="–"/>
    <n v="39949"/>
    <n v="39928"/>
    <x v="2"/>
    <x v="2"/>
  </r>
  <r>
    <s v="   Gaz ziemny zaazotowany"/>
    <n v="2013"/>
    <s v="mln m3"/>
    <n v="44"/>
    <s v="–"/>
    <s v="–"/>
    <n v="44"/>
    <s v="–"/>
    <s v=""/>
    <s v=""/>
    <x v="0"/>
    <x v="1"/>
  </r>
  <r>
    <s v="   Nitrified natural gas"/>
    <n v="2014"/>
    <s v="106 m3"/>
    <n v="39"/>
    <s v="–"/>
    <s v="–"/>
    <n v="39"/>
    <s v="–"/>
    <s v=""/>
    <s v=""/>
    <x v="0"/>
    <x v="1"/>
  </r>
  <r>
    <s v=" "/>
    <n v="2013"/>
    <s v=" TJ"/>
    <n v="1232"/>
    <s v="–"/>
    <s v="–"/>
    <n v="1232"/>
    <s v="–"/>
    <s v=""/>
    <s v=""/>
    <x v="0"/>
    <x v="1"/>
  </r>
  <r>
    <s v=" "/>
    <n v="2014"/>
    <s v=" "/>
    <n v="945"/>
    <s v="–"/>
    <s v="–"/>
    <n v="945"/>
    <s v="–"/>
    <n v="945"/>
    <n v="945"/>
    <x v="2"/>
    <x v="2"/>
  </r>
  <r>
    <s v="   Torf i drewno"/>
    <n v="2013"/>
    <s v="tys. m3"/>
    <n v="6"/>
    <s v="–"/>
    <s v="–"/>
    <n v="6"/>
    <s v="–"/>
    <s v=""/>
    <s v=""/>
    <x v="0"/>
    <x v="1"/>
  </r>
  <r>
    <s v="   Peat and wood"/>
    <n v="2014"/>
    <s v="103 m3"/>
    <n v="6"/>
    <s v="–"/>
    <s v="–"/>
    <n v="6"/>
    <s v="–"/>
    <s v=""/>
    <s v=""/>
    <x v="0"/>
    <x v="1"/>
  </r>
  <r>
    <s v=" "/>
    <n v="2013"/>
    <s v=" TJ"/>
    <n v="55"/>
    <s v="–"/>
    <s v="–"/>
    <n v="55"/>
    <s v="–"/>
    <s v=""/>
    <s v=""/>
    <x v="0"/>
    <x v="1"/>
  </r>
  <r>
    <s v=" "/>
    <n v="2014"/>
    <s v=" "/>
    <n v="59"/>
    <s v="–"/>
    <s v="–"/>
    <n v="59"/>
    <s v="–"/>
    <n v="59"/>
    <n v="59"/>
    <x v="2"/>
    <x v="2"/>
  </r>
  <r>
    <s v="   Energia wody i wiatru"/>
    <n v="2013"/>
    <s v=" TJ"/>
    <s v="–"/>
    <s v="–"/>
    <s v="–"/>
    <s v="–"/>
    <s v="–"/>
    <s v=""/>
    <s v=""/>
    <x v="0"/>
    <x v="1"/>
  </r>
  <r>
    <s v="   Hydro and wind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Energia geotermalna"/>
    <n v="2013"/>
    <s v=" TJ"/>
    <s v="–"/>
    <s v="–"/>
    <s v="–"/>
    <s v="–"/>
    <s v="–"/>
    <s v=""/>
    <s v=""/>
    <x v="0"/>
    <x v="1"/>
  </r>
  <r>
    <s v="   Geothermal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Biogaz"/>
    <n v="2013"/>
    <s v=" TJ"/>
    <s v="–"/>
    <s v="–"/>
    <s v="–"/>
    <s v="–"/>
    <s v="–"/>
    <s v=""/>
    <s v=""/>
    <x v="0"/>
    <x v="1"/>
  </r>
  <r>
    <s v="   Bioga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Paliwa odpadowe stałe roślinne"/>
    <n v="2013"/>
    <s v=" TJ"/>
    <n v="442"/>
    <s v="–"/>
    <s v="–"/>
    <n v="442"/>
    <s v="–"/>
    <s v=""/>
    <s v=""/>
    <x v="0"/>
    <x v="1"/>
  </r>
  <r>
    <s v="   i zwierzęce"/>
    <n v="2014"/>
    <s v=" "/>
    <n v="665"/>
    <s v="–"/>
    <s v="–"/>
    <n v="665"/>
    <s v="–"/>
    <n v="665"/>
    <n v="665"/>
    <x v="3"/>
    <x v="2"/>
  </r>
  <r>
    <s v="   Solid biomass and animal products"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   Odpady przemysłowe stałe i ciekłe"/>
    <n v="2013"/>
    <s v=" TJ"/>
    <n v="12763"/>
    <s v="–"/>
    <s v="–"/>
    <n v="12763"/>
    <s v="–"/>
    <s v=""/>
    <s v=""/>
    <x v="0"/>
    <x v="1"/>
  </r>
  <r>
    <s v="   Industrial wastes"/>
    <n v="2014"/>
    <s v=" "/>
    <n v="15171"/>
    <s v="–"/>
    <s v="–"/>
    <n v="15171"/>
    <s v="–"/>
    <n v="15171"/>
    <n v="15171"/>
    <x v="3"/>
    <x v="2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  Odpady komunalne"/>
    <n v="2013"/>
    <s v=" TJ"/>
    <n v="5143"/>
    <s v="–"/>
    <s v="–"/>
    <n v="5143"/>
    <s v="–"/>
    <s v=""/>
    <s v=""/>
    <x v="0"/>
    <x v="1"/>
  </r>
  <r>
    <s v="   Municipal wastes"/>
    <n v="2014"/>
    <s v=" "/>
    <n v="5588"/>
    <s v="–"/>
    <s v="–"/>
    <n v="5588"/>
    <s v="–"/>
    <n v="5588"/>
    <n v="5588"/>
    <x v="3"/>
    <x v="2"/>
  </r>
  <r>
    <m/>
    <m/>
    <m/>
    <m/>
    <m/>
    <m/>
    <m/>
    <m/>
    <s v=""/>
    <s v=""/>
    <x v="0"/>
    <x v="1"/>
  </r>
  <r>
    <s v="   Paliwa ciekłe z biomasy"/>
    <n v="2013"/>
    <s v=" TJ"/>
    <s v="–"/>
    <s v="–"/>
    <s v="–"/>
    <s v="–"/>
    <s v="–"/>
    <s v=""/>
    <s v=""/>
    <x v="0"/>
    <x v="1"/>
  </r>
  <r>
    <s v="   Liquid fuels from biomas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Inne surowce energetyczne"/>
    <n v="2013"/>
    <s v="TJ"/>
    <s v="–"/>
    <s v="–"/>
    <s v="–"/>
    <s v="–"/>
    <s v="–"/>
    <s v=""/>
    <s v=""/>
    <x v="0"/>
    <x v="1"/>
  </r>
  <r>
    <s v="   Other energy source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Energia pochodna"/>
    <n v="2013"/>
    <s v=" TJ"/>
    <n v="27482"/>
    <n v="113"/>
    <n v="3"/>
    <n v="27592"/>
    <n v="1245"/>
    <s v=""/>
    <s v=""/>
    <x v="0"/>
    <x v="1"/>
  </r>
  <r>
    <s v=" Derived energy"/>
    <n v="2014"/>
    <s v=" "/>
    <n v="28284"/>
    <n v="85"/>
    <n v="3"/>
    <n v="28366"/>
    <n v="1974"/>
    <s v=""/>
    <s v=""/>
    <x v="0"/>
    <x v="1"/>
  </r>
  <r>
    <m/>
    <m/>
    <m/>
    <m/>
    <m/>
    <m/>
    <m/>
    <m/>
    <s v=""/>
    <s v=""/>
    <x v="0"/>
    <x v="1"/>
  </r>
  <r>
    <s v="   Brykiety z węgla kamiennego"/>
    <n v="2013"/>
    <s v="tys. t"/>
    <s v="–"/>
    <s v="–"/>
    <s v="–"/>
    <s v="–"/>
    <s v="–"/>
    <s v=""/>
    <s v=""/>
    <x v="0"/>
    <x v="1"/>
  </r>
  <r>
    <s v="   Hard coal briquette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Brykiety z węgla brunatnego"/>
    <n v="2013"/>
    <s v="tys. t"/>
    <n v="9"/>
    <s v="–"/>
    <s v="–"/>
    <n v="9"/>
    <s v="–"/>
    <s v=""/>
    <s v=""/>
    <x v="0"/>
    <x v="1"/>
  </r>
  <r>
    <s v="   Lignite briquettes (BKB)"/>
    <n v="2014"/>
    <s v="103 t"/>
    <s v="–"/>
    <s v="–"/>
    <s v="–"/>
    <s v="–"/>
    <s v="–"/>
    <s v=""/>
    <s v=""/>
    <x v="0"/>
    <x v="1"/>
  </r>
  <r>
    <s v=" "/>
    <n v="2013"/>
    <s v=" TJ"/>
    <n v="160"/>
    <s v="–"/>
    <s v="–"/>
    <n v="160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Koks i półkoks"/>
    <n v="2013"/>
    <s v="tys. t"/>
    <n v="83"/>
    <s v="–"/>
    <s v="–"/>
    <n v="83"/>
    <s v="–"/>
    <s v=""/>
    <s v=""/>
    <x v="0"/>
    <x v="1"/>
  </r>
  <r>
    <s v="   Coke and semi-coke"/>
    <n v="2014"/>
    <s v="103 t"/>
    <n v="88"/>
    <s v="–"/>
    <s v="–"/>
    <n v="88"/>
    <s v="–"/>
    <s v=""/>
    <s v=""/>
    <x v="0"/>
    <x v="1"/>
  </r>
  <r>
    <s v=" "/>
    <n v="2013"/>
    <s v=" TJ"/>
    <n v="2394"/>
    <s v="–"/>
    <s v="–"/>
    <n v="2394"/>
    <s v="–"/>
    <s v=""/>
    <s v=""/>
    <x v="0"/>
    <x v="1"/>
  </r>
  <r>
    <s v=" "/>
    <n v="2014"/>
    <s v=" "/>
    <n v="2529"/>
    <s v="–"/>
    <s v="–"/>
    <n v="2529"/>
    <s v="–"/>
    <n v="2529"/>
    <n v="2529"/>
    <x v="1"/>
    <x v="2"/>
  </r>
  <r>
    <s v="   Gaz ciekły"/>
    <n v="2013"/>
    <s v="tys. t"/>
    <n v="9"/>
    <s v="–"/>
    <s v="–"/>
    <n v="9"/>
    <s v="–"/>
    <s v=""/>
    <s v=""/>
    <x v="0"/>
    <x v="1"/>
  </r>
  <r>
    <s v="   Liquefied petroleum gas (LPG)"/>
    <n v="2014"/>
    <s v="103 t"/>
    <n v="11"/>
    <s v="–"/>
    <s v="–"/>
    <n v="11"/>
    <s v="–"/>
    <s v=""/>
    <s v=""/>
    <x v="0"/>
    <x v="1"/>
  </r>
  <r>
    <s v=" "/>
    <n v="2013"/>
    <s v=" TJ"/>
    <n v="439"/>
    <s v="–"/>
    <s v="–"/>
    <n v="439"/>
    <s v="–"/>
    <s v=""/>
    <s v=""/>
    <x v="0"/>
    <x v="1"/>
  </r>
  <r>
    <m/>
    <n v="2014"/>
    <m/>
    <n v="511"/>
    <s v="–"/>
    <n v="0"/>
    <n v="511"/>
    <s v="–"/>
    <n v="511"/>
    <n v="511"/>
    <x v="2"/>
    <x v="2"/>
  </r>
  <r>
    <s v="   Benzyny silnikowe"/>
    <n v="2013"/>
    <s v="tys. t"/>
    <n v="2"/>
    <s v="–"/>
    <s v="–"/>
    <n v="2"/>
    <s v="–"/>
    <s v=""/>
    <s v=""/>
    <x v="0"/>
    <x v="1"/>
  </r>
  <r>
    <s v="   Motor gasoline"/>
    <n v="2014"/>
    <s v="103 t"/>
    <n v="3"/>
    <s v="–"/>
    <s v="–"/>
    <n v="3"/>
    <s v="–"/>
    <s v=""/>
    <s v=""/>
    <x v="0"/>
    <x v="1"/>
  </r>
  <r>
    <s v=" "/>
    <n v="2013"/>
    <s v=" TJ"/>
    <n v="110"/>
    <s v="–"/>
    <s v="–"/>
    <n v="110"/>
    <s v="–"/>
    <s v=""/>
    <s v=""/>
    <x v="0"/>
    <x v="1"/>
  </r>
  <r>
    <s v=" "/>
    <n v="2014"/>
    <m/>
    <n v="130"/>
    <s v="–"/>
    <s v="–"/>
    <n v="130"/>
    <s v="–"/>
    <n v="130"/>
    <n v="130"/>
    <x v="4"/>
    <x v="2"/>
  </r>
  <r>
    <s v="   Benzyny lotnicze"/>
    <n v="2013"/>
    <s v="tys. t"/>
    <n v="0"/>
    <s v="–"/>
    <s v="–"/>
    <n v="0"/>
    <s v="–"/>
    <s v=""/>
    <s v=""/>
    <x v="0"/>
    <x v="1"/>
  </r>
  <r>
    <s v="   Aviation gasoline"/>
    <n v="2014"/>
    <s v="103 t"/>
    <n v="0"/>
    <s v="–"/>
    <s v="–"/>
    <n v="0"/>
    <s v="–"/>
    <s v=""/>
    <s v=""/>
    <x v="0"/>
    <x v="1"/>
  </r>
  <r>
    <s v=" "/>
    <n v="2013"/>
    <s v=" TJ"/>
    <n v="1"/>
    <s v="–"/>
    <s v="–"/>
    <n v="1"/>
    <s v="–"/>
    <s v=""/>
    <s v=""/>
    <x v="0"/>
    <x v="1"/>
  </r>
  <r>
    <s v=" "/>
    <n v="2014"/>
    <m/>
    <n v="1"/>
    <s v="–"/>
    <s v="–"/>
    <n v="1"/>
    <s v="–"/>
    <n v="1"/>
    <n v="1"/>
    <x v="4"/>
    <x v="2"/>
  </r>
  <r>
    <s v="   Paliwa odrzutowe"/>
    <n v="2013"/>
    <s v="tys. t"/>
    <s v="–"/>
    <s v="–"/>
    <s v="–"/>
    <s v="–"/>
    <s v="–"/>
    <s v=""/>
    <s v=""/>
    <x v="0"/>
    <x v="1"/>
  </r>
  <r>
    <s v="   Jet fue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Olej napędowy I"/>
    <n v="2013"/>
    <s v="tys. t"/>
    <n v="72"/>
    <s v="–"/>
    <s v="–"/>
    <n v="72"/>
    <s v="–"/>
    <s v=""/>
    <s v=""/>
    <x v="0"/>
    <x v="1"/>
  </r>
  <r>
    <s v="   Automotive diesel oil"/>
    <n v="2014"/>
    <s v="103 t"/>
    <n v="68"/>
    <s v="–"/>
    <s v="–"/>
    <n v="68"/>
    <s v="–"/>
    <s v=""/>
    <s v=""/>
    <x v="0"/>
    <x v="1"/>
  </r>
  <r>
    <s v=" "/>
    <n v="2013"/>
    <s v=" TJ"/>
    <n v="3112"/>
    <s v="–"/>
    <s v="–"/>
    <n v="3112"/>
    <s v="–"/>
    <s v=""/>
    <s v=""/>
    <x v="0"/>
    <x v="1"/>
  </r>
  <r>
    <s v=" "/>
    <n v="2014"/>
    <m/>
    <n v="2943"/>
    <s v="–"/>
    <s v="–"/>
    <n v="2943"/>
    <s v="–"/>
    <n v="2943"/>
    <n v="2943"/>
    <x v="4"/>
    <x v="2"/>
  </r>
  <r>
    <s v="   Oleje napędowe pozostałe"/>
    <n v="2013"/>
    <s v="tys. t"/>
    <n v="0"/>
    <s v="–"/>
    <s v="–"/>
    <n v="0"/>
    <s v="–"/>
    <s v=""/>
    <s v=""/>
    <x v="0"/>
    <x v="1"/>
  </r>
  <r>
    <s v="   Other diesel oil"/>
    <n v="2014"/>
    <s v="103 t"/>
    <n v="0"/>
    <s v="–"/>
    <s v="–"/>
    <n v="0"/>
    <s v="–"/>
    <s v=""/>
    <s v=""/>
    <x v="0"/>
    <x v="1"/>
  </r>
  <r>
    <m/>
    <n v="2013"/>
    <s v=" TJ"/>
    <n v="0"/>
    <s v="–"/>
    <s v="–"/>
    <n v="0"/>
    <s v="–"/>
    <s v=""/>
    <s v=""/>
    <x v="0"/>
    <x v="1"/>
  </r>
  <r>
    <m/>
    <n v="2014"/>
    <m/>
    <n v="1"/>
    <s v="–"/>
    <s v="–"/>
    <n v="1"/>
    <s v="–"/>
    <s v=""/>
    <s v=""/>
    <x v="0"/>
    <x v="1"/>
  </r>
  <r>
    <s v="                                        "/>
    <s v="  "/>
    <s v="                "/>
    <s v="          "/>
    <s v="          "/>
    <s v="          "/>
    <m/>
    <s v="          "/>
    <s v=""/>
    <s v=""/>
    <x v="0"/>
    <x v="1"/>
  </r>
  <r>
    <s v="   Lekki olej opałowy"/>
    <n v="2013"/>
    <s v="tys. t"/>
    <n v="9"/>
    <s v="–"/>
    <n v="0"/>
    <n v="9"/>
    <s v="–"/>
    <s v=""/>
    <s v=""/>
    <x v="0"/>
    <x v="1"/>
  </r>
  <r>
    <s v="   Light fuel oil"/>
    <n v="2014"/>
    <s v="103 t"/>
    <n v="8"/>
    <s v="–"/>
    <n v="0"/>
    <n v="8"/>
    <s v="–"/>
    <s v=""/>
    <s v=""/>
    <x v="0"/>
    <x v="1"/>
  </r>
  <r>
    <m/>
    <n v="2013"/>
    <s v=" TJ"/>
    <n v="389"/>
    <s v="–"/>
    <n v="0"/>
    <n v="389"/>
    <s v="–"/>
    <s v=""/>
    <s v=""/>
    <x v="0"/>
    <x v="1"/>
  </r>
  <r>
    <m/>
    <n v="2014"/>
    <m/>
    <n v="343"/>
    <s v="–"/>
    <n v="0"/>
    <n v="342"/>
    <s v="–"/>
    <n v="342"/>
    <n v="342"/>
    <x v="4"/>
    <x v="2"/>
  </r>
  <r>
    <m/>
    <m/>
    <m/>
    <m/>
    <m/>
    <m/>
    <m/>
    <m/>
    <s v=""/>
    <s v=""/>
    <x v="0"/>
    <x v="1"/>
  </r>
  <r>
    <s v="   Ciężki olej opałowy"/>
    <n v="2013"/>
    <s v="tys. t"/>
    <n v="33"/>
    <s v="–"/>
    <n v="0"/>
    <n v="32"/>
    <s v="–"/>
    <s v=""/>
    <s v=""/>
    <x v="0"/>
    <x v="1"/>
  </r>
  <r>
    <s v="   Heavy fuel oil"/>
    <n v="2014"/>
    <s v="103 t"/>
    <n v="17"/>
    <s v="–"/>
    <n v="0"/>
    <n v="17"/>
    <s v="–"/>
    <s v=""/>
    <s v=""/>
    <x v="0"/>
    <x v="1"/>
  </r>
  <r>
    <m/>
    <n v="2013"/>
    <s v=" TJ"/>
    <n v="1312"/>
    <s v="–"/>
    <n v="3"/>
    <n v="1310"/>
    <s v="–"/>
    <s v=""/>
    <s v=""/>
    <x v="0"/>
    <x v="1"/>
  </r>
  <r>
    <m/>
    <n v="2014"/>
    <m/>
    <n v="695"/>
    <s v="–"/>
    <n v="2"/>
    <n v="693"/>
    <s v="–"/>
    <n v="695"/>
    <n v="693"/>
    <x v="4"/>
    <x v="2"/>
  </r>
  <r>
    <m/>
    <m/>
    <m/>
    <m/>
    <m/>
    <m/>
    <m/>
    <m/>
    <s v=""/>
    <s v=""/>
    <x v="0"/>
    <x v="1"/>
  </r>
  <r>
    <s v="   Półprodukty z przerobu ropy naftowej"/>
    <n v="2013"/>
    <s v="tys. t"/>
    <n v="0"/>
    <s v="–"/>
    <s v="–"/>
    <n v="0"/>
    <s v="–"/>
    <s v=""/>
    <s v=""/>
    <x v="0"/>
    <x v="1"/>
  </r>
  <r>
    <s v="   Feedstocks"/>
    <n v="2014"/>
    <s v="103 t"/>
    <s v="–"/>
    <s v="–"/>
    <s v="–"/>
    <s v="–"/>
    <s v="–"/>
    <s v=""/>
    <s v=""/>
    <x v="0"/>
    <x v="1"/>
  </r>
  <r>
    <s v=" "/>
    <n v="2013"/>
    <s v=" TJ"/>
    <n v="0"/>
    <s v="–"/>
    <s v="–"/>
    <n v="0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Produkty nieenergetyczne"/>
    <n v="2013"/>
    <s v=" TJ"/>
    <n v="1246"/>
    <s v="–"/>
    <s v="–"/>
    <n v="1246"/>
    <n v="1245"/>
    <s v=""/>
    <s v=""/>
    <x v="0"/>
    <x v="1"/>
  </r>
  <r>
    <s v="   Non-energy products"/>
    <n v="2014"/>
    <m/>
    <n v="1976"/>
    <s v="–"/>
    <s v="–"/>
    <n v="1976"/>
    <n v="1974"/>
    <n v="1976"/>
    <n v="1976"/>
    <x v="5"/>
    <x v="2"/>
  </r>
  <r>
    <m/>
    <m/>
    <m/>
    <m/>
    <m/>
    <m/>
    <m/>
    <m/>
    <s v=""/>
    <s v=""/>
    <x v="0"/>
    <x v="1"/>
  </r>
  <r>
    <s v="   Gaz rafineryjny"/>
    <n v="2013"/>
    <s v="tys. t"/>
    <s v="–"/>
    <s v="–"/>
    <s v="–"/>
    <s v="–"/>
    <s v="–"/>
    <s v=""/>
    <s v=""/>
    <x v="0"/>
    <x v="1"/>
  </r>
  <r>
    <s v="   Refinery ga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Gaz koksowniczy"/>
    <n v="2013"/>
    <s v="mln m3"/>
    <n v="90"/>
    <s v="–"/>
    <s v="–"/>
    <n v="90"/>
    <s v="–"/>
    <s v=""/>
    <s v=""/>
    <x v="0"/>
    <x v="1"/>
  </r>
  <r>
    <s v="   Coke oven gas"/>
    <n v="2014"/>
    <s v="106 m3"/>
    <n v="114"/>
    <s v="–"/>
    <s v="–"/>
    <n v="114"/>
    <s v="–"/>
    <s v=""/>
    <s v=""/>
    <x v="0"/>
    <x v="1"/>
  </r>
  <r>
    <s v=" "/>
    <n v="2013"/>
    <s v=" TJ"/>
    <n v="1552"/>
    <s v="–"/>
    <s v="–"/>
    <n v="1552"/>
    <s v="–"/>
    <s v=""/>
    <s v=""/>
    <x v="0"/>
    <x v="1"/>
  </r>
  <r>
    <s v=" "/>
    <n v="2014"/>
    <m/>
    <n v="1951"/>
    <s v="–"/>
    <s v="–"/>
    <n v="1951"/>
    <s v="–"/>
    <n v="1951"/>
    <n v="1951"/>
    <x v="2"/>
    <x v="2"/>
  </r>
  <r>
    <s v="   Gaz wielkopiecowy"/>
    <n v="2013"/>
    <s v="mln m3"/>
    <s v="–"/>
    <s v="–"/>
    <s v="–"/>
    <s v="–"/>
    <s v="–"/>
    <s v=""/>
    <s v=""/>
    <x v="0"/>
    <x v="1"/>
  </r>
  <r>
    <s v="   Gas manufactured from coal"/>
    <n v="2014"/>
    <s v="106 m3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Energia elektryczna"/>
    <n v="2013"/>
    <s v="GWh"/>
    <n v="4399"/>
    <s v="–"/>
    <s v="–"/>
    <n v="4399"/>
    <s v="–"/>
    <s v=""/>
    <s v=""/>
    <x v="0"/>
    <x v="1"/>
  </r>
  <r>
    <s v="   Electricity"/>
    <n v="2014"/>
    <m/>
    <n v="4509"/>
    <s v="–"/>
    <s v="–"/>
    <n v="4509"/>
    <s v="–"/>
    <s v=""/>
    <s v=""/>
    <x v="0"/>
    <x v="1"/>
  </r>
  <r>
    <s v=" "/>
    <n v="2013"/>
    <s v=" TJ"/>
    <n v="15838"/>
    <s v="–"/>
    <s v="–"/>
    <n v="15838"/>
    <s v="–"/>
    <s v=""/>
    <s v=""/>
    <x v="0"/>
    <x v="1"/>
  </r>
  <r>
    <s v=" "/>
    <n v="2014"/>
    <m/>
    <n v="16234"/>
    <s v="–"/>
    <s v="–"/>
    <n v="16234"/>
    <s v="–"/>
    <n v="16234"/>
    <n v="16234"/>
    <x v="6"/>
    <x v="2"/>
  </r>
  <r>
    <s v="   Ciepło"/>
    <n v="2013"/>
    <s v=" TJ"/>
    <n v="928"/>
    <n v="113"/>
    <s v="–"/>
    <n v="1041"/>
    <s v="–"/>
    <s v=""/>
    <s v=""/>
    <x v="0"/>
    <x v="1"/>
  </r>
  <r>
    <s v="   Heat"/>
    <n v="2014"/>
    <m/>
    <n v="970"/>
    <n v="85"/>
    <s v="–"/>
    <n v="1055"/>
    <s v="–"/>
    <n v="1055"/>
    <n v="1055"/>
    <x v="7"/>
    <x v="2"/>
  </r>
  <r>
    <s v="       - w tym ciepło z odzysku"/>
    <n v="2013"/>
    <s v=" TJ"/>
    <s v="x"/>
    <n v="16"/>
    <s v="x"/>
    <s v="x"/>
    <s v="–"/>
    <s v=""/>
    <s v=""/>
    <x v="0"/>
    <x v="1"/>
  </r>
  <r>
    <s v="       of which heat from returns"/>
    <n v="2014"/>
    <m/>
    <s v="x"/>
    <n v="15"/>
    <s v="x"/>
    <s v="x"/>
    <s v="–"/>
    <s v=""/>
    <s v=""/>
    <x v="0"/>
    <x v="1"/>
  </r>
  <r>
    <m/>
    <m/>
    <m/>
    <m/>
    <m/>
    <m/>
    <m/>
    <m/>
    <s v=""/>
    <s v=""/>
    <x v="0"/>
    <x v="1"/>
  </r>
  <r>
    <s v=" Energia z odzysku"/>
    <n v="2013"/>
    <s v=" TJ"/>
    <s v="–"/>
    <n v="317"/>
    <s v="–"/>
    <n v="317"/>
    <s v="–"/>
    <s v=""/>
    <s v=""/>
    <x v="0"/>
    <x v="1"/>
  </r>
  <r>
    <s v=" Energy from returns"/>
    <n v="2014"/>
    <m/>
    <s v="–"/>
    <n v="290"/>
    <s v="–"/>
    <n v="290"/>
    <s v="–"/>
    <s v=""/>
    <s v=""/>
    <x v="0"/>
    <x v="1"/>
  </r>
  <r>
    <m/>
    <m/>
    <m/>
    <m/>
    <m/>
    <m/>
    <m/>
    <m/>
    <s v=""/>
    <s v=""/>
    <x v="0"/>
    <x v="1"/>
  </r>
  <r>
    <s v="   Paliwa odpadowe gazowe"/>
    <n v="2013"/>
    <s v=" TJ"/>
    <s v="–"/>
    <s v="–"/>
    <s v="–"/>
    <s v="–"/>
    <s v="–"/>
    <s v=""/>
    <s v=""/>
    <x v="0"/>
    <x v="1"/>
  </r>
  <r>
    <s v="   Gaseous waste fuels"/>
    <n v="2014"/>
    <m/>
    <s v="–"/>
    <n v="15"/>
    <s v="–"/>
    <n v="15"/>
    <s v="–"/>
    <n v="15"/>
    <n v="15"/>
    <x v="2"/>
    <x v="2"/>
  </r>
  <r>
    <m/>
    <m/>
    <m/>
    <m/>
    <m/>
    <m/>
    <m/>
    <m/>
    <s v=""/>
    <s v=""/>
    <x v="0"/>
    <x v="1"/>
  </r>
  <r>
    <s v="   Ciepło z odzysku"/>
    <n v="2013"/>
    <s v=" TJ"/>
    <s v="–"/>
    <n v="317"/>
    <s v="–"/>
    <n v="317"/>
    <s v="–"/>
    <s v=""/>
    <s v=""/>
    <x v="0"/>
    <x v="1"/>
  </r>
  <r>
    <s v="   Heat from returns"/>
    <n v="2014"/>
    <m/>
    <s v="–"/>
    <n v="275"/>
    <s v="–"/>
    <n v="275"/>
    <s v="–"/>
    <n v="275"/>
    <n v="275"/>
    <x v="7"/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49">
  <r>
    <m/>
    <m/>
    <m/>
    <m/>
    <m/>
    <m/>
    <x v="0"/>
    <x v="0"/>
  </r>
  <r>
    <m/>
    <m/>
    <m/>
    <m/>
    <m/>
    <m/>
    <x v="0"/>
    <x v="0"/>
  </r>
  <r>
    <m/>
    <m/>
    <m/>
    <m/>
    <m/>
    <m/>
    <x v="0"/>
    <x v="0"/>
  </r>
  <r>
    <s v="                                        "/>
    <m/>
    <s v="                "/>
    <s v="          "/>
    <s v="          "/>
    <s v="          "/>
    <x v="0"/>
    <x v="0"/>
  </r>
  <r>
    <s v=" Energia ogółem"/>
    <n v="2013"/>
    <s v=" TJ"/>
    <n v="862757"/>
    <n v="159102"/>
    <n v="311266"/>
    <x v="0"/>
    <x v="0"/>
  </r>
  <r>
    <s v=" Total energy"/>
    <n v="2014"/>
    <s v=" "/>
    <n v="793821"/>
    <n v="144517"/>
    <n v="298800"/>
    <x v="0"/>
    <x v="0"/>
  </r>
  <r>
    <m/>
    <m/>
    <m/>
    <m/>
    <m/>
    <m/>
    <x v="0"/>
    <x v="0"/>
  </r>
  <r>
    <s v=" Energia pierwotna"/>
    <n v="2013"/>
    <s v=" TJ"/>
    <n v="553035"/>
    <n v="75737"/>
    <n v="110305"/>
    <x v="0"/>
    <x v="0"/>
  </r>
  <r>
    <s v=" Primary energy"/>
    <n v="2014"/>
    <m/>
    <n v="498776"/>
    <n v="61356"/>
    <n v="92897"/>
    <x v="0"/>
    <x v="0"/>
  </r>
  <r>
    <m/>
    <m/>
    <m/>
    <m/>
    <m/>
    <m/>
    <x v="0"/>
    <x v="0"/>
  </r>
  <r>
    <s v="   Węgiel kamienny energetyczny"/>
    <n v="2013"/>
    <s v="tys. t"/>
    <n v="11076"/>
    <n v="1969"/>
    <n v="1231"/>
    <x v="0"/>
    <x v="0"/>
  </r>
  <r>
    <s v="   Steam coal"/>
    <n v="2014"/>
    <s v="103 t"/>
    <n v="9900"/>
    <n v="1500"/>
    <n v="900"/>
    <x v="0"/>
    <x v="0"/>
  </r>
  <r>
    <s v=" "/>
    <n v="2013"/>
    <s v=" TJ"/>
    <n v="287976"/>
    <n v="51194"/>
    <n v="32006"/>
    <x v="0"/>
    <x v="0"/>
  </r>
  <r>
    <s v=" "/>
    <n v="2014"/>
    <s v=" "/>
    <n v="257400"/>
    <n v="39000"/>
    <n v="23400"/>
    <x v="1"/>
    <x v="1"/>
  </r>
  <r>
    <s v="   Węgiel kamienny koksowy"/>
    <n v="2013"/>
    <s v="tys. t"/>
    <s v="–"/>
    <s v="–"/>
    <s v="–"/>
    <x v="0"/>
    <x v="0"/>
  </r>
  <r>
    <s v="   Coking coal"/>
    <n v="2014"/>
    <s v="103 t"/>
    <s v="–"/>
    <s v="–"/>
    <s v="–"/>
    <x v="0"/>
    <x v="0"/>
  </r>
  <r>
    <s v=" "/>
    <n v="2013"/>
    <s v=" TJ"/>
    <s v="–"/>
    <s v="–"/>
    <s v="–"/>
    <x v="0"/>
    <x v="0"/>
  </r>
  <r>
    <s v=" "/>
    <n v="2014"/>
    <s v=" "/>
    <s v="–"/>
    <s v="–"/>
    <s v="–"/>
    <x v="0"/>
    <x v="0"/>
  </r>
  <r>
    <s v="   Węgiel brunatny"/>
    <n v="2013"/>
    <s v="tys. t"/>
    <n v="500"/>
    <n v="200"/>
    <n v="64"/>
    <x v="0"/>
    <x v="0"/>
  </r>
  <r>
    <s v="   Lignite"/>
    <n v="2014"/>
    <s v="103 t"/>
    <n v="400"/>
    <n v="160"/>
    <n v="50"/>
    <x v="0"/>
    <x v="0"/>
  </r>
  <r>
    <s v=" "/>
    <n v="2013"/>
    <s v=" TJ"/>
    <n v="4000"/>
    <n v="1600"/>
    <n v="509"/>
    <x v="0"/>
    <x v="0"/>
  </r>
  <r>
    <s v=" "/>
    <n v="2014"/>
    <s v=" "/>
    <n v="3200"/>
    <n v="1280"/>
    <n v="400"/>
    <x v="1"/>
    <x v="1"/>
  </r>
  <r>
    <s v="   Ropa naftowa"/>
    <n v="2013"/>
    <s v="tys. t"/>
    <s v="–"/>
    <s v="–"/>
    <s v="–"/>
    <x v="0"/>
    <x v="0"/>
  </r>
  <r>
    <s v="   Crude oil"/>
    <n v="2014"/>
    <s v="103 t"/>
    <s v="–"/>
    <s v="–"/>
    <s v="–"/>
    <x v="0"/>
    <x v="0"/>
  </r>
  <r>
    <s v=" "/>
    <n v="2013"/>
    <s v=" TJ"/>
    <s v="–"/>
    <s v="–"/>
    <s v="–"/>
    <x v="0"/>
    <x v="0"/>
  </r>
  <r>
    <s v=" "/>
    <n v="2014"/>
    <s v=" "/>
    <s v="–"/>
    <s v="–"/>
    <s v="–"/>
    <x v="0"/>
    <x v="0"/>
  </r>
  <r>
    <s v="   Gaz ziemny wysokometanowy"/>
    <n v="2013"/>
    <s v="mln m3"/>
    <n v="3765"/>
    <n v="37"/>
    <n v="1868"/>
    <x v="0"/>
    <x v="0"/>
  </r>
  <r>
    <s v="   High-methane natural gas"/>
    <n v="2014"/>
    <s v="106 m3"/>
    <n v="3464"/>
    <n v="35"/>
    <n v="1706"/>
    <x v="0"/>
    <x v="0"/>
  </r>
  <r>
    <s v=" "/>
    <n v="2013"/>
    <s v=" TJ"/>
    <n v="135528"/>
    <n v="1330"/>
    <n v="67256"/>
    <x v="0"/>
    <x v="0"/>
  </r>
  <r>
    <s v=" "/>
    <n v="2014"/>
    <s v=" "/>
    <n v="124718"/>
    <n v="1251"/>
    <n v="60822"/>
    <x v="2"/>
    <x v="1"/>
  </r>
  <r>
    <s v="   Gaz ziemny zaazotowany"/>
    <n v="2013"/>
    <s v="mln m3"/>
    <n v="309"/>
    <n v="7"/>
    <n v="140"/>
    <x v="0"/>
    <x v="0"/>
  </r>
  <r>
    <s v="   Nitrified natural gas"/>
    <n v="2014"/>
    <s v="106 m3"/>
    <n v="265"/>
    <n v="7"/>
    <n v="115"/>
    <x v="0"/>
    <x v="0"/>
  </r>
  <r>
    <s v=" "/>
    <n v="2013"/>
    <s v=" TJ"/>
    <n v="7661"/>
    <n v="171"/>
    <n v="3448"/>
    <x v="0"/>
    <x v="0"/>
  </r>
  <r>
    <s v=" "/>
    <n v="2014"/>
    <s v=" "/>
    <n v="6880"/>
    <n v="187"/>
    <n v="1741"/>
    <x v="2"/>
    <x v="1"/>
  </r>
  <r>
    <s v="   Torf i drewno"/>
    <n v="2013"/>
    <s v="tys. m3"/>
    <n v="12300"/>
    <n v="2200"/>
    <n v="700"/>
    <x v="0"/>
    <x v="0"/>
  </r>
  <r>
    <s v="   Peat and wood"/>
    <n v="2014"/>
    <s v="103 m3"/>
    <n v="11100"/>
    <n v="2000"/>
    <n v="630"/>
    <x v="0"/>
    <x v="0"/>
  </r>
  <r>
    <s v=" "/>
    <n v="2013"/>
    <s v=" TJ"/>
    <n v="116850"/>
    <n v="20900"/>
    <n v="6650"/>
    <x v="0"/>
    <x v="0"/>
  </r>
  <r>
    <s v=" "/>
    <n v="2014"/>
    <s v=" "/>
    <n v="105450"/>
    <n v="19000"/>
    <n v="5985"/>
    <x v="3"/>
    <x v="1"/>
  </r>
  <r>
    <s v="   Energia wody i wiatru"/>
    <n v="2013"/>
    <s v=" TJ"/>
    <n v="460"/>
    <s v="–"/>
    <n v="179"/>
    <x v="0"/>
    <x v="0"/>
  </r>
  <r>
    <s v="   Hydro and wind energy"/>
    <n v="2014"/>
    <s v=" "/>
    <n v="520"/>
    <s v="–"/>
    <n v="200"/>
    <x v="0"/>
    <x v="0"/>
  </r>
  <r>
    <m/>
    <m/>
    <m/>
    <m/>
    <m/>
    <m/>
    <x v="0"/>
    <x v="0"/>
  </r>
  <r>
    <s v="   Energia geotermalna"/>
    <n v="2013"/>
    <s v=" TJ"/>
    <n v="561"/>
    <s v="–"/>
    <n v="217"/>
    <x v="0"/>
    <x v="0"/>
  </r>
  <r>
    <s v="   Geothermal energy"/>
    <n v="2014"/>
    <s v=" "/>
    <n v="608"/>
    <s v="–"/>
    <n v="239"/>
    <x v="0"/>
    <x v="0"/>
  </r>
  <r>
    <m/>
    <m/>
    <m/>
    <m/>
    <m/>
    <m/>
    <x v="0"/>
    <x v="0"/>
  </r>
  <r>
    <s v="   Biogaz"/>
    <n v="2013"/>
    <s v=" TJ"/>
    <s v="–"/>
    <n v="505"/>
    <n v="39"/>
    <x v="0"/>
    <x v="0"/>
  </r>
  <r>
    <s v="   Biogas"/>
    <n v="2014"/>
    <s v=" "/>
    <s v="–"/>
    <n v="328"/>
    <n v="110"/>
    <x v="3"/>
    <x v="1"/>
  </r>
  <r>
    <m/>
    <m/>
    <m/>
    <m/>
    <m/>
    <m/>
    <x v="0"/>
    <x v="0"/>
  </r>
  <r>
    <s v="   Paliwa odpadowe stałe roślinne"/>
    <n v="2013"/>
    <s v=" TJ"/>
    <s v="–"/>
    <n v="37"/>
    <s v="–"/>
    <x v="0"/>
    <x v="0"/>
  </r>
  <r>
    <s v="   i zwierzęce"/>
    <n v="2014"/>
    <s v=" "/>
    <s v="–"/>
    <n v="310"/>
    <s v="–"/>
    <x v="3"/>
    <x v="1"/>
  </r>
  <r>
    <s v="   Solid biomass and animal products"/>
    <m/>
    <m/>
    <m/>
    <m/>
    <m/>
    <x v="0"/>
    <x v="0"/>
  </r>
  <r>
    <m/>
    <m/>
    <m/>
    <m/>
    <m/>
    <m/>
    <x v="0"/>
    <x v="0"/>
  </r>
  <r>
    <s v="   Odpady przemysłowe stałe i ciekłe"/>
    <n v="2013"/>
    <s v=" TJ"/>
    <s v="–"/>
    <n v="0"/>
    <s v="–"/>
    <x v="0"/>
    <x v="0"/>
  </r>
  <r>
    <s v="   Industrial wastes"/>
    <n v="2014"/>
    <s v=" "/>
    <s v="–"/>
    <s v="–"/>
    <s v="–"/>
    <x v="0"/>
    <x v="0"/>
  </r>
  <r>
    <s v="                                        "/>
    <m/>
    <s v="                "/>
    <s v="          "/>
    <s v="          "/>
    <s v="          "/>
    <x v="0"/>
    <x v="0"/>
  </r>
  <r>
    <s v="   Odpady komunalne"/>
    <n v="2013"/>
    <s v=" TJ"/>
    <s v="–"/>
    <s v="–"/>
    <s v="–"/>
    <x v="0"/>
    <x v="0"/>
  </r>
  <r>
    <s v="   Municipal wastes"/>
    <n v="2014"/>
    <s v=" "/>
    <s v="–"/>
    <s v="–"/>
    <s v="–"/>
    <x v="0"/>
    <x v="0"/>
  </r>
  <r>
    <m/>
    <m/>
    <m/>
    <m/>
    <m/>
    <m/>
    <x v="0"/>
    <x v="0"/>
  </r>
  <r>
    <s v="   Paliwa ciekłe z biomasy"/>
    <n v="2013"/>
    <s v=" TJ"/>
    <s v="–"/>
    <s v="–"/>
    <s v="–"/>
    <x v="0"/>
    <x v="0"/>
  </r>
  <r>
    <s v="   Liquid fuels from biomass"/>
    <n v="2014"/>
    <s v=" "/>
    <s v="–"/>
    <s v="–"/>
    <s v="–"/>
    <x v="0"/>
    <x v="0"/>
  </r>
  <r>
    <m/>
    <m/>
    <m/>
    <m/>
    <m/>
    <m/>
    <x v="0"/>
    <x v="0"/>
  </r>
  <r>
    <s v="   Inne surowce energetyczne"/>
    <n v="2013"/>
    <s v="TJ"/>
    <s v="–"/>
    <s v="–"/>
    <s v="–"/>
    <x v="0"/>
    <x v="0"/>
  </r>
  <r>
    <s v="   Other energy sources"/>
    <n v="2014"/>
    <m/>
    <s v="–"/>
    <s v="–"/>
    <s v="–"/>
    <x v="0"/>
    <x v="0"/>
  </r>
  <r>
    <m/>
    <m/>
    <m/>
    <m/>
    <m/>
    <m/>
    <x v="0"/>
    <x v="0"/>
  </r>
  <r>
    <s v=" Energia pochodna"/>
    <n v="2013"/>
    <s v=" TJ"/>
    <n v="309721"/>
    <n v="83365"/>
    <n v="200961"/>
    <x v="0"/>
    <x v="0"/>
  </r>
  <r>
    <s v=" Derived energy"/>
    <n v="2014"/>
    <s v=" "/>
    <n v="295046"/>
    <n v="83161"/>
    <n v="205904"/>
    <x v="0"/>
    <x v="0"/>
  </r>
  <r>
    <m/>
    <m/>
    <m/>
    <m/>
    <m/>
    <m/>
    <x v="0"/>
    <x v="0"/>
  </r>
  <r>
    <s v="   Brykiety z węgla kamiennego"/>
    <n v="2013"/>
    <s v="tys. t"/>
    <s v="–"/>
    <s v="–"/>
    <n v="10"/>
    <x v="0"/>
    <x v="0"/>
  </r>
  <r>
    <s v="   Hard coal briquettes"/>
    <n v="2014"/>
    <s v="103 t"/>
    <s v="–"/>
    <s v="–"/>
    <n v="9"/>
    <x v="0"/>
    <x v="0"/>
  </r>
  <r>
    <s v=" "/>
    <n v="2013"/>
    <s v=" TJ"/>
    <s v="–"/>
    <s v="–"/>
    <n v="221"/>
    <x v="0"/>
    <x v="0"/>
  </r>
  <r>
    <s v=" "/>
    <n v="2014"/>
    <s v=" "/>
    <s v="–"/>
    <s v="–"/>
    <n v="200"/>
    <x v="0"/>
    <x v="0"/>
  </r>
  <r>
    <s v="   Brykiety z węgla brunatnego"/>
    <n v="2013"/>
    <s v="tys. t"/>
    <s v="–"/>
    <s v="–"/>
    <n v="26"/>
    <x v="0"/>
    <x v="0"/>
  </r>
  <r>
    <s v="   Lignite briquettes (BKB)"/>
    <n v="2014"/>
    <s v="103 t"/>
    <s v="–"/>
    <n v="68"/>
    <s v="–"/>
    <x v="0"/>
    <x v="0"/>
  </r>
  <r>
    <s v=" "/>
    <n v="2013"/>
    <s v=" TJ"/>
    <s v="–"/>
    <s v="–"/>
    <n v="457"/>
    <x v="0"/>
    <x v="0"/>
  </r>
  <r>
    <s v=" "/>
    <n v="2014"/>
    <s v=" "/>
    <s v="–"/>
    <n v="1188"/>
    <s v="–"/>
    <x v="1"/>
    <x v="1"/>
  </r>
  <r>
    <s v="   Koks i półkoks"/>
    <n v="2013"/>
    <s v="tys. t"/>
    <n v="200"/>
    <n v="20"/>
    <n v="26"/>
    <x v="0"/>
    <x v="0"/>
  </r>
  <r>
    <s v="   Coke and semi-coke"/>
    <n v="2014"/>
    <s v="103 t"/>
    <n v="170"/>
    <n v="10"/>
    <n v="20"/>
    <x v="0"/>
    <x v="0"/>
  </r>
  <r>
    <s v=" "/>
    <n v="2013"/>
    <s v=" TJ"/>
    <n v="5600"/>
    <n v="560"/>
    <n v="715"/>
    <x v="0"/>
    <x v="0"/>
  </r>
  <r>
    <s v=" "/>
    <n v="2014"/>
    <s v=" "/>
    <n v="4760"/>
    <n v="280"/>
    <n v="560"/>
    <x v="1"/>
    <x v="1"/>
  </r>
  <r>
    <s v="   Gaz ciekły"/>
    <n v="2013"/>
    <s v="tys. t"/>
    <n v="470"/>
    <n v="50"/>
    <n v="60"/>
    <x v="0"/>
    <x v="0"/>
  </r>
  <r>
    <s v="   Liquefied petroleum gas (LPG)"/>
    <n v="2014"/>
    <s v="103 t"/>
    <n v="490"/>
    <n v="60"/>
    <n v="65"/>
    <x v="0"/>
    <x v="0"/>
  </r>
  <r>
    <s v=" "/>
    <n v="2013"/>
    <s v=" TJ"/>
    <n v="22231"/>
    <n v="2365"/>
    <n v="2838"/>
    <x v="0"/>
    <x v="0"/>
  </r>
  <r>
    <m/>
    <n v="2014"/>
    <m/>
    <n v="23177"/>
    <n v="2838"/>
    <n v="3075"/>
    <x v="2"/>
    <x v="1"/>
  </r>
  <r>
    <s v="   Benzyny silnikowe"/>
    <n v="2013"/>
    <s v="tys. t"/>
    <s v="–"/>
    <n v="1"/>
    <s v="–"/>
    <x v="0"/>
    <x v="0"/>
  </r>
  <r>
    <s v="   Motor gasoline"/>
    <n v="2014"/>
    <s v="103 t"/>
    <s v="–"/>
    <n v="1"/>
    <s v="–"/>
    <x v="0"/>
    <x v="0"/>
  </r>
  <r>
    <s v=" "/>
    <n v="2013"/>
    <s v=" TJ"/>
    <s v="–"/>
    <n v="39"/>
    <s v="–"/>
    <x v="0"/>
    <x v="0"/>
  </r>
  <r>
    <s v=" "/>
    <n v="2014"/>
    <m/>
    <s v="–"/>
    <n v="35"/>
    <s v="–"/>
    <x v="4"/>
    <x v="1"/>
  </r>
  <r>
    <s v="   Benzyny lotnicze"/>
    <n v="2013"/>
    <s v="tys. t"/>
    <s v="–"/>
    <n v="0"/>
    <s v="–"/>
    <x v="0"/>
    <x v="0"/>
  </r>
  <r>
    <s v="   Aviation gasoline"/>
    <n v="2014"/>
    <s v="103 t"/>
    <s v="–"/>
    <n v="0"/>
    <s v="–"/>
    <x v="0"/>
    <x v="0"/>
  </r>
  <r>
    <s v=" "/>
    <n v="2013"/>
    <s v=" TJ"/>
    <s v="–"/>
    <n v="7"/>
    <s v="–"/>
    <x v="0"/>
    <x v="0"/>
  </r>
  <r>
    <s v=" "/>
    <n v="2014"/>
    <m/>
    <s v="–"/>
    <n v="10"/>
    <s v="–"/>
    <x v="4"/>
    <x v="1"/>
  </r>
  <r>
    <s v="   Paliwa odrzutowe"/>
    <n v="2013"/>
    <s v="tys. t"/>
    <s v="–"/>
    <s v="–"/>
    <s v="–"/>
    <x v="0"/>
    <x v="0"/>
  </r>
  <r>
    <s v="   Jet fuel"/>
    <n v="2014"/>
    <s v="103 t"/>
    <s v="–"/>
    <s v="–"/>
    <s v="–"/>
    <x v="0"/>
    <x v="0"/>
  </r>
  <r>
    <s v=" "/>
    <n v="2013"/>
    <s v=" TJ"/>
    <s v="–"/>
    <s v="–"/>
    <s v="–"/>
    <x v="0"/>
    <x v="0"/>
  </r>
  <r>
    <s v=" "/>
    <n v="2014"/>
    <m/>
    <s v="–"/>
    <s v="–"/>
    <s v="–"/>
    <x v="0"/>
    <x v="0"/>
  </r>
  <r>
    <s v="   Olej napędowy I"/>
    <n v="2013"/>
    <s v="tys. t"/>
    <s v="–"/>
    <n v="1600"/>
    <s v="–"/>
    <x v="0"/>
    <x v="0"/>
  </r>
  <r>
    <s v="   Automotive diesel oil"/>
    <n v="2014"/>
    <s v="103 t"/>
    <s v="–"/>
    <n v="1604"/>
    <s v="–"/>
    <x v="0"/>
    <x v="0"/>
  </r>
  <r>
    <s v=" "/>
    <n v="2013"/>
    <s v=" TJ"/>
    <s v="–"/>
    <n v="69328"/>
    <s v="–"/>
    <x v="0"/>
    <x v="0"/>
  </r>
  <r>
    <s v=" "/>
    <n v="2014"/>
    <m/>
    <s v="–"/>
    <n v="68975"/>
    <s v="–"/>
    <x v="4"/>
    <x v="1"/>
  </r>
  <r>
    <s v="   Oleje napędowe pozostałe"/>
    <n v="2013"/>
    <s v="tys. t"/>
    <s v="–"/>
    <n v="0"/>
    <s v="–"/>
    <x v="0"/>
    <x v="0"/>
  </r>
  <r>
    <s v="   Other diesel oil"/>
    <n v="2014"/>
    <s v="103 t"/>
    <s v="–"/>
    <n v="0"/>
    <s v="–"/>
    <x v="0"/>
    <x v="0"/>
  </r>
  <r>
    <m/>
    <n v="2013"/>
    <s v=" TJ"/>
    <s v="–"/>
    <n v="11"/>
    <s v="–"/>
    <x v="0"/>
    <x v="0"/>
  </r>
  <r>
    <m/>
    <n v="2014"/>
    <m/>
    <s v="–"/>
    <n v="0"/>
    <s v="–"/>
    <x v="4"/>
    <x v="1"/>
  </r>
  <r>
    <s v="                                        "/>
    <s v="  "/>
    <s v="                "/>
    <s v="          "/>
    <s v="          "/>
    <s v="          "/>
    <x v="0"/>
    <x v="0"/>
  </r>
  <r>
    <s v="   Lekki olej opałowy"/>
    <n v="2013"/>
    <s v="tys. t"/>
    <n v="80"/>
    <n v="80"/>
    <n v="354"/>
    <x v="0"/>
    <x v="0"/>
  </r>
  <r>
    <s v="   Light fuel oil"/>
    <n v="2014"/>
    <s v="103 t"/>
    <n v="70"/>
    <n v="70"/>
    <n v="321"/>
    <x v="0"/>
    <x v="0"/>
  </r>
  <r>
    <m/>
    <n v="2013"/>
    <s v=" TJ"/>
    <n v="3499"/>
    <n v="3499"/>
    <n v="15475"/>
    <x v="0"/>
    <x v="0"/>
  </r>
  <r>
    <m/>
    <n v="2014"/>
    <m/>
    <n v="3010"/>
    <n v="3010"/>
    <n v="13814"/>
    <x v="4"/>
    <x v="1"/>
  </r>
  <r>
    <m/>
    <m/>
    <m/>
    <m/>
    <m/>
    <m/>
    <x v="0"/>
    <x v="0"/>
  </r>
  <r>
    <s v="   Ciężki olej opałowy"/>
    <n v="2013"/>
    <s v="tys. t"/>
    <s v="–"/>
    <n v="24"/>
    <s v="–"/>
    <x v="0"/>
    <x v="0"/>
  </r>
  <r>
    <s v="   Heavy fuel oil"/>
    <n v="2014"/>
    <s v="103 t"/>
    <s v="–"/>
    <n v="11"/>
    <s v="–"/>
    <x v="0"/>
    <x v="0"/>
  </r>
  <r>
    <m/>
    <n v="2013"/>
    <s v=" TJ"/>
    <s v="–"/>
    <n v="988"/>
    <s v="–"/>
    <x v="0"/>
    <x v="0"/>
  </r>
  <r>
    <m/>
    <n v="2014"/>
    <m/>
    <s v="–"/>
    <n v="467"/>
    <s v="–"/>
    <x v="4"/>
    <x v="1"/>
  </r>
  <r>
    <m/>
    <m/>
    <m/>
    <m/>
    <m/>
    <m/>
    <x v="0"/>
    <x v="0"/>
  </r>
  <r>
    <s v="   Półprodukty z przerobu ropy naftowej"/>
    <n v="2013"/>
    <s v="tys. t"/>
    <s v="–"/>
    <s v="–"/>
    <s v="–"/>
    <x v="0"/>
    <x v="0"/>
  </r>
  <r>
    <s v="   Feedstocks"/>
    <n v="2014"/>
    <s v="103 t"/>
    <s v="–"/>
    <s v="–"/>
    <s v="–"/>
    <x v="0"/>
    <x v="0"/>
  </r>
  <r>
    <s v=" "/>
    <n v="2013"/>
    <s v=" TJ"/>
    <s v="–"/>
    <s v="–"/>
    <s v="–"/>
    <x v="0"/>
    <x v="0"/>
  </r>
  <r>
    <s v=" "/>
    <n v="2014"/>
    <m/>
    <s v="–"/>
    <s v="–"/>
    <s v="–"/>
    <x v="0"/>
    <x v="0"/>
  </r>
  <r>
    <s v="   Produkty nieenergetyczne"/>
    <n v="2013"/>
    <s v=" TJ"/>
    <s v="–"/>
    <n v="28"/>
    <n v="3953"/>
    <x v="0"/>
    <x v="0"/>
  </r>
  <r>
    <s v="   Non-energy products"/>
    <n v="2014"/>
    <m/>
    <s v="–"/>
    <n v="58"/>
    <n v="4447"/>
    <x v="0"/>
    <x v="0"/>
  </r>
  <r>
    <m/>
    <m/>
    <m/>
    <m/>
    <m/>
    <m/>
    <x v="0"/>
    <x v="0"/>
  </r>
  <r>
    <s v="   Gaz rafineryjny"/>
    <n v="2013"/>
    <s v="tys. t"/>
    <s v="–"/>
    <s v="–"/>
    <s v="–"/>
    <x v="0"/>
    <x v="0"/>
  </r>
  <r>
    <s v="   Refinery gas"/>
    <n v="2014"/>
    <s v="103 t"/>
    <s v="–"/>
    <s v="–"/>
    <s v="–"/>
    <x v="0"/>
    <x v="0"/>
  </r>
  <r>
    <s v=" "/>
    <n v="2013"/>
    <s v=" TJ"/>
    <s v="–"/>
    <s v="–"/>
    <s v="–"/>
    <x v="0"/>
    <x v="0"/>
  </r>
  <r>
    <s v=" "/>
    <n v="2014"/>
    <m/>
    <s v="–"/>
    <s v="–"/>
    <s v="–"/>
    <x v="0"/>
    <x v="0"/>
  </r>
  <r>
    <s v="   Gaz koksowniczy"/>
    <n v="2013"/>
    <s v="mln m3"/>
    <s v="–"/>
    <s v="–"/>
    <s v="–"/>
    <x v="0"/>
    <x v="0"/>
  </r>
  <r>
    <s v="   Coke oven gas"/>
    <n v="2014"/>
    <s v="106 m3"/>
    <s v="–"/>
    <s v="–"/>
    <s v="–"/>
    <x v="0"/>
    <x v="0"/>
  </r>
  <r>
    <s v=" "/>
    <n v="2013"/>
    <s v=" TJ"/>
    <s v="–"/>
    <s v="–"/>
    <s v="–"/>
    <x v="0"/>
    <x v="0"/>
  </r>
  <r>
    <s v=" "/>
    <n v="2014"/>
    <m/>
    <s v="–"/>
    <s v="–"/>
    <s v="–"/>
    <x v="0"/>
    <x v="0"/>
  </r>
  <r>
    <s v="   Gaz wielkopiecowy"/>
    <n v="2013"/>
    <s v="mln m3"/>
    <s v="–"/>
    <s v="–"/>
    <s v="–"/>
    <x v="0"/>
    <x v="0"/>
  </r>
  <r>
    <s v="   Gas manufactured from coal"/>
    <n v="2014"/>
    <s v="106 m3"/>
    <s v="–"/>
    <s v="–"/>
    <s v="–"/>
    <x v="0"/>
    <x v="0"/>
  </r>
  <r>
    <s v=" "/>
    <n v="2013"/>
    <s v=" TJ"/>
    <s v="–"/>
    <s v="–"/>
    <s v="–"/>
    <x v="0"/>
    <x v="0"/>
  </r>
  <r>
    <s v=" "/>
    <n v="2014"/>
    <m/>
    <s v="–"/>
    <s v="–"/>
    <s v="–"/>
    <x v="0"/>
    <x v="0"/>
  </r>
  <r>
    <s v="   Energia elektryczna"/>
    <n v="2013"/>
    <s v="GWh"/>
    <n v="28442"/>
    <n v="1539"/>
    <n v="39250"/>
    <x v="0"/>
    <x v="0"/>
  </r>
  <r>
    <s v="   Electricity"/>
    <n v="2014"/>
    <m/>
    <n v="28083"/>
    <n v="1500"/>
    <n v="41268"/>
    <x v="0"/>
    <x v="0"/>
  </r>
  <r>
    <s v=" "/>
    <n v="2013"/>
    <s v=" TJ"/>
    <n v="102391"/>
    <n v="5540"/>
    <n v="141302"/>
    <x v="0"/>
    <x v="0"/>
  </r>
  <r>
    <s v=" "/>
    <n v="2014"/>
    <m/>
    <n v="101099"/>
    <n v="5400"/>
    <n v="148566"/>
    <x v="5"/>
    <x v="1"/>
  </r>
  <r>
    <s v="   Ciepło"/>
    <n v="2013"/>
    <s v=" TJ"/>
    <n v="176000"/>
    <n v="1000"/>
    <n v="36000"/>
    <x v="0"/>
    <x v="0"/>
  </r>
  <r>
    <s v="   Heat"/>
    <n v="2014"/>
    <m/>
    <n v="163000"/>
    <n v="900"/>
    <n v="35242"/>
    <x v="6"/>
    <x v="1"/>
  </r>
  <r>
    <s v="       - w tym ciepło z odzysku"/>
    <n v="2013"/>
    <s v=" TJ"/>
    <s v="x"/>
    <s v="x"/>
    <s v="x"/>
    <x v="0"/>
    <x v="0"/>
  </r>
  <r>
    <s v="       of which heat from returns"/>
    <n v="2014"/>
    <m/>
    <s v="x"/>
    <s v="x"/>
    <s v="x"/>
    <x v="0"/>
    <x v="0"/>
  </r>
  <r>
    <m/>
    <m/>
    <m/>
    <m/>
    <m/>
    <m/>
    <x v="0"/>
    <x v="0"/>
  </r>
  <r>
    <s v=" Energia z odzysku"/>
    <n v="2013"/>
    <s v=" TJ"/>
    <s v="–"/>
    <s v="–"/>
    <s v="–"/>
    <x v="0"/>
    <x v="0"/>
  </r>
  <r>
    <s v=" Energy from returns"/>
    <n v="2014"/>
    <m/>
    <s v="–"/>
    <s v="–"/>
    <s v="–"/>
    <x v="0"/>
    <x v="0"/>
  </r>
  <r>
    <m/>
    <m/>
    <m/>
    <m/>
    <m/>
    <m/>
    <x v="0"/>
    <x v="0"/>
  </r>
  <r>
    <s v="   Paliwa odpadowe gazowe"/>
    <n v="2013"/>
    <s v=" TJ"/>
    <s v="–"/>
    <s v="–"/>
    <s v="–"/>
    <x v="0"/>
    <x v="0"/>
  </r>
  <r>
    <s v="   Gaseous waste fuels"/>
    <n v="2014"/>
    <m/>
    <s v="–"/>
    <s v="–"/>
    <s v="–"/>
    <x v="0"/>
    <x v="0"/>
  </r>
  <r>
    <m/>
    <m/>
    <m/>
    <m/>
    <m/>
    <m/>
    <x v="0"/>
    <x v="0"/>
  </r>
  <r>
    <s v="   Ciepło z odzysku"/>
    <n v="2013"/>
    <s v=" TJ"/>
    <s v="–"/>
    <s v="–"/>
    <s v="–"/>
    <x v="0"/>
    <x v="0"/>
  </r>
  <r>
    <s v="   Heat from returns"/>
    <n v="2014"/>
    <m/>
    <s v="–"/>
    <s v="–"/>
    <s v="–"/>
    <x v="0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11"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Energia ogółem"/>
    <n v="2013"/>
    <s v=" TJ"/>
    <n v="837516"/>
    <n v="604311"/>
    <n v="1382959"/>
    <n v="58868"/>
    <n v="39"/>
    <s v=""/>
    <s v=""/>
    <x v="0"/>
    <x v="1"/>
  </r>
  <r>
    <s v=" Total energy"/>
    <n v="2014"/>
    <s v=" "/>
    <n v="792277"/>
    <n v="570230"/>
    <n v="1307545"/>
    <n v="54963"/>
    <n v="48"/>
    <s v=""/>
    <s v=""/>
    <x v="0"/>
    <x v="1"/>
  </r>
  <r>
    <m/>
    <m/>
    <m/>
    <m/>
    <m/>
    <m/>
    <m/>
    <m/>
    <s v=""/>
    <s v=""/>
    <x v="0"/>
    <x v="1"/>
  </r>
  <r>
    <s v=" Energia pierwotna"/>
    <n v="2013"/>
    <s v=" TJ"/>
    <n v="1364640"/>
    <s v="–"/>
    <n v="1364565"/>
    <n v="75"/>
    <n v="1"/>
    <s v=""/>
    <s v=""/>
    <x v="0"/>
    <x v="1"/>
  </r>
  <r>
    <s v=" Primary energy"/>
    <n v="2014"/>
    <m/>
    <n v="1288062"/>
    <s v="–"/>
    <n v="1288032"/>
    <n v="30"/>
    <n v="0"/>
    <s v=""/>
    <s v=""/>
    <x v="0"/>
    <x v="1"/>
  </r>
  <r>
    <m/>
    <m/>
    <m/>
    <m/>
    <m/>
    <m/>
    <m/>
    <m/>
    <s v=""/>
    <s v=""/>
    <x v="0"/>
    <x v="1"/>
  </r>
  <r>
    <s v="   Węgiel kamienny energetyczny"/>
    <n v="2013"/>
    <s v="tys. t"/>
    <n v="33042"/>
    <s v="–"/>
    <n v="33042"/>
    <s v="–"/>
    <s v="–"/>
    <s v=""/>
    <s v=""/>
    <x v="0"/>
    <x v="1"/>
  </r>
  <r>
    <s v="   Steam coal"/>
    <n v="2014"/>
    <s v="103 t"/>
    <n v="29734"/>
    <s v="–"/>
    <n v="29734"/>
    <n v="0"/>
    <s v="–"/>
    <s v=""/>
    <s v=""/>
    <x v="0"/>
    <x v="1"/>
  </r>
  <r>
    <s v=" "/>
    <n v="2013"/>
    <s v=" TJ"/>
    <n v="701735"/>
    <s v="–"/>
    <n v="701735"/>
    <s v="–"/>
    <s v="–"/>
    <s v=""/>
    <s v=""/>
    <x v="0"/>
    <x v="1"/>
  </r>
  <r>
    <s v=" "/>
    <n v="2014"/>
    <s v=" "/>
    <n v="636294"/>
    <s v="–"/>
    <n v="636293"/>
    <n v="1"/>
    <s v="–"/>
    <n v="636294"/>
    <n v="1"/>
    <x v="1"/>
    <x v="2"/>
  </r>
  <r>
    <s v="   Węgiel kamienny koksowy"/>
    <n v="2013"/>
    <s v="tys. t"/>
    <s v="–"/>
    <s v="–"/>
    <s v="–"/>
    <s v="–"/>
    <s v="–"/>
    <s v=""/>
    <s v=""/>
    <x v="0"/>
    <x v="1"/>
  </r>
  <r>
    <s v="   Coking coa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Węgiel brunatny"/>
    <n v="2013"/>
    <s v="tys. t"/>
    <n v="65033"/>
    <s v="–"/>
    <n v="65033"/>
    <s v="–"/>
    <s v="–"/>
    <s v=""/>
    <s v=""/>
    <x v="0"/>
    <x v="1"/>
  </r>
  <r>
    <s v="   Lignite"/>
    <n v="2014"/>
    <s v="103 t"/>
    <n v="63177"/>
    <s v="–"/>
    <n v="63175"/>
    <n v="2"/>
    <s v="–"/>
    <s v=""/>
    <s v=""/>
    <x v="0"/>
    <x v="1"/>
  </r>
  <r>
    <s v=" "/>
    <n v="2013"/>
    <s v=" TJ"/>
    <n v="539268"/>
    <s v="–"/>
    <n v="539268"/>
    <s v="–"/>
    <s v="–"/>
    <s v=""/>
    <s v=""/>
    <x v="0"/>
    <x v="1"/>
  </r>
  <r>
    <s v=" "/>
    <n v="2014"/>
    <s v=" "/>
    <n v="513090"/>
    <s v="–"/>
    <n v="513074"/>
    <n v="15"/>
    <s v="–"/>
    <n v="513089"/>
    <n v="15"/>
    <x v="1"/>
    <x v="2"/>
  </r>
  <r>
    <s v="   Ropa naftowa"/>
    <n v="2013"/>
    <s v="tys. t"/>
    <s v="–"/>
    <s v="–"/>
    <s v="–"/>
    <s v="–"/>
    <s v="–"/>
    <s v=""/>
    <s v=""/>
    <x v="0"/>
    <x v="1"/>
  </r>
  <r>
    <s v="   Crude oi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Gaz ziemny wysokometanowy"/>
    <n v="2013"/>
    <s v="mln m3"/>
    <n v="460"/>
    <s v="–"/>
    <n v="460"/>
    <n v="0"/>
    <s v="–"/>
    <s v=""/>
    <s v=""/>
    <x v="0"/>
    <x v="1"/>
  </r>
  <r>
    <s v="   High-methane natural gas"/>
    <n v="2014"/>
    <s v="106 m3"/>
    <n v="446"/>
    <s v="–"/>
    <n v="446"/>
    <n v="0"/>
    <s v="–"/>
    <s v=""/>
    <s v=""/>
    <x v="0"/>
    <x v="1"/>
  </r>
  <r>
    <s v=" "/>
    <n v="2013"/>
    <s v=" TJ"/>
    <n v="15910"/>
    <s v="–"/>
    <n v="15900"/>
    <n v="10"/>
    <s v="–"/>
    <s v=""/>
    <s v=""/>
    <x v="0"/>
    <x v="1"/>
  </r>
  <r>
    <s v=" "/>
    <n v="2014"/>
    <s v=" "/>
    <n v="15214"/>
    <s v="–"/>
    <n v="15204"/>
    <n v="10"/>
    <s v="–"/>
    <n v="15214"/>
    <n v="10"/>
    <x v="2"/>
    <x v="2"/>
  </r>
  <r>
    <s v="   Gaz ziemny zaazotowany"/>
    <n v="2013"/>
    <s v="mln m3"/>
    <n v="586"/>
    <s v="–"/>
    <n v="586"/>
    <s v="–"/>
    <s v="–"/>
    <s v=""/>
    <s v=""/>
    <x v="0"/>
    <x v="1"/>
  </r>
  <r>
    <s v="   Nitrified natural gas"/>
    <n v="2014"/>
    <s v="106 m3"/>
    <n v="584"/>
    <s v="–"/>
    <n v="584"/>
    <s v="–"/>
    <s v="–"/>
    <s v=""/>
    <s v=""/>
    <x v="0"/>
    <x v="1"/>
  </r>
  <r>
    <s v=" "/>
    <n v="2013"/>
    <s v=" TJ"/>
    <n v="14763"/>
    <s v="–"/>
    <n v="14763"/>
    <s v="–"/>
    <s v="–"/>
    <s v=""/>
    <s v=""/>
    <x v="0"/>
    <x v="1"/>
  </r>
  <r>
    <s v=" "/>
    <n v="2014"/>
    <s v=" "/>
    <n v="14719"/>
    <s v="–"/>
    <n v="14719"/>
    <s v="–"/>
    <s v="–"/>
    <n v="14719"/>
    <n v="0"/>
    <x v="2"/>
    <x v="2"/>
  </r>
  <r>
    <s v="   Torf i drewno"/>
    <n v="2013"/>
    <s v="tys. m3"/>
    <n v="3068"/>
    <s v="–"/>
    <n v="3062"/>
    <n v="7"/>
    <s v="–"/>
    <s v=""/>
    <s v=""/>
    <x v="0"/>
    <x v="1"/>
  </r>
  <r>
    <s v="   Peat and wood"/>
    <n v="2014"/>
    <s v="103 m3"/>
    <n v="3215"/>
    <s v="–"/>
    <n v="3215"/>
    <s v="–"/>
    <s v="–"/>
    <s v=""/>
    <s v=""/>
    <x v="0"/>
    <x v="1"/>
  </r>
  <r>
    <s v=" "/>
    <n v="2013"/>
    <s v=" TJ"/>
    <n v="29148"/>
    <s v="–"/>
    <n v="29084"/>
    <n v="64"/>
    <s v="–"/>
    <s v=""/>
    <s v=""/>
    <x v="0"/>
    <x v="1"/>
  </r>
  <r>
    <s v=" "/>
    <n v="2014"/>
    <s v=" "/>
    <n v="30544"/>
    <s v="–"/>
    <n v="30544"/>
    <s v="–"/>
    <s v="–"/>
    <n v="30544"/>
    <n v="0"/>
    <x v="3"/>
    <x v="2"/>
  </r>
  <r>
    <s v="   Energia wody i wiatru"/>
    <n v="2013"/>
    <s v=" TJ"/>
    <n v="29174"/>
    <s v="–"/>
    <n v="29174"/>
    <s v="–"/>
    <s v="–"/>
    <s v=""/>
    <s v=""/>
    <x v="0"/>
    <x v="1"/>
  </r>
  <r>
    <s v="   Hydro and wind energy"/>
    <n v="2014"/>
    <s v=" "/>
    <n v="34292"/>
    <s v="–"/>
    <n v="34292"/>
    <s v="–"/>
    <s v="–"/>
    <s v=""/>
    <s v=""/>
    <x v="0"/>
    <x v="1"/>
  </r>
  <r>
    <m/>
    <m/>
    <m/>
    <m/>
    <m/>
    <m/>
    <m/>
    <m/>
    <s v=""/>
    <s v=""/>
    <x v="0"/>
    <x v="1"/>
  </r>
  <r>
    <s v="   Energia geotermalna"/>
    <n v="2013"/>
    <s v=" TJ"/>
    <s v="–"/>
    <s v="–"/>
    <s v="–"/>
    <s v="–"/>
    <s v="–"/>
    <s v=""/>
    <s v=""/>
    <x v="0"/>
    <x v="1"/>
  </r>
  <r>
    <s v="   Geothermal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Biogaz"/>
    <n v="2013"/>
    <s v=" TJ"/>
    <n v="260"/>
    <s v="–"/>
    <n v="260"/>
    <s v="–"/>
    <s v="–"/>
    <s v=""/>
    <s v=""/>
    <x v="0"/>
    <x v="1"/>
  </r>
  <r>
    <s v="   Biogas"/>
    <n v="2014"/>
    <s v=" "/>
    <n v="390"/>
    <s v="–"/>
    <n v="390"/>
    <s v="–"/>
    <s v="–"/>
    <n v="390"/>
    <n v="0"/>
    <x v="3"/>
    <x v="2"/>
  </r>
  <r>
    <m/>
    <m/>
    <m/>
    <m/>
    <m/>
    <m/>
    <m/>
    <m/>
    <s v=""/>
    <s v=""/>
    <x v="0"/>
    <x v="1"/>
  </r>
  <r>
    <s v="   Paliwa odpadowe stałe roślinne"/>
    <n v="2013"/>
    <s v=" TJ"/>
    <n v="34273"/>
    <s v="–"/>
    <n v="34273"/>
    <s v="–"/>
    <s v="–"/>
    <s v=""/>
    <s v=""/>
    <x v="0"/>
    <x v="1"/>
  </r>
  <r>
    <s v="   i zwierzęce"/>
    <n v="2014"/>
    <s v=" "/>
    <n v="43487"/>
    <s v="–"/>
    <n v="43487"/>
    <s v="–"/>
    <s v="–"/>
    <n v="43487"/>
    <n v="0"/>
    <x v="3"/>
    <x v="2"/>
  </r>
  <r>
    <s v="   Solid biomass and animal products"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   Odpady przemysłowe stałe i ciekłe"/>
    <n v="2013"/>
    <s v=" TJ"/>
    <n v="1"/>
    <s v="–"/>
    <s v="–"/>
    <n v="1"/>
    <n v="1"/>
    <s v=""/>
    <s v=""/>
    <x v="0"/>
    <x v="1"/>
  </r>
  <r>
    <s v="   Industrial wastes"/>
    <n v="2014"/>
    <s v=" "/>
    <n v="0"/>
    <s v="–"/>
    <s v="–"/>
    <n v="0"/>
    <n v="0"/>
    <s v=""/>
    <s v=""/>
    <x v="0"/>
    <x v="1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  Odpady komunalne"/>
    <n v="2013"/>
    <s v=" TJ"/>
    <n v="99"/>
    <s v="–"/>
    <n v="99"/>
    <n v="0"/>
    <s v="–"/>
    <s v=""/>
    <s v=""/>
    <x v="0"/>
    <x v="1"/>
  </r>
  <r>
    <s v="   Municipal wastes"/>
    <n v="2014"/>
    <s v=" "/>
    <n v="29"/>
    <s v="–"/>
    <n v="29"/>
    <s v="–"/>
    <s v="–"/>
    <n v="29"/>
    <n v="0"/>
    <x v="3"/>
    <x v="2"/>
  </r>
  <r>
    <m/>
    <m/>
    <m/>
    <m/>
    <m/>
    <m/>
    <m/>
    <m/>
    <s v=""/>
    <s v=""/>
    <x v="0"/>
    <x v="1"/>
  </r>
  <r>
    <s v="   Paliwa ciekłe z biomasy"/>
    <n v="2013"/>
    <s v=" TJ"/>
    <n v="7"/>
    <s v="–"/>
    <n v="7"/>
    <s v="–"/>
    <s v="–"/>
    <s v=""/>
    <s v=""/>
    <x v="0"/>
    <x v="1"/>
  </r>
  <r>
    <s v="   Liquid fuels from biomass"/>
    <n v="2014"/>
    <s v=" "/>
    <n v="4"/>
    <s v="–"/>
    <s v="–"/>
    <n v="4"/>
    <s v="–"/>
    <n v="4"/>
    <n v="4"/>
    <x v="3"/>
    <x v="2"/>
  </r>
  <r>
    <m/>
    <m/>
    <m/>
    <m/>
    <m/>
    <m/>
    <m/>
    <m/>
    <s v=""/>
    <s v=""/>
    <x v="0"/>
    <x v="1"/>
  </r>
  <r>
    <s v="   Inne surowce energetyczne"/>
    <n v="2013"/>
    <s v="TJ"/>
    <s v="–"/>
    <s v="–"/>
    <s v="–"/>
    <s v="–"/>
    <s v="–"/>
    <s v=""/>
    <s v=""/>
    <x v="0"/>
    <x v="1"/>
  </r>
  <r>
    <s v="   Other energy source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Energia pochodna"/>
    <n v="2013"/>
    <s v=" TJ"/>
    <n v="-527124"/>
    <n v="604311"/>
    <n v="18394"/>
    <n v="58793"/>
    <n v="38"/>
    <s v=""/>
    <s v=""/>
    <x v="0"/>
    <x v="1"/>
  </r>
  <r>
    <s v=" Derived energy"/>
    <n v="2014"/>
    <s v=" "/>
    <n v="-495785"/>
    <n v="570230"/>
    <n v="19469"/>
    <n v="54977"/>
    <n v="48"/>
    <s v=""/>
    <s v=""/>
    <x v="0"/>
    <x v="1"/>
  </r>
  <r>
    <m/>
    <m/>
    <m/>
    <m/>
    <m/>
    <m/>
    <m/>
    <m/>
    <s v=""/>
    <s v=""/>
    <x v="0"/>
    <x v="1"/>
  </r>
  <r>
    <s v="   Brykiety z węgla kamiennego"/>
    <n v="2013"/>
    <s v="tys. t"/>
    <s v="–"/>
    <s v="–"/>
    <s v="–"/>
    <s v="–"/>
    <s v="–"/>
    <s v=""/>
    <s v=""/>
    <x v="0"/>
    <x v="1"/>
  </r>
  <r>
    <s v="   Hard coal briquette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Brykiety z węgla brunatnego"/>
    <n v="2013"/>
    <s v="tys. t"/>
    <s v="–"/>
    <s v="–"/>
    <s v="–"/>
    <s v="–"/>
    <s v="–"/>
    <s v=""/>
    <s v=""/>
    <x v="0"/>
    <x v="1"/>
  </r>
  <r>
    <s v="   Lignite briquettes (BKB)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Koks i półkoks"/>
    <n v="2013"/>
    <s v="tys. t"/>
    <n v="0"/>
    <s v="–"/>
    <n v="0"/>
    <n v="0"/>
    <s v="–"/>
    <s v=""/>
    <s v=""/>
    <x v="0"/>
    <x v="1"/>
  </r>
  <r>
    <s v="   Coke and semi-coke"/>
    <n v="2014"/>
    <s v="103 t"/>
    <n v="0"/>
    <s v="–"/>
    <n v="0"/>
    <n v="0"/>
    <s v="–"/>
    <s v=""/>
    <s v=""/>
    <x v="0"/>
    <x v="1"/>
  </r>
  <r>
    <s v=" "/>
    <n v="2013"/>
    <s v=" TJ"/>
    <n v="1"/>
    <s v="–"/>
    <n v="0"/>
    <n v="1"/>
    <s v="–"/>
    <s v=""/>
    <s v=""/>
    <x v="0"/>
    <x v="1"/>
  </r>
  <r>
    <s v=" "/>
    <n v="2014"/>
    <s v=" "/>
    <n v="1"/>
    <s v="–"/>
    <n v="0"/>
    <n v="1"/>
    <s v="–"/>
    <n v="1"/>
    <n v="1"/>
    <x v="1"/>
    <x v="2"/>
  </r>
  <r>
    <s v="   Gaz ciekły"/>
    <n v="2013"/>
    <s v="tys. t"/>
    <n v="0"/>
    <s v="–"/>
    <n v="0"/>
    <n v="0"/>
    <s v="–"/>
    <s v=""/>
    <s v=""/>
    <x v="0"/>
    <x v="1"/>
  </r>
  <r>
    <s v="   Liquefied petroleum gas (LPG)"/>
    <n v="2014"/>
    <s v="103 t"/>
    <n v="0"/>
    <s v="–"/>
    <s v="–"/>
    <n v="0"/>
    <s v="–"/>
    <s v=""/>
    <s v=""/>
    <x v="0"/>
    <x v="1"/>
  </r>
  <r>
    <s v=" "/>
    <n v="2013"/>
    <s v=" TJ"/>
    <n v="4"/>
    <s v="–"/>
    <n v="1"/>
    <n v="3"/>
    <s v="–"/>
    <s v=""/>
    <s v=""/>
    <x v="0"/>
    <x v="1"/>
  </r>
  <r>
    <m/>
    <n v="2014"/>
    <m/>
    <n v="3"/>
    <s v="–"/>
    <s v="–"/>
    <n v="3"/>
    <s v="–"/>
    <n v="3"/>
    <n v="3"/>
    <x v="2"/>
    <x v="2"/>
  </r>
  <r>
    <s v="   Benzyny silnikowe"/>
    <n v="2013"/>
    <s v="tys. t"/>
    <n v="2"/>
    <s v="–"/>
    <s v="–"/>
    <n v="2"/>
    <s v="–"/>
    <s v=""/>
    <s v=""/>
    <x v="0"/>
    <x v="1"/>
  </r>
  <r>
    <s v="   Motor gasoline"/>
    <n v="2014"/>
    <s v="103 t"/>
    <n v="2"/>
    <s v="–"/>
    <s v="–"/>
    <n v="2"/>
    <s v="–"/>
    <s v=""/>
    <s v=""/>
    <x v="0"/>
    <x v="1"/>
  </r>
  <r>
    <s v=" "/>
    <n v="2013"/>
    <s v=" TJ"/>
    <n v="90"/>
    <s v="–"/>
    <s v="–"/>
    <n v="90"/>
    <s v="–"/>
    <s v=""/>
    <s v=""/>
    <x v="0"/>
    <x v="1"/>
  </r>
  <r>
    <s v=" "/>
    <n v="2014"/>
    <m/>
    <n v="107"/>
    <s v="–"/>
    <s v="–"/>
    <n v="107"/>
    <s v="–"/>
    <n v="107"/>
    <n v="107"/>
    <x v="4"/>
    <x v="2"/>
  </r>
  <r>
    <s v="   Benzyny lotnicze"/>
    <n v="2013"/>
    <s v="tys. t"/>
    <s v="–"/>
    <s v="–"/>
    <s v="–"/>
    <s v="–"/>
    <s v="–"/>
    <s v=""/>
    <s v=""/>
    <x v="0"/>
    <x v="1"/>
  </r>
  <r>
    <s v="   Aviation gasoline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Paliwa odrzutowe"/>
    <n v="2013"/>
    <s v="tys. t"/>
    <s v="–"/>
    <s v="–"/>
    <s v="–"/>
    <s v="–"/>
    <s v="–"/>
    <s v=""/>
    <s v=""/>
    <x v="0"/>
    <x v="1"/>
  </r>
  <r>
    <s v="   Jet fue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Olej napędowy I"/>
    <n v="2013"/>
    <s v="tys. t"/>
    <n v="14"/>
    <s v="–"/>
    <s v="–"/>
    <n v="14"/>
    <s v="–"/>
    <s v=""/>
    <s v=""/>
    <x v="0"/>
    <x v="1"/>
  </r>
  <r>
    <s v="   Automotive diesel oil"/>
    <n v="2014"/>
    <s v="103 t"/>
    <n v="15"/>
    <s v="–"/>
    <s v="–"/>
    <n v="15"/>
    <s v="–"/>
    <s v=""/>
    <s v=""/>
    <x v="0"/>
    <x v="1"/>
  </r>
  <r>
    <s v=" "/>
    <n v="2013"/>
    <s v=" TJ"/>
    <n v="601"/>
    <s v="–"/>
    <s v="–"/>
    <n v="601"/>
    <s v="–"/>
    <s v=""/>
    <s v=""/>
    <x v="0"/>
    <x v="1"/>
  </r>
  <r>
    <s v=" "/>
    <n v="2014"/>
    <m/>
    <n v="626"/>
    <s v="–"/>
    <s v="–"/>
    <n v="626"/>
    <s v="–"/>
    <n v="626"/>
    <n v="626"/>
    <x v="4"/>
    <x v="2"/>
  </r>
  <r>
    <s v="   Oleje napędowe pozostałe"/>
    <n v="2013"/>
    <s v="tys. t"/>
    <n v="0"/>
    <s v="–"/>
    <s v="–"/>
    <n v="0"/>
    <s v="–"/>
    <s v=""/>
    <s v=""/>
    <x v="0"/>
    <x v="1"/>
  </r>
  <r>
    <s v="   Other diesel oil"/>
    <n v="2014"/>
    <s v="103 t"/>
    <n v="0"/>
    <s v="–"/>
    <s v="–"/>
    <n v="0"/>
    <s v="–"/>
    <s v=""/>
    <s v=""/>
    <x v="0"/>
    <x v="1"/>
  </r>
  <r>
    <m/>
    <n v="2013"/>
    <s v=" TJ"/>
    <n v="3"/>
    <s v="–"/>
    <s v="–"/>
    <n v="3"/>
    <s v="–"/>
    <s v=""/>
    <s v=""/>
    <x v="0"/>
    <x v="1"/>
  </r>
  <r>
    <m/>
    <n v="2014"/>
    <m/>
    <n v="2"/>
    <s v="–"/>
    <s v="–"/>
    <n v="2"/>
    <s v="–"/>
    <n v="2"/>
    <n v="2"/>
    <x v="4"/>
    <x v="2"/>
  </r>
  <r>
    <s v="                                        "/>
    <s v="  "/>
    <s v="                "/>
    <s v="          "/>
    <s v="          "/>
    <s v="          "/>
    <m/>
    <s v="          "/>
    <s v=""/>
    <s v=""/>
    <x v="0"/>
    <x v="1"/>
  </r>
  <r>
    <s v="   Lekki olej opałowy"/>
    <n v="2013"/>
    <s v="tys. t"/>
    <n v="15"/>
    <s v="–"/>
    <n v="12"/>
    <n v="3"/>
    <s v="–"/>
    <s v=""/>
    <s v=""/>
    <x v="0"/>
    <x v="1"/>
  </r>
  <r>
    <s v="   Light fuel oil"/>
    <n v="2014"/>
    <s v="103 t"/>
    <n v="13"/>
    <s v="–"/>
    <n v="10"/>
    <n v="3"/>
    <s v="–"/>
    <s v=""/>
    <s v=""/>
    <x v="0"/>
    <x v="1"/>
  </r>
  <r>
    <m/>
    <n v="2013"/>
    <s v=" TJ"/>
    <n v="645"/>
    <s v="–"/>
    <n v="533"/>
    <n v="112"/>
    <s v="–"/>
    <s v=""/>
    <s v=""/>
    <x v="0"/>
    <x v="1"/>
  </r>
  <r>
    <m/>
    <n v="2014"/>
    <m/>
    <n v="562"/>
    <s v="–"/>
    <n v="447"/>
    <n v="115"/>
    <s v="–"/>
    <n v="562"/>
    <n v="115"/>
    <x v="4"/>
    <x v="2"/>
  </r>
  <r>
    <m/>
    <m/>
    <m/>
    <m/>
    <m/>
    <m/>
    <m/>
    <m/>
    <s v=""/>
    <s v=""/>
    <x v="0"/>
    <x v="1"/>
  </r>
  <r>
    <s v="   Ciężki olej opałowy"/>
    <n v="2013"/>
    <s v="tys. t"/>
    <n v="124"/>
    <s v="–"/>
    <n v="123"/>
    <n v="1"/>
    <s v="–"/>
    <s v=""/>
    <s v=""/>
    <x v="0"/>
    <x v="1"/>
  </r>
  <r>
    <s v="   Heavy fuel oil"/>
    <n v="2014"/>
    <s v="103 t"/>
    <n v="98"/>
    <s v="–"/>
    <n v="97"/>
    <n v="1"/>
    <s v="–"/>
    <s v=""/>
    <s v=""/>
    <x v="0"/>
    <x v="1"/>
  </r>
  <r>
    <m/>
    <n v="2013"/>
    <s v=" TJ"/>
    <n v="5052"/>
    <s v="–"/>
    <n v="5016"/>
    <n v="36"/>
    <s v="–"/>
    <s v=""/>
    <s v=""/>
    <x v="0"/>
    <x v="1"/>
  </r>
  <r>
    <m/>
    <n v="2014"/>
    <m/>
    <n v="3990"/>
    <s v="–"/>
    <n v="3959"/>
    <n v="32"/>
    <s v="–"/>
    <n v="3991"/>
    <n v="32"/>
    <x v="4"/>
    <x v="2"/>
  </r>
  <r>
    <m/>
    <m/>
    <m/>
    <m/>
    <m/>
    <m/>
    <m/>
    <m/>
    <s v=""/>
    <s v=""/>
    <x v="0"/>
    <x v="1"/>
  </r>
  <r>
    <s v="   Półprodukty z przerobu ropy naftowej"/>
    <n v="2013"/>
    <s v="tys. t"/>
    <s v="–"/>
    <s v="–"/>
    <s v="–"/>
    <s v="–"/>
    <s v="–"/>
    <s v=""/>
    <s v=""/>
    <x v="0"/>
    <x v="1"/>
  </r>
  <r>
    <s v="   Feedstock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Produkty nieenergetyczne"/>
    <n v="2013"/>
    <s v=" TJ"/>
    <n v="38"/>
    <s v="–"/>
    <s v="–"/>
    <n v="38"/>
    <n v="38"/>
    <s v=""/>
    <s v=""/>
    <x v="0"/>
    <x v="1"/>
  </r>
  <r>
    <s v="   Non-energy products"/>
    <n v="2014"/>
    <m/>
    <n v="48"/>
    <s v="–"/>
    <s v="–"/>
    <n v="48"/>
    <n v="48"/>
    <s v=""/>
    <s v=""/>
    <x v="0"/>
    <x v="1"/>
  </r>
  <r>
    <m/>
    <m/>
    <m/>
    <m/>
    <m/>
    <m/>
    <m/>
    <m/>
    <s v=""/>
    <s v=""/>
    <x v="0"/>
    <x v="1"/>
  </r>
  <r>
    <s v="   Gaz rafineryjny"/>
    <n v="2013"/>
    <s v="tys. t"/>
    <s v="–"/>
    <s v="–"/>
    <s v="–"/>
    <s v="–"/>
    <s v="–"/>
    <s v=""/>
    <s v=""/>
    <x v="0"/>
    <x v="1"/>
  </r>
  <r>
    <s v="   Refinery ga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Gaz koksowniczy"/>
    <n v="2013"/>
    <s v="mln m3"/>
    <n v="558"/>
    <s v="–"/>
    <n v="557"/>
    <n v="0"/>
    <s v="–"/>
    <s v=""/>
    <s v=""/>
    <x v="0"/>
    <x v="1"/>
  </r>
  <r>
    <s v="   Coke oven gas"/>
    <n v="2014"/>
    <s v="106 m3"/>
    <n v="642"/>
    <s v="–"/>
    <n v="642"/>
    <n v="0"/>
    <s v="–"/>
    <s v=""/>
    <s v=""/>
    <x v="0"/>
    <x v="1"/>
  </r>
  <r>
    <s v=" "/>
    <n v="2013"/>
    <s v=" TJ"/>
    <n v="9856"/>
    <s v="–"/>
    <n v="9854"/>
    <n v="3"/>
    <s v="–"/>
    <s v=""/>
    <s v=""/>
    <x v="0"/>
    <x v="1"/>
  </r>
  <r>
    <s v=" "/>
    <n v="2014"/>
    <m/>
    <n v="11132"/>
    <s v="–"/>
    <n v="11131"/>
    <n v="1"/>
    <s v="–"/>
    <n v="11132"/>
    <n v="1"/>
    <x v="1"/>
    <x v="2"/>
  </r>
  <r>
    <s v="   Gaz wielkopiecowy"/>
    <n v="2013"/>
    <s v="mln m3"/>
    <s v="–"/>
    <s v="–"/>
    <s v="–"/>
    <s v="–"/>
    <s v="–"/>
    <s v=""/>
    <s v=""/>
    <x v="0"/>
    <x v="1"/>
  </r>
  <r>
    <s v="   Gas manufactured from coal"/>
    <n v="2014"/>
    <s v="106 m3"/>
    <n v="266"/>
    <s v="–"/>
    <n v="266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n v="876"/>
    <s v="–"/>
    <n v="876"/>
    <s v="–"/>
    <s v="–"/>
    <n v="876"/>
    <n v="0"/>
    <x v="2"/>
    <x v="2"/>
  </r>
  <r>
    <s v="   Energia elektryczna"/>
    <n v="2013"/>
    <s v="GWh"/>
    <n v="-129869"/>
    <n v="144334"/>
    <n v="830"/>
    <n v="13635"/>
    <s v="–"/>
    <s v=""/>
    <s v=""/>
    <x v="0"/>
    <x v="1"/>
  </r>
  <r>
    <s v="   Electricity"/>
    <n v="2014"/>
    <m/>
    <n v="-124492"/>
    <n v="138378"/>
    <n v="822"/>
    <n v="13064"/>
    <s v="–"/>
    <s v=""/>
    <s v=""/>
    <x v="0"/>
    <x v="1"/>
  </r>
  <r>
    <s v=" "/>
    <n v="2013"/>
    <s v=" TJ"/>
    <n v="-467527"/>
    <n v="519602"/>
    <n v="2990"/>
    <n v="49085"/>
    <s v="–"/>
    <s v=""/>
    <s v=""/>
    <x v="0"/>
    <x v="1"/>
  </r>
  <r>
    <s v=" "/>
    <n v="2014"/>
    <m/>
    <n v="-448173"/>
    <n v="498162"/>
    <n v="2959"/>
    <n v="47031"/>
    <s v="–"/>
    <n v="49990"/>
    <n v="47031"/>
    <x v="5"/>
    <x v="2"/>
  </r>
  <r>
    <s v="   Ciepło"/>
    <n v="2013"/>
    <s v=" TJ"/>
    <n v="-75887"/>
    <n v="84709"/>
    <s v="–"/>
    <n v="8822"/>
    <s v="–"/>
    <s v=""/>
    <s v=""/>
    <x v="0"/>
    <x v="1"/>
  </r>
  <r>
    <s v="   Heat"/>
    <n v="2014"/>
    <m/>
    <n v="-64959"/>
    <n v="72068"/>
    <n v="98"/>
    <n v="7011"/>
    <s v="–"/>
    <n v="7109"/>
    <n v="7011"/>
    <x v="6"/>
    <x v="2"/>
  </r>
  <r>
    <s v="       - w tym ciepło z odzysku"/>
    <n v="2013"/>
    <s v=" TJ"/>
    <s v="x"/>
    <n v="2"/>
    <s v="x"/>
    <s v="x"/>
    <s v="–"/>
    <s v=""/>
    <s v=""/>
    <x v="0"/>
    <x v="1"/>
  </r>
  <r>
    <s v="       of which heat from returns"/>
    <n v="2014"/>
    <m/>
    <s v="x"/>
    <n v="2"/>
    <s v="x"/>
    <s v="x"/>
    <s v="–"/>
    <s v=""/>
    <s v=""/>
    <x v="0"/>
    <x v="1"/>
  </r>
  <r>
    <m/>
    <m/>
    <m/>
    <m/>
    <m/>
    <m/>
    <m/>
    <m/>
    <s v=""/>
    <s v=""/>
    <x v="0"/>
    <x v="1"/>
  </r>
  <r>
    <s v=" Energia z odzysku"/>
    <n v="2013"/>
    <s v=" TJ"/>
    <s v="–"/>
    <s v="–"/>
    <s v="–"/>
    <s v="–"/>
    <s v="–"/>
    <s v=""/>
    <s v=""/>
    <x v="0"/>
    <x v="1"/>
  </r>
  <r>
    <s v=" Energy from returns"/>
    <n v="2014"/>
    <m/>
    <s v="–"/>
    <n v="44"/>
    <n v="44"/>
    <s v="–"/>
    <s v="–"/>
    <s v=""/>
    <s v=""/>
    <x v="0"/>
    <x v="1"/>
  </r>
  <r>
    <m/>
    <m/>
    <m/>
    <m/>
    <m/>
    <m/>
    <m/>
    <m/>
    <s v=""/>
    <s v=""/>
    <x v="0"/>
    <x v="1"/>
  </r>
  <r>
    <s v="   Paliwa odpadowe gazowe"/>
    <n v="2013"/>
    <s v=" TJ"/>
    <s v="–"/>
    <s v="–"/>
    <s v="–"/>
    <s v="–"/>
    <s v="–"/>
    <s v=""/>
    <s v=""/>
    <x v="0"/>
    <x v="1"/>
  </r>
  <r>
    <s v="   Gaseous waste fuels"/>
    <n v="2014"/>
    <m/>
    <s v="–"/>
    <n v="44"/>
    <n v="44"/>
    <s v="–"/>
    <s v="–"/>
    <n v="44"/>
    <n v="0"/>
    <x v="2"/>
    <x v="2"/>
  </r>
  <r>
    <m/>
    <m/>
    <m/>
    <m/>
    <m/>
    <m/>
    <m/>
    <m/>
    <s v=""/>
    <s v=""/>
    <x v="0"/>
    <x v="1"/>
  </r>
  <r>
    <s v="   Ciepło z odzysku"/>
    <n v="2013"/>
    <s v=" TJ"/>
    <s v="–"/>
    <s v="–"/>
    <s v="–"/>
    <s v="–"/>
    <s v="–"/>
    <s v=""/>
    <s v=""/>
    <x v="0"/>
    <x v="1"/>
  </r>
  <r>
    <s v="   Heat from return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m/>
    <s v="   "/>
    <m/>
    <m/>
    <m/>
    <m/>
    <m/>
    <n v="205"/>
    <s v=""/>
    <s v=""/>
    <x v="0"/>
    <x v="1"/>
  </r>
  <r>
    <m/>
    <m/>
    <m/>
    <m/>
    <m/>
    <m/>
    <m/>
    <m/>
    <s v=""/>
    <s v=""/>
    <x v="0"/>
    <x v="1"/>
  </r>
  <r>
    <s v="TABL. 4(64). BILANS ENERGII - GRUPA 35.3 &quot;WYTWARZANIE I ZAOPATRYWANIE W PARĘ WODNĄ, GORĄCĄ WODĘ "/>
    <m/>
    <m/>
    <m/>
    <m/>
    <m/>
    <m/>
    <m/>
    <s v=""/>
    <s v=""/>
    <x v="0"/>
    <x v="1"/>
  </r>
  <r>
    <s v="                      I POWIETRZE DO UKŁADÓW KLIMATYZACYJNYCH&quot;"/>
    <m/>
    <m/>
    <m/>
    <m/>
    <m/>
    <m/>
    <m/>
    <s v=""/>
    <s v=""/>
    <x v="0"/>
    <x v="1"/>
  </r>
  <r>
    <s v="TABLE 4(64). ENERGY BALANCE - GROUP 35.3 &quot;STEAM AND AIR CONDITIONING SUPPLY&quot;"/>
    <m/>
    <m/>
    <m/>
    <m/>
    <m/>
    <m/>
    <m/>
    <s v=""/>
    <s v=""/>
    <x v="0"/>
    <x v="1"/>
  </r>
  <r>
    <s v="WYSZCZEGÓLNIENIE"/>
    <s v="Rok"/>
    <s v="Jednostka miary"/>
    <s v="Zużycie globalne lub saldo wymiany"/>
    <s v="Uzysk z przemian lub odzysk"/>
    <s v="Zużycie na wsad przemian"/>
    <s v="Zużycie bezpośrednie"/>
    <s v="- w tym zużycie nieenergety-czne"/>
    <s v=""/>
    <s v=""/>
    <x v="0"/>
    <x v="1"/>
  </r>
  <r>
    <m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SPECIFICATION "/>
    <s v="Year"/>
    <s v="Unit of measure"/>
    <s v="Global consumption or exchange balance"/>
    <s v="Transforma-tion output or returns"/>
    <s v="Transforma-tion input"/>
    <s v="Direct consumption"/>
    <s v="among which non-energy consumption"/>
    <s v=""/>
    <s v=""/>
    <x v="0"/>
    <x v="1"/>
  </r>
  <r>
    <m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Energia ogółem"/>
    <n v="2013"/>
    <s v=" TJ"/>
    <n v="98213"/>
    <n v="238547"/>
    <n v="293122"/>
    <n v="43637"/>
    <n v="6"/>
    <s v=""/>
    <s v=""/>
    <x v="0"/>
    <x v="1"/>
  </r>
  <r>
    <s v=" Total energy"/>
    <n v="2014"/>
    <s v=" "/>
    <n v="98649"/>
    <n v="231014"/>
    <n v="285609"/>
    <n v="44054"/>
    <n v="17"/>
    <s v=""/>
    <s v=""/>
    <x v="0"/>
    <x v="1"/>
  </r>
  <r>
    <m/>
    <m/>
    <m/>
    <m/>
    <m/>
    <m/>
    <m/>
    <m/>
    <s v=""/>
    <s v=""/>
    <x v="0"/>
    <x v="1"/>
  </r>
  <r>
    <s v=" Energia pierwotna"/>
    <n v="2013"/>
    <s v=" TJ"/>
    <n v="276415"/>
    <s v="–"/>
    <n v="276379"/>
    <n v="36"/>
    <s v="–"/>
    <s v=""/>
    <s v=""/>
    <x v="0"/>
    <x v="1"/>
  </r>
  <r>
    <s v=" Primary energy"/>
    <n v="2014"/>
    <m/>
    <n v="268090"/>
    <s v="–"/>
    <n v="268062"/>
    <n v="28"/>
    <n v="0"/>
    <s v=""/>
    <s v=""/>
    <x v="0"/>
    <x v="1"/>
  </r>
  <r>
    <m/>
    <m/>
    <m/>
    <m/>
    <m/>
    <m/>
    <m/>
    <m/>
    <s v=""/>
    <s v=""/>
    <x v="0"/>
    <x v="1"/>
  </r>
  <r>
    <s v="   Węgiel kamienny energetyczny"/>
    <n v="2013"/>
    <s v="tys. t"/>
    <n v="11314"/>
    <s v="–"/>
    <n v="11314"/>
    <n v="0"/>
    <s v="–"/>
    <s v=""/>
    <s v=""/>
    <x v="0"/>
    <x v="1"/>
  </r>
  <r>
    <s v="   Steam coal"/>
    <n v="2014"/>
    <s v="103 t"/>
    <n v="11044"/>
    <s v="–"/>
    <n v="11043"/>
    <n v="1"/>
    <s v="–"/>
    <s v=""/>
    <s v=""/>
    <x v="0"/>
    <x v="1"/>
  </r>
  <r>
    <s v=" "/>
    <n v="2013"/>
    <s v=" TJ"/>
    <n v="253846"/>
    <s v="–"/>
    <n v="253839"/>
    <n v="7"/>
    <s v="–"/>
    <s v=""/>
    <s v=""/>
    <x v="0"/>
    <x v="1"/>
  </r>
  <r>
    <s v=" "/>
    <n v="2014"/>
    <s v=" "/>
    <n v="244775"/>
    <s v="–"/>
    <n v="244764"/>
    <n v="11"/>
    <s v="–"/>
    <n v="244775"/>
    <n v="11"/>
    <x v="1"/>
    <x v="2"/>
  </r>
  <r>
    <s v="   Węgiel kamienny koksowy"/>
    <n v="2013"/>
    <s v="tys. t"/>
    <n v="0"/>
    <s v="–"/>
    <s v="–"/>
    <n v="0"/>
    <s v="–"/>
    <s v=""/>
    <s v=""/>
    <x v="0"/>
    <x v="1"/>
  </r>
  <r>
    <s v="   Coking coal"/>
    <n v="2014"/>
    <s v="103 t"/>
    <n v="0"/>
    <s v="–"/>
    <s v="–"/>
    <n v="0"/>
    <s v="–"/>
    <s v=""/>
    <s v=""/>
    <x v="0"/>
    <x v="1"/>
  </r>
  <r>
    <s v=" "/>
    <n v="2013"/>
    <s v=" TJ"/>
    <n v="1"/>
    <s v="–"/>
    <s v="–"/>
    <n v="1"/>
    <s v="–"/>
    <s v=""/>
    <s v=""/>
    <x v="0"/>
    <x v="1"/>
  </r>
  <r>
    <s v=" "/>
    <n v="2014"/>
    <s v=" "/>
    <n v="1"/>
    <s v="–"/>
    <s v="–"/>
    <n v="1"/>
    <s v="–"/>
    <n v="1"/>
    <n v="1"/>
    <x v="1"/>
    <x v="2"/>
  </r>
  <r>
    <s v="   Węgiel brunatny"/>
    <n v="2013"/>
    <s v="tys. t"/>
    <n v="35"/>
    <s v="–"/>
    <n v="35"/>
    <s v="–"/>
    <s v="–"/>
    <s v=""/>
    <s v=""/>
    <x v="0"/>
    <x v="1"/>
  </r>
  <r>
    <s v="   Lignite"/>
    <n v="2014"/>
    <s v="103 t"/>
    <n v="29"/>
    <s v="–"/>
    <n v="29"/>
    <s v="–"/>
    <s v="–"/>
    <s v=""/>
    <s v=""/>
    <x v="0"/>
    <x v="1"/>
  </r>
  <r>
    <s v=" "/>
    <n v="2013"/>
    <s v=" TJ"/>
    <n v="400"/>
    <s v="–"/>
    <n v="400"/>
    <s v="–"/>
    <s v="–"/>
    <s v=""/>
    <s v=""/>
    <x v="0"/>
    <x v="1"/>
  </r>
  <r>
    <s v=" "/>
    <n v="2014"/>
    <s v=" "/>
    <n v="328"/>
    <s v="–"/>
    <n v="328"/>
    <s v="–"/>
    <s v="–"/>
    <n v="328"/>
    <n v="0"/>
    <x v="1"/>
    <x v="2"/>
  </r>
  <r>
    <s v="   Ropa naftowa"/>
    <n v="2013"/>
    <s v="tys. t"/>
    <s v="–"/>
    <s v="–"/>
    <s v="–"/>
    <s v="–"/>
    <s v="–"/>
    <s v=""/>
    <s v=""/>
    <x v="0"/>
    <x v="1"/>
  </r>
  <r>
    <s v="   Crude oi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Gaz ziemny wysokometanowy"/>
    <n v="2013"/>
    <s v="mln m3"/>
    <n v="278"/>
    <s v="–"/>
    <n v="277"/>
    <n v="0"/>
    <s v="–"/>
    <s v=""/>
    <s v=""/>
    <x v="0"/>
    <x v="1"/>
  </r>
  <r>
    <s v="   High-methane natural gas"/>
    <n v="2014"/>
    <s v="106 m3"/>
    <n v="304"/>
    <s v="–"/>
    <n v="303"/>
    <n v="0"/>
    <s v="–"/>
    <s v=""/>
    <s v=""/>
    <x v="0"/>
    <x v="1"/>
  </r>
  <r>
    <s v=" "/>
    <n v="2013"/>
    <s v=" TJ"/>
    <n v="9411"/>
    <s v="–"/>
    <n v="9397"/>
    <n v="14"/>
    <s v="–"/>
    <s v=""/>
    <s v=""/>
    <x v="0"/>
    <x v="1"/>
  </r>
  <r>
    <s v=" "/>
    <n v="2014"/>
    <s v=" "/>
    <n v="9998"/>
    <s v="–"/>
    <n v="9983"/>
    <n v="15"/>
    <s v="–"/>
    <n v="9998"/>
    <n v="15"/>
    <x v="2"/>
    <x v="2"/>
  </r>
  <r>
    <s v="   Gaz ziemny zaazotowany"/>
    <n v="2013"/>
    <s v="mln m3"/>
    <n v="30"/>
    <s v="–"/>
    <n v="30"/>
    <n v="0"/>
    <s v="–"/>
    <s v=""/>
    <s v=""/>
    <x v="0"/>
    <x v="1"/>
  </r>
  <r>
    <s v="   Nitrified natural gas"/>
    <n v="2014"/>
    <s v="106 m3"/>
    <n v="25"/>
    <s v="–"/>
    <n v="25"/>
    <n v="0"/>
    <s v="–"/>
    <s v=""/>
    <s v=""/>
    <x v="0"/>
    <x v="1"/>
  </r>
  <r>
    <s v=" "/>
    <n v="2013"/>
    <s v=" TJ"/>
    <n v="790"/>
    <s v="–"/>
    <n v="789"/>
    <n v="0"/>
    <s v="–"/>
    <s v=""/>
    <s v=""/>
    <x v="0"/>
    <x v="1"/>
  </r>
  <r>
    <s v=" "/>
    <n v="2014"/>
    <s v=" "/>
    <n v="676"/>
    <s v="–"/>
    <n v="675"/>
    <n v="1"/>
    <s v="–"/>
    <n v="676"/>
    <n v="1"/>
    <x v="2"/>
    <x v="2"/>
  </r>
  <r>
    <s v="   Torf i drewno"/>
    <n v="2013"/>
    <s v="tys. m3"/>
    <n v="672"/>
    <s v="–"/>
    <n v="671"/>
    <n v="1"/>
    <s v="–"/>
    <s v=""/>
    <s v=""/>
    <x v="0"/>
    <x v="1"/>
  </r>
  <r>
    <s v="   Peat and wood"/>
    <n v="2014"/>
    <s v="103 m3"/>
    <n v="635"/>
    <s v="–"/>
    <n v="635"/>
    <s v="–"/>
    <s v="–"/>
    <s v=""/>
    <s v=""/>
    <x v="0"/>
    <x v="1"/>
  </r>
  <r>
    <s v=" "/>
    <n v="2013"/>
    <s v=" TJ"/>
    <n v="6384"/>
    <s v="–"/>
    <n v="6373"/>
    <n v="11"/>
    <s v="–"/>
    <s v=""/>
    <s v=""/>
    <x v="0"/>
    <x v="1"/>
  </r>
  <r>
    <s v=" "/>
    <n v="2014"/>
    <s v=" "/>
    <n v="6028"/>
    <s v="–"/>
    <n v="6028"/>
    <s v="–"/>
    <s v="–"/>
    <n v="6028"/>
    <n v="0"/>
    <x v="3"/>
    <x v="2"/>
  </r>
  <r>
    <s v="   Energia wody i wiatru"/>
    <n v="2013"/>
    <s v=" TJ"/>
    <s v="–"/>
    <s v="–"/>
    <s v="–"/>
    <s v="–"/>
    <s v="–"/>
    <s v=""/>
    <s v=""/>
    <x v="0"/>
    <x v="1"/>
  </r>
  <r>
    <s v="   Hydro and wind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Energia geotermalna"/>
    <n v="2013"/>
    <s v=" TJ"/>
    <s v="–"/>
    <s v="–"/>
    <s v="–"/>
    <s v="–"/>
    <s v="–"/>
    <s v=""/>
    <s v=""/>
    <x v="0"/>
    <x v="1"/>
  </r>
  <r>
    <s v="   Geothermal energy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Biogaz"/>
    <n v="2013"/>
    <s v=" TJ"/>
    <n v="23"/>
    <s v="–"/>
    <n v="23"/>
    <s v="–"/>
    <s v="–"/>
    <s v=""/>
    <s v=""/>
    <x v="0"/>
    <x v="1"/>
  </r>
  <r>
    <s v="   Biogas"/>
    <n v="2014"/>
    <s v=" "/>
    <n v="60"/>
    <s v="–"/>
    <n v="60"/>
    <s v="–"/>
    <s v="–"/>
    <n v="60"/>
    <n v="0"/>
    <x v="3"/>
    <x v="2"/>
  </r>
  <r>
    <m/>
    <m/>
    <m/>
    <m/>
    <m/>
    <m/>
    <m/>
    <m/>
    <s v=""/>
    <s v=""/>
    <x v="0"/>
    <x v="1"/>
  </r>
  <r>
    <s v="   Paliwa odpadowe stałe roślinne"/>
    <n v="2013"/>
    <s v=" TJ"/>
    <n v="5560"/>
    <s v="–"/>
    <n v="5558"/>
    <n v="2"/>
    <s v="–"/>
    <s v=""/>
    <s v=""/>
    <x v="0"/>
    <x v="1"/>
  </r>
  <r>
    <s v="   i zwierzęce"/>
    <n v="2014"/>
    <s v=" "/>
    <n v="6208"/>
    <s v="–"/>
    <n v="6208"/>
    <s v="–"/>
    <s v="–"/>
    <n v="6208"/>
    <n v="0"/>
    <x v="3"/>
    <x v="2"/>
  </r>
  <r>
    <s v="   Solid biomass and animal products"/>
    <m/>
    <m/>
    <m/>
    <m/>
    <m/>
    <m/>
    <m/>
    <s v=""/>
    <s v=""/>
    <x v="0"/>
    <x v="1"/>
  </r>
  <r>
    <m/>
    <m/>
    <m/>
    <m/>
    <m/>
    <m/>
    <m/>
    <m/>
    <s v=""/>
    <s v=""/>
    <x v="0"/>
    <x v="1"/>
  </r>
  <r>
    <s v="   Odpady przemysłowe stałe i ciekłe"/>
    <n v="2013"/>
    <s v=" TJ"/>
    <s v="–"/>
    <s v="–"/>
    <s v="–"/>
    <s v="–"/>
    <s v="–"/>
    <s v=""/>
    <s v=""/>
    <x v="0"/>
    <x v="1"/>
  </r>
  <r>
    <s v="   Industrial wastes"/>
    <n v="2014"/>
    <s v=" "/>
    <n v="0"/>
    <s v="–"/>
    <s v="–"/>
    <n v="0"/>
    <n v="0"/>
    <s v=""/>
    <s v=""/>
    <x v="0"/>
    <x v="1"/>
  </r>
  <r>
    <s v="                                        "/>
    <m/>
    <s v="                "/>
    <s v="          "/>
    <s v="          "/>
    <s v="          "/>
    <s v="          "/>
    <s v="          "/>
    <s v=""/>
    <s v=""/>
    <x v="0"/>
    <x v="1"/>
  </r>
  <r>
    <s v="   Odpady komunalne"/>
    <n v="2013"/>
    <s v=" TJ"/>
    <s v="–"/>
    <s v="–"/>
    <s v="–"/>
    <s v="–"/>
    <s v="–"/>
    <s v=""/>
    <s v=""/>
    <x v="0"/>
    <x v="1"/>
  </r>
  <r>
    <s v="   Municipal wastes"/>
    <n v="2014"/>
    <s v=" "/>
    <n v="16"/>
    <s v="–"/>
    <n v="16"/>
    <s v="–"/>
    <s v="–"/>
    <n v="16"/>
    <n v="0"/>
    <x v="3"/>
    <x v="2"/>
  </r>
  <r>
    <m/>
    <m/>
    <m/>
    <m/>
    <m/>
    <m/>
    <m/>
    <m/>
    <s v=""/>
    <s v=""/>
    <x v="0"/>
    <x v="1"/>
  </r>
  <r>
    <s v="   Paliwa ciekłe z biomasy"/>
    <n v="2013"/>
    <s v=" TJ"/>
    <s v="–"/>
    <s v="–"/>
    <s v="–"/>
    <s v="–"/>
    <s v="–"/>
    <s v=""/>
    <s v=""/>
    <x v="0"/>
    <x v="1"/>
  </r>
  <r>
    <s v="   Liquid fuels from biomass"/>
    <n v="2014"/>
    <s v=" "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  Inne surowce energetyczne"/>
    <n v="2013"/>
    <s v="TJ"/>
    <s v="–"/>
    <s v="–"/>
    <s v="–"/>
    <s v="–"/>
    <s v="–"/>
    <s v=""/>
    <s v=""/>
    <x v="0"/>
    <x v="1"/>
  </r>
  <r>
    <s v="   Other energy sources"/>
    <n v="2014"/>
    <m/>
    <s v="–"/>
    <s v="–"/>
    <s v="–"/>
    <s v="–"/>
    <s v="–"/>
    <s v=""/>
    <s v=""/>
    <x v="0"/>
    <x v="1"/>
  </r>
  <r>
    <m/>
    <m/>
    <m/>
    <m/>
    <m/>
    <m/>
    <m/>
    <m/>
    <s v=""/>
    <s v=""/>
    <x v="0"/>
    <x v="1"/>
  </r>
  <r>
    <s v=" Energia pochodna"/>
    <n v="2013"/>
    <s v=" TJ"/>
    <n v="-178202"/>
    <n v="238547"/>
    <n v="11788"/>
    <n v="48556"/>
    <n v="6"/>
    <s v=""/>
    <s v=""/>
    <x v="0"/>
    <x v="1"/>
  </r>
  <r>
    <s v=" Derived energy"/>
    <n v="2014"/>
    <s v=" "/>
    <n v="-169441"/>
    <n v="231014"/>
    <n v="12843"/>
    <n v="48731"/>
    <n v="17"/>
    <s v=""/>
    <s v=""/>
    <x v="0"/>
    <x v="1"/>
  </r>
  <r>
    <m/>
    <m/>
    <m/>
    <m/>
    <m/>
    <m/>
    <m/>
    <m/>
    <s v=""/>
    <s v=""/>
    <x v="0"/>
    <x v="1"/>
  </r>
  <r>
    <s v="   Brykiety z węgla kamiennego"/>
    <n v="2013"/>
    <s v="tys. t"/>
    <s v="–"/>
    <s v="–"/>
    <s v="–"/>
    <s v="–"/>
    <s v="–"/>
    <s v=""/>
    <s v=""/>
    <x v="0"/>
    <x v="1"/>
  </r>
  <r>
    <s v="   Hard coal briquette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s v=" "/>
    <s v="–"/>
    <s v="–"/>
    <s v="–"/>
    <s v="–"/>
    <s v="–"/>
    <s v=""/>
    <s v=""/>
    <x v="0"/>
    <x v="1"/>
  </r>
  <r>
    <s v="   Brykiety z węgla brunatnego"/>
    <n v="2013"/>
    <s v="tys. t"/>
    <n v="0"/>
    <s v="–"/>
    <n v="0"/>
    <s v="–"/>
    <s v="–"/>
    <s v=""/>
    <s v=""/>
    <x v="0"/>
    <x v="1"/>
  </r>
  <r>
    <s v="   Lignite briquettes (BKB)"/>
    <n v="2014"/>
    <s v="103 t"/>
    <s v="–"/>
    <s v="–"/>
    <s v="–"/>
    <s v="–"/>
    <s v="–"/>
    <s v=""/>
    <s v=""/>
    <x v="0"/>
    <x v="1"/>
  </r>
  <r>
    <s v=" "/>
    <n v="2013"/>
    <s v=" TJ"/>
    <n v="1"/>
    <s v="–"/>
    <n v="1"/>
    <s v="–"/>
    <s v="–"/>
    <s v=""/>
    <s v=""/>
    <x v="0"/>
    <x v="1"/>
  </r>
  <r>
    <s v=" "/>
    <n v="2014"/>
    <s v=" "/>
    <s v="–"/>
    <s v="–"/>
    <s v="–"/>
    <s v="–"/>
    <s v="–"/>
    <n v="0"/>
    <n v="0"/>
    <x v="1"/>
    <x v="2"/>
  </r>
  <r>
    <s v="   Koks i półkoks"/>
    <n v="2013"/>
    <s v="tys. t"/>
    <n v="1"/>
    <s v="–"/>
    <n v="1"/>
    <n v="0"/>
    <s v="–"/>
    <s v=""/>
    <s v=""/>
    <x v="0"/>
    <x v="1"/>
  </r>
  <r>
    <s v="   Coke and semi-coke"/>
    <n v="2014"/>
    <s v="103 t"/>
    <n v="1"/>
    <s v="–"/>
    <n v="1"/>
    <n v="0"/>
    <s v="–"/>
    <s v=""/>
    <s v=""/>
    <x v="0"/>
    <x v="1"/>
  </r>
  <r>
    <s v=" "/>
    <n v="2013"/>
    <s v=" TJ"/>
    <n v="16"/>
    <s v="–"/>
    <n v="16"/>
    <n v="0"/>
    <s v="–"/>
    <s v=""/>
    <s v=""/>
    <x v="0"/>
    <x v="1"/>
  </r>
  <r>
    <s v=" "/>
    <n v="2014"/>
    <s v=" "/>
    <n v="15"/>
    <s v="–"/>
    <n v="14"/>
    <n v="0"/>
    <s v="–"/>
    <n v="14"/>
    <n v="0"/>
    <x v="1"/>
    <x v="2"/>
  </r>
  <r>
    <s v="   Gaz ciekły"/>
    <n v="2013"/>
    <s v="tys. t"/>
    <n v="0"/>
    <s v="–"/>
    <n v="0"/>
    <n v="0"/>
    <s v="–"/>
    <s v=""/>
    <s v=""/>
    <x v="0"/>
    <x v="1"/>
  </r>
  <r>
    <s v="   Liquefied petroleum gas (LPG)"/>
    <n v="2014"/>
    <s v="103 t"/>
    <n v="0"/>
    <s v="–"/>
    <n v="0"/>
    <n v="0"/>
    <s v="–"/>
    <s v=""/>
    <s v=""/>
    <x v="0"/>
    <x v="1"/>
  </r>
  <r>
    <s v=" "/>
    <n v="2013"/>
    <s v=" TJ"/>
    <n v="2"/>
    <s v="–"/>
    <n v="0"/>
    <n v="2"/>
    <s v="–"/>
    <s v=""/>
    <s v=""/>
    <x v="0"/>
    <x v="1"/>
  </r>
  <r>
    <m/>
    <n v="2014"/>
    <m/>
    <n v="2"/>
    <s v="–"/>
    <n v="0"/>
    <n v="1"/>
    <s v="–"/>
    <n v="1"/>
    <n v="1"/>
    <x v="2"/>
    <x v="2"/>
  </r>
  <r>
    <s v="   Benzyny silnikowe"/>
    <n v="2013"/>
    <s v="tys. t"/>
    <n v="1"/>
    <s v="–"/>
    <s v="–"/>
    <n v="1"/>
    <s v="–"/>
    <s v=""/>
    <s v=""/>
    <x v="0"/>
    <x v="1"/>
  </r>
  <r>
    <s v="   Motor gasoline"/>
    <n v="2014"/>
    <s v="103 t"/>
    <n v="1"/>
    <s v="–"/>
    <s v="–"/>
    <n v="1"/>
    <s v="–"/>
    <s v=""/>
    <s v=""/>
    <x v="0"/>
    <x v="1"/>
  </r>
  <r>
    <s v=" "/>
    <n v="2013"/>
    <s v=" TJ"/>
    <n v="38"/>
    <s v="–"/>
    <s v="–"/>
    <n v="38"/>
    <s v="–"/>
    <s v=""/>
    <s v=""/>
    <x v="0"/>
    <x v="1"/>
  </r>
  <r>
    <s v=" "/>
    <n v="2014"/>
    <m/>
    <n v="39"/>
    <s v="–"/>
    <s v="–"/>
    <n v="39"/>
    <s v="–"/>
    <n v="39"/>
    <n v="39"/>
    <x v="4"/>
    <x v="2"/>
  </r>
  <r>
    <s v="   Benzyny lotnicze"/>
    <n v="2013"/>
    <s v="tys. t"/>
    <s v="–"/>
    <s v="–"/>
    <s v="–"/>
    <s v="–"/>
    <s v="–"/>
    <s v=""/>
    <s v=""/>
    <x v="0"/>
    <x v="1"/>
  </r>
  <r>
    <s v="   Aviation gasoline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Paliwa odrzutowe"/>
    <n v="2013"/>
    <s v="tys. t"/>
    <s v="–"/>
    <s v="–"/>
    <s v="–"/>
    <s v="–"/>
    <s v="–"/>
    <s v=""/>
    <s v=""/>
    <x v="0"/>
    <x v="1"/>
  </r>
  <r>
    <s v="   Jet fuel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Olej napędowy I"/>
    <n v="2013"/>
    <s v="tys. t"/>
    <n v="8"/>
    <s v="–"/>
    <s v="–"/>
    <n v="8"/>
    <s v="–"/>
    <s v=""/>
    <s v=""/>
    <x v="0"/>
    <x v="1"/>
  </r>
  <r>
    <s v="   Automotive diesel oil"/>
    <n v="2014"/>
    <s v="103 t"/>
    <n v="9"/>
    <s v="–"/>
    <s v="–"/>
    <n v="9"/>
    <s v="–"/>
    <s v=""/>
    <s v=""/>
    <x v="0"/>
    <x v="1"/>
  </r>
  <r>
    <s v=" "/>
    <n v="2013"/>
    <s v=" TJ"/>
    <n v="326"/>
    <s v="–"/>
    <s v="–"/>
    <n v="326"/>
    <s v="–"/>
    <s v=""/>
    <s v=""/>
    <x v="0"/>
    <x v="1"/>
  </r>
  <r>
    <s v=" "/>
    <n v="2014"/>
    <m/>
    <n v="374"/>
    <s v="–"/>
    <s v="–"/>
    <n v="374"/>
    <s v="–"/>
    <n v="374"/>
    <n v="374"/>
    <x v="4"/>
    <x v="2"/>
  </r>
  <r>
    <s v="   Oleje napędowe pozostałe"/>
    <n v="2013"/>
    <s v="tys. t"/>
    <s v="–"/>
    <s v="–"/>
    <s v="–"/>
    <s v="–"/>
    <s v="–"/>
    <s v=""/>
    <s v=""/>
    <x v="0"/>
    <x v="1"/>
  </r>
  <r>
    <s v="   Other diesel oil"/>
    <n v="2014"/>
    <s v="103 t"/>
    <s v="–"/>
    <s v="–"/>
    <s v="–"/>
    <s v="–"/>
    <s v="–"/>
    <s v=""/>
    <s v=""/>
    <x v="0"/>
    <x v="1"/>
  </r>
  <r>
    <m/>
    <n v="2013"/>
    <s v=" TJ"/>
    <s v="–"/>
    <s v="–"/>
    <s v="–"/>
    <s v="–"/>
    <s v="–"/>
    <s v=""/>
    <s v=""/>
    <x v="0"/>
    <x v="1"/>
  </r>
  <r>
    <m/>
    <n v="2014"/>
    <m/>
    <s v="–"/>
    <s v="–"/>
    <s v="–"/>
    <s v="–"/>
    <s v="–"/>
    <s v=""/>
    <s v=""/>
    <x v="0"/>
    <x v="1"/>
  </r>
  <r>
    <s v="                                        "/>
    <s v="  "/>
    <s v="                "/>
    <s v="          "/>
    <s v="          "/>
    <s v="          "/>
    <m/>
    <s v="          "/>
    <s v=""/>
    <s v=""/>
    <x v="0"/>
    <x v="1"/>
  </r>
  <r>
    <s v="   Lekki olej opałowy"/>
    <n v="2013"/>
    <s v="tys. t"/>
    <n v="7"/>
    <s v="–"/>
    <n v="7"/>
    <n v="0"/>
    <s v="–"/>
    <s v=""/>
    <s v=""/>
    <x v="0"/>
    <x v="1"/>
  </r>
  <r>
    <s v="   Light fuel oil"/>
    <n v="2014"/>
    <s v="103 t"/>
    <n v="9"/>
    <s v="–"/>
    <n v="9"/>
    <n v="0"/>
    <s v="–"/>
    <s v=""/>
    <s v=""/>
    <x v="0"/>
    <x v="1"/>
  </r>
  <r>
    <m/>
    <n v="2013"/>
    <s v=" TJ"/>
    <n v="321"/>
    <s v="–"/>
    <n v="319"/>
    <n v="2"/>
    <s v="–"/>
    <s v=""/>
    <s v=""/>
    <x v="0"/>
    <x v="1"/>
  </r>
  <r>
    <m/>
    <n v="2014"/>
    <m/>
    <n v="400"/>
    <s v="–"/>
    <n v="395"/>
    <n v="5"/>
    <s v="–"/>
    <n v="400"/>
    <n v="5"/>
    <x v="4"/>
    <x v="2"/>
  </r>
  <r>
    <m/>
    <m/>
    <m/>
    <m/>
    <m/>
    <m/>
    <m/>
    <m/>
    <s v=""/>
    <s v=""/>
    <x v="0"/>
    <x v="1"/>
  </r>
  <r>
    <s v="   Ciężki olej opałowy"/>
    <n v="2013"/>
    <s v="tys. t"/>
    <n v="17"/>
    <s v="–"/>
    <n v="13"/>
    <n v="4"/>
    <s v="–"/>
    <s v=""/>
    <s v=""/>
    <x v="0"/>
    <x v="1"/>
  </r>
  <r>
    <s v="   Heavy fuel oil"/>
    <n v="2014"/>
    <s v="103 t"/>
    <n v="15"/>
    <s v="–"/>
    <n v="15"/>
    <s v="–"/>
    <s v="–"/>
    <s v=""/>
    <s v=""/>
    <x v="0"/>
    <x v="1"/>
  </r>
  <r>
    <m/>
    <n v="2013"/>
    <s v=" TJ"/>
    <n v="688"/>
    <s v="–"/>
    <n v="539"/>
    <n v="148"/>
    <s v="–"/>
    <s v=""/>
    <s v=""/>
    <x v="0"/>
    <x v="1"/>
  </r>
  <r>
    <m/>
    <n v="2014"/>
    <m/>
    <n v="589"/>
    <s v="–"/>
    <n v="589"/>
    <s v="–"/>
    <s v="–"/>
    <n v="589"/>
    <n v="0"/>
    <x v="4"/>
    <x v="2"/>
  </r>
  <r>
    <m/>
    <m/>
    <m/>
    <m/>
    <m/>
    <m/>
    <m/>
    <m/>
    <s v=""/>
    <s v=""/>
    <x v="0"/>
    <x v="1"/>
  </r>
  <r>
    <s v="   Półprodukty z przerobu ropy naftowej"/>
    <n v="2013"/>
    <s v="tys. t"/>
    <s v="–"/>
    <s v="–"/>
    <s v="–"/>
    <s v="–"/>
    <s v="–"/>
    <s v=""/>
    <s v=""/>
    <x v="0"/>
    <x v="1"/>
  </r>
  <r>
    <s v="   Feedstock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Produkty nieenergetyczne"/>
    <n v="2013"/>
    <s v=" TJ"/>
    <n v="6"/>
    <s v="–"/>
    <s v="–"/>
    <n v="6"/>
    <n v="6"/>
    <s v=""/>
    <s v=""/>
    <x v="0"/>
    <x v="1"/>
  </r>
  <r>
    <s v="   Non-energy products"/>
    <n v="2014"/>
    <m/>
    <n v="17"/>
    <s v="–"/>
    <s v="–"/>
    <n v="17"/>
    <n v="17"/>
    <s v=""/>
    <s v=""/>
    <x v="0"/>
    <x v="1"/>
  </r>
  <r>
    <m/>
    <m/>
    <m/>
    <m/>
    <m/>
    <m/>
    <m/>
    <m/>
    <s v=""/>
    <s v=""/>
    <x v="0"/>
    <x v="1"/>
  </r>
  <r>
    <s v="   Gaz rafineryjny"/>
    <n v="2013"/>
    <s v="tys. t"/>
    <s v="–"/>
    <s v="–"/>
    <s v="–"/>
    <s v="–"/>
    <s v="–"/>
    <s v=""/>
    <s v=""/>
    <x v="0"/>
    <x v="1"/>
  </r>
  <r>
    <s v="   Refinery gas"/>
    <n v="2014"/>
    <s v="103 t"/>
    <s v="–"/>
    <s v="–"/>
    <s v="–"/>
    <s v="–"/>
    <s v="–"/>
    <s v=""/>
    <s v=""/>
    <x v="0"/>
    <x v="1"/>
  </r>
  <r>
    <s v=" "/>
    <n v="2013"/>
    <s v=" TJ"/>
    <s v="–"/>
    <s v="–"/>
    <s v="–"/>
    <s v="–"/>
    <s v="–"/>
    <s v=""/>
    <s v=""/>
    <x v="0"/>
    <x v="1"/>
  </r>
  <r>
    <s v=" "/>
    <n v="2014"/>
    <m/>
    <s v="–"/>
    <s v="–"/>
    <s v="–"/>
    <s v="–"/>
    <s v="–"/>
    <s v=""/>
    <s v=""/>
    <x v="0"/>
    <x v="1"/>
  </r>
  <r>
    <s v="   Gaz koksowniczy"/>
    <n v="2013"/>
    <s v="mln m3"/>
    <n v="132"/>
    <s v="–"/>
    <n v="132"/>
    <s v="–"/>
    <s v="–"/>
    <s v=""/>
    <s v=""/>
    <x v="0"/>
    <x v="1"/>
  </r>
  <r>
    <s v="   Coke oven gas"/>
    <n v="2014"/>
    <s v="106 m3"/>
    <n v="87"/>
    <s v="–"/>
    <n v="87"/>
    <s v="–"/>
    <s v="–"/>
    <s v=""/>
    <s v=""/>
    <x v="0"/>
    <x v="1"/>
  </r>
  <r>
    <s v=" "/>
    <n v="2013"/>
    <s v=" TJ"/>
    <n v="2224"/>
    <s v="–"/>
    <n v="2224"/>
    <s v="–"/>
    <s v="–"/>
    <s v=""/>
    <s v=""/>
    <x v="0"/>
    <x v="1"/>
  </r>
  <r>
    <s v=" "/>
    <n v="2014"/>
    <m/>
    <n v="1463"/>
    <s v="–"/>
    <n v="1463"/>
    <s v="–"/>
    <s v="–"/>
    <n v="1463"/>
    <n v="0"/>
    <x v="2"/>
    <x v="2"/>
  </r>
  <r>
    <s v="   Gaz wielkopiecowy"/>
    <n v="2013"/>
    <s v="mln m3"/>
    <n v="2545"/>
    <s v="–"/>
    <n v="2545"/>
    <s v="–"/>
    <s v="–"/>
    <s v=""/>
    <s v=""/>
    <x v="0"/>
    <x v="1"/>
  </r>
  <r>
    <s v="   Gas manufactured from coal"/>
    <n v="2014"/>
    <s v="106 m3"/>
    <n v="3042"/>
    <s v="–"/>
    <n v="3042"/>
    <s v="–"/>
    <s v="–"/>
    <s v=""/>
    <s v=""/>
    <x v="0"/>
    <x v="1"/>
  </r>
  <r>
    <s v=" "/>
    <n v="2013"/>
    <s v=" TJ"/>
    <n v="8689"/>
    <s v="–"/>
    <n v="8689"/>
    <s v="–"/>
    <s v="–"/>
    <s v=""/>
    <s v=""/>
    <x v="0"/>
    <x v="1"/>
  </r>
  <r>
    <s v=" "/>
    <n v="2014"/>
    <m/>
    <n v="10381"/>
    <s v="–"/>
    <n v="10381"/>
    <s v="–"/>
    <s v="–"/>
    <n v="10381"/>
    <n v="0"/>
    <x v="2"/>
    <x v="2"/>
  </r>
  <r>
    <s v="   Energia elektryczna"/>
    <n v="2013"/>
    <s v="GWh"/>
    <n v="-8355"/>
    <n v="10993"/>
    <s v="–"/>
    <n v="2638"/>
    <s v="–"/>
    <s v=""/>
    <s v=""/>
    <x v="0"/>
    <x v="1"/>
  </r>
  <r>
    <s v="   Electricity"/>
    <n v="2014"/>
    <m/>
    <n v="-8842"/>
    <n v="11469"/>
    <s v="–"/>
    <n v="2627"/>
    <s v="–"/>
    <s v=""/>
    <s v=""/>
    <x v="0"/>
    <x v="1"/>
  </r>
  <r>
    <s v=" "/>
    <n v="2013"/>
    <s v=" TJ"/>
    <n v="-30077"/>
    <n v="39574"/>
    <s v="–"/>
    <n v="9497"/>
    <s v="–"/>
    <s v=""/>
    <s v=""/>
    <x v="0"/>
    <x v="1"/>
  </r>
  <r>
    <s v=" "/>
    <n v="2014"/>
    <m/>
    <n v="-31831"/>
    <n v="41289"/>
    <s v="–"/>
    <n v="9458"/>
    <s v="–"/>
    <n v="9458"/>
    <n v="9458"/>
    <x v="5"/>
    <x v="2"/>
  </r>
  <r>
    <s v="   Ciepło"/>
    <n v="2013"/>
    <s v=" TJ"/>
    <n v="-160435"/>
    <n v="198972"/>
    <s v="–"/>
    <n v="38538"/>
    <s v="–"/>
    <s v=""/>
    <s v=""/>
    <x v="0"/>
    <x v="1"/>
  </r>
  <r>
    <s v="   Heat"/>
    <n v="2014"/>
    <m/>
    <n v="-150890"/>
    <n v="189726"/>
    <s v="–"/>
    <n v="38835"/>
    <s v="–"/>
    <n v="38835"/>
    <n v="38835"/>
    <x v="6"/>
    <x v="2"/>
  </r>
  <r>
    <s v="       - w tym ciepło z odzysku"/>
    <n v="2013"/>
    <s v=" TJ"/>
    <s v="x"/>
    <n v="6"/>
    <s v="x"/>
    <s v="x"/>
    <s v="–"/>
    <s v=""/>
    <s v=""/>
    <x v="0"/>
    <x v="1"/>
  </r>
  <r>
    <s v="       of which heat from returns"/>
    <n v="2014"/>
    <m/>
    <s v="x"/>
    <n v="5"/>
    <s v="x"/>
    <s v="x"/>
    <s v="–"/>
    <s v=""/>
    <s v=""/>
    <x v="0"/>
    <x v="1"/>
  </r>
  <r>
    <m/>
    <m/>
    <m/>
    <m/>
    <m/>
    <m/>
    <m/>
    <m/>
    <s v=""/>
    <s v=""/>
    <x v="0"/>
    <x v="1"/>
  </r>
  <r>
    <s v=" Energia z odzysku"/>
    <n v="2013"/>
    <s v=" TJ"/>
    <s v="–"/>
    <n v="4962"/>
    <n v="4955"/>
    <n v="7"/>
    <s v="–"/>
    <s v=""/>
    <s v=""/>
    <x v="0"/>
    <x v="1"/>
  </r>
  <r>
    <s v=" Energy from returns"/>
    <n v="2014"/>
    <m/>
    <s v="–"/>
    <n v="4719"/>
    <n v="4704"/>
    <n v="15"/>
    <s v="–"/>
    <s v=""/>
    <s v=""/>
    <x v="0"/>
    <x v="1"/>
  </r>
  <r>
    <m/>
    <m/>
    <m/>
    <m/>
    <m/>
    <m/>
    <m/>
    <m/>
    <s v=""/>
    <s v=""/>
    <x v="0"/>
    <x v="1"/>
  </r>
  <r>
    <s v="   Paliwa odpadowe gazowe"/>
    <n v="2013"/>
    <s v=" TJ"/>
    <s v="–"/>
    <n v="4955"/>
    <n v="4955"/>
    <s v="–"/>
    <s v="–"/>
    <s v=""/>
    <s v=""/>
    <x v="0"/>
    <x v="1"/>
  </r>
  <r>
    <s v="   Gaseous waste fuels"/>
    <n v="2014"/>
    <m/>
    <s v="–"/>
    <n v="4704"/>
    <n v="4704"/>
    <s v="–"/>
    <s v="–"/>
    <n v="4704"/>
    <n v="0"/>
    <x v="2"/>
    <x v="2"/>
  </r>
  <r>
    <m/>
    <m/>
    <m/>
    <m/>
    <m/>
    <m/>
    <m/>
    <m/>
    <s v=""/>
    <s v=""/>
    <x v="0"/>
    <x v="1"/>
  </r>
  <r>
    <s v="   Ciepło z odzysku"/>
    <n v="2013"/>
    <s v=" TJ"/>
    <s v="–"/>
    <n v="7"/>
    <s v="–"/>
    <n v="7"/>
    <s v="–"/>
    <s v=""/>
    <s v=""/>
    <x v="0"/>
    <x v="1"/>
  </r>
  <r>
    <s v="   Heat from returns"/>
    <n v="2014"/>
    <m/>
    <s v="–"/>
    <n v="15"/>
    <s v="–"/>
    <n v="15"/>
    <s v="–"/>
    <n v="15"/>
    <n v="15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8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25:I31" firstHeaderRow="0" firstDataRow="1" firstDataCol="2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7">
        <item x="3"/>
        <item x="1"/>
        <item x="5"/>
        <item x="6"/>
        <item x="4"/>
        <item x="2"/>
        <item h="1" x="0"/>
      </items>
    </pivotField>
    <pivotField axis="axisRow" compact="0" outline="0" showAll="0" defaultSubtotal="0">
      <items count="3">
        <item x="1"/>
        <item x="2"/>
        <item x="0"/>
      </items>
    </pivotField>
  </pivotFields>
  <rowFields count="2">
    <field x="10"/>
    <field x="11"/>
  </rowFields>
  <rowItems count="6">
    <i>
      <x/>
      <x v="1"/>
    </i>
    <i>
      <x v="1"/>
      <x v="1"/>
    </i>
    <i>
      <x v="2"/>
      <x v="1"/>
    </i>
    <i>
      <x v="3"/>
      <x v="1"/>
    </i>
    <i>
      <x v="4"/>
      <x v="1"/>
    </i>
    <i>
      <x v="5"/>
      <x v="1"/>
    </i>
  </rowItems>
  <colFields count="1">
    <field x="-2"/>
  </colFields>
  <colItems count="2">
    <i>
      <x/>
    </i>
    <i i="1">
      <x v="1"/>
    </i>
  </colItems>
  <dataFields count="2">
    <dataField name="Sum of Total Primary Energy Consumption" fld="8" baseField="11" baseItem="1"/>
    <dataField name="Sum of Total Energy-Only Direct Consumption" fld="9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1:I7" firstHeaderRow="0" firstDataRow="1" firstDataCol="2"/>
  <pivotFields count="8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7">
        <item x="3"/>
        <item x="1"/>
        <item x="5"/>
        <item x="6"/>
        <item x="2"/>
        <item x="4"/>
        <item h="1" x="0"/>
      </items>
    </pivotField>
    <pivotField axis="axisRow" compact="0" outline="0" showAll="0" defaultSubtotal="0">
      <items count="2">
        <item x="0"/>
        <item x="1"/>
      </items>
    </pivotField>
  </pivotFields>
  <rowFields count="2">
    <field x="6"/>
    <field x="7"/>
  </rowFields>
  <rowItems count="6">
    <i>
      <x/>
      <x v="1"/>
    </i>
    <i>
      <x v="1"/>
      <x v="1"/>
    </i>
    <i>
      <x v="2"/>
      <x v="1"/>
    </i>
    <i>
      <x v="3"/>
      <x v="1"/>
    </i>
    <i>
      <x v="4"/>
      <x v="1"/>
    </i>
    <i>
      <x v="5"/>
      <x v="1"/>
    </i>
  </rowItems>
  <colFields count="1">
    <field x="-2"/>
  </colFields>
  <colItems count="2">
    <i>
      <x/>
    </i>
    <i i="1">
      <x v="1"/>
    </i>
  </colItems>
  <dataFields count="2">
    <dataField name="Sum of Agriculture" fld="4" baseField="0" baseItem="931236824"/>
    <dataField name="Sum of Agriculture2" fld="4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8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49:I55" firstHeaderRow="0" firstDataRow="1" firstDataCol="2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8">
        <item x="3"/>
        <item x="1"/>
        <item x="6"/>
        <item x="7"/>
        <item x="2"/>
        <item h="1" x="5"/>
        <item x="4"/>
        <item h="1" x="0"/>
      </items>
    </pivotField>
    <pivotField axis="axisRow" compact="0" outline="0" showAll="0" defaultSubtotal="0">
      <items count="3">
        <item x="1"/>
        <item x="2"/>
        <item x="0"/>
      </items>
    </pivotField>
  </pivotFields>
  <rowFields count="2">
    <field x="10"/>
    <field x="11"/>
  </rowFields>
  <rowItems count="6">
    <i>
      <x/>
      <x v="1"/>
    </i>
    <i>
      <x v="1"/>
      <x v="1"/>
    </i>
    <i>
      <x v="2"/>
      <x v="1"/>
    </i>
    <i>
      <x v="3"/>
      <x v="1"/>
    </i>
    <i>
      <x v="4"/>
      <x v="1"/>
    </i>
    <i>
      <x v="6"/>
      <x v="1"/>
    </i>
  </rowItems>
  <colFields count="1">
    <field x="-2"/>
  </colFields>
  <colItems count="2">
    <i>
      <x/>
    </i>
    <i i="1">
      <x v="1"/>
    </i>
  </colItems>
  <dataFields count="2">
    <dataField name="Sum of Total Primary Energy Consumption" fld="8" baseField="11" baseItem="1"/>
    <dataField name="Sum of Total Energy-Only Direct Consumption" fld="9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8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33:I39" firstHeaderRow="0" firstDataRow="1" firstDataCol="2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7">
        <item x="3"/>
        <item x="1"/>
        <item x="5"/>
        <item x="6"/>
        <item x="2"/>
        <item x="4"/>
        <item h="1" x="0"/>
      </items>
    </pivotField>
    <pivotField axis="axisRow" compact="0" outline="0" showAll="0" defaultSubtotal="0">
      <items count="2">
        <item x="0"/>
        <item x="1"/>
      </items>
    </pivotField>
  </pivotFields>
  <rowFields count="2">
    <field x="10"/>
    <field x="11"/>
  </rowFields>
  <rowItems count="6">
    <i>
      <x/>
      <x v="1"/>
    </i>
    <i>
      <x v="1"/>
      <x v="1"/>
    </i>
    <i>
      <x v="2"/>
      <x v="1"/>
    </i>
    <i>
      <x v="3"/>
      <x v="1"/>
    </i>
    <i>
      <x v="4"/>
      <x v="1"/>
    </i>
    <i>
      <x v="5"/>
      <x v="1"/>
    </i>
  </rowItems>
  <colFields count="1">
    <field x="-2"/>
  </colFields>
  <colItems count="2">
    <i>
      <x/>
    </i>
    <i i="1">
      <x v="1"/>
    </i>
  </colItems>
  <dataFields count="2">
    <dataField name="Sum of Total Primary Energy Consumption" fld="8" baseField="11" baseItem="1"/>
    <dataField name="Sum of Total Energy-Only Direct Consumption" fld="9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8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65:I71" firstHeaderRow="0" firstDataRow="1" firstDataCol="2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7">
        <item x="3"/>
        <item x="1"/>
        <item x="5"/>
        <item x="6"/>
        <item x="2"/>
        <item x="4"/>
        <item h="1" x="0"/>
      </items>
    </pivotField>
    <pivotField axis="axisRow" compact="0" outline="0" showAll="0" defaultSubtotal="0">
      <items count="3">
        <item x="1"/>
        <item x="2"/>
        <item x="0"/>
      </items>
    </pivotField>
  </pivotFields>
  <rowFields count="2">
    <field x="10"/>
    <field x="11"/>
  </rowFields>
  <rowItems count="6">
    <i>
      <x/>
      <x v="1"/>
    </i>
    <i>
      <x v="1"/>
      <x v="1"/>
    </i>
    <i>
      <x v="2"/>
      <x v="1"/>
    </i>
    <i>
      <x v="3"/>
      <x v="1"/>
    </i>
    <i>
      <x v="4"/>
      <x v="1"/>
    </i>
    <i>
      <x v="5"/>
      <x v="1"/>
    </i>
  </rowItems>
  <colFields count="1">
    <field x="-2"/>
  </colFields>
  <colItems count="2">
    <i>
      <x/>
    </i>
    <i i="1">
      <x v="1"/>
    </i>
  </colItems>
  <dataFields count="2">
    <dataField name="Sum of Total Primary Energy Consumption" fld="8" baseField="10" baseItem="0"/>
    <dataField name="Sum of Total Energy-Only Direct Consumption" fld="9" baseField="1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8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9:I15" firstHeaderRow="0" firstDataRow="1" firstDataCol="2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8">
        <item x="3"/>
        <item x="1"/>
        <item x="6"/>
        <item x="7"/>
        <item x="2"/>
        <item h="1" x="5"/>
        <item x="4"/>
        <item h="1" x="0"/>
      </items>
    </pivotField>
    <pivotField axis="axisRow" compact="0" outline="0" showAll="0" defaultSubtotal="0">
      <items count="4">
        <item x="1"/>
        <item m="1" x="3"/>
        <item x="0"/>
        <item x="2"/>
      </items>
    </pivotField>
  </pivotFields>
  <rowFields count="2">
    <field x="10"/>
    <field x="11"/>
  </rowFields>
  <rowItems count="6">
    <i>
      <x/>
      <x v="3"/>
    </i>
    <i>
      <x v="1"/>
      <x v="3"/>
    </i>
    <i>
      <x v="2"/>
      <x v="3"/>
    </i>
    <i>
      <x v="3"/>
      <x v="3"/>
    </i>
    <i>
      <x v="4"/>
      <x v="3"/>
    </i>
    <i>
      <x v="6"/>
      <x v="3"/>
    </i>
  </rowItems>
  <colFields count="1">
    <field x="-2"/>
  </colFields>
  <colItems count="2">
    <i>
      <x/>
    </i>
    <i i="1">
      <x v="1"/>
    </i>
  </colItems>
  <dataFields count="2">
    <dataField name="Sum of Total Primary Energy Consumption" fld="8" baseField="11" baseItem="1"/>
    <dataField name="Sum of Total Energy-Only Direct Consumption" fld="9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8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41:I47" firstHeaderRow="0" firstDataRow="1" firstDataCol="2"/>
  <pivotFields count="4"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7">
        <item x="4"/>
        <item x="1"/>
        <item x="5"/>
        <item x="6"/>
        <item x="3"/>
        <item x="2"/>
        <item h="1" x="0"/>
      </items>
    </pivotField>
    <pivotField axis="axisRow" compact="0" outline="0" showAll="0" defaultSubtotal="0">
      <items count="3">
        <item x="0"/>
        <item x="1"/>
        <item x="2"/>
      </items>
    </pivotField>
  </pivotFields>
  <rowFields count="2">
    <field x="2"/>
    <field x="3"/>
  </rowFields>
  <rowItems count="6">
    <i>
      <x/>
      <x v="1"/>
    </i>
    <i>
      <x v="1"/>
      <x v="1"/>
    </i>
    <i>
      <x v="2"/>
      <x v="1"/>
    </i>
    <i>
      <x v="3"/>
      <x v="1"/>
    </i>
    <i>
      <x v="4"/>
      <x v="1"/>
    </i>
    <i>
      <x v="5"/>
      <x v="1"/>
    </i>
  </rowItems>
  <colFields count="1">
    <field x="-2"/>
  </colFields>
  <colItems count="2">
    <i>
      <x/>
    </i>
    <i i="1">
      <x v="1"/>
    </i>
  </colItems>
  <dataFields count="2">
    <dataField name="Sum of Total Primary Energy Consumption" fld="0" baseField="3" baseItem="1"/>
    <dataField name="Sum of Total Energy-Only Direct Consumption" fld="1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8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17:I23" firstHeaderRow="0" firstDataRow="1" firstDataCol="2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8">
        <item x="3"/>
        <item x="1"/>
        <item x="6"/>
        <item x="7"/>
        <item x="2"/>
        <item h="1" x="5"/>
        <item x="4"/>
        <item h="1" x="0"/>
      </items>
    </pivotField>
    <pivotField axis="axisRow" compact="0" outline="0" showAll="0" defaultSubtotal="0">
      <items count="3">
        <item x="1"/>
        <item x="2"/>
        <item x="0"/>
      </items>
    </pivotField>
  </pivotFields>
  <rowFields count="2">
    <field x="10"/>
    <field x="11"/>
  </rowFields>
  <rowItems count="6">
    <i>
      <x/>
      <x v="1"/>
    </i>
    <i>
      <x v="1"/>
      <x v="1"/>
    </i>
    <i>
      <x v="2"/>
      <x v="1"/>
    </i>
    <i>
      <x v="3"/>
      <x v="1"/>
    </i>
    <i>
      <x v="4"/>
      <x v="1"/>
    </i>
    <i>
      <x v="6"/>
      <x v="1"/>
    </i>
  </rowItems>
  <colFields count="1">
    <field x="-2"/>
  </colFields>
  <colItems count="2">
    <i>
      <x/>
    </i>
    <i i="1">
      <x v="1"/>
    </i>
  </colItems>
  <dataFields count="2">
    <dataField name="Sum of Total Primary Energy Consumption" fld="8" baseField="11" baseItem="1"/>
    <dataField name="Sum of Total Energy-Only Direct Consumption" fld="9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8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57:I63" firstHeaderRow="0" firstDataRow="1" firstDataCol="2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8">
        <item x="4"/>
        <item x="1"/>
        <item x="6"/>
        <item x="7"/>
        <item x="3"/>
        <item h="1" x="5"/>
        <item x="2"/>
        <item h="1" x="0"/>
      </items>
    </pivotField>
    <pivotField axis="axisRow" compact="0" outline="0" showAll="0" defaultSubtotal="0">
      <items count="3">
        <item x="1"/>
        <item x="2"/>
        <item x="0"/>
      </items>
    </pivotField>
  </pivotFields>
  <rowFields count="2">
    <field x="10"/>
    <field x="11"/>
  </rowFields>
  <rowItems count="6">
    <i>
      <x/>
      <x v="1"/>
    </i>
    <i>
      <x v="1"/>
      <x v="1"/>
    </i>
    <i>
      <x v="2"/>
      <x v="1"/>
    </i>
    <i>
      <x v="3"/>
      <x v="1"/>
    </i>
    <i>
      <x v="4"/>
      <x v="1"/>
    </i>
    <i>
      <x v="6"/>
      <x v="1"/>
    </i>
  </rowItems>
  <colFields count="1">
    <field x="-2"/>
  </colFields>
  <colItems count="2">
    <i>
      <x/>
    </i>
    <i i="1">
      <x v="1"/>
    </i>
  </colItems>
  <dataFields count="2">
    <dataField name="Sum of Total Primary Energy Consumption" fld="8" baseField="10" baseItem="0"/>
    <dataField name="Sum of Total Energy-Only Direct Consumption" fld="9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F73:I79" totalsRowShown="0">
  <autoFilter ref="F73:I79"/>
  <tableColumns count="4">
    <tableColumn id="1" name="Model Energy Source">
      <calculatedColumnFormula>F58</calculatedColumnFormula>
    </tableColumn>
    <tableColumn id="2" name="Model Energy Sector"/>
    <tableColumn id="3" name="Sum of Total Primary Energy Consumption" dataDxfId="1">
      <calculatedColumnFormula>H58-SUM(H10,H18,H26,H34,H42,H50,H66)</calculatedColumnFormula>
    </tableColumn>
    <tableColumn id="4" name="Sum of Total Energy-Only Direct Consumption" dataDxfId="0">
      <calculatedColumnFormula>I58-SUM(I10,I18,I26,I34,I42,I50,I66)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82:H88" totalsRowShown="0">
  <autoFilter ref="F82:H88"/>
  <tableColumns count="3">
    <tableColumn id="1" name="Ratio of Final Energy-Only Consumption to Primary Energy">
      <calculatedColumnFormula>F74</calculatedColumnFormula>
    </tableColumn>
    <tableColumn id="2" name="Column1"/>
    <tableColumn id="3" name="Column2">
      <calculatedColumnFormula>SUM(I2,I10,I18,I26,I34,I42,I50,I74)/SUM(H2,H10,H18,H26,H34,H42,H50,H74)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.gov.pl/download/gfx/portalinformacyjny/en/defaultaktualnosci/3304/4/10/1/energy_statistics_2013-14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A2" sqref="A2"/>
    </sheetView>
  </sheetViews>
  <sheetFormatPr defaultColWidth="8.85546875" defaultRowHeight="15"/>
  <cols>
    <col min="1" max="1" width="17.28515625" customWidth="1"/>
    <col min="2" max="2" width="77.85546875" customWidth="1"/>
    <col min="3" max="3" width="42.42578125" customWidth="1"/>
    <col min="4" max="4" width="44.140625" style="4" customWidth="1"/>
    <col min="5" max="5" width="60.42578125" customWidth="1"/>
  </cols>
  <sheetData>
    <row r="1" spans="1:2">
      <c r="A1" s="1" t="s">
        <v>284</v>
      </c>
    </row>
    <row r="3" spans="1:2">
      <c r="A3" s="1" t="s">
        <v>3</v>
      </c>
      <c r="B3" s="3" t="s">
        <v>202</v>
      </c>
    </row>
    <row r="4" spans="1:2">
      <c r="B4" s="4" t="s">
        <v>28</v>
      </c>
    </row>
    <row r="5" spans="1:2">
      <c r="B5" s="2">
        <v>2015</v>
      </c>
    </row>
    <row r="6" spans="1:2" s="4" customFormat="1">
      <c r="B6" s="4" t="s">
        <v>29</v>
      </c>
    </row>
    <row r="7" spans="1:2">
      <c r="B7" s="6" t="s">
        <v>30</v>
      </c>
    </row>
    <row r="8" spans="1:2" s="4" customFormat="1">
      <c r="B8" s="4" t="s">
        <v>265</v>
      </c>
    </row>
    <row r="9" spans="1:2" s="4" customFormat="1"/>
    <row r="10" spans="1:2" s="4" customFormat="1">
      <c r="B10" s="3" t="s">
        <v>218</v>
      </c>
    </row>
    <row r="11" spans="1:2" s="4" customFormat="1">
      <c r="B11" s="4" t="s">
        <v>273</v>
      </c>
    </row>
    <row r="12" spans="1:2" s="4" customFormat="1">
      <c r="B12" s="2">
        <v>2017</v>
      </c>
    </row>
    <row r="13" spans="1:2" s="4" customFormat="1">
      <c r="B13" s="4" t="s">
        <v>274</v>
      </c>
    </row>
    <row r="14" spans="1:2" s="4" customFormat="1">
      <c r="B14" s="6" t="s">
        <v>275</v>
      </c>
    </row>
    <row r="15" spans="1:2" s="4" customFormat="1">
      <c r="B15" s="4" t="s">
        <v>276</v>
      </c>
    </row>
    <row r="16" spans="1:2" s="4" customFormat="1"/>
    <row r="17" spans="1:2">
      <c r="A17" s="1" t="s">
        <v>214</v>
      </c>
    </row>
    <row r="18" spans="1:2" s="4" customFormat="1">
      <c r="A18" s="141" t="s">
        <v>254</v>
      </c>
    </row>
    <row r="19" spans="1:2" s="4" customFormat="1">
      <c r="A19" s="141" t="s">
        <v>255</v>
      </c>
    </row>
    <row r="20" spans="1:2" s="4" customFormat="1">
      <c r="A20" s="141" t="s">
        <v>256</v>
      </c>
    </row>
    <row r="21" spans="1:2" s="4" customFormat="1">
      <c r="A21" s="141" t="s">
        <v>257</v>
      </c>
    </row>
    <row r="22" spans="1:2" s="4" customFormat="1">
      <c r="A22" s="141" t="s">
        <v>258</v>
      </c>
    </row>
    <row r="23" spans="1:2" s="4" customFormat="1">
      <c r="A23" s="141"/>
    </row>
    <row r="24" spans="1:2" s="4" customFormat="1">
      <c r="A24" s="141" t="s">
        <v>259</v>
      </c>
    </row>
    <row r="25" spans="1:2">
      <c r="A25" s="141" t="s">
        <v>260</v>
      </c>
    </row>
    <row r="26" spans="1:2">
      <c r="A26" s="141" t="s">
        <v>261</v>
      </c>
    </row>
    <row r="28" spans="1:2" s="4" customFormat="1">
      <c r="A28" s="4" t="s">
        <v>277</v>
      </c>
    </row>
    <row r="29" spans="1:2" s="4" customFormat="1">
      <c r="A29" s="4" t="s">
        <v>278</v>
      </c>
    </row>
    <row r="30" spans="1:2" s="4" customFormat="1">
      <c r="A30" s="4" t="s">
        <v>279</v>
      </c>
    </row>
    <row r="31" spans="1:2" s="4" customFormat="1"/>
    <row r="32" spans="1:2" s="4" customFormat="1">
      <c r="A32" s="4" t="s">
        <v>215</v>
      </c>
      <c r="B32"/>
    </row>
    <row r="33" spans="1:2" s="4" customFormat="1">
      <c r="A33" s="4" t="s">
        <v>216</v>
      </c>
    </row>
    <row r="34" spans="1:2" s="4" customFormat="1">
      <c r="A34" s="4" t="s">
        <v>217</v>
      </c>
    </row>
    <row r="35" spans="1:2" s="4" customFormat="1">
      <c r="B35"/>
    </row>
    <row r="36" spans="1:2" s="4" customFormat="1">
      <c r="A36" s="4" t="s">
        <v>263</v>
      </c>
      <c r="B36" s="100"/>
    </row>
    <row r="37" spans="1:2" s="4" customFormat="1">
      <c r="A37" s="4" t="s">
        <v>264</v>
      </c>
      <c r="B37" s="100"/>
    </row>
    <row r="38" spans="1:2" s="4" customFormat="1">
      <c r="B38" s="100"/>
    </row>
    <row r="39" spans="1:2">
      <c r="A39" s="1" t="s">
        <v>262</v>
      </c>
    </row>
    <row r="40" spans="1:2">
      <c r="A40">
        <v>947817120</v>
      </c>
      <c r="B40" t="s">
        <v>181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3"/>
  <sheetViews>
    <sheetView topLeftCell="A253" workbookViewId="0">
      <selection activeCell="E11" sqref="E11:E14"/>
    </sheetView>
  </sheetViews>
  <sheetFormatPr defaultRowHeight="15"/>
  <cols>
    <col min="1" max="1" width="26.85546875" style="72" customWidth="1"/>
    <col min="2" max="2" width="4.85546875" style="16" customWidth="1"/>
    <col min="3" max="3" width="7.42578125" style="72" customWidth="1"/>
    <col min="4" max="4" width="9.5703125" style="72" customWidth="1"/>
    <col min="5" max="5" width="9.85546875" style="72" customWidth="1"/>
    <col min="6" max="7" width="9.140625" style="72" customWidth="1"/>
    <col min="8" max="9" width="9.7109375" style="72" customWidth="1"/>
    <col min="10" max="10" width="9.7109375" style="137" customWidth="1"/>
    <col min="11" max="11" width="18.5703125" style="4" bestFit="1" customWidth="1"/>
    <col min="12" max="12" width="18.140625" style="4" bestFit="1" customWidth="1"/>
  </cols>
  <sheetData>
    <row r="1" spans="1:12">
      <c r="A1" s="10"/>
      <c r="B1" s="11" t="s">
        <v>31</v>
      </c>
      <c r="C1" s="12"/>
      <c r="D1" s="13"/>
      <c r="E1" s="13"/>
      <c r="F1" s="13"/>
      <c r="G1" s="13"/>
      <c r="H1" s="14">
        <v>199</v>
      </c>
      <c r="I1" s="14"/>
      <c r="J1" s="128"/>
    </row>
    <row r="2" spans="1:12">
      <c r="A2" s="12"/>
      <c r="B2" s="11"/>
      <c r="C2" s="12"/>
      <c r="D2" s="13"/>
      <c r="E2" s="13"/>
      <c r="F2" s="13"/>
      <c r="G2" s="13"/>
      <c r="H2" s="13"/>
      <c r="I2" s="13"/>
      <c r="J2" s="129"/>
    </row>
    <row r="3" spans="1:12">
      <c r="A3" s="15" t="s">
        <v>245</v>
      </c>
      <c r="C3" s="17"/>
      <c r="D3" s="18"/>
      <c r="E3" s="13"/>
      <c r="F3" s="13"/>
      <c r="G3" s="13"/>
      <c r="H3" s="13"/>
      <c r="I3" s="13"/>
      <c r="J3" s="129"/>
    </row>
    <row r="4" spans="1:12">
      <c r="A4" s="19" t="s">
        <v>246</v>
      </c>
      <c r="B4" s="20"/>
      <c r="C4" s="17"/>
      <c r="D4" s="18"/>
      <c r="E4" s="13"/>
      <c r="F4" s="13"/>
      <c r="G4" s="13"/>
      <c r="H4" s="13"/>
      <c r="I4" s="13"/>
      <c r="J4" s="129"/>
    </row>
    <row r="5" spans="1:12">
      <c r="A5" s="21" t="s">
        <v>247</v>
      </c>
      <c r="B5" s="22"/>
      <c r="C5" s="12"/>
      <c r="D5" s="13"/>
      <c r="E5" s="13"/>
      <c r="F5" s="13"/>
      <c r="G5" s="13"/>
      <c r="H5" s="13"/>
      <c r="I5" s="13"/>
      <c r="J5" s="129"/>
    </row>
    <row r="6" spans="1:12">
      <c r="A6" s="170" t="s">
        <v>34</v>
      </c>
      <c r="B6" s="171" t="s">
        <v>35</v>
      </c>
      <c r="C6" s="173" t="s">
        <v>36</v>
      </c>
      <c r="D6" s="155" t="s">
        <v>37</v>
      </c>
      <c r="E6" s="155" t="s">
        <v>38</v>
      </c>
      <c r="F6" s="155" t="s">
        <v>39</v>
      </c>
      <c r="G6" s="155" t="s">
        <v>40</v>
      </c>
      <c r="H6" s="157" t="s">
        <v>41</v>
      </c>
      <c r="I6" s="124"/>
      <c r="J6" s="130"/>
    </row>
    <row r="7" spans="1:12">
      <c r="A7" s="159"/>
      <c r="B7" s="172"/>
      <c r="C7" s="174"/>
      <c r="D7" s="156"/>
      <c r="E7" s="156"/>
      <c r="F7" s="156"/>
      <c r="G7" s="156"/>
      <c r="H7" s="158"/>
      <c r="I7" s="125"/>
      <c r="J7" s="131"/>
    </row>
    <row r="8" spans="1:12">
      <c r="A8" s="159"/>
      <c r="B8" s="172"/>
      <c r="C8" s="174"/>
      <c r="D8" s="156"/>
      <c r="E8" s="156"/>
      <c r="F8" s="156"/>
      <c r="G8" s="156"/>
      <c r="H8" s="158"/>
      <c r="I8" s="125"/>
      <c r="J8" s="131"/>
    </row>
    <row r="9" spans="1:12">
      <c r="A9" s="159"/>
      <c r="B9" s="172"/>
      <c r="C9" s="174"/>
      <c r="D9" s="156"/>
      <c r="E9" s="156"/>
      <c r="F9" s="156"/>
      <c r="G9" s="156"/>
      <c r="H9" s="158"/>
    </row>
    <row r="10" spans="1:12">
      <c r="A10" s="23"/>
      <c r="B10" s="24"/>
      <c r="C10" s="25"/>
      <c r="D10" s="26"/>
      <c r="E10" s="26"/>
      <c r="F10" s="26"/>
      <c r="G10" s="26"/>
      <c r="H10" s="27"/>
    </row>
    <row r="11" spans="1:12" ht="60">
      <c r="A11" s="159" t="s">
        <v>42</v>
      </c>
      <c r="B11" s="160" t="s">
        <v>0</v>
      </c>
      <c r="C11" s="162" t="s">
        <v>43</v>
      </c>
      <c r="D11" s="164" t="s">
        <v>44</v>
      </c>
      <c r="E11" s="164" t="s">
        <v>45</v>
      </c>
      <c r="F11" s="164" t="s">
        <v>46</v>
      </c>
      <c r="G11" s="166" t="s">
        <v>47</v>
      </c>
      <c r="H11" s="168" t="s">
        <v>48</v>
      </c>
      <c r="I11" s="126" t="s">
        <v>231</v>
      </c>
      <c r="J11" s="132" t="s">
        <v>232</v>
      </c>
      <c r="K11" s="87" t="s">
        <v>182</v>
      </c>
      <c r="L11" s="87" t="s">
        <v>230</v>
      </c>
    </row>
    <row r="12" spans="1:12">
      <c r="A12" s="159"/>
      <c r="B12" s="160"/>
      <c r="C12" s="162"/>
      <c r="D12" s="164"/>
      <c r="E12" s="164"/>
      <c r="F12" s="164"/>
      <c r="G12" s="166"/>
      <c r="H12" s="168"/>
      <c r="I12" s="126"/>
      <c r="J12" s="133"/>
    </row>
    <row r="13" spans="1:12">
      <c r="A13" s="159"/>
      <c r="B13" s="160"/>
      <c r="C13" s="162"/>
      <c r="D13" s="164"/>
      <c r="E13" s="164"/>
      <c r="F13" s="164"/>
      <c r="G13" s="166"/>
      <c r="H13" s="168"/>
      <c r="I13" s="127"/>
      <c r="J13" s="133"/>
    </row>
    <row r="14" spans="1:12">
      <c r="A14" s="189"/>
      <c r="B14" s="161"/>
      <c r="C14" s="163"/>
      <c r="D14" s="165"/>
      <c r="E14" s="165"/>
      <c r="F14" s="165"/>
      <c r="G14" s="167"/>
      <c r="H14" s="169"/>
      <c r="I14" s="127"/>
      <c r="J14" s="133"/>
    </row>
    <row r="15" spans="1:12">
      <c r="A15" s="28" t="s">
        <v>49</v>
      </c>
      <c r="B15" s="29"/>
      <c r="C15" s="30" t="s">
        <v>50</v>
      </c>
      <c r="D15" s="31" t="s">
        <v>51</v>
      </c>
      <c r="E15" s="31" t="s">
        <v>51</v>
      </c>
      <c r="F15" s="31" t="s">
        <v>51</v>
      </c>
      <c r="G15" s="31" t="s">
        <v>51</v>
      </c>
      <c r="H15" s="32" t="s">
        <v>51</v>
      </c>
      <c r="I15" s="127" t="str">
        <f t="shared" ref="I15:I64" si="0">IFERROR(IF(K15="","",IF(F15="–",0,F15)+IF(G15="–",0,G15)),"")</f>
        <v/>
      </c>
      <c r="J15" s="133" t="str">
        <f t="shared" ref="J15:J64" si="1">IF(I15="","",IF(G15="–",0,G15)-IF(H15="–",0,))</f>
        <v/>
      </c>
      <c r="L15" s="4" t="str">
        <f>IF(K15="","","Power Sector")</f>
        <v/>
      </c>
    </row>
    <row r="16" spans="1:12">
      <c r="A16" s="33" t="s">
        <v>52</v>
      </c>
      <c r="B16" s="34">
        <v>2013</v>
      </c>
      <c r="C16" s="35" t="s">
        <v>53</v>
      </c>
      <c r="D16" s="36">
        <v>837516</v>
      </c>
      <c r="E16" s="36">
        <v>604311</v>
      </c>
      <c r="F16" s="36">
        <v>1382959</v>
      </c>
      <c r="G16" s="36">
        <v>58868</v>
      </c>
      <c r="H16" s="37">
        <v>39</v>
      </c>
      <c r="I16" s="127" t="str">
        <f t="shared" si="0"/>
        <v/>
      </c>
      <c r="J16" s="133" t="str">
        <f t="shared" si="1"/>
        <v/>
      </c>
      <c r="L16" s="4" t="str">
        <f t="shared" ref="L16:L79" si="2">IF(K16="","","Power Sector")</f>
        <v/>
      </c>
    </row>
    <row r="17" spans="1:12">
      <c r="A17" s="38" t="s">
        <v>54</v>
      </c>
      <c r="B17" s="34">
        <v>2014</v>
      </c>
      <c r="C17" s="39" t="s">
        <v>55</v>
      </c>
      <c r="D17" s="36">
        <v>792277</v>
      </c>
      <c r="E17" s="36">
        <v>570230</v>
      </c>
      <c r="F17" s="36">
        <v>1307545</v>
      </c>
      <c r="G17" s="36">
        <v>54963</v>
      </c>
      <c r="H17" s="37">
        <v>48</v>
      </c>
      <c r="I17" s="127" t="str">
        <f t="shared" si="0"/>
        <v/>
      </c>
      <c r="J17" s="133" t="str">
        <f t="shared" si="1"/>
        <v/>
      </c>
      <c r="L17" s="4" t="str">
        <f t="shared" si="2"/>
        <v/>
      </c>
    </row>
    <row r="18" spans="1:12">
      <c r="A18" s="38"/>
      <c r="B18" s="34"/>
      <c r="C18" s="39"/>
      <c r="D18" s="40"/>
      <c r="E18" s="40"/>
      <c r="F18" s="40"/>
      <c r="G18" s="40"/>
      <c r="H18" s="41"/>
      <c r="I18" s="127" t="str">
        <f t="shared" si="0"/>
        <v/>
      </c>
      <c r="J18" s="133" t="str">
        <f t="shared" si="1"/>
        <v/>
      </c>
      <c r="L18" s="4" t="str">
        <f t="shared" si="2"/>
        <v/>
      </c>
    </row>
    <row r="19" spans="1:12">
      <c r="A19" s="33" t="s">
        <v>56</v>
      </c>
      <c r="B19" s="34">
        <v>2013</v>
      </c>
      <c r="C19" s="35" t="s">
        <v>53</v>
      </c>
      <c r="D19" s="36">
        <v>1364640</v>
      </c>
      <c r="E19" s="36" t="s">
        <v>57</v>
      </c>
      <c r="F19" s="36">
        <v>1364565</v>
      </c>
      <c r="G19" s="36">
        <v>75</v>
      </c>
      <c r="H19" s="37">
        <v>1</v>
      </c>
      <c r="I19" s="127" t="str">
        <f t="shared" si="0"/>
        <v/>
      </c>
      <c r="J19" s="133" t="str">
        <f t="shared" si="1"/>
        <v/>
      </c>
      <c r="L19" s="4" t="str">
        <f t="shared" si="2"/>
        <v/>
      </c>
    </row>
    <row r="20" spans="1:12">
      <c r="A20" s="38" t="s">
        <v>58</v>
      </c>
      <c r="B20" s="34">
        <v>2014</v>
      </c>
      <c r="C20" s="42"/>
      <c r="D20" s="36">
        <v>1288062</v>
      </c>
      <c r="E20" s="36" t="s">
        <v>57</v>
      </c>
      <c r="F20" s="36">
        <v>1288032</v>
      </c>
      <c r="G20" s="36">
        <v>30</v>
      </c>
      <c r="H20" s="37">
        <v>0</v>
      </c>
      <c r="I20" s="127" t="str">
        <f t="shared" si="0"/>
        <v/>
      </c>
      <c r="J20" s="133" t="str">
        <f t="shared" si="1"/>
        <v/>
      </c>
      <c r="L20" s="4" t="str">
        <f t="shared" si="2"/>
        <v/>
      </c>
    </row>
    <row r="21" spans="1:12">
      <c r="A21" s="38"/>
      <c r="B21" s="29"/>
      <c r="C21" s="42"/>
      <c r="D21" s="40"/>
      <c r="E21" s="40"/>
      <c r="F21" s="40"/>
      <c r="G21" s="40"/>
      <c r="H21" s="41"/>
      <c r="I21" s="127" t="str">
        <f t="shared" si="0"/>
        <v/>
      </c>
      <c r="J21" s="133" t="str">
        <f t="shared" si="1"/>
        <v/>
      </c>
      <c r="L21" s="4" t="str">
        <f t="shared" si="2"/>
        <v/>
      </c>
    </row>
    <row r="22" spans="1:12">
      <c r="A22" s="43" t="s">
        <v>59</v>
      </c>
      <c r="B22" s="29">
        <v>2013</v>
      </c>
      <c r="C22" s="44" t="s">
        <v>60</v>
      </c>
      <c r="D22" s="45">
        <v>33042</v>
      </c>
      <c r="E22" s="45" t="s">
        <v>57</v>
      </c>
      <c r="F22" s="45">
        <v>33042</v>
      </c>
      <c r="G22" s="45" t="s">
        <v>57</v>
      </c>
      <c r="H22" s="46" t="s">
        <v>57</v>
      </c>
      <c r="I22" s="127" t="str">
        <f t="shared" si="0"/>
        <v/>
      </c>
      <c r="J22" s="133" t="str">
        <f t="shared" si="1"/>
        <v/>
      </c>
      <c r="L22" s="4" t="str">
        <f t="shared" si="2"/>
        <v/>
      </c>
    </row>
    <row r="23" spans="1:12">
      <c r="A23" s="47" t="s">
        <v>61</v>
      </c>
      <c r="B23" s="29">
        <v>2014</v>
      </c>
      <c r="C23" s="44" t="s">
        <v>62</v>
      </c>
      <c r="D23" s="45">
        <v>29734</v>
      </c>
      <c r="E23" s="45" t="s">
        <v>57</v>
      </c>
      <c r="F23" s="45">
        <v>29734</v>
      </c>
      <c r="G23" s="45">
        <v>0</v>
      </c>
      <c r="H23" s="46" t="s">
        <v>57</v>
      </c>
      <c r="I23" s="127" t="str">
        <f t="shared" si="0"/>
        <v/>
      </c>
      <c r="J23" s="133" t="str">
        <f t="shared" si="1"/>
        <v/>
      </c>
      <c r="L23" s="4" t="str">
        <f t="shared" si="2"/>
        <v/>
      </c>
    </row>
    <row r="24" spans="1:12">
      <c r="A24" s="43" t="s">
        <v>55</v>
      </c>
      <c r="B24" s="29">
        <v>2013</v>
      </c>
      <c r="C24" s="44" t="s">
        <v>53</v>
      </c>
      <c r="D24" s="45">
        <v>701735</v>
      </c>
      <c r="E24" s="45" t="s">
        <v>57</v>
      </c>
      <c r="F24" s="45">
        <v>701735</v>
      </c>
      <c r="G24" s="45" t="s">
        <v>57</v>
      </c>
      <c r="H24" s="46" t="s">
        <v>57</v>
      </c>
      <c r="I24" s="127" t="str">
        <f t="shared" si="0"/>
        <v/>
      </c>
      <c r="J24" s="133" t="str">
        <f t="shared" si="1"/>
        <v/>
      </c>
      <c r="L24" s="4" t="str">
        <f t="shared" si="2"/>
        <v/>
      </c>
    </row>
    <row r="25" spans="1:12">
      <c r="A25" s="43" t="s">
        <v>55</v>
      </c>
      <c r="B25" s="29">
        <v>2014</v>
      </c>
      <c r="C25" s="48" t="s">
        <v>55</v>
      </c>
      <c r="D25" s="45">
        <v>636294</v>
      </c>
      <c r="E25" s="45" t="s">
        <v>57</v>
      </c>
      <c r="F25" s="45">
        <v>636293</v>
      </c>
      <c r="G25" s="45">
        <v>1</v>
      </c>
      <c r="H25" s="46" t="s">
        <v>57</v>
      </c>
      <c r="I25" s="127">
        <f t="shared" si="0"/>
        <v>636294</v>
      </c>
      <c r="J25" s="133">
        <f t="shared" si="1"/>
        <v>1</v>
      </c>
      <c r="K25" s="4" t="s">
        <v>17</v>
      </c>
      <c r="L25" s="4" t="str">
        <f t="shared" si="2"/>
        <v>Power Sector</v>
      </c>
    </row>
    <row r="26" spans="1:12">
      <c r="A26" s="43" t="s">
        <v>63</v>
      </c>
      <c r="B26" s="29">
        <v>2013</v>
      </c>
      <c r="C26" s="44" t="s">
        <v>60</v>
      </c>
      <c r="D26" s="45" t="s">
        <v>57</v>
      </c>
      <c r="E26" s="45" t="s">
        <v>57</v>
      </c>
      <c r="F26" s="45" t="s">
        <v>57</v>
      </c>
      <c r="G26" s="45" t="s">
        <v>57</v>
      </c>
      <c r="H26" s="46" t="s">
        <v>57</v>
      </c>
      <c r="I26" s="127" t="str">
        <f t="shared" si="0"/>
        <v/>
      </c>
      <c r="J26" s="133" t="str">
        <f t="shared" si="1"/>
        <v/>
      </c>
      <c r="L26" s="4" t="str">
        <f t="shared" si="2"/>
        <v/>
      </c>
    </row>
    <row r="27" spans="1:12">
      <c r="A27" s="49" t="s">
        <v>64</v>
      </c>
      <c r="B27" s="29">
        <v>2014</v>
      </c>
      <c r="C27" s="44" t="s">
        <v>62</v>
      </c>
      <c r="D27" s="45" t="s">
        <v>57</v>
      </c>
      <c r="E27" s="45" t="s">
        <v>57</v>
      </c>
      <c r="F27" s="45" t="s">
        <v>57</v>
      </c>
      <c r="G27" s="45" t="s">
        <v>57</v>
      </c>
      <c r="H27" s="46" t="s">
        <v>57</v>
      </c>
      <c r="I27" s="127" t="str">
        <f t="shared" si="0"/>
        <v/>
      </c>
      <c r="J27" s="133" t="str">
        <f t="shared" si="1"/>
        <v/>
      </c>
      <c r="L27" s="4" t="str">
        <f t="shared" si="2"/>
        <v/>
      </c>
    </row>
    <row r="28" spans="1:12">
      <c r="A28" s="23" t="s">
        <v>55</v>
      </c>
      <c r="B28" s="29">
        <v>2013</v>
      </c>
      <c r="C28" s="44" t="s">
        <v>53</v>
      </c>
      <c r="D28" s="45" t="s">
        <v>57</v>
      </c>
      <c r="E28" s="45" t="s">
        <v>57</v>
      </c>
      <c r="F28" s="45" t="s">
        <v>57</v>
      </c>
      <c r="G28" s="45" t="s">
        <v>57</v>
      </c>
      <c r="H28" s="46" t="s">
        <v>57</v>
      </c>
      <c r="I28" s="127" t="str">
        <f t="shared" si="0"/>
        <v/>
      </c>
      <c r="J28" s="133" t="str">
        <f t="shared" si="1"/>
        <v/>
      </c>
      <c r="L28" s="4" t="str">
        <f t="shared" si="2"/>
        <v/>
      </c>
    </row>
    <row r="29" spans="1:12">
      <c r="A29" s="23" t="s">
        <v>55</v>
      </c>
      <c r="B29" s="29">
        <v>2014</v>
      </c>
      <c r="C29" s="50" t="s">
        <v>55</v>
      </c>
      <c r="D29" s="45" t="s">
        <v>57</v>
      </c>
      <c r="E29" s="45" t="s">
        <v>57</v>
      </c>
      <c r="F29" s="45" t="s">
        <v>57</v>
      </c>
      <c r="G29" s="45" t="s">
        <v>57</v>
      </c>
      <c r="H29" s="46" t="s">
        <v>57</v>
      </c>
      <c r="I29" s="127" t="str">
        <f t="shared" si="0"/>
        <v/>
      </c>
      <c r="J29" s="133" t="str">
        <f t="shared" si="1"/>
        <v/>
      </c>
      <c r="L29" s="4" t="str">
        <f t="shared" si="2"/>
        <v/>
      </c>
    </row>
    <row r="30" spans="1:12">
      <c r="A30" s="43" t="s">
        <v>65</v>
      </c>
      <c r="B30" s="29">
        <v>2013</v>
      </c>
      <c r="C30" s="44" t="s">
        <v>60</v>
      </c>
      <c r="D30" s="45">
        <v>65033</v>
      </c>
      <c r="E30" s="45" t="s">
        <v>57</v>
      </c>
      <c r="F30" s="45">
        <v>65033</v>
      </c>
      <c r="G30" s="45" t="s">
        <v>57</v>
      </c>
      <c r="H30" s="46" t="s">
        <v>57</v>
      </c>
      <c r="I30" s="127" t="str">
        <f t="shared" si="0"/>
        <v/>
      </c>
      <c r="J30" s="133" t="str">
        <f t="shared" si="1"/>
        <v/>
      </c>
      <c r="L30" s="4" t="str">
        <f t="shared" si="2"/>
        <v/>
      </c>
    </row>
    <row r="31" spans="1:12">
      <c r="A31" s="47" t="s">
        <v>66</v>
      </c>
      <c r="B31" s="29">
        <v>2014</v>
      </c>
      <c r="C31" s="44" t="s">
        <v>62</v>
      </c>
      <c r="D31" s="45">
        <v>63177</v>
      </c>
      <c r="E31" s="45" t="s">
        <v>57</v>
      </c>
      <c r="F31" s="45">
        <v>63175</v>
      </c>
      <c r="G31" s="45">
        <v>2</v>
      </c>
      <c r="H31" s="46" t="s">
        <v>57</v>
      </c>
      <c r="I31" s="127" t="str">
        <f t="shared" si="0"/>
        <v/>
      </c>
      <c r="J31" s="133" t="str">
        <f t="shared" si="1"/>
        <v/>
      </c>
      <c r="L31" s="4" t="str">
        <f t="shared" si="2"/>
        <v/>
      </c>
    </row>
    <row r="32" spans="1:12">
      <c r="A32" s="43" t="s">
        <v>55</v>
      </c>
      <c r="B32" s="29">
        <v>2013</v>
      </c>
      <c r="C32" s="44" t="s">
        <v>53</v>
      </c>
      <c r="D32" s="45">
        <v>539268</v>
      </c>
      <c r="E32" s="45" t="s">
        <v>57</v>
      </c>
      <c r="F32" s="45">
        <v>539268</v>
      </c>
      <c r="G32" s="45" t="s">
        <v>57</v>
      </c>
      <c r="H32" s="46" t="s">
        <v>57</v>
      </c>
      <c r="I32" s="127" t="str">
        <f t="shared" si="0"/>
        <v/>
      </c>
      <c r="J32" s="133" t="str">
        <f t="shared" si="1"/>
        <v/>
      </c>
      <c r="L32" s="4" t="str">
        <f t="shared" si="2"/>
        <v/>
      </c>
    </row>
    <row r="33" spans="1:12">
      <c r="A33" s="43" t="s">
        <v>55</v>
      </c>
      <c r="B33" s="29">
        <v>2014</v>
      </c>
      <c r="C33" s="48" t="s">
        <v>55</v>
      </c>
      <c r="D33" s="45">
        <v>513090</v>
      </c>
      <c r="E33" s="45" t="s">
        <v>57</v>
      </c>
      <c r="F33" s="45">
        <v>513074</v>
      </c>
      <c r="G33" s="45">
        <v>15</v>
      </c>
      <c r="H33" s="46" t="s">
        <v>57</v>
      </c>
      <c r="I33" s="127">
        <f t="shared" si="0"/>
        <v>513089</v>
      </c>
      <c r="J33" s="133">
        <f t="shared" si="1"/>
        <v>15</v>
      </c>
      <c r="K33" s="4" t="s">
        <v>17</v>
      </c>
      <c r="L33" s="4" t="str">
        <f t="shared" si="2"/>
        <v>Power Sector</v>
      </c>
    </row>
    <row r="34" spans="1:12">
      <c r="A34" s="43" t="s">
        <v>67</v>
      </c>
      <c r="B34" s="29">
        <v>2013</v>
      </c>
      <c r="C34" s="44" t="s">
        <v>60</v>
      </c>
      <c r="D34" s="45" t="s">
        <v>57</v>
      </c>
      <c r="E34" s="45" t="s">
        <v>57</v>
      </c>
      <c r="F34" s="45" t="s">
        <v>57</v>
      </c>
      <c r="G34" s="45" t="s">
        <v>57</v>
      </c>
      <c r="H34" s="46" t="s">
        <v>57</v>
      </c>
      <c r="I34" s="127" t="str">
        <f t="shared" si="0"/>
        <v/>
      </c>
      <c r="J34" s="133" t="str">
        <f t="shared" si="1"/>
        <v/>
      </c>
      <c r="L34" s="4" t="str">
        <f t="shared" si="2"/>
        <v/>
      </c>
    </row>
    <row r="35" spans="1:12">
      <c r="A35" s="47" t="s">
        <v>68</v>
      </c>
      <c r="B35" s="29">
        <v>2014</v>
      </c>
      <c r="C35" s="44" t="s">
        <v>62</v>
      </c>
      <c r="D35" s="45" t="s">
        <v>57</v>
      </c>
      <c r="E35" s="45" t="s">
        <v>57</v>
      </c>
      <c r="F35" s="45" t="s">
        <v>57</v>
      </c>
      <c r="G35" s="45" t="s">
        <v>57</v>
      </c>
      <c r="H35" s="46" t="s">
        <v>57</v>
      </c>
      <c r="I35" s="127" t="str">
        <f t="shared" si="0"/>
        <v/>
      </c>
      <c r="J35" s="133" t="str">
        <f t="shared" si="1"/>
        <v/>
      </c>
      <c r="L35" s="4" t="str">
        <f t="shared" si="2"/>
        <v/>
      </c>
    </row>
    <row r="36" spans="1:12">
      <c r="A36" s="43" t="s">
        <v>55</v>
      </c>
      <c r="B36" s="29">
        <v>2013</v>
      </c>
      <c r="C36" s="44" t="s">
        <v>53</v>
      </c>
      <c r="D36" s="45" t="s">
        <v>57</v>
      </c>
      <c r="E36" s="45" t="s">
        <v>57</v>
      </c>
      <c r="F36" s="45" t="s">
        <v>57</v>
      </c>
      <c r="G36" s="45" t="s">
        <v>57</v>
      </c>
      <c r="H36" s="46" t="s">
        <v>57</v>
      </c>
      <c r="I36" s="127" t="str">
        <f t="shared" si="0"/>
        <v/>
      </c>
      <c r="J36" s="133" t="str">
        <f t="shared" si="1"/>
        <v/>
      </c>
      <c r="L36" s="4" t="str">
        <f t="shared" si="2"/>
        <v/>
      </c>
    </row>
    <row r="37" spans="1:12">
      <c r="A37" s="43" t="s">
        <v>55</v>
      </c>
      <c r="B37" s="29">
        <v>2014</v>
      </c>
      <c r="C37" s="48" t="s">
        <v>55</v>
      </c>
      <c r="D37" s="45" t="s">
        <v>57</v>
      </c>
      <c r="E37" s="45" t="s">
        <v>57</v>
      </c>
      <c r="F37" s="45" t="s">
        <v>57</v>
      </c>
      <c r="G37" s="45" t="s">
        <v>57</v>
      </c>
      <c r="H37" s="46" t="s">
        <v>57</v>
      </c>
      <c r="I37" s="127" t="str">
        <f t="shared" si="0"/>
        <v/>
      </c>
      <c r="J37" s="133" t="str">
        <f t="shared" si="1"/>
        <v/>
      </c>
      <c r="L37" s="4" t="str">
        <f t="shared" si="2"/>
        <v/>
      </c>
    </row>
    <row r="38" spans="1:12">
      <c r="A38" s="43" t="s">
        <v>69</v>
      </c>
      <c r="B38" s="29">
        <v>2013</v>
      </c>
      <c r="C38" s="44" t="s">
        <v>70</v>
      </c>
      <c r="D38" s="45">
        <v>460</v>
      </c>
      <c r="E38" s="45" t="s">
        <v>57</v>
      </c>
      <c r="F38" s="45">
        <v>460</v>
      </c>
      <c r="G38" s="45">
        <v>0</v>
      </c>
      <c r="H38" s="46" t="s">
        <v>57</v>
      </c>
      <c r="I38" s="127" t="str">
        <f t="shared" si="0"/>
        <v/>
      </c>
      <c r="J38" s="133" t="str">
        <f t="shared" si="1"/>
        <v/>
      </c>
      <c r="L38" s="4" t="str">
        <f t="shared" si="2"/>
        <v/>
      </c>
    </row>
    <row r="39" spans="1:12">
      <c r="A39" s="47" t="s">
        <v>71</v>
      </c>
      <c r="B39" s="29">
        <v>2014</v>
      </c>
      <c r="C39" s="44" t="s">
        <v>72</v>
      </c>
      <c r="D39" s="45">
        <v>446</v>
      </c>
      <c r="E39" s="45" t="s">
        <v>57</v>
      </c>
      <c r="F39" s="45">
        <v>446</v>
      </c>
      <c r="G39" s="45">
        <v>0</v>
      </c>
      <c r="H39" s="46" t="s">
        <v>57</v>
      </c>
      <c r="I39" s="127" t="str">
        <f t="shared" si="0"/>
        <v/>
      </c>
      <c r="J39" s="133" t="str">
        <f t="shared" si="1"/>
        <v/>
      </c>
      <c r="L39" s="4" t="str">
        <f t="shared" si="2"/>
        <v/>
      </c>
    </row>
    <row r="40" spans="1:12">
      <c r="A40" s="43" t="s">
        <v>55</v>
      </c>
      <c r="B40" s="29">
        <v>2013</v>
      </c>
      <c r="C40" s="44" t="s">
        <v>53</v>
      </c>
      <c r="D40" s="45">
        <v>15910</v>
      </c>
      <c r="E40" s="45" t="s">
        <v>57</v>
      </c>
      <c r="F40" s="45">
        <v>15900</v>
      </c>
      <c r="G40" s="45">
        <v>10</v>
      </c>
      <c r="H40" s="46" t="s">
        <v>57</v>
      </c>
      <c r="I40" s="127" t="str">
        <f t="shared" si="0"/>
        <v/>
      </c>
      <c r="J40" s="133" t="str">
        <f t="shared" si="1"/>
        <v/>
      </c>
      <c r="L40" s="4" t="str">
        <f t="shared" si="2"/>
        <v/>
      </c>
    </row>
    <row r="41" spans="1:12">
      <c r="A41" s="43" t="s">
        <v>55</v>
      </c>
      <c r="B41" s="29">
        <v>2014</v>
      </c>
      <c r="C41" s="48" t="s">
        <v>55</v>
      </c>
      <c r="D41" s="45">
        <v>15214</v>
      </c>
      <c r="E41" s="45" t="s">
        <v>57</v>
      </c>
      <c r="F41" s="45">
        <v>15204</v>
      </c>
      <c r="G41" s="45">
        <v>10</v>
      </c>
      <c r="H41" s="46" t="s">
        <v>57</v>
      </c>
      <c r="I41" s="127">
        <f t="shared" si="0"/>
        <v>15214</v>
      </c>
      <c r="J41" s="133">
        <f t="shared" si="1"/>
        <v>10</v>
      </c>
      <c r="K41" s="4" t="s">
        <v>15</v>
      </c>
      <c r="L41" s="4" t="str">
        <f t="shared" si="2"/>
        <v>Power Sector</v>
      </c>
    </row>
    <row r="42" spans="1:12">
      <c r="A42" s="43" t="s">
        <v>73</v>
      </c>
      <c r="B42" s="29">
        <v>2013</v>
      </c>
      <c r="C42" s="44" t="s">
        <v>70</v>
      </c>
      <c r="D42" s="45">
        <v>586</v>
      </c>
      <c r="E42" s="45" t="s">
        <v>57</v>
      </c>
      <c r="F42" s="45">
        <v>586</v>
      </c>
      <c r="G42" s="45" t="s">
        <v>57</v>
      </c>
      <c r="H42" s="46" t="s">
        <v>57</v>
      </c>
      <c r="I42" s="127" t="str">
        <f t="shared" si="0"/>
        <v/>
      </c>
      <c r="J42" s="133" t="str">
        <f t="shared" si="1"/>
        <v/>
      </c>
      <c r="L42" s="4" t="str">
        <f t="shared" si="2"/>
        <v/>
      </c>
    </row>
    <row r="43" spans="1:12">
      <c r="A43" s="47" t="s">
        <v>74</v>
      </c>
      <c r="B43" s="29">
        <v>2014</v>
      </c>
      <c r="C43" s="44" t="s">
        <v>72</v>
      </c>
      <c r="D43" s="45">
        <v>584</v>
      </c>
      <c r="E43" s="45" t="s">
        <v>57</v>
      </c>
      <c r="F43" s="45">
        <v>584</v>
      </c>
      <c r="G43" s="45" t="s">
        <v>57</v>
      </c>
      <c r="H43" s="46" t="s">
        <v>57</v>
      </c>
      <c r="I43" s="127" t="str">
        <f t="shared" si="0"/>
        <v/>
      </c>
      <c r="J43" s="133" t="str">
        <f t="shared" si="1"/>
        <v/>
      </c>
      <c r="L43" s="4" t="str">
        <f t="shared" si="2"/>
        <v/>
      </c>
    </row>
    <row r="44" spans="1:12">
      <c r="A44" s="43" t="s">
        <v>55</v>
      </c>
      <c r="B44" s="29">
        <v>2013</v>
      </c>
      <c r="C44" s="44" t="s">
        <v>53</v>
      </c>
      <c r="D44" s="45">
        <v>14763</v>
      </c>
      <c r="E44" s="45" t="s">
        <v>57</v>
      </c>
      <c r="F44" s="45">
        <v>14763</v>
      </c>
      <c r="G44" s="45" t="s">
        <v>57</v>
      </c>
      <c r="H44" s="46" t="s">
        <v>57</v>
      </c>
      <c r="I44" s="127" t="str">
        <f t="shared" si="0"/>
        <v/>
      </c>
      <c r="J44" s="133" t="str">
        <f t="shared" si="1"/>
        <v/>
      </c>
      <c r="L44" s="4" t="str">
        <f t="shared" si="2"/>
        <v/>
      </c>
    </row>
    <row r="45" spans="1:12">
      <c r="A45" s="43" t="s">
        <v>55</v>
      </c>
      <c r="B45" s="29">
        <v>2014</v>
      </c>
      <c r="C45" s="48" t="s">
        <v>55</v>
      </c>
      <c r="D45" s="45">
        <v>14719</v>
      </c>
      <c r="E45" s="45" t="s">
        <v>57</v>
      </c>
      <c r="F45" s="45">
        <v>14719</v>
      </c>
      <c r="G45" s="45" t="s">
        <v>57</v>
      </c>
      <c r="H45" s="46" t="s">
        <v>57</v>
      </c>
      <c r="I45" s="127">
        <f t="shared" si="0"/>
        <v>14719</v>
      </c>
      <c r="J45" s="133">
        <f t="shared" si="1"/>
        <v>0</v>
      </c>
      <c r="K45" s="4" t="s">
        <v>15</v>
      </c>
      <c r="L45" s="4" t="str">
        <f t="shared" si="2"/>
        <v>Power Sector</v>
      </c>
    </row>
    <row r="46" spans="1:12">
      <c r="A46" s="43" t="s">
        <v>75</v>
      </c>
      <c r="B46" s="29">
        <v>2013</v>
      </c>
      <c r="C46" s="44" t="s">
        <v>76</v>
      </c>
      <c r="D46" s="45">
        <v>3068</v>
      </c>
      <c r="E46" s="45" t="s">
        <v>57</v>
      </c>
      <c r="F46" s="45">
        <v>3062</v>
      </c>
      <c r="G46" s="45">
        <v>7</v>
      </c>
      <c r="H46" s="46" t="s">
        <v>57</v>
      </c>
      <c r="I46" s="127" t="str">
        <f t="shared" si="0"/>
        <v/>
      </c>
      <c r="J46" s="133" t="str">
        <f t="shared" si="1"/>
        <v/>
      </c>
      <c r="L46" s="4" t="str">
        <f t="shared" si="2"/>
        <v/>
      </c>
    </row>
    <row r="47" spans="1:12">
      <c r="A47" s="47" t="s">
        <v>77</v>
      </c>
      <c r="B47" s="29">
        <v>2014</v>
      </c>
      <c r="C47" s="44" t="s">
        <v>78</v>
      </c>
      <c r="D47" s="45">
        <v>3215</v>
      </c>
      <c r="E47" s="45" t="s">
        <v>57</v>
      </c>
      <c r="F47" s="45">
        <v>3215</v>
      </c>
      <c r="G47" s="45" t="s">
        <v>57</v>
      </c>
      <c r="H47" s="46" t="s">
        <v>57</v>
      </c>
      <c r="I47" s="127" t="str">
        <f t="shared" si="0"/>
        <v/>
      </c>
      <c r="J47" s="133" t="str">
        <f t="shared" si="1"/>
        <v/>
      </c>
      <c r="L47" s="4" t="str">
        <f t="shared" si="2"/>
        <v/>
      </c>
    </row>
    <row r="48" spans="1:12">
      <c r="A48" s="43" t="s">
        <v>55</v>
      </c>
      <c r="B48" s="29">
        <v>2013</v>
      </c>
      <c r="C48" s="44" t="s">
        <v>53</v>
      </c>
      <c r="D48" s="45">
        <v>29148</v>
      </c>
      <c r="E48" s="45" t="s">
        <v>57</v>
      </c>
      <c r="F48" s="45">
        <v>29084</v>
      </c>
      <c r="G48" s="45">
        <v>64</v>
      </c>
      <c r="H48" s="46" t="s">
        <v>57</v>
      </c>
      <c r="I48" s="127" t="str">
        <f t="shared" si="0"/>
        <v/>
      </c>
      <c r="J48" s="133" t="str">
        <f t="shared" si="1"/>
        <v/>
      </c>
      <c r="L48" s="4" t="str">
        <f t="shared" si="2"/>
        <v/>
      </c>
    </row>
    <row r="49" spans="1:12">
      <c r="A49" s="43" t="s">
        <v>55</v>
      </c>
      <c r="B49" s="29">
        <v>2014</v>
      </c>
      <c r="C49" s="48" t="s">
        <v>55</v>
      </c>
      <c r="D49" s="45">
        <v>30544</v>
      </c>
      <c r="E49" s="45" t="s">
        <v>57</v>
      </c>
      <c r="F49" s="45">
        <v>30544</v>
      </c>
      <c r="G49" s="45" t="s">
        <v>57</v>
      </c>
      <c r="H49" s="46" t="s">
        <v>57</v>
      </c>
      <c r="I49" s="127">
        <f t="shared" si="0"/>
        <v>30544</v>
      </c>
      <c r="J49" s="133">
        <f t="shared" si="1"/>
        <v>0</v>
      </c>
      <c r="K49" s="4" t="s">
        <v>20</v>
      </c>
      <c r="L49" s="4" t="str">
        <f t="shared" si="2"/>
        <v>Power Sector</v>
      </c>
    </row>
    <row r="50" spans="1:12">
      <c r="A50" s="43" t="s">
        <v>79</v>
      </c>
      <c r="B50" s="29">
        <v>2013</v>
      </c>
      <c r="C50" s="44" t="s">
        <v>53</v>
      </c>
      <c r="D50" s="45">
        <v>29174</v>
      </c>
      <c r="E50" s="45" t="s">
        <v>57</v>
      </c>
      <c r="F50" s="45">
        <v>29174</v>
      </c>
      <c r="G50" s="45" t="s">
        <v>57</v>
      </c>
      <c r="H50" s="46" t="s">
        <v>57</v>
      </c>
      <c r="I50" s="127" t="str">
        <f t="shared" si="0"/>
        <v/>
      </c>
      <c r="J50" s="133" t="str">
        <f t="shared" si="1"/>
        <v/>
      </c>
      <c r="L50" s="4" t="str">
        <f t="shared" si="2"/>
        <v/>
      </c>
    </row>
    <row r="51" spans="1:12">
      <c r="A51" s="43" t="s">
        <v>80</v>
      </c>
      <c r="B51" s="29">
        <v>2014</v>
      </c>
      <c r="C51" s="48" t="s">
        <v>55</v>
      </c>
      <c r="D51" s="45">
        <v>34292</v>
      </c>
      <c r="E51" s="45" t="s">
        <v>57</v>
      </c>
      <c r="F51" s="45">
        <v>34292</v>
      </c>
      <c r="G51" s="45" t="s">
        <v>57</v>
      </c>
      <c r="H51" s="46" t="s">
        <v>57</v>
      </c>
      <c r="I51" s="127" t="str">
        <f t="shared" si="0"/>
        <v/>
      </c>
      <c r="J51" s="133" t="str">
        <f t="shared" si="1"/>
        <v/>
      </c>
      <c r="L51" s="4" t="str">
        <f t="shared" si="2"/>
        <v/>
      </c>
    </row>
    <row r="52" spans="1:12">
      <c r="A52" s="43"/>
      <c r="B52" s="29"/>
      <c r="C52" s="48"/>
      <c r="D52" s="45"/>
      <c r="E52" s="45"/>
      <c r="F52" s="45"/>
      <c r="G52" s="45"/>
      <c r="H52" s="46"/>
      <c r="I52" s="127" t="str">
        <f t="shared" si="0"/>
        <v/>
      </c>
      <c r="J52" s="133" t="str">
        <f t="shared" si="1"/>
        <v/>
      </c>
      <c r="L52" s="4" t="str">
        <f t="shared" si="2"/>
        <v/>
      </c>
    </row>
    <row r="53" spans="1:12">
      <c r="A53" s="43" t="s">
        <v>81</v>
      </c>
      <c r="B53" s="29">
        <v>2013</v>
      </c>
      <c r="C53" s="44" t="s">
        <v>53</v>
      </c>
      <c r="D53" s="45" t="s">
        <v>57</v>
      </c>
      <c r="E53" s="45" t="s">
        <v>57</v>
      </c>
      <c r="F53" s="45" t="s">
        <v>57</v>
      </c>
      <c r="G53" s="45" t="s">
        <v>57</v>
      </c>
      <c r="H53" s="46" t="s">
        <v>57</v>
      </c>
      <c r="I53" s="127" t="str">
        <f t="shared" si="0"/>
        <v/>
      </c>
      <c r="J53" s="133" t="str">
        <f t="shared" si="1"/>
        <v/>
      </c>
      <c r="L53" s="4" t="str">
        <f t="shared" si="2"/>
        <v/>
      </c>
    </row>
    <row r="54" spans="1:12">
      <c r="A54" s="47" t="s">
        <v>82</v>
      </c>
      <c r="B54" s="29">
        <v>2014</v>
      </c>
      <c r="C54" s="48" t="s">
        <v>55</v>
      </c>
      <c r="D54" s="45" t="s">
        <v>57</v>
      </c>
      <c r="E54" s="45" t="s">
        <v>57</v>
      </c>
      <c r="F54" s="45" t="s">
        <v>57</v>
      </c>
      <c r="G54" s="45" t="s">
        <v>57</v>
      </c>
      <c r="H54" s="46" t="s">
        <v>57</v>
      </c>
      <c r="I54" s="127" t="str">
        <f t="shared" si="0"/>
        <v/>
      </c>
      <c r="J54" s="133" t="str">
        <f t="shared" si="1"/>
        <v/>
      </c>
      <c r="L54" s="4" t="str">
        <f t="shared" si="2"/>
        <v/>
      </c>
    </row>
    <row r="55" spans="1:12">
      <c r="A55" s="43"/>
      <c r="B55" s="29"/>
      <c r="C55" s="48"/>
      <c r="D55" s="45"/>
      <c r="E55" s="45"/>
      <c r="F55" s="45"/>
      <c r="G55" s="45"/>
      <c r="H55" s="46"/>
      <c r="I55" s="127" t="str">
        <f t="shared" si="0"/>
        <v/>
      </c>
      <c r="J55" s="133" t="str">
        <f t="shared" si="1"/>
        <v/>
      </c>
      <c r="L55" s="4" t="str">
        <f t="shared" si="2"/>
        <v/>
      </c>
    </row>
    <row r="56" spans="1:12">
      <c r="A56" s="43" t="s">
        <v>83</v>
      </c>
      <c r="B56" s="29">
        <v>2013</v>
      </c>
      <c r="C56" s="44" t="s">
        <v>53</v>
      </c>
      <c r="D56" s="45">
        <v>260</v>
      </c>
      <c r="E56" s="45" t="s">
        <v>57</v>
      </c>
      <c r="F56" s="45">
        <v>260</v>
      </c>
      <c r="G56" s="45" t="s">
        <v>57</v>
      </c>
      <c r="H56" s="46" t="s">
        <v>57</v>
      </c>
      <c r="I56" s="127" t="str">
        <f t="shared" si="0"/>
        <v/>
      </c>
      <c r="J56" s="133" t="str">
        <f t="shared" si="1"/>
        <v/>
      </c>
      <c r="L56" s="4" t="str">
        <f t="shared" si="2"/>
        <v/>
      </c>
    </row>
    <row r="57" spans="1:12">
      <c r="A57" s="47" t="s">
        <v>84</v>
      </c>
      <c r="B57" s="29">
        <v>2014</v>
      </c>
      <c r="C57" s="48" t="s">
        <v>55</v>
      </c>
      <c r="D57" s="45">
        <v>390</v>
      </c>
      <c r="E57" s="45" t="s">
        <v>57</v>
      </c>
      <c r="F57" s="45">
        <v>390</v>
      </c>
      <c r="G57" s="45" t="s">
        <v>57</v>
      </c>
      <c r="H57" s="46" t="s">
        <v>57</v>
      </c>
      <c r="I57" s="127">
        <f t="shared" si="0"/>
        <v>390</v>
      </c>
      <c r="J57" s="133">
        <f t="shared" si="1"/>
        <v>0</v>
      </c>
      <c r="K57" s="4" t="s">
        <v>20</v>
      </c>
      <c r="L57" s="4" t="str">
        <f t="shared" si="2"/>
        <v>Power Sector</v>
      </c>
    </row>
    <row r="58" spans="1:12">
      <c r="A58" s="43"/>
      <c r="B58" s="29"/>
      <c r="C58" s="48"/>
      <c r="D58" s="45"/>
      <c r="E58" s="45"/>
      <c r="F58" s="45"/>
      <c r="G58" s="45"/>
      <c r="H58" s="46"/>
      <c r="I58" s="127" t="str">
        <f t="shared" si="0"/>
        <v/>
      </c>
      <c r="J58" s="133" t="str">
        <f t="shared" si="1"/>
        <v/>
      </c>
      <c r="L58" s="4" t="str">
        <f t="shared" si="2"/>
        <v/>
      </c>
    </row>
    <row r="59" spans="1:12">
      <c r="A59" s="43" t="s">
        <v>85</v>
      </c>
      <c r="B59" s="29">
        <v>2013</v>
      </c>
      <c r="C59" s="44" t="s">
        <v>53</v>
      </c>
      <c r="D59" s="45">
        <v>34273</v>
      </c>
      <c r="E59" s="45" t="s">
        <v>57</v>
      </c>
      <c r="F59" s="45">
        <v>34273</v>
      </c>
      <c r="G59" s="45" t="s">
        <v>57</v>
      </c>
      <c r="H59" s="46" t="s">
        <v>57</v>
      </c>
      <c r="I59" s="127" t="str">
        <f t="shared" si="0"/>
        <v/>
      </c>
      <c r="J59" s="133" t="str">
        <f t="shared" si="1"/>
        <v/>
      </c>
      <c r="L59" s="4" t="str">
        <f t="shared" si="2"/>
        <v/>
      </c>
    </row>
    <row r="60" spans="1:12">
      <c r="A60" s="43" t="s">
        <v>86</v>
      </c>
      <c r="B60" s="29">
        <v>2014</v>
      </c>
      <c r="C60" s="48" t="s">
        <v>55</v>
      </c>
      <c r="D60" s="45">
        <v>43487</v>
      </c>
      <c r="E60" s="45" t="s">
        <v>57</v>
      </c>
      <c r="F60" s="45">
        <v>43487</v>
      </c>
      <c r="G60" s="45" t="s">
        <v>57</v>
      </c>
      <c r="H60" s="46" t="s">
        <v>57</v>
      </c>
      <c r="I60" s="127">
        <f t="shared" si="0"/>
        <v>43487</v>
      </c>
      <c r="J60" s="133">
        <f t="shared" si="1"/>
        <v>0</v>
      </c>
      <c r="K60" s="4" t="s">
        <v>20</v>
      </c>
      <c r="L60" s="4" t="str">
        <f t="shared" si="2"/>
        <v>Power Sector</v>
      </c>
    </row>
    <row r="61" spans="1:12">
      <c r="A61" s="47" t="s">
        <v>87</v>
      </c>
      <c r="B61" s="29"/>
      <c r="C61" s="48"/>
      <c r="D61" s="45"/>
      <c r="E61" s="45"/>
      <c r="F61" s="45"/>
      <c r="G61" s="45"/>
      <c r="H61" s="46"/>
      <c r="I61" s="127" t="str">
        <f t="shared" si="0"/>
        <v/>
      </c>
      <c r="J61" s="133" t="str">
        <f t="shared" si="1"/>
        <v/>
      </c>
      <c r="L61" s="4" t="str">
        <f t="shared" si="2"/>
        <v/>
      </c>
    </row>
    <row r="62" spans="1:12">
      <c r="A62" s="43"/>
      <c r="B62" s="29"/>
      <c r="C62" s="48"/>
      <c r="D62" s="45"/>
      <c r="E62" s="45"/>
      <c r="F62" s="45"/>
      <c r="G62" s="45"/>
      <c r="H62" s="46"/>
      <c r="I62" s="127" t="str">
        <f t="shared" si="0"/>
        <v/>
      </c>
      <c r="J62" s="133" t="str">
        <f t="shared" si="1"/>
        <v/>
      </c>
      <c r="L62" s="4" t="str">
        <f t="shared" si="2"/>
        <v/>
      </c>
    </row>
    <row r="63" spans="1:12">
      <c r="A63" s="43" t="s">
        <v>88</v>
      </c>
      <c r="B63" s="29">
        <v>2013</v>
      </c>
      <c r="C63" s="44" t="s">
        <v>53</v>
      </c>
      <c r="D63" s="45">
        <v>1</v>
      </c>
      <c r="E63" s="45" t="s">
        <v>57</v>
      </c>
      <c r="F63" s="45" t="s">
        <v>57</v>
      </c>
      <c r="G63" s="45">
        <v>1</v>
      </c>
      <c r="H63" s="46">
        <v>1</v>
      </c>
      <c r="I63" s="127" t="str">
        <f t="shared" si="0"/>
        <v/>
      </c>
      <c r="J63" s="133" t="str">
        <f t="shared" si="1"/>
        <v/>
      </c>
      <c r="L63" s="4" t="str">
        <f t="shared" si="2"/>
        <v/>
      </c>
    </row>
    <row r="64" spans="1:12">
      <c r="A64" s="47" t="s">
        <v>89</v>
      </c>
      <c r="B64" s="29">
        <v>2014</v>
      </c>
      <c r="C64" s="48" t="s">
        <v>55</v>
      </c>
      <c r="D64" s="45">
        <v>0</v>
      </c>
      <c r="E64" s="45" t="s">
        <v>57</v>
      </c>
      <c r="F64" s="45" t="s">
        <v>57</v>
      </c>
      <c r="G64" s="45">
        <v>0</v>
      </c>
      <c r="H64" s="46">
        <v>0</v>
      </c>
      <c r="I64" s="127" t="str">
        <f t="shared" si="0"/>
        <v/>
      </c>
      <c r="J64" s="133" t="str">
        <f t="shared" si="1"/>
        <v/>
      </c>
      <c r="L64" s="4" t="str">
        <f t="shared" si="2"/>
        <v/>
      </c>
    </row>
    <row r="65" spans="1:12">
      <c r="A65" s="54" t="s">
        <v>49</v>
      </c>
      <c r="B65" s="55"/>
      <c r="C65" s="56" t="s">
        <v>50</v>
      </c>
      <c r="D65" s="57" t="s">
        <v>51</v>
      </c>
      <c r="E65" s="57" t="s">
        <v>51</v>
      </c>
      <c r="F65" s="57" t="s">
        <v>51</v>
      </c>
      <c r="G65" s="57" t="s">
        <v>51</v>
      </c>
      <c r="H65" s="58" t="s">
        <v>51</v>
      </c>
      <c r="I65" s="127" t="str">
        <f t="shared" ref="I65:I113" si="3">IFERROR(IF(K65="","",IF(F65="–",0,F65)+IF(G65="–",0,G65)),"")</f>
        <v/>
      </c>
      <c r="J65" s="133" t="str">
        <f t="shared" ref="J65:J113" si="4">IF(I65="","",IF(G65="–",0,G65)-IF(H65="–",0,))</f>
        <v/>
      </c>
      <c r="L65" s="4" t="str">
        <f t="shared" si="2"/>
        <v/>
      </c>
    </row>
    <row r="66" spans="1:12">
      <c r="A66" s="59" t="s">
        <v>90</v>
      </c>
      <c r="B66" s="60">
        <v>2013</v>
      </c>
      <c r="C66" s="61" t="s">
        <v>53</v>
      </c>
      <c r="D66" s="62">
        <v>99</v>
      </c>
      <c r="E66" s="62" t="s">
        <v>57</v>
      </c>
      <c r="F66" s="62">
        <v>99</v>
      </c>
      <c r="G66" s="62">
        <v>0</v>
      </c>
      <c r="H66" s="63" t="s">
        <v>57</v>
      </c>
      <c r="I66" s="127" t="str">
        <f t="shared" si="3"/>
        <v/>
      </c>
      <c r="J66" s="133" t="str">
        <f t="shared" si="4"/>
        <v/>
      </c>
      <c r="L66" s="4" t="str">
        <f t="shared" si="2"/>
        <v/>
      </c>
    </row>
    <row r="67" spans="1:12">
      <c r="A67" s="64" t="s">
        <v>91</v>
      </c>
      <c r="B67" s="60">
        <v>2014</v>
      </c>
      <c r="C67" s="65" t="s">
        <v>55</v>
      </c>
      <c r="D67" s="62">
        <v>29</v>
      </c>
      <c r="E67" s="62" t="s">
        <v>57</v>
      </c>
      <c r="F67" s="62">
        <v>29</v>
      </c>
      <c r="G67" s="62" t="s">
        <v>57</v>
      </c>
      <c r="H67" s="63" t="s">
        <v>57</v>
      </c>
      <c r="I67" s="127">
        <f t="shared" si="3"/>
        <v>29</v>
      </c>
      <c r="J67" s="133">
        <f t="shared" si="4"/>
        <v>0</v>
      </c>
      <c r="K67" s="4" t="s">
        <v>20</v>
      </c>
      <c r="L67" s="4" t="str">
        <f t="shared" si="2"/>
        <v>Power Sector</v>
      </c>
    </row>
    <row r="68" spans="1:12">
      <c r="A68" s="59"/>
      <c r="B68" s="60"/>
      <c r="C68" s="65"/>
      <c r="D68" s="62"/>
      <c r="E68" s="62"/>
      <c r="F68" s="62"/>
      <c r="G68" s="62"/>
      <c r="H68" s="63"/>
      <c r="I68" s="127" t="str">
        <f t="shared" si="3"/>
        <v/>
      </c>
      <c r="J68" s="133" t="str">
        <f t="shared" si="4"/>
        <v/>
      </c>
      <c r="L68" s="4" t="str">
        <f t="shared" si="2"/>
        <v/>
      </c>
    </row>
    <row r="69" spans="1:12">
      <c r="A69" s="59" t="s">
        <v>92</v>
      </c>
      <c r="B69" s="60">
        <v>2013</v>
      </c>
      <c r="C69" s="61" t="s">
        <v>53</v>
      </c>
      <c r="D69" s="62">
        <v>7</v>
      </c>
      <c r="E69" s="62" t="s">
        <v>57</v>
      </c>
      <c r="F69" s="62">
        <v>7</v>
      </c>
      <c r="G69" s="62" t="s">
        <v>57</v>
      </c>
      <c r="H69" s="63" t="s">
        <v>57</v>
      </c>
      <c r="I69" s="127" t="str">
        <f t="shared" si="3"/>
        <v/>
      </c>
      <c r="J69" s="133" t="str">
        <f t="shared" si="4"/>
        <v/>
      </c>
      <c r="L69" s="4" t="str">
        <f t="shared" si="2"/>
        <v/>
      </c>
    </row>
    <row r="70" spans="1:12">
      <c r="A70" s="64" t="s">
        <v>93</v>
      </c>
      <c r="B70" s="60">
        <v>2014</v>
      </c>
      <c r="C70" s="65" t="s">
        <v>55</v>
      </c>
      <c r="D70" s="62">
        <v>4</v>
      </c>
      <c r="E70" s="62" t="s">
        <v>57</v>
      </c>
      <c r="F70" s="62" t="s">
        <v>57</v>
      </c>
      <c r="G70" s="62">
        <v>4</v>
      </c>
      <c r="H70" s="63" t="s">
        <v>57</v>
      </c>
      <c r="I70" s="127">
        <f t="shared" si="3"/>
        <v>4</v>
      </c>
      <c r="J70" s="133">
        <f t="shared" si="4"/>
        <v>4</v>
      </c>
      <c r="K70" s="4" t="s">
        <v>20</v>
      </c>
      <c r="L70" s="4" t="str">
        <f t="shared" si="2"/>
        <v>Power Sector</v>
      </c>
    </row>
    <row r="71" spans="1:12">
      <c r="A71" s="59"/>
      <c r="B71" s="60"/>
      <c r="C71" s="65"/>
      <c r="D71" s="62"/>
      <c r="E71" s="62"/>
      <c r="F71" s="62"/>
      <c r="G71" s="62"/>
      <c r="H71" s="63"/>
      <c r="I71" s="127" t="str">
        <f t="shared" si="3"/>
        <v/>
      </c>
      <c r="J71" s="133" t="str">
        <f t="shared" si="4"/>
        <v/>
      </c>
      <c r="L71" s="4" t="str">
        <f t="shared" si="2"/>
        <v/>
      </c>
    </row>
    <row r="72" spans="1:12">
      <c r="A72" s="59" t="s">
        <v>94</v>
      </c>
      <c r="B72" s="60">
        <v>2013</v>
      </c>
      <c r="C72" s="61" t="s">
        <v>95</v>
      </c>
      <c r="D72" s="62" t="s">
        <v>57</v>
      </c>
      <c r="E72" s="62" t="s">
        <v>57</v>
      </c>
      <c r="F72" s="62" t="s">
        <v>57</v>
      </c>
      <c r="G72" s="62" t="s">
        <v>57</v>
      </c>
      <c r="H72" s="63" t="s">
        <v>57</v>
      </c>
      <c r="I72" s="127" t="str">
        <f t="shared" si="3"/>
        <v/>
      </c>
      <c r="J72" s="133" t="str">
        <f t="shared" si="4"/>
        <v/>
      </c>
      <c r="L72" s="4" t="str">
        <f t="shared" si="2"/>
        <v/>
      </c>
    </row>
    <row r="73" spans="1:12">
      <c r="A73" s="59" t="s">
        <v>96</v>
      </c>
      <c r="B73" s="60">
        <v>2014</v>
      </c>
      <c r="C73" s="61"/>
      <c r="D73" s="62" t="s">
        <v>57</v>
      </c>
      <c r="E73" s="62" t="s">
        <v>57</v>
      </c>
      <c r="F73" s="62" t="s">
        <v>57</v>
      </c>
      <c r="G73" s="62" t="s">
        <v>57</v>
      </c>
      <c r="H73" s="63" t="s">
        <v>57</v>
      </c>
      <c r="I73" s="127" t="str">
        <f t="shared" si="3"/>
        <v/>
      </c>
      <c r="J73" s="133" t="str">
        <f t="shared" si="4"/>
        <v/>
      </c>
      <c r="L73" s="4" t="str">
        <f t="shared" si="2"/>
        <v/>
      </c>
    </row>
    <row r="74" spans="1:12">
      <c r="A74" s="59"/>
      <c r="B74" s="60"/>
      <c r="C74" s="65"/>
      <c r="D74" s="62"/>
      <c r="E74" s="62"/>
      <c r="F74" s="62"/>
      <c r="G74" s="62"/>
      <c r="H74" s="63"/>
      <c r="I74" s="127" t="str">
        <f t="shared" si="3"/>
        <v/>
      </c>
      <c r="J74" s="133" t="str">
        <f t="shared" si="4"/>
        <v/>
      </c>
      <c r="L74" s="4" t="str">
        <f t="shared" si="2"/>
        <v/>
      </c>
    </row>
    <row r="75" spans="1:12">
      <c r="A75" s="66" t="s">
        <v>97</v>
      </c>
      <c r="B75" s="34">
        <v>2013</v>
      </c>
      <c r="C75" s="35" t="s">
        <v>53</v>
      </c>
      <c r="D75" s="36">
        <v>-527124</v>
      </c>
      <c r="E75" s="36">
        <v>604311</v>
      </c>
      <c r="F75" s="36">
        <v>18394</v>
      </c>
      <c r="G75" s="36">
        <v>58793</v>
      </c>
      <c r="H75" s="37">
        <v>38</v>
      </c>
      <c r="I75" s="127" t="str">
        <f t="shared" si="3"/>
        <v/>
      </c>
      <c r="J75" s="133" t="str">
        <f t="shared" si="4"/>
        <v/>
      </c>
      <c r="L75" s="4" t="str">
        <f t="shared" si="2"/>
        <v/>
      </c>
    </row>
    <row r="76" spans="1:12">
      <c r="A76" s="67" t="s">
        <v>98</v>
      </c>
      <c r="B76" s="34">
        <v>2014</v>
      </c>
      <c r="C76" s="39" t="s">
        <v>55</v>
      </c>
      <c r="D76" s="36">
        <v>-495785</v>
      </c>
      <c r="E76" s="36">
        <v>570230</v>
      </c>
      <c r="F76" s="36">
        <v>19469</v>
      </c>
      <c r="G76" s="36">
        <v>54977</v>
      </c>
      <c r="H76" s="37">
        <v>48</v>
      </c>
      <c r="I76" s="127" t="str">
        <f t="shared" si="3"/>
        <v/>
      </c>
      <c r="J76" s="133" t="str">
        <f t="shared" si="4"/>
        <v/>
      </c>
      <c r="L76" s="4" t="str">
        <f t="shared" si="2"/>
        <v/>
      </c>
    </row>
    <row r="77" spans="1:12">
      <c r="A77" s="67"/>
      <c r="B77" s="60"/>
      <c r="C77" s="68"/>
      <c r="D77" s="62"/>
      <c r="E77" s="62"/>
      <c r="F77" s="62"/>
      <c r="G77" s="62"/>
      <c r="H77" s="63"/>
      <c r="I77" s="127" t="str">
        <f t="shared" si="3"/>
        <v/>
      </c>
      <c r="J77" s="133" t="str">
        <f t="shared" si="4"/>
        <v/>
      </c>
      <c r="L77" s="4" t="str">
        <f t="shared" si="2"/>
        <v/>
      </c>
    </row>
    <row r="78" spans="1:12">
      <c r="A78" s="59" t="s">
        <v>99</v>
      </c>
      <c r="B78" s="60">
        <v>2013</v>
      </c>
      <c r="C78" s="61" t="s">
        <v>60</v>
      </c>
      <c r="D78" s="62" t="s">
        <v>57</v>
      </c>
      <c r="E78" s="62" t="s">
        <v>57</v>
      </c>
      <c r="F78" s="62" t="s">
        <v>57</v>
      </c>
      <c r="G78" s="62" t="s">
        <v>57</v>
      </c>
      <c r="H78" s="63" t="s">
        <v>57</v>
      </c>
      <c r="I78" s="127" t="str">
        <f t="shared" si="3"/>
        <v/>
      </c>
      <c r="J78" s="133" t="str">
        <f t="shared" si="4"/>
        <v/>
      </c>
      <c r="L78" s="4" t="str">
        <f t="shared" si="2"/>
        <v/>
      </c>
    </row>
    <row r="79" spans="1:12">
      <c r="A79" s="47" t="s">
        <v>100</v>
      </c>
      <c r="B79" s="60">
        <v>2014</v>
      </c>
      <c r="C79" s="44" t="s">
        <v>62</v>
      </c>
      <c r="D79" s="62" t="s">
        <v>57</v>
      </c>
      <c r="E79" s="62" t="s">
        <v>57</v>
      </c>
      <c r="F79" s="62" t="s">
        <v>57</v>
      </c>
      <c r="G79" s="62" t="s">
        <v>57</v>
      </c>
      <c r="H79" s="63" t="s">
        <v>57</v>
      </c>
      <c r="I79" s="127" t="str">
        <f t="shared" si="3"/>
        <v/>
      </c>
      <c r="J79" s="133" t="str">
        <f t="shared" si="4"/>
        <v/>
      </c>
      <c r="L79" s="4" t="str">
        <f t="shared" si="2"/>
        <v/>
      </c>
    </row>
    <row r="80" spans="1:12">
      <c r="A80" s="59" t="s">
        <v>55</v>
      </c>
      <c r="B80" s="60">
        <v>2013</v>
      </c>
      <c r="C80" s="61" t="s">
        <v>53</v>
      </c>
      <c r="D80" s="62" t="s">
        <v>57</v>
      </c>
      <c r="E80" s="62" t="s">
        <v>57</v>
      </c>
      <c r="F80" s="62" t="s">
        <v>57</v>
      </c>
      <c r="G80" s="62" t="s">
        <v>57</v>
      </c>
      <c r="H80" s="63" t="s">
        <v>57</v>
      </c>
      <c r="I80" s="127" t="str">
        <f t="shared" si="3"/>
        <v/>
      </c>
      <c r="J80" s="133" t="str">
        <f t="shared" si="4"/>
        <v/>
      </c>
      <c r="L80" s="4" t="str">
        <f t="shared" ref="L80:L143" si="5">IF(K80="","","Power Sector")</f>
        <v/>
      </c>
    </row>
    <row r="81" spans="1:12">
      <c r="A81" s="59" t="s">
        <v>55</v>
      </c>
      <c r="B81" s="60">
        <v>2014</v>
      </c>
      <c r="C81" s="65" t="s">
        <v>55</v>
      </c>
      <c r="D81" s="62" t="s">
        <v>57</v>
      </c>
      <c r="E81" s="62" t="s">
        <v>57</v>
      </c>
      <c r="F81" s="62" t="s">
        <v>57</v>
      </c>
      <c r="G81" s="62" t="s">
        <v>57</v>
      </c>
      <c r="H81" s="63" t="s">
        <v>57</v>
      </c>
      <c r="I81" s="127" t="str">
        <f t="shared" si="3"/>
        <v/>
      </c>
      <c r="J81" s="133" t="str">
        <f t="shared" si="4"/>
        <v/>
      </c>
      <c r="L81" s="4" t="str">
        <f t="shared" si="5"/>
        <v/>
      </c>
    </row>
    <row r="82" spans="1:12">
      <c r="A82" s="59" t="s">
        <v>101</v>
      </c>
      <c r="B82" s="60">
        <v>2013</v>
      </c>
      <c r="C82" s="61" t="s">
        <v>60</v>
      </c>
      <c r="D82" s="62" t="s">
        <v>57</v>
      </c>
      <c r="E82" s="62" t="s">
        <v>57</v>
      </c>
      <c r="F82" s="62" t="s">
        <v>57</v>
      </c>
      <c r="G82" s="62" t="s">
        <v>57</v>
      </c>
      <c r="H82" s="63" t="s">
        <v>57</v>
      </c>
      <c r="I82" s="127" t="str">
        <f t="shared" si="3"/>
        <v/>
      </c>
      <c r="J82" s="133" t="str">
        <f t="shared" si="4"/>
        <v/>
      </c>
      <c r="L82" s="4" t="str">
        <f t="shared" si="5"/>
        <v/>
      </c>
    </row>
    <row r="83" spans="1:12">
      <c r="A83" s="47" t="s">
        <v>102</v>
      </c>
      <c r="B83" s="60">
        <v>2014</v>
      </c>
      <c r="C83" s="44" t="s">
        <v>62</v>
      </c>
      <c r="D83" s="62" t="s">
        <v>57</v>
      </c>
      <c r="E83" s="62" t="s">
        <v>57</v>
      </c>
      <c r="F83" s="62" t="s">
        <v>57</v>
      </c>
      <c r="G83" s="62" t="s">
        <v>57</v>
      </c>
      <c r="H83" s="63" t="s">
        <v>57</v>
      </c>
      <c r="I83" s="127" t="str">
        <f t="shared" si="3"/>
        <v/>
      </c>
      <c r="J83" s="133" t="str">
        <f t="shared" si="4"/>
        <v/>
      </c>
      <c r="L83" s="4" t="str">
        <f t="shared" si="5"/>
        <v/>
      </c>
    </row>
    <row r="84" spans="1:12">
      <c r="A84" s="59" t="s">
        <v>55</v>
      </c>
      <c r="B84" s="60">
        <v>2013</v>
      </c>
      <c r="C84" s="61" t="s">
        <v>53</v>
      </c>
      <c r="D84" s="62" t="s">
        <v>57</v>
      </c>
      <c r="E84" s="62" t="s">
        <v>57</v>
      </c>
      <c r="F84" s="62" t="s">
        <v>57</v>
      </c>
      <c r="G84" s="62" t="s">
        <v>57</v>
      </c>
      <c r="H84" s="63" t="s">
        <v>57</v>
      </c>
      <c r="I84" s="127" t="str">
        <f t="shared" si="3"/>
        <v/>
      </c>
      <c r="J84" s="133" t="str">
        <f t="shared" si="4"/>
        <v/>
      </c>
      <c r="L84" s="4" t="str">
        <f t="shared" si="5"/>
        <v/>
      </c>
    </row>
    <row r="85" spans="1:12">
      <c r="A85" s="59" t="s">
        <v>55</v>
      </c>
      <c r="B85" s="60">
        <v>2014</v>
      </c>
      <c r="C85" s="65" t="s">
        <v>55</v>
      </c>
      <c r="D85" s="62" t="s">
        <v>57</v>
      </c>
      <c r="E85" s="62" t="s">
        <v>57</v>
      </c>
      <c r="F85" s="62" t="s">
        <v>57</v>
      </c>
      <c r="G85" s="62" t="s">
        <v>57</v>
      </c>
      <c r="H85" s="63" t="s">
        <v>57</v>
      </c>
      <c r="I85" s="127" t="str">
        <f t="shared" si="3"/>
        <v/>
      </c>
      <c r="J85" s="133" t="str">
        <f t="shared" si="4"/>
        <v/>
      </c>
      <c r="L85" s="4" t="str">
        <f t="shared" si="5"/>
        <v/>
      </c>
    </row>
    <row r="86" spans="1:12">
      <c r="A86" s="59" t="s">
        <v>103</v>
      </c>
      <c r="B86" s="60">
        <v>2013</v>
      </c>
      <c r="C86" s="61" t="s">
        <v>60</v>
      </c>
      <c r="D86" s="62">
        <v>0</v>
      </c>
      <c r="E86" s="62" t="s">
        <v>57</v>
      </c>
      <c r="F86" s="62">
        <v>0</v>
      </c>
      <c r="G86" s="62">
        <v>0</v>
      </c>
      <c r="H86" s="63" t="s">
        <v>57</v>
      </c>
      <c r="I86" s="127" t="str">
        <f t="shared" si="3"/>
        <v/>
      </c>
      <c r="J86" s="133" t="str">
        <f t="shared" si="4"/>
        <v/>
      </c>
      <c r="L86" s="4" t="str">
        <f t="shared" si="5"/>
        <v/>
      </c>
    </row>
    <row r="87" spans="1:12">
      <c r="A87" s="59" t="s">
        <v>104</v>
      </c>
      <c r="B87" s="60">
        <v>2014</v>
      </c>
      <c r="C87" s="44" t="s">
        <v>62</v>
      </c>
      <c r="D87" s="62">
        <v>0</v>
      </c>
      <c r="E87" s="62" t="s">
        <v>57</v>
      </c>
      <c r="F87" s="62">
        <v>0</v>
      </c>
      <c r="G87" s="62">
        <v>0</v>
      </c>
      <c r="H87" s="63" t="s">
        <v>57</v>
      </c>
      <c r="I87" s="127" t="str">
        <f t="shared" si="3"/>
        <v/>
      </c>
      <c r="J87" s="133" t="str">
        <f t="shared" si="4"/>
        <v/>
      </c>
      <c r="L87" s="4" t="str">
        <f t="shared" si="5"/>
        <v/>
      </c>
    </row>
    <row r="88" spans="1:12">
      <c r="A88" s="59" t="s">
        <v>55</v>
      </c>
      <c r="B88" s="60">
        <v>2013</v>
      </c>
      <c r="C88" s="61" t="s">
        <v>53</v>
      </c>
      <c r="D88" s="62">
        <v>1</v>
      </c>
      <c r="E88" s="62" t="s">
        <v>57</v>
      </c>
      <c r="F88" s="62">
        <v>0</v>
      </c>
      <c r="G88" s="62">
        <v>1</v>
      </c>
      <c r="H88" s="63" t="s">
        <v>57</v>
      </c>
      <c r="I88" s="127" t="str">
        <f t="shared" si="3"/>
        <v/>
      </c>
      <c r="J88" s="133" t="str">
        <f t="shared" si="4"/>
        <v/>
      </c>
      <c r="L88" s="4" t="str">
        <f t="shared" si="5"/>
        <v/>
      </c>
    </row>
    <row r="89" spans="1:12">
      <c r="A89" s="59" t="s">
        <v>55</v>
      </c>
      <c r="B89" s="60">
        <v>2014</v>
      </c>
      <c r="C89" s="65" t="s">
        <v>55</v>
      </c>
      <c r="D89" s="62">
        <v>1</v>
      </c>
      <c r="E89" s="62" t="s">
        <v>57</v>
      </c>
      <c r="F89" s="62">
        <v>0</v>
      </c>
      <c r="G89" s="62">
        <v>1</v>
      </c>
      <c r="H89" s="63" t="s">
        <v>57</v>
      </c>
      <c r="I89" s="127">
        <f t="shared" si="3"/>
        <v>1</v>
      </c>
      <c r="J89" s="133">
        <f t="shared" si="4"/>
        <v>1</v>
      </c>
      <c r="K89" s="4" t="s">
        <v>17</v>
      </c>
      <c r="L89" s="4" t="str">
        <f t="shared" si="5"/>
        <v>Power Sector</v>
      </c>
    </row>
    <row r="90" spans="1:12">
      <c r="A90" s="59" t="s">
        <v>105</v>
      </c>
      <c r="B90" s="60">
        <v>2013</v>
      </c>
      <c r="C90" s="61" t="s">
        <v>60</v>
      </c>
      <c r="D90" s="62">
        <v>0</v>
      </c>
      <c r="E90" s="62" t="s">
        <v>57</v>
      </c>
      <c r="F90" s="62">
        <v>0</v>
      </c>
      <c r="G90" s="62">
        <v>0</v>
      </c>
      <c r="H90" s="63" t="s">
        <v>57</v>
      </c>
      <c r="I90" s="127" t="str">
        <f t="shared" si="3"/>
        <v/>
      </c>
      <c r="J90" s="133" t="str">
        <f t="shared" si="4"/>
        <v/>
      </c>
      <c r="L90" s="4" t="str">
        <f t="shared" si="5"/>
        <v/>
      </c>
    </row>
    <row r="91" spans="1:12">
      <c r="A91" s="59" t="s">
        <v>106</v>
      </c>
      <c r="B91" s="60">
        <v>2014</v>
      </c>
      <c r="C91" s="44" t="s">
        <v>62</v>
      </c>
      <c r="D91" s="62">
        <v>0</v>
      </c>
      <c r="E91" s="62" t="s">
        <v>57</v>
      </c>
      <c r="F91" s="62" t="s">
        <v>57</v>
      </c>
      <c r="G91" s="62">
        <v>0</v>
      </c>
      <c r="H91" s="63" t="s">
        <v>57</v>
      </c>
      <c r="I91" s="127" t="str">
        <f t="shared" si="3"/>
        <v/>
      </c>
      <c r="J91" s="133" t="str">
        <f t="shared" si="4"/>
        <v/>
      </c>
      <c r="L91" s="4" t="str">
        <f t="shared" si="5"/>
        <v/>
      </c>
    </row>
    <row r="92" spans="1:12">
      <c r="A92" s="59" t="s">
        <v>55</v>
      </c>
      <c r="B92" s="60">
        <v>2013</v>
      </c>
      <c r="C92" s="61" t="s">
        <v>53</v>
      </c>
      <c r="D92" s="62">
        <v>4</v>
      </c>
      <c r="E92" s="62" t="s">
        <v>57</v>
      </c>
      <c r="F92" s="62">
        <v>1</v>
      </c>
      <c r="G92" s="62">
        <v>3</v>
      </c>
      <c r="H92" s="63" t="s">
        <v>57</v>
      </c>
      <c r="I92" s="127" t="str">
        <f t="shared" si="3"/>
        <v/>
      </c>
      <c r="J92" s="133" t="str">
        <f t="shared" si="4"/>
        <v/>
      </c>
      <c r="L92" s="4" t="str">
        <f t="shared" si="5"/>
        <v/>
      </c>
    </row>
    <row r="93" spans="1:12">
      <c r="A93" s="59"/>
      <c r="B93" s="60">
        <v>2014</v>
      </c>
      <c r="C93" s="61"/>
      <c r="D93" s="62">
        <v>3</v>
      </c>
      <c r="E93" s="62" t="s">
        <v>57</v>
      </c>
      <c r="F93" s="62" t="s">
        <v>57</v>
      </c>
      <c r="G93" s="62">
        <v>3</v>
      </c>
      <c r="H93" s="63" t="s">
        <v>57</v>
      </c>
      <c r="I93" s="127">
        <f t="shared" si="3"/>
        <v>3</v>
      </c>
      <c r="J93" s="133">
        <f t="shared" si="4"/>
        <v>3</v>
      </c>
      <c r="K93" s="4" t="s">
        <v>15</v>
      </c>
      <c r="L93" s="4" t="str">
        <f t="shared" si="5"/>
        <v>Power Sector</v>
      </c>
    </row>
    <row r="94" spans="1:12">
      <c r="A94" s="59" t="s">
        <v>107</v>
      </c>
      <c r="B94" s="60">
        <v>2013</v>
      </c>
      <c r="C94" s="61" t="s">
        <v>60</v>
      </c>
      <c r="D94" s="62">
        <v>2</v>
      </c>
      <c r="E94" s="62" t="s">
        <v>57</v>
      </c>
      <c r="F94" s="62" t="s">
        <v>57</v>
      </c>
      <c r="G94" s="62">
        <v>2</v>
      </c>
      <c r="H94" s="63" t="s">
        <v>57</v>
      </c>
      <c r="I94" s="127" t="str">
        <f t="shared" si="3"/>
        <v/>
      </c>
      <c r="J94" s="133" t="str">
        <f t="shared" si="4"/>
        <v/>
      </c>
      <c r="L94" s="4" t="str">
        <f t="shared" si="5"/>
        <v/>
      </c>
    </row>
    <row r="95" spans="1:12">
      <c r="A95" s="59" t="s">
        <v>108</v>
      </c>
      <c r="B95" s="60">
        <v>2014</v>
      </c>
      <c r="C95" s="44" t="s">
        <v>62</v>
      </c>
      <c r="D95" s="62">
        <v>2</v>
      </c>
      <c r="E95" s="62" t="s">
        <v>57</v>
      </c>
      <c r="F95" s="62" t="s">
        <v>57</v>
      </c>
      <c r="G95" s="62">
        <v>2</v>
      </c>
      <c r="H95" s="63" t="s">
        <v>57</v>
      </c>
      <c r="I95" s="127" t="str">
        <f t="shared" si="3"/>
        <v/>
      </c>
      <c r="J95" s="133" t="str">
        <f t="shared" si="4"/>
        <v/>
      </c>
      <c r="L95" s="4" t="str">
        <f t="shared" si="5"/>
        <v/>
      </c>
    </row>
    <row r="96" spans="1:12">
      <c r="A96" s="59" t="s">
        <v>55</v>
      </c>
      <c r="B96" s="60">
        <v>2013</v>
      </c>
      <c r="C96" s="61" t="s">
        <v>53</v>
      </c>
      <c r="D96" s="62">
        <v>90</v>
      </c>
      <c r="E96" s="62" t="s">
        <v>57</v>
      </c>
      <c r="F96" s="62" t="s">
        <v>57</v>
      </c>
      <c r="G96" s="62">
        <v>90</v>
      </c>
      <c r="H96" s="63" t="s">
        <v>57</v>
      </c>
      <c r="I96" s="127" t="str">
        <f t="shared" si="3"/>
        <v/>
      </c>
      <c r="J96" s="133" t="str">
        <f t="shared" si="4"/>
        <v/>
      </c>
      <c r="L96" s="4" t="str">
        <f t="shared" si="5"/>
        <v/>
      </c>
    </row>
    <row r="97" spans="1:12">
      <c r="A97" s="59" t="s">
        <v>55</v>
      </c>
      <c r="B97" s="60">
        <v>2014</v>
      </c>
      <c r="C97" s="65"/>
      <c r="D97" s="62">
        <v>107</v>
      </c>
      <c r="E97" s="62" t="s">
        <v>57</v>
      </c>
      <c r="F97" s="62" t="s">
        <v>57</v>
      </c>
      <c r="G97" s="62">
        <v>107</v>
      </c>
      <c r="H97" s="63" t="s">
        <v>57</v>
      </c>
      <c r="I97" s="127">
        <f t="shared" si="3"/>
        <v>107</v>
      </c>
      <c r="J97" s="133">
        <f t="shared" si="4"/>
        <v>107</v>
      </c>
      <c r="K97" s="4" t="s">
        <v>16</v>
      </c>
      <c r="L97" s="4" t="str">
        <f t="shared" si="5"/>
        <v>Power Sector</v>
      </c>
    </row>
    <row r="98" spans="1:12">
      <c r="A98" s="59" t="s">
        <v>109</v>
      </c>
      <c r="B98" s="60">
        <v>2013</v>
      </c>
      <c r="C98" s="61" t="s">
        <v>60</v>
      </c>
      <c r="D98" s="62" t="s">
        <v>57</v>
      </c>
      <c r="E98" s="62" t="s">
        <v>57</v>
      </c>
      <c r="F98" s="62" t="s">
        <v>57</v>
      </c>
      <c r="G98" s="62" t="s">
        <v>57</v>
      </c>
      <c r="H98" s="63" t="s">
        <v>57</v>
      </c>
      <c r="I98" s="127" t="str">
        <f t="shared" si="3"/>
        <v/>
      </c>
      <c r="J98" s="133" t="str">
        <f t="shared" si="4"/>
        <v/>
      </c>
      <c r="L98" s="4" t="str">
        <f t="shared" si="5"/>
        <v/>
      </c>
    </row>
    <row r="99" spans="1:12">
      <c r="A99" s="69" t="s">
        <v>110</v>
      </c>
      <c r="B99" s="60">
        <v>2014</v>
      </c>
      <c r="C99" s="44" t="s">
        <v>62</v>
      </c>
      <c r="D99" s="62" t="s">
        <v>57</v>
      </c>
      <c r="E99" s="62" t="s">
        <v>57</v>
      </c>
      <c r="F99" s="62" t="s">
        <v>57</v>
      </c>
      <c r="G99" s="62" t="s">
        <v>57</v>
      </c>
      <c r="H99" s="63" t="s">
        <v>57</v>
      </c>
      <c r="I99" s="127" t="str">
        <f t="shared" si="3"/>
        <v/>
      </c>
      <c r="J99" s="133" t="str">
        <f t="shared" si="4"/>
        <v/>
      </c>
      <c r="L99" s="4" t="str">
        <f t="shared" si="5"/>
        <v/>
      </c>
    </row>
    <row r="100" spans="1:12">
      <c r="A100" s="69" t="s">
        <v>55</v>
      </c>
      <c r="B100" s="60">
        <v>2013</v>
      </c>
      <c r="C100" s="61" t="s">
        <v>53</v>
      </c>
      <c r="D100" s="62" t="s">
        <v>57</v>
      </c>
      <c r="E100" s="62" t="s">
        <v>57</v>
      </c>
      <c r="F100" s="62" t="s">
        <v>57</v>
      </c>
      <c r="G100" s="62" t="s">
        <v>57</v>
      </c>
      <c r="H100" s="63" t="s">
        <v>57</v>
      </c>
      <c r="I100" s="127" t="str">
        <f t="shared" si="3"/>
        <v/>
      </c>
      <c r="J100" s="133" t="str">
        <f t="shared" si="4"/>
        <v/>
      </c>
      <c r="L100" s="4" t="str">
        <f t="shared" si="5"/>
        <v/>
      </c>
    </row>
    <row r="101" spans="1:12">
      <c r="A101" s="69" t="s">
        <v>55</v>
      </c>
      <c r="B101" s="60">
        <v>2014</v>
      </c>
      <c r="C101" s="70"/>
      <c r="D101" s="62" t="s">
        <v>57</v>
      </c>
      <c r="E101" s="62" t="s">
        <v>57</v>
      </c>
      <c r="F101" s="62" t="s">
        <v>57</v>
      </c>
      <c r="G101" s="62" t="s">
        <v>57</v>
      </c>
      <c r="H101" s="63" t="s">
        <v>57</v>
      </c>
      <c r="I101" s="127" t="str">
        <f t="shared" si="3"/>
        <v/>
      </c>
      <c r="J101" s="133" t="str">
        <f t="shared" si="4"/>
        <v/>
      </c>
      <c r="L101" s="4" t="str">
        <f t="shared" si="5"/>
        <v/>
      </c>
    </row>
    <row r="102" spans="1:12">
      <c r="A102" s="59" t="s">
        <v>111</v>
      </c>
      <c r="B102" s="60">
        <v>2013</v>
      </c>
      <c r="C102" s="61" t="s">
        <v>60</v>
      </c>
      <c r="D102" s="62" t="s">
        <v>57</v>
      </c>
      <c r="E102" s="62" t="s">
        <v>57</v>
      </c>
      <c r="F102" s="62" t="s">
        <v>57</v>
      </c>
      <c r="G102" s="62" t="s">
        <v>57</v>
      </c>
      <c r="H102" s="63" t="s">
        <v>57</v>
      </c>
      <c r="I102" s="127" t="str">
        <f t="shared" si="3"/>
        <v/>
      </c>
      <c r="J102" s="133" t="str">
        <f t="shared" si="4"/>
        <v/>
      </c>
      <c r="L102" s="4" t="str">
        <f t="shared" si="5"/>
        <v/>
      </c>
    </row>
    <row r="103" spans="1:12">
      <c r="A103" s="71" t="s">
        <v>112</v>
      </c>
      <c r="B103" s="60">
        <v>2014</v>
      </c>
      <c r="C103" s="44" t="s">
        <v>62</v>
      </c>
      <c r="D103" s="62" t="s">
        <v>57</v>
      </c>
      <c r="E103" s="62" t="s">
        <v>57</v>
      </c>
      <c r="F103" s="62" t="s">
        <v>57</v>
      </c>
      <c r="G103" s="62" t="s">
        <v>57</v>
      </c>
      <c r="H103" s="63" t="s">
        <v>57</v>
      </c>
      <c r="I103" s="127" t="str">
        <f t="shared" si="3"/>
        <v/>
      </c>
      <c r="J103" s="133" t="str">
        <f t="shared" si="4"/>
        <v/>
      </c>
      <c r="L103" s="4" t="str">
        <f t="shared" si="5"/>
        <v/>
      </c>
    </row>
    <row r="104" spans="1:12">
      <c r="A104" s="69" t="s">
        <v>55</v>
      </c>
      <c r="B104" s="60">
        <v>2013</v>
      </c>
      <c r="C104" s="61" t="s">
        <v>53</v>
      </c>
      <c r="D104" s="62" t="s">
        <v>57</v>
      </c>
      <c r="E104" s="62" t="s">
        <v>57</v>
      </c>
      <c r="F104" s="62" t="s">
        <v>57</v>
      </c>
      <c r="G104" s="62" t="s">
        <v>57</v>
      </c>
      <c r="H104" s="63" t="s">
        <v>57</v>
      </c>
      <c r="I104" s="127" t="str">
        <f t="shared" si="3"/>
        <v/>
      </c>
      <c r="J104" s="133" t="str">
        <f t="shared" si="4"/>
        <v/>
      </c>
      <c r="L104" s="4" t="str">
        <f t="shared" si="5"/>
        <v/>
      </c>
    </row>
    <row r="105" spans="1:12">
      <c r="A105" s="69" t="s">
        <v>55</v>
      </c>
      <c r="B105" s="60">
        <v>2014</v>
      </c>
      <c r="C105" s="70"/>
      <c r="D105" s="62" t="s">
        <v>57</v>
      </c>
      <c r="E105" s="62" t="s">
        <v>57</v>
      </c>
      <c r="F105" s="62" t="s">
        <v>57</v>
      </c>
      <c r="G105" s="62" t="s">
        <v>57</v>
      </c>
      <c r="H105" s="63" t="s">
        <v>57</v>
      </c>
      <c r="I105" s="127" t="str">
        <f t="shared" si="3"/>
        <v/>
      </c>
      <c r="J105" s="133" t="str">
        <f t="shared" si="4"/>
        <v/>
      </c>
      <c r="L105" s="4" t="str">
        <f t="shared" si="5"/>
        <v/>
      </c>
    </row>
    <row r="106" spans="1:12">
      <c r="A106" s="59" t="s">
        <v>113</v>
      </c>
      <c r="B106" s="60">
        <v>2013</v>
      </c>
      <c r="C106" s="61" t="s">
        <v>60</v>
      </c>
      <c r="D106" s="62">
        <v>14</v>
      </c>
      <c r="E106" s="62" t="s">
        <v>57</v>
      </c>
      <c r="F106" s="62" t="s">
        <v>57</v>
      </c>
      <c r="G106" s="62">
        <v>14</v>
      </c>
      <c r="H106" s="63" t="s">
        <v>57</v>
      </c>
      <c r="I106" s="127" t="str">
        <f t="shared" si="3"/>
        <v/>
      </c>
      <c r="J106" s="133" t="str">
        <f t="shared" si="4"/>
        <v/>
      </c>
      <c r="L106" s="4" t="str">
        <f t="shared" si="5"/>
        <v/>
      </c>
    </row>
    <row r="107" spans="1:12">
      <c r="A107" s="64" t="s">
        <v>114</v>
      </c>
      <c r="B107" s="60">
        <v>2014</v>
      </c>
      <c r="C107" s="44" t="s">
        <v>62</v>
      </c>
      <c r="D107" s="62">
        <v>15</v>
      </c>
      <c r="E107" s="62" t="s">
        <v>57</v>
      </c>
      <c r="F107" s="62" t="s">
        <v>57</v>
      </c>
      <c r="G107" s="62">
        <v>15</v>
      </c>
      <c r="H107" s="63" t="s">
        <v>57</v>
      </c>
      <c r="I107" s="127" t="str">
        <f t="shared" si="3"/>
        <v/>
      </c>
      <c r="J107" s="133" t="str">
        <f t="shared" si="4"/>
        <v/>
      </c>
      <c r="L107" s="4" t="str">
        <f t="shared" si="5"/>
        <v/>
      </c>
    </row>
    <row r="108" spans="1:12">
      <c r="A108" s="59" t="s">
        <v>55</v>
      </c>
      <c r="B108" s="60">
        <v>2013</v>
      </c>
      <c r="C108" s="61" t="s">
        <v>53</v>
      </c>
      <c r="D108" s="62">
        <v>601</v>
      </c>
      <c r="E108" s="62" t="s">
        <v>57</v>
      </c>
      <c r="F108" s="62" t="s">
        <v>57</v>
      </c>
      <c r="G108" s="62">
        <v>601</v>
      </c>
      <c r="H108" s="63" t="s">
        <v>57</v>
      </c>
      <c r="I108" s="127" t="str">
        <f t="shared" si="3"/>
        <v/>
      </c>
      <c r="J108" s="133" t="str">
        <f t="shared" si="4"/>
        <v/>
      </c>
      <c r="L108" s="4" t="str">
        <f t="shared" si="5"/>
        <v/>
      </c>
    </row>
    <row r="109" spans="1:12">
      <c r="A109" s="59" t="s">
        <v>55</v>
      </c>
      <c r="B109" s="60">
        <v>2014</v>
      </c>
      <c r="C109" s="65"/>
      <c r="D109" s="62">
        <v>626</v>
      </c>
      <c r="E109" s="62" t="s">
        <v>57</v>
      </c>
      <c r="F109" s="62" t="s">
        <v>57</v>
      </c>
      <c r="G109" s="62">
        <v>626</v>
      </c>
      <c r="H109" s="63" t="s">
        <v>57</v>
      </c>
      <c r="I109" s="127">
        <f t="shared" si="3"/>
        <v>626</v>
      </c>
      <c r="J109" s="133">
        <f t="shared" si="4"/>
        <v>626</v>
      </c>
      <c r="K109" s="4" t="s">
        <v>16</v>
      </c>
      <c r="L109" s="4" t="str">
        <f t="shared" si="5"/>
        <v>Power Sector</v>
      </c>
    </row>
    <row r="110" spans="1:12">
      <c r="A110" s="59" t="s">
        <v>115</v>
      </c>
      <c r="B110" s="60">
        <v>2013</v>
      </c>
      <c r="C110" s="61" t="s">
        <v>60</v>
      </c>
      <c r="D110" s="62">
        <v>0</v>
      </c>
      <c r="E110" s="62" t="s">
        <v>57</v>
      </c>
      <c r="F110" s="62" t="s">
        <v>57</v>
      </c>
      <c r="G110" s="62">
        <v>0</v>
      </c>
      <c r="H110" s="63" t="s">
        <v>57</v>
      </c>
      <c r="I110" s="127" t="str">
        <f t="shared" si="3"/>
        <v/>
      </c>
      <c r="J110" s="133" t="str">
        <f t="shared" si="4"/>
        <v/>
      </c>
      <c r="L110" s="4" t="str">
        <f t="shared" si="5"/>
        <v/>
      </c>
    </row>
    <row r="111" spans="1:12">
      <c r="A111" s="64" t="s">
        <v>116</v>
      </c>
      <c r="B111" s="60">
        <v>2014</v>
      </c>
      <c r="C111" s="44" t="s">
        <v>62</v>
      </c>
      <c r="D111" s="62">
        <v>0</v>
      </c>
      <c r="E111" s="62" t="s">
        <v>57</v>
      </c>
      <c r="F111" s="62" t="s">
        <v>57</v>
      </c>
      <c r="G111" s="62">
        <v>0</v>
      </c>
      <c r="H111" s="63" t="s">
        <v>57</v>
      </c>
      <c r="I111" s="127" t="str">
        <f t="shared" si="3"/>
        <v/>
      </c>
      <c r="J111" s="133" t="str">
        <f t="shared" si="4"/>
        <v/>
      </c>
      <c r="L111" s="4" t="str">
        <f t="shared" si="5"/>
        <v/>
      </c>
    </row>
    <row r="112" spans="1:12">
      <c r="A112" s="59"/>
      <c r="B112" s="60">
        <v>2013</v>
      </c>
      <c r="C112" s="61" t="s">
        <v>53</v>
      </c>
      <c r="D112" s="62">
        <v>3</v>
      </c>
      <c r="E112" s="62" t="s">
        <v>57</v>
      </c>
      <c r="F112" s="62" t="s">
        <v>57</v>
      </c>
      <c r="G112" s="62">
        <v>3</v>
      </c>
      <c r="H112" s="63" t="s">
        <v>57</v>
      </c>
      <c r="I112" s="127" t="str">
        <f t="shared" si="3"/>
        <v/>
      </c>
      <c r="J112" s="133" t="str">
        <f t="shared" si="4"/>
        <v/>
      </c>
      <c r="L112" s="4" t="str">
        <f t="shared" si="5"/>
        <v/>
      </c>
    </row>
    <row r="113" spans="1:12">
      <c r="A113" s="59"/>
      <c r="B113" s="60">
        <v>2014</v>
      </c>
      <c r="C113" s="65"/>
      <c r="D113" s="62">
        <v>2</v>
      </c>
      <c r="E113" s="62" t="s">
        <v>57</v>
      </c>
      <c r="F113" s="62" t="s">
        <v>57</v>
      </c>
      <c r="G113" s="62">
        <v>2</v>
      </c>
      <c r="H113" s="63" t="s">
        <v>57</v>
      </c>
      <c r="I113" s="127">
        <f t="shared" si="3"/>
        <v>2</v>
      </c>
      <c r="J113" s="133">
        <f t="shared" si="4"/>
        <v>2</v>
      </c>
      <c r="K113" s="4" t="s">
        <v>16</v>
      </c>
      <c r="L113" s="4" t="str">
        <f t="shared" si="5"/>
        <v>Power Sector</v>
      </c>
    </row>
    <row r="114" spans="1:12">
      <c r="A114" s="54" t="s">
        <v>49</v>
      </c>
      <c r="B114" s="73" t="s">
        <v>117</v>
      </c>
      <c r="C114" s="56" t="s">
        <v>50</v>
      </c>
      <c r="D114" s="74" t="s">
        <v>51</v>
      </c>
      <c r="E114" s="74" t="s">
        <v>51</v>
      </c>
      <c r="F114" s="74" t="s">
        <v>51</v>
      </c>
      <c r="G114" s="75"/>
      <c r="H114" s="76" t="s">
        <v>51</v>
      </c>
      <c r="I114" s="127" t="str">
        <f t="shared" ref="I114:I123" si="6">IFERROR(IF(K114="","",IF(F114="–",0,F114)+IF(G114="–",0,G114)),"")</f>
        <v/>
      </c>
      <c r="J114" s="133" t="str">
        <f t="shared" ref="J114:J123" si="7">IF(I114="","",IF(G114="–",0,G114)-IF(H114="–",0,))</f>
        <v/>
      </c>
      <c r="L114" s="4" t="str">
        <f t="shared" si="5"/>
        <v/>
      </c>
    </row>
    <row r="115" spans="1:12">
      <c r="A115" s="59" t="s">
        <v>118</v>
      </c>
      <c r="B115" s="60">
        <v>2013</v>
      </c>
      <c r="C115" s="61" t="s">
        <v>60</v>
      </c>
      <c r="D115" s="62">
        <v>15</v>
      </c>
      <c r="E115" s="62" t="s">
        <v>57</v>
      </c>
      <c r="F115" s="62">
        <v>12</v>
      </c>
      <c r="G115" s="62">
        <v>3</v>
      </c>
      <c r="H115" s="63" t="s">
        <v>57</v>
      </c>
      <c r="I115" s="127" t="str">
        <f t="shared" si="6"/>
        <v/>
      </c>
      <c r="J115" s="133" t="str">
        <f t="shared" si="7"/>
        <v/>
      </c>
      <c r="L115" s="4" t="str">
        <f t="shared" si="5"/>
        <v/>
      </c>
    </row>
    <row r="116" spans="1:12">
      <c r="A116" s="64" t="s">
        <v>119</v>
      </c>
      <c r="B116" s="60">
        <v>2014</v>
      </c>
      <c r="C116" s="44" t="s">
        <v>62</v>
      </c>
      <c r="D116" s="62">
        <v>13</v>
      </c>
      <c r="E116" s="62" t="s">
        <v>57</v>
      </c>
      <c r="F116" s="62">
        <v>10</v>
      </c>
      <c r="G116" s="62">
        <v>3</v>
      </c>
      <c r="H116" s="63" t="s">
        <v>57</v>
      </c>
      <c r="I116" s="127" t="str">
        <f t="shared" si="6"/>
        <v/>
      </c>
      <c r="J116" s="133" t="str">
        <f t="shared" si="7"/>
        <v/>
      </c>
      <c r="L116" s="4" t="str">
        <f t="shared" si="5"/>
        <v/>
      </c>
    </row>
    <row r="117" spans="1:12">
      <c r="A117" s="54"/>
      <c r="B117" s="60">
        <v>2013</v>
      </c>
      <c r="C117" s="61" t="s">
        <v>53</v>
      </c>
      <c r="D117" s="62">
        <v>645</v>
      </c>
      <c r="E117" s="62" t="s">
        <v>57</v>
      </c>
      <c r="F117" s="62">
        <v>533</v>
      </c>
      <c r="G117" s="62">
        <v>112</v>
      </c>
      <c r="H117" s="63" t="s">
        <v>57</v>
      </c>
      <c r="I117" s="127" t="str">
        <f t="shared" si="6"/>
        <v/>
      </c>
      <c r="J117" s="133" t="str">
        <f t="shared" si="7"/>
        <v/>
      </c>
      <c r="L117" s="4" t="str">
        <f t="shared" si="5"/>
        <v/>
      </c>
    </row>
    <row r="118" spans="1:12">
      <c r="A118" s="54"/>
      <c r="B118" s="60">
        <v>2014</v>
      </c>
      <c r="C118" s="65"/>
      <c r="D118" s="62">
        <v>562</v>
      </c>
      <c r="E118" s="62" t="s">
        <v>57</v>
      </c>
      <c r="F118" s="62">
        <v>447</v>
      </c>
      <c r="G118" s="62">
        <v>115</v>
      </c>
      <c r="H118" s="63" t="s">
        <v>57</v>
      </c>
      <c r="I118" s="127">
        <f t="shared" si="6"/>
        <v>562</v>
      </c>
      <c r="J118" s="133">
        <f t="shared" si="7"/>
        <v>115</v>
      </c>
      <c r="K118" s="4" t="s">
        <v>16</v>
      </c>
      <c r="L118" s="4" t="str">
        <f t="shared" si="5"/>
        <v>Power Sector</v>
      </c>
    </row>
    <row r="119" spans="1:12">
      <c r="A119" s="54"/>
      <c r="B119" s="55"/>
      <c r="C119" s="77"/>
      <c r="D119" s="78"/>
      <c r="E119" s="78"/>
      <c r="F119" s="78"/>
      <c r="G119" s="78"/>
      <c r="H119" s="79"/>
      <c r="I119" s="127" t="str">
        <f t="shared" si="6"/>
        <v/>
      </c>
      <c r="J119" s="133" t="str">
        <f t="shared" si="7"/>
        <v/>
      </c>
      <c r="L119" s="4" t="str">
        <f t="shared" si="5"/>
        <v/>
      </c>
    </row>
    <row r="120" spans="1:12">
      <c r="A120" s="59" t="s">
        <v>120</v>
      </c>
      <c r="B120" s="60">
        <v>2013</v>
      </c>
      <c r="C120" s="61" t="s">
        <v>60</v>
      </c>
      <c r="D120" s="62">
        <v>124</v>
      </c>
      <c r="E120" s="62" t="s">
        <v>57</v>
      </c>
      <c r="F120" s="62">
        <v>123</v>
      </c>
      <c r="G120" s="62">
        <v>1</v>
      </c>
      <c r="H120" s="63" t="s">
        <v>57</v>
      </c>
      <c r="I120" s="127" t="str">
        <f t="shared" si="6"/>
        <v/>
      </c>
      <c r="J120" s="133" t="str">
        <f t="shared" si="7"/>
        <v/>
      </c>
      <c r="L120" s="4" t="str">
        <f t="shared" si="5"/>
        <v/>
      </c>
    </row>
    <row r="121" spans="1:12">
      <c r="A121" s="64" t="s">
        <v>121</v>
      </c>
      <c r="B121" s="60">
        <v>2014</v>
      </c>
      <c r="C121" s="44" t="s">
        <v>62</v>
      </c>
      <c r="D121" s="62">
        <v>98</v>
      </c>
      <c r="E121" s="62" t="s">
        <v>57</v>
      </c>
      <c r="F121" s="62">
        <v>97</v>
      </c>
      <c r="G121" s="62">
        <v>1</v>
      </c>
      <c r="H121" s="63" t="s">
        <v>57</v>
      </c>
      <c r="I121" s="127" t="str">
        <f t="shared" si="6"/>
        <v/>
      </c>
      <c r="J121" s="133" t="str">
        <f t="shared" si="7"/>
        <v/>
      </c>
      <c r="L121" s="4" t="str">
        <f t="shared" si="5"/>
        <v/>
      </c>
    </row>
    <row r="122" spans="1:12">
      <c r="A122" s="59"/>
      <c r="B122" s="60">
        <v>2013</v>
      </c>
      <c r="C122" s="61" t="s">
        <v>53</v>
      </c>
      <c r="D122" s="62">
        <v>5052</v>
      </c>
      <c r="E122" s="62" t="s">
        <v>57</v>
      </c>
      <c r="F122" s="62">
        <v>5016</v>
      </c>
      <c r="G122" s="62">
        <v>36</v>
      </c>
      <c r="H122" s="63" t="s">
        <v>57</v>
      </c>
      <c r="I122" s="127" t="str">
        <f t="shared" si="6"/>
        <v/>
      </c>
      <c r="J122" s="133" t="str">
        <f t="shared" si="7"/>
        <v/>
      </c>
      <c r="L122" s="4" t="str">
        <f t="shared" si="5"/>
        <v/>
      </c>
    </row>
    <row r="123" spans="1:12">
      <c r="A123" s="59"/>
      <c r="B123" s="60">
        <v>2014</v>
      </c>
      <c r="C123" s="65"/>
      <c r="D123" s="62">
        <v>3990</v>
      </c>
      <c r="E123" s="62" t="s">
        <v>57</v>
      </c>
      <c r="F123" s="62">
        <v>3959</v>
      </c>
      <c r="G123" s="62">
        <v>32</v>
      </c>
      <c r="H123" s="63" t="s">
        <v>57</v>
      </c>
      <c r="I123" s="127">
        <f t="shared" si="6"/>
        <v>3991</v>
      </c>
      <c r="J123" s="133">
        <f t="shared" si="7"/>
        <v>32</v>
      </c>
      <c r="K123" s="4" t="s">
        <v>16</v>
      </c>
      <c r="L123" s="4" t="str">
        <f t="shared" si="5"/>
        <v>Power Sector</v>
      </c>
    </row>
    <row r="124" spans="1:12">
      <c r="A124" s="59"/>
      <c r="B124" s="60"/>
      <c r="C124" s="65"/>
      <c r="D124" s="80"/>
      <c r="E124" s="80"/>
      <c r="F124" s="80"/>
      <c r="G124" s="80"/>
      <c r="H124" s="81"/>
      <c r="I124" s="127" t="str">
        <f t="shared" ref="I124:I187" si="8">IFERROR(IF(K124="","",IF(F124="–",0,F124)+IF(G124="–",0,G124)),"")</f>
        <v/>
      </c>
      <c r="J124" s="133" t="str">
        <f t="shared" ref="J124:J187" si="9">IF(I124="","",IF(G124="–",0,G124)-IF(H124="–",0,))</f>
        <v/>
      </c>
      <c r="L124" s="4" t="str">
        <f t="shared" si="5"/>
        <v/>
      </c>
    </row>
    <row r="125" spans="1:12">
      <c r="A125" s="59" t="s">
        <v>122</v>
      </c>
      <c r="B125" s="60">
        <v>2013</v>
      </c>
      <c r="C125" s="61" t="s">
        <v>60</v>
      </c>
      <c r="D125" s="62" t="s">
        <v>57</v>
      </c>
      <c r="E125" s="62" t="s">
        <v>57</v>
      </c>
      <c r="F125" s="62" t="s">
        <v>57</v>
      </c>
      <c r="G125" s="62" t="s">
        <v>57</v>
      </c>
      <c r="H125" s="63" t="s">
        <v>57</v>
      </c>
      <c r="I125" s="127" t="str">
        <f t="shared" si="8"/>
        <v/>
      </c>
      <c r="J125" s="133" t="str">
        <f t="shared" si="9"/>
        <v/>
      </c>
      <c r="L125" s="4" t="str">
        <f t="shared" si="5"/>
        <v/>
      </c>
    </row>
    <row r="126" spans="1:12">
      <c r="A126" s="59" t="s">
        <v>123</v>
      </c>
      <c r="B126" s="60">
        <v>2014</v>
      </c>
      <c r="C126" s="44" t="s">
        <v>62</v>
      </c>
      <c r="D126" s="62" t="s">
        <v>57</v>
      </c>
      <c r="E126" s="62" t="s">
        <v>57</v>
      </c>
      <c r="F126" s="62" t="s">
        <v>57</v>
      </c>
      <c r="G126" s="62" t="s">
        <v>57</v>
      </c>
      <c r="H126" s="63" t="s">
        <v>57</v>
      </c>
      <c r="I126" s="127" t="str">
        <f t="shared" si="8"/>
        <v/>
      </c>
      <c r="J126" s="133" t="str">
        <f t="shared" si="9"/>
        <v/>
      </c>
      <c r="L126" s="4" t="str">
        <f t="shared" si="5"/>
        <v/>
      </c>
    </row>
    <row r="127" spans="1:12">
      <c r="A127" s="59" t="s">
        <v>55</v>
      </c>
      <c r="B127" s="60">
        <v>2013</v>
      </c>
      <c r="C127" s="61" t="s">
        <v>53</v>
      </c>
      <c r="D127" s="62" t="s">
        <v>57</v>
      </c>
      <c r="E127" s="62" t="s">
        <v>57</v>
      </c>
      <c r="F127" s="62" t="s">
        <v>57</v>
      </c>
      <c r="G127" s="62" t="s">
        <v>57</v>
      </c>
      <c r="H127" s="63" t="s">
        <v>57</v>
      </c>
      <c r="I127" s="127" t="str">
        <f t="shared" si="8"/>
        <v/>
      </c>
      <c r="J127" s="133" t="str">
        <f t="shared" si="9"/>
        <v/>
      </c>
      <c r="L127" s="4" t="str">
        <f t="shared" si="5"/>
        <v/>
      </c>
    </row>
    <row r="128" spans="1:12">
      <c r="A128" s="59" t="s">
        <v>55</v>
      </c>
      <c r="B128" s="60">
        <v>2014</v>
      </c>
      <c r="C128" s="65"/>
      <c r="D128" s="62" t="s">
        <v>57</v>
      </c>
      <c r="E128" s="62" t="s">
        <v>57</v>
      </c>
      <c r="F128" s="62" t="s">
        <v>57</v>
      </c>
      <c r="G128" s="62" t="s">
        <v>57</v>
      </c>
      <c r="H128" s="63" t="s">
        <v>57</v>
      </c>
      <c r="I128" s="127" t="str">
        <f t="shared" si="8"/>
        <v/>
      </c>
      <c r="J128" s="133" t="str">
        <f t="shared" si="9"/>
        <v/>
      </c>
      <c r="L128" s="4" t="str">
        <f t="shared" si="5"/>
        <v/>
      </c>
    </row>
    <row r="129" spans="1:12">
      <c r="A129" s="59" t="s">
        <v>124</v>
      </c>
      <c r="B129" s="60">
        <v>2013</v>
      </c>
      <c r="C129" s="61" t="s">
        <v>53</v>
      </c>
      <c r="D129" s="62">
        <v>38</v>
      </c>
      <c r="E129" s="62" t="s">
        <v>57</v>
      </c>
      <c r="F129" s="62" t="s">
        <v>57</v>
      </c>
      <c r="G129" s="62">
        <v>38</v>
      </c>
      <c r="H129" s="63">
        <v>38</v>
      </c>
      <c r="I129" s="127" t="str">
        <f t="shared" si="8"/>
        <v/>
      </c>
      <c r="J129" s="133" t="str">
        <f t="shared" si="9"/>
        <v/>
      </c>
      <c r="L129" s="4" t="str">
        <f t="shared" si="5"/>
        <v/>
      </c>
    </row>
    <row r="130" spans="1:12">
      <c r="A130" s="59" t="s">
        <v>125</v>
      </c>
      <c r="B130" s="60">
        <v>2014</v>
      </c>
      <c r="C130" s="70"/>
      <c r="D130" s="62">
        <v>48</v>
      </c>
      <c r="E130" s="62" t="s">
        <v>57</v>
      </c>
      <c r="F130" s="62" t="s">
        <v>57</v>
      </c>
      <c r="G130" s="62">
        <v>48</v>
      </c>
      <c r="H130" s="63">
        <v>48</v>
      </c>
      <c r="I130" s="127" t="str">
        <f t="shared" si="8"/>
        <v/>
      </c>
      <c r="J130" s="133" t="str">
        <f t="shared" si="9"/>
        <v/>
      </c>
      <c r="L130" s="4" t="str">
        <f t="shared" si="5"/>
        <v/>
      </c>
    </row>
    <row r="131" spans="1:12">
      <c r="A131" s="59"/>
      <c r="B131" s="60"/>
      <c r="C131" s="70"/>
      <c r="D131" s="62"/>
      <c r="E131" s="62"/>
      <c r="F131" s="62"/>
      <c r="G131" s="62"/>
      <c r="H131" s="63"/>
      <c r="I131" s="127" t="str">
        <f t="shared" si="8"/>
        <v/>
      </c>
      <c r="J131" s="133" t="str">
        <f t="shared" si="9"/>
        <v/>
      </c>
      <c r="L131" s="4" t="str">
        <f t="shared" si="5"/>
        <v/>
      </c>
    </row>
    <row r="132" spans="1:12">
      <c r="A132" s="59" t="s">
        <v>126</v>
      </c>
      <c r="B132" s="60">
        <v>2013</v>
      </c>
      <c r="C132" s="61" t="s">
        <v>60</v>
      </c>
      <c r="D132" s="62" t="s">
        <v>57</v>
      </c>
      <c r="E132" s="62" t="s">
        <v>57</v>
      </c>
      <c r="F132" s="62" t="s">
        <v>57</v>
      </c>
      <c r="G132" s="62" t="s">
        <v>57</v>
      </c>
      <c r="H132" s="63" t="s">
        <v>57</v>
      </c>
      <c r="I132" s="127" t="str">
        <f t="shared" si="8"/>
        <v/>
      </c>
      <c r="J132" s="133" t="str">
        <f t="shared" si="9"/>
        <v/>
      </c>
      <c r="L132" s="4" t="str">
        <f t="shared" si="5"/>
        <v/>
      </c>
    </row>
    <row r="133" spans="1:12">
      <c r="A133" s="69" t="s">
        <v>127</v>
      </c>
      <c r="B133" s="60">
        <v>2014</v>
      </c>
      <c r="C133" s="44" t="s">
        <v>62</v>
      </c>
      <c r="D133" s="62" t="s">
        <v>57</v>
      </c>
      <c r="E133" s="62" t="s">
        <v>57</v>
      </c>
      <c r="F133" s="62" t="s">
        <v>57</v>
      </c>
      <c r="G133" s="62" t="s">
        <v>57</v>
      </c>
      <c r="H133" s="63" t="s">
        <v>57</v>
      </c>
      <c r="I133" s="127" t="str">
        <f t="shared" si="8"/>
        <v/>
      </c>
      <c r="J133" s="133" t="str">
        <f t="shared" si="9"/>
        <v/>
      </c>
      <c r="L133" s="4" t="str">
        <f t="shared" si="5"/>
        <v/>
      </c>
    </row>
    <row r="134" spans="1:12">
      <c r="A134" s="69" t="s">
        <v>55</v>
      </c>
      <c r="B134" s="60">
        <v>2013</v>
      </c>
      <c r="C134" s="61" t="s">
        <v>53</v>
      </c>
      <c r="D134" s="62" t="s">
        <v>57</v>
      </c>
      <c r="E134" s="62" t="s">
        <v>57</v>
      </c>
      <c r="F134" s="62" t="s">
        <v>57</v>
      </c>
      <c r="G134" s="62" t="s">
        <v>57</v>
      </c>
      <c r="H134" s="63" t="s">
        <v>57</v>
      </c>
      <c r="I134" s="127" t="str">
        <f t="shared" si="8"/>
        <v/>
      </c>
      <c r="J134" s="133" t="str">
        <f t="shared" si="9"/>
        <v/>
      </c>
      <c r="L134" s="4" t="str">
        <f t="shared" si="5"/>
        <v/>
      </c>
    </row>
    <row r="135" spans="1:12">
      <c r="A135" s="69" t="s">
        <v>55</v>
      </c>
      <c r="B135" s="60">
        <v>2014</v>
      </c>
      <c r="C135" s="61"/>
      <c r="D135" s="62" t="s">
        <v>57</v>
      </c>
      <c r="E135" s="62" t="s">
        <v>57</v>
      </c>
      <c r="F135" s="62" t="s">
        <v>57</v>
      </c>
      <c r="G135" s="62" t="s">
        <v>57</v>
      </c>
      <c r="H135" s="63" t="s">
        <v>57</v>
      </c>
      <c r="I135" s="127" t="str">
        <f t="shared" si="8"/>
        <v/>
      </c>
      <c r="J135" s="133" t="str">
        <f t="shared" si="9"/>
        <v/>
      </c>
      <c r="L135" s="4" t="str">
        <f t="shared" si="5"/>
        <v/>
      </c>
    </row>
    <row r="136" spans="1:12">
      <c r="A136" s="59" t="s">
        <v>128</v>
      </c>
      <c r="B136" s="60">
        <v>2013</v>
      </c>
      <c r="C136" s="61" t="s">
        <v>129</v>
      </c>
      <c r="D136" s="62">
        <v>558</v>
      </c>
      <c r="E136" s="62" t="s">
        <v>57</v>
      </c>
      <c r="F136" s="62">
        <v>557</v>
      </c>
      <c r="G136" s="62">
        <v>0</v>
      </c>
      <c r="H136" s="63" t="s">
        <v>57</v>
      </c>
      <c r="I136" s="127" t="str">
        <f t="shared" si="8"/>
        <v/>
      </c>
      <c r="J136" s="133" t="str">
        <f t="shared" si="9"/>
        <v/>
      </c>
      <c r="L136" s="4" t="str">
        <f t="shared" si="5"/>
        <v/>
      </c>
    </row>
    <row r="137" spans="1:12">
      <c r="A137" s="49" t="s">
        <v>130</v>
      </c>
      <c r="B137" s="60">
        <v>2014</v>
      </c>
      <c r="C137" s="61" t="s">
        <v>131</v>
      </c>
      <c r="D137" s="62">
        <v>642</v>
      </c>
      <c r="E137" s="62" t="s">
        <v>57</v>
      </c>
      <c r="F137" s="62">
        <v>642</v>
      </c>
      <c r="G137" s="62">
        <v>0</v>
      </c>
      <c r="H137" s="63" t="s">
        <v>57</v>
      </c>
      <c r="I137" s="127" t="str">
        <f t="shared" si="8"/>
        <v/>
      </c>
      <c r="J137" s="133" t="str">
        <f t="shared" si="9"/>
        <v/>
      </c>
      <c r="L137" s="4" t="str">
        <f t="shared" si="5"/>
        <v/>
      </c>
    </row>
    <row r="138" spans="1:12">
      <c r="A138" s="59" t="s">
        <v>55</v>
      </c>
      <c r="B138" s="60">
        <v>2013</v>
      </c>
      <c r="C138" s="61" t="s">
        <v>53</v>
      </c>
      <c r="D138" s="62">
        <v>9856</v>
      </c>
      <c r="E138" s="62" t="s">
        <v>57</v>
      </c>
      <c r="F138" s="62">
        <v>9854</v>
      </c>
      <c r="G138" s="62">
        <v>3</v>
      </c>
      <c r="H138" s="63" t="s">
        <v>57</v>
      </c>
      <c r="I138" s="127" t="str">
        <f t="shared" si="8"/>
        <v/>
      </c>
      <c r="J138" s="133" t="str">
        <f t="shared" si="9"/>
        <v/>
      </c>
      <c r="L138" s="4" t="str">
        <f t="shared" si="5"/>
        <v/>
      </c>
    </row>
    <row r="139" spans="1:12">
      <c r="A139" s="59" t="s">
        <v>55</v>
      </c>
      <c r="B139" s="60">
        <v>2014</v>
      </c>
      <c r="C139" s="65"/>
      <c r="D139" s="62">
        <v>11132</v>
      </c>
      <c r="E139" s="62" t="s">
        <v>57</v>
      </c>
      <c r="F139" s="62">
        <v>11131</v>
      </c>
      <c r="G139" s="62">
        <v>1</v>
      </c>
      <c r="H139" s="63" t="s">
        <v>57</v>
      </c>
      <c r="I139" s="127">
        <f t="shared" si="8"/>
        <v>11132</v>
      </c>
      <c r="J139" s="133">
        <f t="shared" si="9"/>
        <v>1</v>
      </c>
      <c r="K139" s="4" t="s">
        <v>17</v>
      </c>
      <c r="L139" s="4" t="str">
        <f t="shared" si="5"/>
        <v>Power Sector</v>
      </c>
    </row>
    <row r="140" spans="1:12">
      <c r="A140" s="59" t="s">
        <v>132</v>
      </c>
      <c r="B140" s="60">
        <v>2013</v>
      </c>
      <c r="C140" s="61" t="s">
        <v>129</v>
      </c>
      <c r="D140" s="62" t="s">
        <v>57</v>
      </c>
      <c r="E140" s="62" t="s">
        <v>57</v>
      </c>
      <c r="F140" s="62" t="s">
        <v>57</v>
      </c>
      <c r="G140" s="62" t="s">
        <v>57</v>
      </c>
      <c r="H140" s="63" t="s">
        <v>57</v>
      </c>
      <c r="I140" s="127" t="str">
        <f t="shared" si="8"/>
        <v/>
      </c>
      <c r="J140" s="133" t="str">
        <f t="shared" si="9"/>
        <v/>
      </c>
      <c r="L140" s="4" t="str">
        <f t="shared" si="5"/>
        <v/>
      </c>
    </row>
    <row r="141" spans="1:12">
      <c r="A141" s="69" t="s">
        <v>133</v>
      </c>
      <c r="B141" s="60">
        <v>2014</v>
      </c>
      <c r="C141" s="61" t="s">
        <v>131</v>
      </c>
      <c r="D141" s="62">
        <v>266</v>
      </c>
      <c r="E141" s="62" t="s">
        <v>57</v>
      </c>
      <c r="F141" s="62">
        <v>266</v>
      </c>
      <c r="G141" s="62" t="s">
        <v>57</v>
      </c>
      <c r="H141" s="63" t="s">
        <v>57</v>
      </c>
      <c r="I141" s="127" t="str">
        <f t="shared" si="8"/>
        <v/>
      </c>
      <c r="J141" s="133" t="str">
        <f t="shared" si="9"/>
        <v/>
      </c>
      <c r="L141" s="4" t="str">
        <f t="shared" si="5"/>
        <v/>
      </c>
    </row>
    <row r="142" spans="1:12">
      <c r="A142" s="69" t="s">
        <v>55</v>
      </c>
      <c r="B142" s="60">
        <v>2013</v>
      </c>
      <c r="C142" s="61" t="s">
        <v>53</v>
      </c>
      <c r="D142" s="62" t="s">
        <v>57</v>
      </c>
      <c r="E142" s="62" t="s">
        <v>57</v>
      </c>
      <c r="F142" s="62" t="s">
        <v>57</v>
      </c>
      <c r="G142" s="62" t="s">
        <v>57</v>
      </c>
      <c r="H142" s="63" t="s">
        <v>57</v>
      </c>
      <c r="I142" s="127" t="str">
        <f t="shared" si="8"/>
        <v/>
      </c>
      <c r="J142" s="133" t="str">
        <f t="shared" si="9"/>
        <v/>
      </c>
      <c r="L142" s="4" t="str">
        <f t="shared" si="5"/>
        <v/>
      </c>
    </row>
    <row r="143" spans="1:12">
      <c r="A143" s="69" t="s">
        <v>55</v>
      </c>
      <c r="B143" s="60">
        <v>2014</v>
      </c>
      <c r="C143" s="70"/>
      <c r="D143" s="62">
        <v>876</v>
      </c>
      <c r="E143" s="62" t="s">
        <v>57</v>
      </c>
      <c r="F143" s="62">
        <v>876</v>
      </c>
      <c r="G143" s="62" t="s">
        <v>57</v>
      </c>
      <c r="H143" s="63" t="s">
        <v>57</v>
      </c>
      <c r="I143" s="127">
        <f t="shared" si="8"/>
        <v>876</v>
      </c>
      <c r="J143" s="133">
        <f t="shared" si="9"/>
        <v>0</v>
      </c>
      <c r="K143" s="4" t="s">
        <v>15</v>
      </c>
      <c r="L143" s="4" t="str">
        <f t="shared" si="5"/>
        <v>Power Sector</v>
      </c>
    </row>
    <row r="144" spans="1:12">
      <c r="A144" s="59" t="s">
        <v>134</v>
      </c>
      <c r="B144" s="60">
        <v>2013</v>
      </c>
      <c r="C144" s="61" t="s">
        <v>135</v>
      </c>
      <c r="D144" s="62">
        <v>-129869</v>
      </c>
      <c r="E144" s="62">
        <v>144334</v>
      </c>
      <c r="F144" s="62">
        <v>830</v>
      </c>
      <c r="G144" s="62">
        <v>13635</v>
      </c>
      <c r="H144" s="63" t="s">
        <v>57</v>
      </c>
      <c r="I144" s="127" t="str">
        <f t="shared" si="8"/>
        <v/>
      </c>
      <c r="J144" s="133" t="str">
        <f t="shared" si="9"/>
        <v/>
      </c>
      <c r="L144" s="4" t="str">
        <f t="shared" ref="L144:L207" si="10">IF(K144="","","Power Sector")</f>
        <v/>
      </c>
    </row>
    <row r="145" spans="1:12">
      <c r="A145" s="59" t="s">
        <v>136</v>
      </c>
      <c r="B145" s="60">
        <v>2014</v>
      </c>
      <c r="C145" s="61"/>
      <c r="D145" s="62">
        <v>-124492</v>
      </c>
      <c r="E145" s="62">
        <v>138378</v>
      </c>
      <c r="F145" s="62">
        <v>822</v>
      </c>
      <c r="G145" s="62">
        <v>13064</v>
      </c>
      <c r="H145" s="63" t="s">
        <v>57</v>
      </c>
      <c r="I145" s="127" t="str">
        <f t="shared" si="8"/>
        <v/>
      </c>
      <c r="J145" s="133" t="str">
        <f t="shared" si="9"/>
        <v/>
      </c>
      <c r="L145" s="4" t="str">
        <f t="shared" si="10"/>
        <v/>
      </c>
    </row>
    <row r="146" spans="1:12">
      <c r="A146" s="59" t="s">
        <v>55</v>
      </c>
      <c r="B146" s="60">
        <v>2013</v>
      </c>
      <c r="C146" s="61" t="s">
        <v>53</v>
      </c>
      <c r="D146" s="62">
        <v>-467527</v>
      </c>
      <c r="E146" s="62">
        <v>519602</v>
      </c>
      <c r="F146" s="62">
        <v>2990</v>
      </c>
      <c r="G146" s="62">
        <v>49085</v>
      </c>
      <c r="H146" s="63" t="s">
        <v>57</v>
      </c>
      <c r="I146" s="127" t="str">
        <f t="shared" si="8"/>
        <v/>
      </c>
      <c r="J146" s="133" t="str">
        <f t="shared" si="9"/>
        <v/>
      </c>
      <c r="L146" s="4" t="str">
        <f t="shared" si="10"/>
        <v/>
      </c>
    </row>
    <row r="147" spans="1:12">
      <c r="A147" s="59" t="s">
        <v>55</v>
      </c>
      <c r="B147" s="60">
        <v>2014</v>
      </c>
      <c r="C147" s="65"/>
      <c r="D147" s="62">
        <v>-448173</v>
      </c>
      <c r="E147" s="62">
        <v>498162</v>
      </c>
      <c r="F147" s="62">
        <v>2959</v>
      </c>
      <c r="G147" s="62">
        <v>47031</v>
      </c>
      <c r="H147" s="63" t="s">
        <v>57</v>
      </c>
      <c r="I147" s="127">
        <f t="shared" si="8"/>
        <v>49990</v>
      </c>
      <c r="J147" s="133">
        <f t="shared" si="9"/>
        <v>47031</v>
      </c>
      <c r="K147" s="4" t="s">
        <v>14</v>
      </c>
      <c r="L147" s="4" t="str">
        <f t="shared" si="10"/>
        <v>Power Sector</v>
      </c>
    </row>
    <row r="148" spans="1:12">
      <c r="A148" s="59" t="s">
        <v>137</v>
      </c>
      <c r="B148" s="60">
        <v>2013</v>
      </c>
      <c r="C148" s="61" t="s">
        <v>53</v>
      </c>
      <c r="D148" s="62">
        <v>-75887</v>
      </c>
      <c r="E148" s="62">
        <v>84709</v>
      </c>
      <c r="F148" s="62" t="s">
        <v>57</v>
      </c>
      <c r="G148" s="62">
        <v>8822</v>
      </c>
      <c r="H148" s="63" t="s">
        <v>57</v>
      </c>
      <c r="I148" s="127" t="str">
        <f t="shared" si="8"/>
        <v/>
      </c>
      <c r="J148" s="133" t="str">
        <f t="shared" si="9"/>
        <v/>
      </c>
      <c r="L148" s="4" t="str">
        <f t="shared" si="10"/>
        <v/>
      </c>
    </row>
    <row r="149" spans="1:12">
      <c r="A149" s="47" t="s">
        <v>138</v>
      </c>
      <c r="B149" s="60">
        <v>2014</v>
      </c>
      <c r="C149" s="65"/>
      <c r="D149" s="62">
        <v>-64959</v>
      </c>
      <c r="E149" s="62">
        <v>72068</v>
      </c>
      <c r="F149" s="62">
        <v>98</v>
      </c>
      <c r="G149" s="62">
        <v>7011</v>
      </c>
      <c r="H149" s="63" t="s">
        <v>57</v>
      </c>
      <c r="I149" s="127">
        <f t="shared" si="8"/>
        <v>7109</v>
      </c>
      <c r="J149" s="133">
        <f t="shared" si="9"/>
        <v>7011</v>
      </c>
      <c r="K149" s="4" t="s">
        <v>19</v>
      </c>
      <c r="L149" s="4" t="str">
        <f t="shared" si="10"/>
        <v>Power Sector</v>
      </c>
    </row>
    <row r="150" spans="1:12">
      <c r="A150" s="59" t="s">
        <v>139</v>
      </c>
      <c r="B150" s="60">
        <v>2013</v>
      </c>
      <c r="C150" s="61" t="s">
        <v>53</v>
      </c>
      <c r="D150" s="62" t="s">
        <v>140</v>
      </c>
      <c r="E150" s="62">
        <v>2</v>
      </c>
      <c r="F150" s="62" t="s">
        <v>140</v>
      </c>
      <c r="G150" s="62" t="s">
        <v>140</v>
      </c>
      <c r="H150" s="63" t="s">
        <v>57</v>
      </c>
      <c r="I150" s="127" t="str">
        <f t="shared" si="8"/>
        <v/>
      </c>
      <c r="J150" s="133" t="str">
        <f t="shared" si="9"/>
        <v/>
      </c>
      <c r="L150" s="4" t="str">
        <f t="shared" si="10"/>
        <v/>
      </c>
    </row>
    <row r="151" spans="1:12">
      <c r="A151" s="64" t="s">
        <v>141</v>
      </c>
      <c r="B151" s="60">
        <v>2014</v>
      </c>
      <c r="C151" s="65"/>
      <c r="D151" s="62" t="s">
        <v>140</v>
      </c>
      <c r="E151" s="62">
        <v>2</v>
      </c>
      <c r="F151" s="62" t="s">
        <v>140</v>
      </c>
      <c r="G151" s="62" t="s">
        <v>140</v>
      </c>
      <c r="H151" s="63" t="s">
        <v>57</v>
      </c>
      <c r="I151" s="127" t="str">
        <f t="shared" si="8"/>
        <v/>
      </c>
      <c r="J151" s="133" t="str">
        <f t="shared" si="9"/>
        <v/>
      </c>
      <c r="L151" s="4" t="str">
        <f t="shared" si="10"/>
        <v/>
      </c>
    </row>
    <row r="152" spans="1:12">
      <c r="A152" s="59"/>
      <c r="B152" s="60"/>
      <c r="C152" s="65"/>
      <c r="D152" s="62"/>
      <c r="E152" s="62"/>
      <c r="F152" s="62"/>
      <c r="G152" s="62"/>
      <c r="H152" s="63"/>
      <c r="I152" s="127" t="str">
        <f t="shared" si="8"/>
        <v/>
      </c>
      <c r="J152" s="133" t="str">
        <f t="shared" si="9"/>
        <v/>
      </c>
      <c r="L152" s="4" t="str">
        <f t="shared" si="10"/>
        <v/>
      </c>
    </row>
    <row r="153" spans="1:12">
      <c r="A153" s="33" t="s">
        <v>142</v>
      </c>
      <c r="B153" s="34">
        <v>2013</v>
      </c>
      <c r="C153" s="35" t="s">
        <v>53</v>
      </c>
      <c r="D153" s="36" t="s">
        <v>57</v>
      </c>
      <c r="E153" s="36" t="s">
        <v>57</v>
      </c>
      <c r="F153" s="36" t="s">
        <v>57</v>
      </c>
      <c r="G153" s="36" t="s">
        <v>57</v>
      </c>
      <c r="H153" s="37" t="s">
        <v>57</v>
      </c>
      <c r="I153" s="127" t="str">
        <f t="shared" si="8"/>
        <v/>
      </c>
      <c r="J153" s="133" t="str">
        <f t="shared" si="9"/>
        <v/>
      </c>
      <c r="L153" s="4" t="str">
        <f t="shared" si="10"/>
        <v/>
      </c>
    </row>
    <row r="154" spans="1:12">
      <c r="A154" s="67" t="s">
        <v>143</v>
      </c>
      <c r="B154" s="34">
        <v>2014</v>
      </c>
      <c r="C154" s="42"/>
      <c r="D154" s="36" t="s">
        <v>57</v>
      </c>
      <c r="E154" s="36">
        <v>44</v>
      </c>
      <c r="F154" s="36">
        <v>44</v>
      </c>
      <c r="G154" s="36" t="s">
        <v>57</v>
      </c>
      <c r="H154" s="37" t="s">
        <v>57</v>
      </c>
      <c r="I154" s="127" t="str">
        <f t="shared" si="8"/>
        <v/>
      </c>
      <c r="J154" s="133" t="str">
        <f t="shared" si="9"/>
        <v/>
      </c>
      <c r="L154" s="4" t="str">
        <f t="shared" si="10"/>
        <v/>
      </c>
    </row>
    <row r="155" spans="1:12">
      <c r="A155" s="67"/>
      <c r="B155" s="60"/>
      <c r="C155" s="68"/>
      <c r="D155" s="62"/>
      <c r="E155" s="62"/>
      <c r="F155" s="62"/>
      <c r="G155" s="62"/>
      <c r="H155" s="63"/>
      <c r="I155" s="127" t="str">
        <f t="shared" si="8"/>
        <v/>
      </c>
      <c r="J155" s="133" t="str">
        <f t="shared" si="9"/>
        <v/>
      </c>
      <c r="L155" s="4" t="str">
        <f t="shared" si="10"/>
        <v/>
      </c>
    </row>
    <row r="156" spans="1:12">
      <c r="A156" s="59" t="s">
        <v>144</v>
      </c>
      <c r="B156" s="60">
        <v>2013</v>
      </c>
      <c r="C156" s="61" t="s">
        <v>53</v>
      </c>
      <c r="D156" s="62" t="s">
        <v>57</v>
      </c>
      <c r="E156" s="62" t="s">
        <v>57</v>
      </c>
      <c r="F156" s="62" t="s">
        <v>57</v>
      </c>
      <c r="G156" s="62" t="s">
        <v>57</v>
      </c>
      <c r="H156" s="63" t="s">
        <v>57</v>
      </c>
      <c r="I156" s="127" t="str">
        <f t="shared" si="8"/>
        <v/>
      </c>
      <c r="J156" s="133" t="str">
        <f t="shared" si="9"/>
        <v/>
      </c>
      <c r="L156" s="4" t="str">
        <f t="shared" si="10"/>
        <v/>
      </c>
    </row>
    <row r="157" spans="1:12">
      <c r="A157" s="64" t="s">
        <v>145</v>
      </c>
      <c r="B157" s="60">
        <v>2014</v>
      </c>
      <c r="C157" s="65"/>
      <c r="D157" s="62" t="s">
        <v>57</v>
      </c>
      <c r="E157" s="62">
        <v>44</v>
      </c>
      <c r="F157" s="62">
        <v>44</v>
      </c>
      <c r="G157" s="62" t="s">
        <v>57</v>
      </c>
      <c r="H157" s="63" t="s">
        <v>57</v>
      </c>
      <c r="I157" s="127">
        <f t="shared" si="8"/>
        <v>44</v>
      </c>
      <c r="J157" s="133">
        <f t="shared" si="9"/>
        <v>0</v>
      </c>
      <c r="K157" s="4" t="s">
        <v>15</v>
      </c>
      <c r="L157" s="4" t="str">
        <f t="shared" si="10"/>
        <v>Power Sector</v>
      </c>
    </row>
    <row r="158" spans="1:12">
      <c r="A158" s="59"/>
      <c r="B158" s="60"/>
      <c r="C158" s="65"/>
      <c r="D158" s="62"/>
      <c r="E158" s="62"/>
      <c r="F158" s="62"/>
      <c r="G158" s="62"/>
      <c r="H158" s="63"/>
      <c r="I158" s="127" t="str">
        <f t="shared" si="8"/>
        <v/>
      </c>
      <c r="J158" s="133" t="str">
        <f t="shared" si="9"/>
        <v/>
      </c>
      <c r="L158" s="4" t="str">
        <f t="shared" si="10"/>
        <v/>
      </c>
    </row>
    <row r="159" spans="1:12">
      <c r="A159" s="59" t="s">
        <v>146</v>
      </c>
      <c r="B159" s="60">
        <v>2013</v>
      </c>
      <c r="C159" s="61" t="s">
        <v>53</v>
      </c>
      <c r="D159" s="62" t="s">
        <v>57</v>
      </c>
      <c r="E159" s="62" t="s">
        <v>57</v>
      </c>
      <c r="F159" s="62" t="s">
        <v>57</v>
      </c>
      <c r="G159" s="62" t="s">
        <v>57</v>
      </c>
      <c r="H159" s="63" t="s">
        <v>57</v>
      </c>
      <c r="I159" s="127" t="str">
        <f t="shared" si="8"/>
        <v/>
      </c>
      <c r="J159" s="133" t="str">
        <f t="shared" si="9"/>
        <v/>
      </c>
      <c r="L159" s="4" t="str">
        <f t="shared" si="10"/>
        <v/>
      </c>
    </row>
    <row r="160" spans="1:12">
      <c r="A160" s="82" t="s">
        <v>147</v>
      </c>
      <c r="B160" s="60">
        <v>2014</v>
      </c>
      <c r="C160" s="65"/>
      <c r="D160" s="62" t="s">
        <v>57</v>
      </c>
      <c r="E160" s="62" t="s">
        <v>57</v>
      </c>
      <c r="F160" s="62" t="s">
        <v>57</v>
      </c>
      <c r="G160" s="62" t="s">
        <v>57</v>
      </c>
      <c r="H160" s="63" t="s">
        <v>57</v>
      </c>
      <c r="I160" s="127" t="str">
        <f t="shared" si="8"/>
        <v/>
      </c>
      <c r="J160" s="133" t="str">
        <f t="shared" si="9"/>
        <v/>
      </c>
      <c r="L160" s="4" t="str">
        <f t="shared" si="10"/>
        <v/>
      </c>
    </row>
    <row r="161" spans="1:12">
      <c r="A161" s="83"/>
      <c r="B161" s="52"/>
      <c r="C161" s="51"/>
      <c r="D161" s="84"/>
      <c r="E161" s="84"/>
      <c r="F161" s="84"/>
      <c r="G161" s="84"/>
      <c r="H161" s="84"/>
      <c r="I161" s="127" t="str">
        <f t="shared" si="8"/>
        <v/>
      </c>
      <c r="J161" s="133" t="str">
        <f t="shared" si="9"/>
        <v/>
      </c>
      <c r="L161" s="4" t="str">
        <f t="shared" si="10"/>
        <v/>
      </c>
    </row>
    <row r="162" spans="1:12">
      <c r="A162" s="83"/>
      <c r="B162" s="52"/>
      <c r="C162" s="51"/>
      <c r="D162" s="84"/>
      <c r="E162" s="84"/>
      <c r="F162" s="84"/>
      <c r="G162" s="84"/>
      <c r="H162" s="84"/>
      <c r="I162" s="127" t="str">
        <f t="shared" si="8"/>
        <v/>
      </c>
      <c r="J162" s="133" t="str">
        <f t="shared" si="9"/>
        <v/>
      </c>
      <c r="L162" s="4" t="str">
        <f t="shared" si="10"/>
        <v/>
      </c>
    </row>
    <row r="163" spans="1:12">
      <c r="A163" s="10"/>
      <c r="B163" s="11" t="s">
        <v>31</v>
      </c>
      <c r="C163" s="12"/>
      <c r="D163" s="13"/>
      <c r="E163" s="13"/>
      <c r="F163" s="13"/>
      <c r="G163" s="13"/>
      <c r="H163" s="14">
        <v>205</v>
      </c>
      <c r="I163" s="127" t="str">
        <f t="shared" si="8"/>
        <v/>
      </c>
      <c r="J163" s="133" t="str">
        <f t="shared" si="9"/>
        <v/>
      </c>
      <c r="L163" s="4" t="str">
        <f t="shared" si="10"/>
        <v/>
      </c>
    </row>
    <row r="164" spans="1:12">
      <c r="A164" s="12"/>
      <c r="B164" s="11"/>
      <c r="C164" s="12"/>
      <c r="D164" s="13"/>
      <c r="E164" s="13"/>
      <c r="F164" s="13"/>
      <c r="G164" s="13"/>
      <c r="H164" s="13"/>
      <c r="I164" s="127" t="str">
        <f t="shared" si="8"/>
        <v/>
      </c>
      <c r="J164" s="133" t="str">
        <f t="shared" si="9"/>
        <v/>
      </c>
      <c r="L164" s="4" t="str">
        <f t="shared" si="10"/>
        <v/>
      </c>
    </row>
    <row r="165" spans="1:12">
      <c r="A165" s="15" t="s">
        <v>248</v>
      </c>
      <c r="C165" s="17"/>
      <c r="D165" s="18"/>
      <c r="E165" s="13"/>
      <c r="F165" s="13"/>
      <c r="G165" s="13"/>
      <c r="H165" s="13"/>
      <c r="I165" s="127" t="str">
        <f t="shared" si="8"/>
        <v/>
      </c>
      <c r="J165" s="133" t="str">
        <f t="shared" si="9"/>
        <v/>
      </c>
      <c r="L165" s="4" t="str">
        <f t="shared" si="10"/>
        <v/>
      </c>
    </row>
    <row r="166" spans="1:12">
      <c r="A166" s="19" t="s">
        <v>249</v>
      </c>
      <c r="B166" s="20"/>
      <c r="C166" s="17"/>
      <c r="D166" s="18"/>
      <c r="E166" s="13"/>
      <c r="F166" s="13"/>
      <c r="G166" s="13"/>
      <c r="H166" s="13"/>
      <c r="I166" s="127" t="str">
        <f t="shared" si="8"/>
        <v/>
      </c>
      <c r="J166" s="133" t="str">
        <f t="shared" si="9"/>
        <v/>
      </c>
      <c r="L166" s="4" t="str">
        <f t="shared" si="10"/>
        <v/>
      </c>
    </row>
    <row r="167" spans="1:12">
      <c r="A167" s="21" t="s">
        <v>250</v>
      </c>
      <c r="B167" s="22"/>
      <c r="C167" s="12"/>
      <c r="D167" s="13"/>
      <c r="E167" s="13"/>
      <c r="F167" s="13"/>
      <c r="G167" s="13"/>
      <c r="H167" s="13"/>
      <c r="I167" s="127" t="str">
        <f t="shared" si="8"/>
        <v/>
      </c>
      <c r="J167" s="133" t="str">
        <f t="shared" si="9"/>
        <v/>
      </c>
      <c r="L167" s="4" t="str">
        <f t="shared" si="10"/>
        <v/>
      </c>
    </row>
    <row r="168" spans="1:12">
      <c r="A168" s="170" t="s">
        <v>34</v>
      </c>
      <c r="B168" s="171" t="s">
        <v>35</v>
      </c>
      <c r="C168" s="173" t="s">
        <v>36</v>
      </c>
      <c r="D168" s="155" t="s">
        <v>37</v>
      </c>
      <c r="E168" s="155" t="s">
        <v>38</v>
      </c>
      <c r="F168" s="155" t="s">
        <v>39</v>
      </c>
      <c r="G168" s="155" t="s">
        <v>40</v>
      </c>
      <c r="H168" s="157" t="s">
        <v>41</v>
      </c>
      <c r="I168" s="127" t="str">
        <f t="shared" si="8"/>
        <v/>
      </c>
      <c r="J168" s="133" t="str">
        <f t="shared" si="9"/>
        <v/>
      </c>
      <c r="L168" s="4" t="str">
        <f t="shared" si="10"/>
        <v/>
      </c>
    </row>
    <row r="169" spans="1:12">
      <c r="A169" s="159"/>
      <c r="B169" s="172"/>
      <c r="C169" s="174"/>
      <c r="D169" s="156"/>
      <c r="E169" s="156"/>
      <c r="F169" s="156"/>
      <c r="G169" s="156"/>
      <c r="H169" s="158"/>
      <c r="I169" s="127" t="str">
        <f t="shared" si="8"/>
        <v/>
      </c>
      <c r="J169" s="133" t="str">
        <f t="shared" si="9"/>
        <v/>
      </c>
      <c r="L169" s="4" t="str">
        <f t="shared" si="10"/>
        <v/>
      </c>
    </row>
    <row r="170" spans="1:12">
      <c r="A170" s="159"/>
      <c r="B170" s="172"/>
      <c r="C170" s="174"/>
      <c r="D170" s="156"/>
      <c r="E170" s="156"/>
      <c r="F170" s="156"/>
      <c r="G170" s="156"/>
      <c r="H170" s="158"/>
      <c r="I170" s="127" t="str">
        <f t="shared" si="8"/>
        <v/>
      </c>
      <c r="J170" s="133" t="str">
        <f t="shared" si="9"/>
        <v/>
      </c>
      <c r="L170" s="4" t="str">
        <f t="shared" si="10"/>
        <v/>
      </c>
    </row>
    <row r="171" spans="1:12">
      <c r="A171" s="159"/>
      <c r="B171" s="172"/>
      <c r="C171" s="174"/>
      <c r="D171" s="156"/>
      <c r="E171" s="156"/>
      <c r="F171" s="156"/>
      <c r="G171" s="156"/>
      <c r="H171" s="158"/>
      <c r="I171" s="127" t="str">
        <f t="shared" si="8"/>
        <v/>
      </c>
      <c r="J171" s="133" t="str">
        <f t="shared" si="9"/>
        <v/>
      </c>
      <c r="L171" s="4" t="str">
        <f t="shared" si="10"/>
        <v/>
      </c>
    </row>
    <row r="172" spans="1:12">
      <c r="A172" s="23"/>
      <c r="B172" s="24"/>
      <c r="C172" s="25"/>
      <c r="D172" s="26"/>
      <c r="E172" s="26"/>
      <c r="F172" s="26"/>
      <c r="G172" s="26"/>
      <c r="H172" s="27"/>
      <c r="I172" s="127" t="str">
        <f t="shared" si="8"/>
        <v/>
      </c>
      <c r="J172" s="133" t="str">
        <f t="shared" si="9"/>
        <v/>
      </c>
      <c r="L172" s="4" t="str">
        <f t="shared" si="10"/>
        <v/>
      </c>
    </row>
    <row r="173" spans="1:12">
      <c r="A173" s="159" t="s">
        <v>42</v>
      </c>
      <c r="B173" s="160" t="s">
        <v>0</v>
      </c>
      <c r="C173" s="162" t="s">
        <v>43</v>
      </c>
      <c r="D173" s="164" t="s">
        <v>44</v>
      </c>
      <c r="E173" s="164" t="s">
        <v>45</v>
      </c>
      <c r="F173" s="164" t="s">
        <v>46</v>
      </c>
      <c r="G173" s="166" t="s">
        <v>47</v>
      </c>
      <c r="H173" s="168" t="s">
        <v>48</v>
      </c>
      <c r="I173" s="127" t="str">
        <f t="shared" si="8"/>
        <v/>
      </c>
      <c r="J173" s="133" t="str">
        <f t="shared" si="9"/>
        <v/>
      </c>
      <c r="L173" s="4" t="str">
        <f t="shared" si="10"/>
        <v/>
      </c>
    </row>
    <row r="174" spans="1:12">
      <c r="A174" s="159"/>
      <c r="B174" s="160"/>
      <c r="C174" s="162"/>
      <c r="D174" s="164"/>
      <c r="E174" s="164"/>
      <c r="F174" s="164"/>
      <c r="G174" s="166"/>
      <c r="H174" s="168"/>
      <c r="I174" s="127" t="str">
        <f t="shared" si="8"/>
        <v/>
      </c>
      <c r="J174" s="133" t="str">
        <f t="shared" si="9"/>
        <v/>
      </c>
      <c r="L174" s="4" t="str">
        <f t="shared" si="10"/>
        <v/>
      </c>
    </row>
    <row r="175" spans="1:12">
      <c r="A175" s="159"/>
      <c r="B175" s="160"/>
      <c r="C175" s="162"/>
      <c r="D175" s="164"/>
      <c r="E175" s="164"/>
      <c r="F175" s="164"/>
      <c r="G175" s="166"/>
      <c r="H175" s="168"/>
      <c r="I175" s="127" t="str">
        <f t="shared" si="8"/>
        <v/>
      </c>
      <c r="J175" s="133" t="str">
        <f t="shared" si="9"/>
        <v/>
      </c>
      <c r="L175" s="4" t="str">
        <f t="shared" si="10"/>
        <v/>
      </c>
    </row>
    <row r="176" spans="1:12">
      <c r="A176" s="189"/>
      <c r="B176" s="161"/>
      <c r="C176" s="163"/>
      <c r="D176" s="165"/>
      <c r="E176" s="165"/>
      <c r="F176" s="165"/>
      <c r="G176" s="167"/>
      <c r="H176" s="169"/>
      <c r="I176" s="127" t="str">
        <f t="shared" si="8"/>
        <v/>
      </c>
      <c r="J176" s="133" t="str">
        <f t="shared" si="9"/>
        <v/>
      </c>
      <c r="L176" s="4" t="str">
        <f t="shared" si="10"/>
        <v/>
      </c>
    </row>
    <row r="177" spans="1:12">
      <c r="A177" s="28" t="s">
        <v>49</v>
      </c>
      <c r="B177" s="29"/>
      <c r="C177" s="30" t="s">
        <v>50</v>
      </c>
      <c r="D177" s="31" t="s">
        <v>51</v>
      </c>
      <c r="E177" s="31" t="s">
        <v>51</v>
      </c>
      <c r="F177" s="31" t="s">
        <v>51</v>
      </c>
      <c r="G177" s="31" t="s">
        <v>51</v>
      </c>
      <c r="H177" s="32" t="s">
        <v>51</v>
      </c>
      <c r="I177" s="127" t="str">
        <f t="shared" si="8"/>
        <v/>
      </c>
      <c r="J177" s="133" t="str">
        <f t="shared" si="9"/>
        <v/>
      </c>
      <c r="L177" s="4" t="str">
        <f t="shared" si="10"/>
        <v/>
      </c>
    </row>
    <row r="178" spans="1:12">
      <c r="A178" s="33" t="s">
        <v>52</v>
      </c>
      <c r="B178" s="34">
        <v>2013</v>
      </c>
      <c r="C178" s="35" t="s">
        <v>53</v>
      </c>
      <c r="D178" s="36">
        <v>98213</v>
      </c>
      <c r="E178" s="36">
        <v>238547</v>
      </c>
      <c r="F178" s="36">
        <v>293122</v>
      </c>
      <c r="G178" s="36">
        <v>43637</v>
      </c>
      <c r="H178" s="37">
        <v>6</v>
      </c>
      <c r="I178" s="127" t="str">
        <f t="shared" si="8"/>
        <v/>
      </c>
      <c r="J178" s="133" t="str">
        <f t="shared" si="9"/>
        <v/>
      </c>
      <c r="L178" s="4" t="str">
        <f t="shared" si="10"/>
        <v/>
      </c>
    </row>
    <row r="179" spans="1:12">
      <c r="A179" s="38" t="s">
        <v>54</v>
      </c>
      <c r="B179" s="34">
        <v>2014</v>
      </c>
      <c r="C179" s="39" t="s">
        <v>55</v>
      </c>
      <c r="D179" s="36">
        <v>98649</v>
      </c>
      <c r="E179" s="36">
        <v>231014</v>
      </c>
      <c r="F179" s="36">
        <v>285609</v>
      </c>
      <c r="G179" s="36">
        <v>44054</v>
      </c>
      <c r="H179" s="37">
        <v>17</v>
      </c>
      <c r="I179" s="127" t="str">
        <f t="shared" si="8"/>
        <v/>
      </c>
      <c r="J179" s="133" t="str">
        <f t="shared" si="9"/>
        <v/>
      </c>
      <c r="L179" s="4" t="str">
        <f t="shared" si="10"/>
        <v/>
      </c>
    </row>
    <row r="180" spans="1:12">
      <c r="A180" s="38"/>
      <c r="B180" s="34"/>
      <c r="C180" s="39"/>
      <c r="D180" s="40"/>
      <c r="E180" s="40"/>
      <c r="F180" s="40"/>
      <c r="G180" s="40"/>
      <c r="H180" s="41"/>
      <c r="I180" s="127" t="str">
        <f t="shared" si="8"/>
        <v/>
      </c>
      <c r="J180" s="133" t="str">
        <f t="shared" si="9"/>
        <v/>
      </c>
      <c r="L180" s="4" t="str">
        <f t="shared" si="10"/>
        <v/>
      </c>
    </row>
    <row r="181" spans="1:12">
      <c r="A181" s="33" t="s">
        <v>56</v>
      </c>
      <c r="B181" s="34">
        <v>2013</v>
      </c>
      <c r="C181" s="35" t="s">
        <v>53</v>
      </c>
      <c r="D181" s="36">
        <v>276415</v>
      </c>
      <c r="E181" s="36" t="s">
        <v>57</v>
      </c>
      <c r="F181" s="36">
        <v>276379</v>
      </c>
      <c r="G181" s="36">
        <v>36</v>
      </c>
      <c r="H181" s="37" t="s">
        <v>57</v>
      </c>
      <c r="I181" s="127" t="str">
        <f t="shared" si="8"/>
        <v/>
      </c>
      <c r="J181" s="133" t="str">
        <f t="shared" si="9"/>
        <v/>
      </c>
      <c r="L181" s="4" t="str">
        <f t="shared" si="10"/>
        <v/>
      </c>
    </row>
    <row r="182" spans="1:12">
      <c r="A182" s="38" t="s">
        <v>58</v>
      </c>
      <c r="B182" s="34">
        <v>2014</v>
      </c>
      <c r="C182" s="42"/>
      <c r="D182" s="36">
        <v>268090</v>
      </c>
      <c r="E182" s="36" t="s">
        <v>57</v>
      </c>
      <c r="F182" s="36">
        <v>268062</v>
      </c>
      <c r="G182" s="36">
        <v>28</v>
      </c>
      <c r="H182" s="37">
        <v>0</v>
      </c>
      <c r="I182" s="127" t="str">
        <f t="shared" si="8"/>
        <v/>
      </c>
      <c r="J182" s="133" t="str">
        <f t="shared" si="9"/>
        <v/>
      </c>
      <c r="L182" s="4" t="str">
        <f t="shared" si="10"/>
        <v/>
      </c>
    </row>
    <row r="183" spans="1:12">
      <c r="A183" s="38"/>
      <c r="B183" s="29"/>
      <c r="C183" s="42"/>
      <c r="D183" s="40"/>
      <c r="E183" s="40"/>
      <c r="F183" s="40"/>
      <c r="G183" s="40"/>
      <c r="H183" s="41"/>
      <c r="I183" s="127" t="str">
        <f t="shared" si="8"/>
        <v/>
      </c>
      <c r="J183" s="133" t="str">
        <f t="shared" si="9"/>
        <v/>
      </c>
      <c r="L183" s="4" t="str">
        <f t="shared" si="10"/>
        <v/>
      </c>
    </row>
    <row r="184" spans="1:12">
      <c r="A184" s="43" t="s">
        <v>59</v>
      </c>
      <c r="B184" s="29">
        <v>2013</v>
      </c>
      <c r="C184" s="44" t="s">
        <v>60</v>
      </c>
      <c r="D184" s="45">
        <v>11314</v>
      </c>
      <c r="E184" s="45" t="s">
        <v>57</v>
      </c>
      <c r="F184" s="45">
        <v>11314</v>
      </c>
      <c r="G184" s="45">
        <v>0</v>
      </c>
      <c r="H184" s="46" t="s">
        <v>57</v>
      </c>
      <c r="I184" s="127" t="str">
        <f t="shared" si="8"/>
        <v/>
      </c>
      <c r="J184" s="133" t="str">
        <f t="shared" si="9"/>
        <v/>
      </c>
      <c r="L184" s="4" t="str">
        <f t="shared" si="10"/>
        <v/>
      </c>
    </row>
    <row r="185" spans="1:12">
      <c r="A185" s="47" t="s">
        <v>61</v>
      </c>
      <c r="B185" s="29">
        <v>2014</v>
      </c>
      <c r="C185" s="44" t="s">
        <v>62</v>
      </c>
      <c r="D185" s="45">
        <v>11044</v>
      </c>
      <c r="E185" s="45" t="s">
        <v>57</v>
      </c>
      <c r="F185" s="45">
        <v>11043</v>
      </c>
      <c r="G185" s="45">
        <v>1</v>
      </c>
      <c r="H185" s="46" t="s">
        <v>57</v>
      </c>
      <c r="I185" s="127" t="str">
        <f t="shared" si="8"/>
        <v/>
      </c>
      <c r="J185" s="133" t="str">
        <f t="shared" si="9"/>
        <v/>
      </c>
      <c r="L185" s="4" t="str">
        <f t="shared" si="10"/>
        <v/>
      </c>
    </row>
    <row r="186" spans="1:12">
      <c r="A186" s="43" t="s">
        <v>55</v>
      </c>
      <c r="B186" s="29">
        <v>2013</v>
      </c>
      <c r="C186" s="44" t="s">
        <v>53</v>
      </c>
      <c r="D186" s="45">
        <v>253846</v>
      </c>
      <c r="E186" s="45" t="s">
        <v>57</v>
      </c>
      <c r="F186" s="45">
        <v>253839</v>
      </c>
      <c r="G186" s="45">
        <v>7</v>
      </c>
      <c r="H186" s="46" t="s">
        <v>57</v>
      </c>
      <c r="I186" s="127" t="str">
        <f t="shared" si="8"/>
        <v/>
      </c>
      <c r="J186" s="133" t="str">
        <f t="shared" si="9"/>
        <v/>
      </c>
      <c r="L186" s="4" t="str">
        <f t="shared" si="10"/>
        <v/>
      </c>
    </row>
    <row r="187" spans="1:12">
      <c r="A187" s="43" t="s">
        <v>55</v>
      </c>
      <c r="B187" s="29">
        <v>2014</v>
      </c>
      <c r="C187" s="48" t="s">
        <v>55</v>
      </c>
      <c r="D187" s="45">
        <v>244775</v>
      </c>
      <c r="E187" s="45" t="s">
        <v>57</v>
      </c>
      <c r="F187" s="45">
        <v>244764</v>
      </c>
      <c r="G187" s="45">
        <v>11</v>
      </c>
      <c r="H187" s="46" t="s">
        <v>57</v>
      </c>
      <c r="I187" s="127">
        <f t="shared" si="8"/>
        <v>244775</v>
      </c>
      <c r="J187" s="133">
        <f t="shared" si="9"/>
        <v>11</v>
      </c>
      <c r="K187" s="4" t="s">
        <v>17</v>
      </c>
      <c r="L187" s="4" t="str">
        <f t="shared" si="10"/>
        <v>Power Sector</v>
      </c>
    </row>
    <row r="188" spans="1:12">
      <c r="A188" s="43" t="s">
        <v>63</v>
      </c>
      <c r="B188" s="29">
        <v>2013</v>
      </c>
      <c r="C188" s="44" t="s">
        <v>60</v>
      </c>
      <c r="D188" s="45">
        <v>0</v>
      </c>
      <c r="E188" s="45" t="s">
        <v>57</v>
      </c>
      <c r="F188" s="45" t="s">
        <v>57</v>
      </c>
      <c r="G188" s="45">
        <v>0</v>
      </c>
      <c r="H188" s="46" t="s">
        <v>57</v>
      </c>
      <c r="I188" s="127" t="str">
        <f t="shared" ref="I188:I235" si="11">IFERROR(IF(K188="","",IF(F188="–",0,F188)+IF(G188="–",0,G188)),"")</f>
        <v/>
      </c>
      <c r="J188" s="133" t="str">
        <f t="shared" ref="J188:J235" si="12">IF(I188="","",IF(G188="–",0,G188)-IF(H188="–",0,))</f>
        <v/>
      </c>
      <c r="L188" s="4" t="str">
        <f t="shared" si="10"/>
        <v/>
      </c>
    </row>
    <row r="189" spans="1:12">
      <c r="A189" s="49" t="s">
        <v>64</v>
      </c>
      <c r="B189" s="29">
        <v>2014</v>
      </c>
      <c r="C189" s="44" t="s">
        <v>62</v>
      </c>
      <c r="D189" s="45">
        <v>0</v>
      </c>
      <c r="E189" s="45" t="s">
        <v>57</v>
      </c>
      <c r="F189" s="45" t="s">
        <v>57</v>
      </c>
      <c r="G189" s="45">
        <v>0</v>
      </c>
      <c r="H189" s="46" t="s">
        <v>57</v>
      </c>
      <c r="I189" s="127" t="str">
        <f t="shared" si="11"/>
        <v/>
      </c>
      <c r="J189" s="133" t="str">
        <f t="shared" si="12"/>
        <v/>
      </c>
      <c r="L189" s="4" t="str">
        <f t="shared" si="10"/>
        <v/>
      </c>
    </row>
    <row r="190" spans="1:12">
      <c r="A190" s="23" t="s">
        <v>55</v>
      </c>
      <c r="B190" s="29">
        <v>2013</v>
      </c>
      <c r="C190" s="44" t="s">
        <v>53</v>
      </c>
      <c r="D190" s="45">
        <v>1</v>
      </c>
      <c r="E190" s="45" t="s">
        <v>57</v>
      </c>
      <c r="F190" s="45" t="s">
        <v>57</v>
      </c>
      <c r="G190" s="45">
        <v>1</v>
      </c>
      <c r="H190" s="46" t="s">
        <v>57</v>
      </c>
      <c r="I190" s="127" t="str">
        <f t="shared" si="11"/>
        <v/>
      </c>
      <c r="J190" s="133" t="str">
        <f t="shared" si="12"/>
        <v/>
      </c>
      <c r="L190" s="4" t="str">
        <f t="shared" si="10"/>
        <v/>
      </c>
    </row>
    <row r="191" spans="1:12">
      <c r="A191" s="23" t="s">
        <v>55</v>
      </c>
      <c r="B191" s="29">
        <v>2014</v>
      </c>
      <c r="C191" s="50" t="s">
        <v>55</v>
      </c>
      <c r="D191" s="45">
        <v>1</v>
      </c>
      <c r="E191" s="45" t="s">
        <v>57</v>
      </c>
      <c r="F191" s="45" t="s">
        <v>57</v>
      </c>
      <c r="G191" s="45">
        <v>1</v>
      </c>
      <c r="H191" s="46" t="s">
        <v>57</v>
      </c>
      <c r="I191" s="127">
        <f t="shared" si="11"/>
        <v>1</v>
      </c>
      <c r="J191" s="133">
        <f t="shared" si="12"/>
        <v>1</v>
      </c>
      <c r="K191" s="4" t="s">
        <v>17</v>
      </c>
      <c r="L191" s="4" t="str">
        <f t="shared" si="10"/>
        <v>Power Sector</v>
      </c>
    </row>
    <row r="192" spans="1:12">
      <c r="A192" s="43" t="s">
        <v>65</v>
      </c>
      <c r="B192" s="29">
        <v>2013</v>
      </c>
      <c r="C192" s="44" t="s">
        <v>60</v>
      </c>
      <c r="D192" s="45">
        <v>35</v>
      </c>
      <c r="E192" s="45" t="s">
        <v>57</v>
      </c>
      <c r="F192" s="45">
        <v>35</v>
      </c>
      <c r="G192" s="45" t="s">
        <v>57</v>
      </c>
      <c r="H192" s="46" t="s">
        <v>57</v>
      </c>
      <c r="I192" s="127" t="str">
        <f t="shared" si="11"/>
        <v/>
      </c>
      <c r="J192" s="133" t="str">
        <f t="shared" si="12"/>
        <v/>
      </c>
      <c r="L192" s="4" t="str">
        <f t="shared" si="10"/>
        <v/>
      </c>
    </row>
    <row r="193" spans="1:12">
      <c r="A193" s="47" t="s">
        <v>66</v>
      </c>
      <c r="B193" s="29">
        <v>2014</v>
      </c>
      <c r="C193" s="44" t="s">
        <v>62</v>
      </c>
      <c r="D193" s="45">
        <v>29</v>
      </c>
      <c r="E193" s="45" t="s">
        <v>57</v>
      </c>
      <c r="F193" s="45">
        <v>29</v>
      </c>
      <c r="G193" s="45" t="s">
        <v>57</v>
      </c>
      <c r="H193" s="46" t="s">
        <v>57</v>
      </c>
      <c r="I193" s="127" t="str">
        <f t="shared" si="11"/>
        <v/>
      </c>
      <c r="J193" s="133" t="str">
        <f t="shared" si="12"/>
        <v/>
      </c>
      <c r="L193" s="4" t="str">
        <f t="shared" si="10"/>
        <v/>
      </c>
    </row>
    <row r="194" spans="1:12">
      <c r="A194" s="43" t="s">
        <v>55</v>
      </c>
      <c r="B194" s="29">
        <v>2013</v>
      </c>
      <c r="C194" s="44" t="s">
        <v>53</v>
      </c>
      <c r="D194" s="45">
        <v>400</v>
      </c>
      <c r="E194" s="45" t="s">
        <v>57</v>
      </c>
      <c r="F194" s="45">
        <v>400</v>
      </c>
      <c r="G194" s="45" t="s">
        <v>57</v>
      </c>
      <c r="H194" s="46" t="s">
        <v>57</v>
      </c>
      <c r="I194" s="127" t="str">
        <f t="shared" si="11"/>
        <v/>
      </c>
      <c r="J194" s="133" t="str">
        <f t="shared" si="12"/>
        <v/>
      </c>
      <c r="L194" s="4" t="str">
        <f t="shared" si="10"/>
        <v/>
      </c>
    </row>
    <row r="195" spans="1:12">
      <c r="A195" s="43" t="s">
        <v>55</v>
      </c>
      <c r="B195" s="29">
        <v>2014</v>
      </c>
      <c r="C195" s="48" t="s">
        <v>55</v>
      </c>
      <c r="D195" s="45">
        <v>328</v>
      </c>
      <c r="E195" s="45" t="s">
        <v>57</v>
      </c>
      <c r="F195" s="45">
        <v>328</v>
      </c>
      <c r="G195" s="45" t="s">
        <v>57</v>
      </c>
      <c r="H195" s="46" t="s">
        <v>57</v>
      </c>
      <c r="I195" s="127">
        <f t="shared" si="11"/>
        <v>328</v>
      </c>
      <c r="J195" s="133">
        <f t="shared" si="12"/>
        <v>0</v>
      </c>
      <c r="K195" s="4" t="s">
        <v>17</v>
      </c>
      <c r="L195" s="4" t="str">
        <f t="shared" si="10"/>
        <v>Power Sector</v>
      </c>
    </row>
    <row r="196" spans="1:12">
      <c r="A196" s="43" t="s">
        <v>67</v>
      </c>
      <c r="B196" s="29">
        <v>2013</v>
      </c>
      <c r="C196" s="44" t="s">
        <v>60</v>
      </c>
      <c r="D196" s="45" t="s">
        <v>57</v>
      </c>
      <c r="E196" s="45" t="s">
        <v>57</v>
      </c>
      <c r="F196" s="45" t="s">
        <v>57</v>
      </c>
      <c r="G196" s="45" t="s">
        <v>57</v>
      </c>
      <c r="H196" s="46" t="s">
        <v>57</v>
      </c>
      <c r="I196" s="127" t="str">
        <f t="shared" si="11"/>
        <v/>
      </c>
      <c r="J196" s="133" t="str">
        <f t="shared" si="12"/>
        <v/>
      </c>
      <c r="L196" s="4" t="str">
        <f t="shared" si="10"/>
        <v/>
      </c>
    </row>
    <row r="197" spans="1:12">
      <c r="A197" s="47" t="s">
        <v>68</v>
      </c>
      <c r="B197" s="29">
        <v>2014</v>
      </c>
      <c r="C197" s="44" t="s">
        <v>62</v>
      </c>
      <c r="D197" s="45" t="s">
        <v>57</v>
      </c>
      <c r="E197" s="45" t="s">
        <v>57</v>
      </c>
      <c r="F197" s="45" t="s">
        <v>57</v>
      </c>
      <c r="G197" s="45" t="s">
        <v>57</v>
      </c>
      <c r="H197" s="46" t="s">
        <v>57</v>
      </c>
      <c r="I197" s="127" t="str">
        <f t="shared" si="11"/>
        <v/>
      </c>
      <c r="J197" s="133" t="str">
        <f t="shared" si="12"/>
        <v/>
      </c>
      <c r="L197" s="4" t="str">
        <f t="shared" si="10"/>
        <v/>
      </c>
    </row>
    <row r="198" spans="1:12">
      <c r="A198" s="43" t="s">
        <v>55</v>
      </c>
      <c r="B198" s="29">
        <v>2013</v>
      </c>
      <c r="C198" s="44" t="s">
        <v>53</v>
      </c>
      <c r="D198" s="45" t="s">
        <v>57</v>
      </c>
      <c r="E198" s="45" t="s">
        <v>57</v>
      </c>
      <c r="F198" s="45" t="s">
        <v>57</v>
      </c>
      <c r="G198" s="45" t="s">
        <v>57</v>
      </c>
      <c r="H198" s="46" t="s">
        <v>57</v>
      </c>
      <c r="I198" s="127" t="str">
        <f t="shared" si="11"/>
        <v/>
      </c>
      <c r="J198" s="133" t="str">
        <f t="shared" si="12"/>
        <v/>
      </c>
      <c r="L198" s="4" t="str">
        <f t="shared" si="10"/>
        <v/>
      </c>
    </row>
    <row r="199" spans="1:12">
      <c r="A199" s="43" t="s">
        <v>55</v>
      </c>
      <c r="B199" s="29">
        <v>2014</v>
      </c>
      <c r="C199" s="48" t="s">
        <v>55</v>
      </c>
      <c r="D199" s="45" t="s">
        <v>57</v>
      </c>
      <c r="E199" s="45" t="s">
        <v>57</v>
      </c>
      <c r="F199" s="45" t="s">
        <v>57</v>
      </c>
      <c r="G199" s="45" t="s">
        <v>57</v>
      </c>
      <c r="H199" s="46" t="s">
        <v>57</v>
      </c>
      <c r="I199" s="127" t="str">
        <f t="shared" si="11"/>
        <v/>
      </c>
      <c r="J199" s="133" t="str">
        <f t="shared" si="12"/>
        <v/>
      </c>
      <c r="L199" s="4" t="str">
        <f t="shared" si="10"/>
        <v/>
      </c>
    </row>
    <row r="200" spans="1:12">
      <c r="A200" s="43" t="s">
        <v>69</v>
      </c>
      <c r="B200" s="29">
        <v>2013</v>
      </c>
      <c r="C200" s="44" t="s">
        <v>70</v>
      </c>
      <c r="D200" s="45">
        <v>278</v>
      </c>
      <c r="E200" s="45" t="s">
        <v>57</v>
      </c>
      <c r="F200" s="45">
        <v>277</v>
      </c>
      <c r="G200" s="45">
        <v>0</v>
      </c>
      <c r="H200" s="46" t="s">
        <v>57</v>
      </c>
      <c r="I200" s="127" t="str">
        <f t="shared" si="11"/>
        <v/>
      </c>
      <c r="J200" s="133" t="str">
        <f t="shared" si="12"/>
        <v/>
      </c>
      <c r="L200" s="4" t="str">
        <f t="shared" si="10"/>
        <v/>
      </c>
    </row>
    <row r="201" spans="1:12">
      <c r="A201" s="47" t="s">
        <v>71</v>
      </c>
      <c r="B201" s="29">
        <v>2014</v>
      </c>
      <c r="C201" s="44" t="s">
        <v>72</v>
      </c>
      <c r="D201" s="45">
        <v>304</v>
      </c>
      <c r="E201" s="45" t="s">
        <v>57</v>
      </c>
      <c r="F201" s="45">
        <v>303</v>
      </c>
      <c r="G201" s="45">
        <v>0</v>
      </c>
      <c r="H201" s="46" t="s">
        <v>57</v>
      </c>
      <c r="I201" s="127" t="str">
        <f t="shared" si="11"/>
        <v/>
      </c>
      <c r="J201" s="133" t="str">
        <f t="shared" si="12"/>
        <v/>
      </c>
      <c r="L201" s="4" t="str">
        <f t="shared" si="10"/>
        <v/>
      </c>
    </row>
    <row r="202" spans="1:12">
      <c r="A202" s="43" t="s">
        <v>55</v>
      </c>
      <c r="B202" s="29">
        <v>2013</v>
      </c>
      <c r="C202" s="44" t="s">
        <v>53</v>
      </c>
      <c r="D202" s="45">
        <v>9411</v>
      </c>
      <c r="E202" s="45" t="s">
        <v>57</v>
      </c>
      <c r="F202" s="45">
        <v>9397</v>
      </c>
      <c r="G202" s="45">
        <v>14</v>
      </c>
      <c r="H202" s="46" t="s">
        <v>57</v>
      </c>
      <c r="I202" s="127" t="str">
        <f t="shared" si="11"/>
        <v/>
      </c>
      <c r="J202" s="133" t="str">
        <f t="shared" si="12"/>
        <v/>
      </c>
      <c r="L202" s="4" t="str">
        <f t="shared" si="10"/>
        <v/>
      </c>
    </row>
    <row r="203" spans="1:12">
      <c r="A203" s="43" t="s">
        <v>55</v>
      </c>
      <c r="B203" s="29">
        <v>2014</v>
      </c>
      <c r="C203" s="48" t="s">
        <v>55</v>
      </c>
      <c r="D203" s="45">
        <v>9998</v>
      </c>
      <c r="E203" s="45" t="s">
        <v>57</v>
      </c>
      <c r="F203" s="45">
        <v>9983</v>
      </c>
      <c r="G203" s="45">
        <v>15</v>
      </c>
      <c r="H203" s="46" t="s">
        <v>57</v>
      </c>
      <c r="I203" s="127">
        <f t="shared" si="11"/>
        <v>9998</v>
      </c>
      <c r="J203" s="133">
        <f t="shared" si="12"/>
        <v>15</v>
      </c>
      <c r="K203" s="4" t="s">
        <v>15</v>
      </c>
      <c r="L203" s="4" t="str">
        <f t="shared" si="10"/>
        <v>Power Sector</v>
      </c>
    </row>
    <row r="204" spans="1:12">
      <c r="A204" s="43" t="s">
        <v>73</v>
      </c>
      <c r="B204" s="29">
        <v>2013</v>
      </c>
      <c r="C204" s="44" t="s">
        <v>70</v>
      </c>
      <c r="D204" s="45">
        <v>30</v>
      </c>
      <c r="E204" s="45" t="s">
        <v>57</v>
      </c>
      <c r="F204" s="45">
        <v>30</v>
      </c>
      <c r="G204" s="45">
        <v>0</v>
      </c>
      <c r="H204" s="46" t="s">
        <v>57</v>
      </c>
      <c r="I204" s="127" t="str">
        <f t="shared" si="11"/>
        <v/>
      </c>
      <c r="J204" s="133" t="str">
        <f t="shared" si="12"/>
        <v/>
      </c>
      <c r="L204" s="4" t="str">
        <f t="shared" si="10"/>
        <v/>
      </c>
    </row>
    <row r="205" spans="1:12">
      <c r="A205" s="47" t="s">
        <v>74</v>
      </c>
      <c r="B205" s="29">
        <v>2014</v>
      </c>
      <c r="C205" s="44" t="s">
        <v>72</v>
      </c>
      <c r="D205" s="45">
        <v>25</v>
      </c>
      <c r="E205" s="45" t="s">
        <v>57</v>
      </c>
      <c r="F205" s="45">
        <v>25</v>
      </c>
      <c r="G205" s="45">
        <v>0</v>
      </c>
      <c r="H205" s="46" t="s">
        <v>57</v>
      </c>
      <c r="I205" s="127" t="str">
        <f t="shared" si="11"/>
        <v/>
      </c>
      <c r="J205" s="133" t="str">
        <f t="shared" si="12"/>
        <v/>
      </c>
      <c r="L205" s="4" t="str">
        <f t="shared" si="10"/>
        <v/>
      </c>
    </row>
    <row r="206" spans="1:12">
      <c r="A206" s="43" t="s">
        <v>55</v>
      </c>
      <c r="B206" s="29">
        <v>2013</v>
      </c>
      <c r="C206" s="44" t="s">
        <v>53</v>
      </c>
      <c r="D206" s="45">
        <v>790</v>
      </c>
      <c r="E206" s="45" t="s">
        <v>57</v>
      </c>
      <c r="F206" s="45">
        <v>789</v>
      </c>
      <c r="G206" s="45">
        <v>0</v>
      </c>
      <c r="H206" s="46" t="s">
        <v>57</v>
      </c>
      <c r="I206" s="127" t="str">
        <f t="shared" si="11"/>
        <v/>
      </c>
      <c r="J206" s="133" t="str">
        <f t="shared" si="12"/>
        <v/>
      </c>
      <c r="L206" s="4" t="str">
        <f t="shared" si="10"/>
        <v/>
      </c>
    </row>
    <row r="207" spans="1:12">
      <c r="A207" s="43" t="s">
        <v>55</v>
      </c>
      <c r="B207" s="29">
        <v>2014</v>
      </c>
      <c r="C207" s="48" t="s">
        <v>55</v>
      </c>
      <c r="D207" s="45">
        <v>676</v>
      </c>
      <c r="E207" s="45" t="s">
        <v>57</v>
      </c>
      <c r="F207" s="45">
        <v>675</v>
      </c>
      <c r="G207" s="45">
        <v>1</v>
      </c>
      <c r="H207" s="46" t="s">
        <v>57</v>
      </c>
      <c r="I207" s="127">
        <f t="shared" si="11"/>
        <v>676</v>
      </c>
      <c r="J207" s="133">
        <f t="shared" si="12"/>
        <v>1</v>
      </c>
      <c r="K207" s="4" t="s">
        <v>15</v>
      </c>
      <c r="L207" s="4" t="str">
        <f t="shared" si="10"/>
        <v>Power Sector</v>
      </c>
    </row>
    <row r="208" spans="1:12">
      <c r="A208" s="43" t="s">
        <v>75</v>
      </c>
      <c r="B208" s="29">
        <v>2013</v>
      </c>
      <c r="C208" s="44" t="s">
        <v>76</v>
      </c>
      <c r="D208" s="45">
        <v>672</v>
      </c>
      <c r="E208" s="45" t="s">
        <v>57</v>
      </c>
      <c r="F208" s="45">
        <v>671</v>
      </c>
      <c r="G208" s="45">
        <v>1</v>
      </c>
      <c r="H208" s="46" t="s">
        <v>57</v>
      </c>
      <c r="I208" s="127" t="str">
        <f t="shared" si="11"/>
        <v/>
      </c>
      <c r="J208" s="133" t="str">
        <f t="shared" si="12"/>
        <v/>
      </c>
      <c r="L208" s="4" t="str">
        <f t="shared" ref="L208:L255" si="13">IF(K208="","","Power Sector")</f>
        <v/>
      </c>
    </row>
    <row r="209" spans="1:12">
      <c r="A209" s="47" t="s">
        <v>77</v>
      </c>
      <c r="B209" s="29">
        <v>2014</v>
      </c>
      <c r="C209" s="44" t="s">
        <v>78</v>
      </c>
      <c r="D209" s="45">
        <v>635</v>
      </c>
      <c r="E209" s="45" t="s">
        <v>57</v>
      </c>
      <c r="F209" s="45">
        <v>635</v>
      </c>
      <c r="G209" s="45" t="s">
        <v>57</v>
      </c>
      <c r="H209" s="46" t="s">
        <v>57</v>
      </c>
      <c r="I209" s="127" t="str">
        <f t="shared" si="11"/>
        <v/>
      </c>
      <c r="J209" s="133" t="str">
        <f t="shared" si="12"/>
        <v/>
      </c>
      <c r="L209" s="4" t="str">
        <f t="shared" si="13"/>
        <v/>
      </c>
    </row>
    <row r="210" spans="1:12">
      <c r="A210" s="43" t="s">
        <v>55</v>
      </c>
      <c r="B210" s="29">
        <v>2013</v>
      </c>
      <c r="C210" s="44" t="s">
        <v>53</v>
      </c>
      <c r="D210" s="45">
        <v>6384</v>
      </c>
      <c r="E210" s="45" t="s">
        <v>57</v>
      </c>
      <c r="F210" s="45">
        <v>6373</v>
      </c>
      <c r="G210" s="45">
        <v>11</v>
      </c>
      <c r="H210" s="46" t="s">
        <v>57</v>
      </c>
      <c r="I210" s="127" t="str">
        <f t="shared" si="11"/>
        <v/>
      </c>
      <c r="J210" s="133" t="str">
        <f t="shared" si="12"/>
        <v/>
      </c>
      <c r="L210" s="4" t="str">
        <f t="shared" si="13"/>
        <v/>
      </c>
    </row>
    <row r="211" spans="1:12">
      <c r="A211" s="43" t="s">
        <v>55</v>
      </c>
      <c r="B211" s="29">
        <v>2014</v>
      </c>
      <c r="C211" s="48" t="s">
        <v>55</v>
      </c>
      <c r="D211" s="45">
        <v>6028</v>
      </c>
      <c r="E211" s="45" t="s">
        <v>57</v>
      </c>
      <c r="F211" s="45">
        <v>6028</v>
      </c>
      <c r="G211" s="45" t="s">
        <v>57</v>
      </c>
      <c r="H211" s="46" t="s">
        <v>57</v>
      </c>
      <c r="I211" s="127">
        <f t="shared" si="11"/>
        <v>6028</v>
      </c>
      <c r="J211" s="133">
        <f t="shared" si="12"/>
        <v>0</v>
      </c>
      <c r="K211" s="4" t="s">
        <v>20</v>
      </c>
      <c r="L211" s="4" t="str">
        <f t="shared" si="13"/>
        <v>Power Sector</v>
      </c>
    </row>
    <row r="212" spans="1:12">
      <c r="A212" s="43" t="s">
        <v>79</v>
      </c>
      <c r="B212" s="29">
        <v>2013</v>
      </c>
      <c r="C212" s="44" t="s">
        <v>53</v>
      </c>
      <c r="D212" s="45" t="s">
        <v>57</v>
      </c>
      <c r="E212" s="45" t="s">
        <v>57</v>
      </c>
      <c r="F212" s="45" t="s">
        <v>57</v>
      </c>
      <c r="G212" s="45" t="s">
        <v>57</v>
      </c>
      <c r="H212" s="46" t="s">
        <v>57</v>
      </c>
      <c r="I212" s="127" t="str">
        <f t="shared" si="11"/>
        <v/>
      </c>
      <c r="J212" s="133" t="str">
        <f t="shared" si="12"/>
        <v/>
      </c>
      <c r="L212" s="4" t="str">
        <f t="shared" si="13"/>
        <v/>
      </c>
    </row>
    <row r="213" spans="1:12">
      <c r="A213" s="43" t="s">
        <v>80</v>
      </c>
      <c r="B213" s="29">
        <v>2014</v>
      </c>
      <c r="C213" s="48" t="s">
        <v>55</v>
      </c>
      <c r="D213" s="45" t="s">
        <v>57</v>
      </c>
      <c r="E213" s="45" t="s">
        <v>57</v>
      </c>
      <c r="F213" s="45" t="s">
        <v>57</v>
      </c>
      <c r="G213" s="45" t="s">
        <v>57</v>
      </c>
      <c r="H213" s="46" t="s">
        <v>57</v>
      </c>
      <c r="I213" s="127" t="str">
        <f t="shared" si="11"/>
        <v/>
      </c>
      <c r="J213" s="133" t="str">
        <f t="shared" si="12"/>
        <v/>
      </c>
      <c r="L213" s="4" t="str">
        <f t="shared" si="13"/>
        <v/>
      </c>
    </row>
    <row r="214" spans="1:12">
      <c r="A214" s="43"/>
      <c r="B214" s="29"/>
      <c r="C214" s="48"/>
      <c r="D214" s="45"/>
      <c r="E214" s="45"/>
      <c r="F214" s="45"/>
      <c r="G214" s="45"/>
      <c r="H214" s="46"/>
      <c r="I214" s="127" t="str">
        <f t="shared" si="11"/>
        <v/>
      </c>
      <c r="J214" s="133" t="str">
        <f t="shared" si="12"/>
        <v/>
      </c>
      <c r="L214" s="4" t="str">
        <f t="shared" si="13"/>
        <v/>
      </c>
    </row>
    <row r="215" spans="1:12">
      <c r="A215" s="43" t="s">
        <v>81</v>
      </c>
      <c r="B215" s="29">
        <v>2013</v>
      </c>
      <c r="C215" s="44" t="s">
        <v>53</v>
      </c>
      <c r="D215" s="45" t="s">
        <v>57</v>
      </c>
      <c r="E215" s="45" t="s">
        <v>57</v>
      </c>
      <c r="F215" s="45" t="s">
        <v>57</v>
      </c>
      <c r="G215" s="45" t="s">
        <v>57</v>
      </c>
      <c r="H215" s="46" t="s">
        <v>57</v>
      </c>
      <c r="I215" s="127" t="str">
        <f t="shared" si="11"/>
        <v/>
      </c>
      <c r="J215" s="133" t="str">
        <f t="shared" si="12"/>
        <v/>
      </c>
      <c r="L215" s="4" t="str">
        <f t="shared" si="13"/>
        <v/>
      </c>
    </row>
    <row r="216" spans="1:12">
      <c r="A216" s="47" t="s">
        <v>82</v>
      </c>
      <c r="B216" s="29">
        <v>2014</v>
      </c>
      <c r="C216" s="48" t="s">
        <v>55</v>
      </c>
      <c r="D216" s="45" t="s">
        <v>57</v>
      </c>
      <c r="E216" s="45" t="s">
        <v>57</v>
      </c>
      <c r="F216" s="45" t="s">
        <v>57</v>
      </c>
      <c r="G216" s="45" t="s">
        <v>57</v>
      </c>
      <c r="H216" s="46" t="s">
        <v>57</v>
      </c>
      <c r="I216" s="127" t="str">
        <f t="shared" si="11"/>
        <v/>
      </c>
      <c r="J216" s="133" t="str">
        <f t="shared" si="12"/>
        <v/>
      </c>
      <c r="L216" s="4" t="str">
        <f t="shared" si="13"/>
        <v/>
      </c>
    </row>
    <row r="217" spans="1:12">
      <c r="A217" s="43"/>
      <c r="B217" s="29"/>
      <c r="C217" s="48"/>
      <c r="D217" s="45"/>
      <c r="E217" s="45"/>
      <c r="F217" s="45"/>
      <c r="G217" s="45"/>
      <c r="H217" s="46"/>
      <c r="I217" s="127" t="str">
        <f t="shared" si="11"/>
        <v/>
      </c>
      <c r="J217" s="133" t="str">
        <f t="shared" si="12"/>
        <v/>
      </c>
      <c r="L217" s="4" t="str">
        <f t="shared" si="13"/>
        <v/>
      </c>
    </row>
    <row r="218" spans="1:12">
      <c r="A218" s="43" t="s">
        <v>83</v>
      </c>
      <c r="B218" s="29">
        <v>2013</v>
      </c>
      <c r="C218" s="44" t="s">
        <v>53</v>
      </c>
      <c r="D218" s="45">
        <v>23</v>
      </c>
      <c r="E218" s="45" t="s">
        <v>57</v>
      </c>
      <c r="F218" s="45">
        <v>23</v>
      </c>
      <c r="G218" s="45" t="s">
        <v>57</v>
      </c>
      <c r="H218" s="46" t="s">
        <v>57</v>
      </c>
      <c r="I218" s="127" t="str">
        <f t="shared" si="11"/>
        <v/>
      </c>
      <c r="J218" s="133" t="str">
        <f t="shared" si="12"/>
        <v/>
      </c>
      <c r="L218" s="4" t="str">
        <f t="shared" si="13"/>
        <v/>
      </c>
    </row>
    <row r="219" spans="1:12">
      <c r="A219" s="47" t="s">
        <v>84</v>
      </c>
      <c r="B219" s="29">
        <v>2014</v>
      </c>
      <c r="C219" s="48" t="s">
        <v>55</v>
      </c>
      <c r="D219" s="45">
        <v>60</v>
      </c>
      <c r="E219" s="45" t="s">
        <v>57</v>
      </c>
      <c r="F219" s="45">
        <v>60</v>
      </c>
      <c r="G219" s="45" t="s">
        <v>57</v>
      </c>
      <c r="H219" s="46" t="s">
        <v>57</v>
      </c>
      <c r="I219" s="127">
        <f t="shared" si="11"/>
        <v>60</v>
      </c>
      <c r="J219" s="133">
        <f t="shared" si="12"/>
        <v>0</v>
      </c>
      <c r="K219" s="4" t="s">
        <v>20</v>
      </c>
      <c r="L219" s="4" t="str">
        <f t="shared" si="13"/>
        <v>Power Sector</v>
      </c>
    </row>
    <row r="220" spans="1:12">
      <c r="A220" s="43"/>
      <c r="B220" s="29"/>
      <c r="C220" s="48"/>
      <c r="D220" s="45"/>
      <c r="E220" s="45"/>
      <c r="F220" s="45"/>
      <c r="G220" s="45"/>
      <c r="H220" s="46"/>
      <c r="I220" s="127" t="str">
        <f t="shared" si="11"/>
        <v/>
      </c>
      <c r="J220" s="133" t="str">
        <f t="shared" si="12"/>
        <v/>
      </c>
      <c r="L220" s="4" t="str">
        <f t="shared" si="13"/>
        <v/>
      </c>
    </row>
    <row r="221" spans="1:12">
      <c r="A221" s="43" t="s">
        <v>85</v>
      </c>
      <c r="B221" s="29">
        <v>2013</v>
      </c>
      <c r="C221" s="44" t="s">
        <v>53</v>
      </c>
      <c r="D221" s="45">
        <v>5560</v>
      </c>
      <c r="E221" s="45" t="s">
        <v>57</v>
      </c>
      <c r="F221" s="45">
        <v>5558</v>
      </c>
      <c r="G221" s="45">
        <v>2</v>
      </c>
      <c r="H221" s="46" t="s">
        <v>57</v>
      </c>
      <c r="I221" s="127" t="str">
        <f t="shared" si="11"/>
        <v/>
      </c>
      <c r="J221" s="133" t="str">
        <f t="shared" si="12"/>
        <v/>
      </c>
      <c r="L221" s="4" t="str">
        <f t="shared" si="13"/>
        <v/>
      </c>
    </row>
    <row r="222" spans="1:12">
      <c r="A222" s="43" t="s">
        <v>86</v>
      </c>
      <c r="B222" s="29">
        <v>2014</v>
      </c>
      <c r="C222" s="48" t="s">
        <v>55</v>
      </c>
      <c r="D222" s="45">
        <v>6208</v>
      </c>
      <c r="E222" s="45" t="s">
        <v>57</v>
      </c>
      <c r="F222" s="45">
        <v>6208</v>
      </c>
      <c r="G222" s="45" t="s">
        <v>57</v>
      </c>
      <c r="H222" s="46" t="s">
        <v>57</v>
      </c>
      <c r="I222" s="127">
        <f t="shared" si="11"/>
        <v>6208</v>
      </c>
      <c r="J222" s="133">
        <f t="shared" si="12"/>
        <v>0</v>
      </c>
      <c r="K222" s="4" t="s">
        <v>20</v>
      </c>
      <c r="L222" s="4" t="str">
        <f t="shared" si="13"/>
        <v>Power Sector</v>
      </c>
    </row>
    <row r="223" spans="1:12">
      <c r="A223" s="47" t="s">
        <v>87</v>
      </c>
      <c r="B223" s="29"/>
      <c r="C223" s="48"/>
      <c r="D223" s="45"/>
      <c r="E223" s="45"/>
      <c r="F223" s="45"/>
      <c r="G223" s="45"/>
      <c r="H223" s="46"/>
      <c r="I223" s="127" t="str">
        <f t="shared" si="11"/>
        <v/>
      </c>
      <c r="J223" s="133" t="str">
        <f t="shared" si="12"/>
        <v/>
      </c>
      <c r="L223" s="4" t="str">
        <f t="shared" si="13"/>
        <v/>
      </c>
    </row>
    <row r="224" spans="1:12">
      <c r="A224" s="43"/>
      <c r="B224" s="29"/>
      <c r="C224" s="48"/>
      <c r="D224" s="45"/>
      <c r="E224" s="45"/>
      <c r="F224" s="45"/>
      <c r="G224" s="45"/>
      <c r="H224" s="46"/>
      <c r="I224" s="127" t="str">
        <f t="shared" si="11"/>
        <v/>
      </c>
      <c r="J224" s="133" t="str">
        <f t="shared" si="12"/>
        <v/>
      </c>
      <c r="L224" s="4" t="str">
        <f t="shared" si="13"/>
        <v/>
      </c>
    </row>
    <row r="225" spans="1:12">
      <c r="A225" s="43" t="s">
        <v>88</v>
      </c>
      <c r="B225" s="29">
        <v>2013</v>
      </c>
      <c r="C225" s="44" t="s">
        <v>53</v>
      </c>
      <c r="D225" s="45" t="s">
        <v>57</v>
      </c>
      <c r="E225" s="45" t="s">
        <v>57</v>
      </c>
      <c r="F225" s="45" t="s">
        <v>57</v>
      </c>
      <c r="G225" s="45" t="s">
        <v>57</v>
      </c>
      <c r="H225" s="46" t="s">
        <v>57</v>
      </c>
      <c r="I225" s="127" t="str">
        <f t="shared" si="11"/>
        <v/>
      </c>
      <c r="J225" s="133" t="str">
        <f t="shared" si="12"/>
        <v/>
      </c>
      <c r="L225" s="4" t="str">
        <f t="shared" si="13"/>
        <v/>
      </c>
    </row>
    <row r="226" spans="1:12">
      <c r="A226" s="47" t="s">
        <v>89</v>
      </c>
      <c r="B226" s="29">
        <v>2014</v>
      </c>
      <c r="C226" s="48" t="s">
        <v>55</v>
      </c>
      <c r="D226" s="45">
        <v>0</v>
      </c>
      <c r="E226" s="45" t="s">
        <v>57</v>
      </c>
      <c r="F226" s="45" t="s">
        <v>57</v>
      </c>
      <c r="G226" s="45">
        <v>0</v>
      </c>
      <c r="H226" s="46">
        <v>0</v>
      </c>
      <c r="I226" s="127" t="str">
        <f t="shared" si="11"/>
        <v/>
      </c>
      <c r="J226" s="133" t="str">
        <f t="shared" si="12"/>
        <v/>
      </c>
      <c r="L226" s="4" t="str">
        <f t="shared" si="13"/>
        <v/>
      </c>
    </row>
    <row r="227" spans="1:12">
      <c r="A227" s="54" t="s">
        <v>49</v>
      </c>
      <c r="B227" s="55"/>
      <c r="C227" s="56" t="s">
        <v>50</v>
      </c>
      <c r="D227" s="57" t="s">
        <v>51</v>
      </c>
      <c r="E227" s="57" t="s">
        <v>51</v>
      </c>
      <c r="F227" s="57" t="s">
        <v>51</v>
      </c>
      <c r="G227" s="57" t="s">
        <v>51</v>
      </c>
      <c r="H227" s="58" t="s">
        <v>51</v>
      </c>
      <c r="I227" s="127" t="str">
        <f t="shared" si="11"/>
        <v/>
      </c>
      <c r="J227" s="133" t="str">
        <f t="shared" si="12"/>
        <v/>
      </c>
      <c r="L227" s="4" t="str">
        <f t="shared" si="13"/>
        <v/>
      </c>
    </row>
    <row r="228" spans="1:12">
      <c r="A228" s="59" t="s">
        <v>90</v>
      </c>
      <c r="B228" s="60">
        <v>2013</v>
      </c>
      <c r="C228" s="61" t="s">
        <v>53</v>
      </c>
      <c r="D228" s="62" t="s">
        <v>57</v>
      </c>
      <c r="E228" s="62" t="s">
        <v>57</v>
      </c>
      <c r="F228" s="62" t="s">
        <v>57</v>
      </c>
      <c r="G228" s="62" t="s">
        <v>57</v>
      </c>
      <c r="H228" s="63" t="s">
        <v>57</v>
      </c>
      <c r="I228" s="127" t="str">
        <f t="shared" si="11"/>
        <v/>
      </c>
      <c r="J228" s="133" t="str">
        <f t="shared" si="12"/>
        <v/>
      </c>
      <c r="L228" s="4" t="str">
        <f t="shared" si="13"/>
        <v/>
      </c>
    </row>
    <row r="229" spans="1:12">
      <c r="A229" s="64" t="s">
        <v>91</v>
      </c>
      <c r="B229" s="60">
        <v>2014</v>
      </c>
      <c r="C229" s="65" t="s">
        <v>55</v>
      </c>
      <c r="D229" s="62">
        <v>16</v>
      </c>
      <c r="E229" s="62" t="s">
        <v>57</v>
      </c>
      <c r="F229" s="62">
        <v>16</v>
      </c>
      <c r="G229" s="62" t="s">
        <v>57</v>
      </c>
      <c r="H229" s="63" t="s">
        <v>57</v>
      </c>
      <c r="I229" s="127">
        <f t="shared" si="11"/>
        <v>16</v>
      </c>
      <c r="J229" s="133">
        <f t="shared" si="12"/>
        <v>0</v>
      </c>
      <c r="K229" s="4" t="s">
        <v>20</v>
      </c>
      <c r="L229" s="4" t="str">
        <f t="shared" si="13"/>
        <v>Power Sector</v>
      </c>
    </row>
    <row r="230" spans="1:12">
      <c r="A230" s="59"/>
      <c r="B230" s="60"/>
      <c r="C230" s="65"/>
      <c r="D230" s="62"/>
      <c r="E230" s="62"/>
      <c r="F230" s="62"/>
      <c r="G230" s="62"/>
      <c r="H230" s="63"/>
      <c r="I230" s="127" t="str">
        <f t="shared" si="11"/>
        <v/>
      </c>
      <c r="J230" s="133" t="str">
        <f t="shared" si="12"/>
        <v/>
      </c>
      <c r="L230" s="4" t="str">
        <f t="shared" si="13"/>
        <v/>
      </c>
    </row>
    <row r="231" spans="1:12">
      <c r="A231" s="59" t="s">
        <v>92</v>
      </c>
      <c r="B231" s="60">
        <v>2013</v>
      </c>
      <c r="C231" s="61" t="s">
        <v>53</v>
      </c>
      <c r="D231" s="62" t="s">
        <v>57</v>
      </c>
      <c r="E231" s="62" t="s">
        <v>57</v>
      </c>
      <c r="F231" s="62" t="s">
        <v>57</v>
      </c>
      <c r="G231" s="62" t="s">
        <v>57</v>
      </c>
      <c r="H231" s="63" t="s">
        <v>57</v>
      </c>
      <c r="I231" s="127" t="str">
        <f t="shared" si="11"/>
        <v/>
      </c>
      <c r="J231" s="133" t="str">
        <f t="shared" si="12"/>
        <v/>
      </c>
      <c r="L231" s="4" t="str">
        <f t="shared" si="13"/>
        <v/>
      </c>
    </row>
    <row r="232" spans="1:12">
      <c r="A232" s="64" t="s">
        <v>93</v>
      </c>
      <c r="B232" s="60">
        <v>2014</v>
      </c>
      <c r="C232" s="65" t="s">
        <v>55</v>
      </c>
      <c r="D232" s="62" t="s">
        <v>57</v>
      </c>
      <c r="E232" s="62" t="s">
        <v>57</v>
      </c>
      <c r="F232" s="62" t="s">
        <v>57</v>
      </c>
      <c r="G232" s="62" t="s">
        <v>57</v>
      </c>
      <c r="H232" s="63" t="s">
        <v>57</v>
      </c>
      <c r="I232" s="127" t="str">
        <f t="shared" si="11"/>
        <v/>
      </c>
      <c r="J232" s="133" t="str">
        <f t="shared" si="12"/>
        <v/>
      </c>
      <c r="L232" s="4" t="str">
        <f t="shared" si="13"/>
        <v/>
      </c>
    </row>
    <row r="233" spans="1:12">
      <c r="A233" s="59"/>
      <c r="B233" s="60"/>
      <c r="C233" s="65"/>
      <c r="D233" s="62"/>
      <c r="E233" s="62"/>
      <c r="F233" s="62"/>
      <c r="G233" s="62"/>
      <c r="H233" s="63"/>
      <c r="I233" s="127" t="str">
        <f t="shared" si="11"/>
        <v/>
      </c>
      <c r="J233" s="133" t="str">
        <f t="shared" si="12"/>
        <v/>
      </c>
      <c r="L233" s="4" t="str">
        <f t="shared" si="13"/>
        <v/>
      </c>
    </row>
    <row r="234" spans="1:12">
      <c r="A234" s="59" t="s">
        <v>94</v>
      </c>
      <c r="B234" s="60">
        <v>2013</v>
      </c>
      <c r="C234" s="61" t="s">
        <v>95</v>
      </c>
      <c r="D234" s="62" t="s">
        <v>57</v>
      </c>
      <c r="E234" s="62" t="s">
        <v>57</v>
      </c>
      <c r="F234" s="62" t="s">
        <v>57</v>
      </c>
      <c r="G234" s="62" t="s">
        <v>57</v>
      </c>
      <c r="H234" s="63" t="s">
        <v>57</v>
      </c>
      <c r="I234" s="127" t="str">
        <f t="shared" si="11"/>
        <v/>
      </c>
      <c r="J234" s="133" t="str">
        <f t="shared" si="12"/>
        <v/>
      </c>
      <c r="L234" s="4" t="str">
        <f t="shared" si="13"/>
        <v/>
      </c>
    </row>
    <row r="235" spans="1:12">
      <c r="A235" s="59" t="s">
        <v>96</v>
      </c>
      <c r="B235" s="60">
        <v>2014</v>
      </c>
      <c r="C235" s="61"/>
      <c r="D235" s="62" t="s">
        <v>57</v>
      </c>
      <c r="E235" s="62" t="s">
        <v>57</v>
      </c>
      <c r="F235" s="62" t="s">
        <v>57</v>
      </c>
      <c r="G235" s="62" t="s">
        <v>57</v>
      </c>
      <c r="H235" s="63" t="s">
        <v>57</v>
      </c>
      <c r="I235" s="127" t="str">
        <f t="shared" si="11"/>
        <v/>
      </c>
      <c r="J235" s="133" t="str">
        <f t="shared" si="12"/>
        <v/>
      </c>
      <c r="L235" s="4" t="str">
        <f t="shared" si="13"/>
        <v/>
      </c>
    </row>
    <row r="236" spans="1:12">
      <c r="A236" s="59"/>
      <c r="B236" s="60"/>
      <c r="C236" s="65"/>
      <c r="D236" s="62"/>
      <c r="E236" s="62"/>
      <c r="F236" s="62"/>
      <c r="G236" s="62"/>
      <c r="H236" s="63"/>
      <c r="I236" s="127" t="str">
        <f t="shared" ref="I236:I283" si="14">IFERROR(IF(K236="","",IF(F236="–",0,F236)+IF(G236="–",0,G236)),"")</f>
        <v/>
      </c>
      <c r="J236" s="133" t="str">
        <f t="shared" ref="J236:J283" si="15">IF(I236="","",IF(G236="–",0,G236)-IF(H236="–",0,))</f>
        <v/>
      </c>
      <c r="L236" s="4" t="str">
        <f t="shared" si="13"/>
        <v/>
      </c>
    </row>
    <row r="237" spans="1:12">
      <c r="A237" s="66" t="s">
        <v>97</v>
      </c>
      <c r="B237" s="34">
        <v>2013</v>
      </c>
      <c r="C237" s="35" t="s">
        <v>53</v>
      </c>
      <c r="D237" s="36">
        <v>-178202</v>
      </c>
      <c r="E237" s="36">
        <v>238547</v>
      </c>
      <c r="F237" s="36">
        <v>11788</v>
      </c>
      <c r="G237" s="36">
        <v>48556</v>
      </c>
      <c r="H237" s="37">
        <v>6</v>
      </c>
      <c r="I237" s="127" t="str">
        <f t="shared" si="14"/>
        <v/>
      </c>
      <c r="J237" s="133" t="str">
        <f t="shared" si="15"/>
        <v/>
      </c>
      <c r="L237" s="4" t="str">
        <f t="shared" si="13"/>
        <v/>
      </c>
    </row>
    <row r="238" spans="1:12">
      <c r="A238" s="67" t="s">
        <v>98</v>
      </c>
      <c r="B238" s="34">
        <v>2014</v>
      </c>
      <c r="C238" s="39" t="s">
        <v>55</v>
      </c>
      <c r="D238" s="36">
        <v>-169441</v>
      </c>
      <c r="E238" s="36">
        <v>231014</v>
      </c>
      <c r="F238" s="36">
        <v>12843</v>
      </c>
      <c r="G238" s="36">
        <v>48731</v>
      </c>
      <c r="H238" s="37">
        <v>17</v>
      </c>
      <c r="I238" s="127" t="str">
        <f t="shared" si="14"/>
        <v/>
      </c>
      <c r="J238" s="133" t="str">
        <f t="shared" si="15"/>
        <v/>
      </c>
      <c r="L238" s="4" t="str">
        <f t="shared" si="13"/>
        <v/>
      </c>
    </row>
    <row r="239" spans="1:12">
      <c r="A239" s="67"/>
      <c r="B239" s="60"/>
      <c r="C239" s="68"/>
      <c r="D239" s="62"/>
      <c r="E239" s="62"/>
      <c r="F239" s="62"/>
      <c r="G239" s="62"/>
      <c r="H239" s="63"/>
      <c r="I239" s="127" t="str">
        <f t="shared" si="14"/>
        <v/>
      </c>
      <c r="J239" s="133" t="str">
        <f t="shared" si="15"/>
        <v/>
      </c>
      <c r="L239" s="4" t="str">
        <f t="shared" si="13"/>
        <v/>
      </c>
    </row>
    <row r="240" spans="1:12">
      <c r="A240" s="59" t="s">
        <v>99</v>
      </c>
      <c r="B240" s="60">
        <v>2013</v>
      </c>
      <c r="C240" s="61" t="s">
        <v>60</v>
      </c>
      <c r="D240" s="62" t="s">
        <v>57</v>
      </c>
      <c r="E240" s="62" t="s">
        <v>57</v>
      </c>
      <c r="F240" s="62" t="s">
        <v>57</v>
      </c>
      <c r="G240" s="62" t="s">
        <v>57</v>
      </c>
      <c r="H240" s="63" t="s">
        <v>57</v>
      </c>
      <c r="I240" s="127" t="str">
        <f t="shared" si="14"/>
        <v/>
      </c>
      <c r="J240" s="133" t="str">
        <f t="shared" si="15"/>
        <v/>
      </c>
      <c r="L240" s="4" t="str">
        <f t="shared" si="13"/>
        <v/>
      </c>
    </row>
    <row r="241" spans="1:12">
      <c r="A241" s="47" t="s">
        <v>100</v>
      </c>
      <c r="B241" s="60">
        <v>2014</v>
      </c>
      <c r="C241" s="44" t="s">
        <v>62</v>
      </c>
      <c r="D241" s="62" t="s">
        <v>57</v>
      </c>
      <c r="E241" s="62" t="s">
        <v>57</v>
      </c>
      <c r="F241" s="62" t="s">
        <v>57</v>
      </c>
      <c r="G241" s="62" t="s">
        <v>57</v>
      </c>
      <c r="H241" s="63" t="s">
        <v>57</v>
      </c>
      <c r="I241" s="127" t="str">
        <f t="shared" si="14"/>
        <v/>
      </c>
      <c r="J241" s="133" t="str">
        <f t="shared" si="15"/>
        <v/>
      </c>
      <c r="L241" s="4" t="str">
        <f t="shared" si="13"/>
        <v/>
      </c>
    </row>
    <row r="242" spans="1:12">
      <c r="A242" s="59" t="s">
        <v>55</v>
      </c>
      <c r="B242" s="60">
        <v>2013</v>
      </c>
      <c r="C242" s="61" t="s">
        <v>53</v>
      </c>
      <c r="D242" s="62" t="s">
        <v>57</v>
      </c>
      <c r="E242" s="62" t="s">
        <v>57</v>
      </c>
      <c r="F242" s="62" t="s">
        <v>57</v>
      </c>
      <c r="G242" s="62" t="s">
        <v>57</v>
      </c>
      <c r="H242" s="63" t="s">
        <v>57</v>
      </c>
      <c r="I242" s="127" t="str">
        <f t="shared" si="14"/>
        <v/>
      </c>
      <c r="J242" s="133" t="str">
        <f t="shared" si="15"/>
        <v/>
      </c>
      <c r="L242" s="4" t="str">
        <f t="shared" si="13"/>
        <v/>
      </c>
    </row>
    <row r="243" spans="1:12">
      <c r="A243" s="59" t="s">
        <v>55</v>
      </c>
      <c r="B243" s="60">
        <v>2014</v>
      </c>
      <c r="C243" s="65" t="s">
        <v>55</v>
      </c>
      <c r="D243" s="62" t="s">
        <v>57</v>
      </c>
      <c r="E243" s="62" t="s">
        <v>57</v>
      </c>
      <c r="F243" s="62" t="s">
        <v>57</v>
      </c>
      <c r="G243" s="62" t="s">
        <v>57</v>
      </c>
      <c r="H243" s="63" t="s">
        <v>57</v>
      </c>
      <c r="I243" s="127" t="str">
        <f t="shared" si="14"/>
        <v/>
      </c>
      <c r="J243" s="133" t="str">
        <f t="shared" si="15"/>
        <v/>
      </c>
      <c r="L243" s="4" t="str">
        <f t="shared" si="13"/>
        <v/>
      </c>
    </row>
    <row r="244" spans="1:12">
      <c r="A244" s="59" t="s">
        <v>101</v>
      </c>
      <c r="B244" s="60">
        <v>2013</v>
      </c>
      <c r="C244" s="61" t="s">
        <v>60</v>
      </c>
      <c r="D244" s="62">
        <v>0</v>
      </c>
      <c r="E244" s="62" t="s">
        <v>57</v>
      </c>
      <c r="F244" s="62">
        <v>0</v>
      </c>
      <c r="G244" s="62" t="s">
        <v>57</v>
      </c>
      <c r="H244" s="63" t="s">
        <v>57</v>
      </c>
      <c r="I244" s="127" t="str">
        <f t="shared" si="14"/>
        <v/>
      </c>
      <c r="J244" s="133" t="str">
        <f t="shared" si="15"/>
        <v/>
      </c>
      <c r="L244" s="4" t="str">
        <f t="shared" si="13"/>
        <v/>
      </c>
    </row>
    <row r="245" spans="1:12">
      <c r="A245" s="47" t="s">
        <v>102</v>
      </c>
      <c r="B245" s="60">
        <v>2014</v>
      </c>
      <c r="C245" s="44" t="s">
        <v>62</v>
      </c>
      <c r="D245" s="62" t="s">
        <v>57</v>
      </c>
      <c r="E245" s="62" t="s">
        <v>57</v>
      </c>
      <c r="F245" s="62" t="s">
        <v>57</v>
      </c>
      <c r="G245" s="62" t="s">
        <v>57</v>
      </c>
      <c r="H245" s="63" t="s">
        <v>57</v>
      </c>
      <c r="I245" s="127" t="str">
        <f t="shared" si="14"/>
        <v/>
      </c>
      <c r="J245" s="133" t="str">
        <f t="shared" si="15"/>
        <v/>
      </c>
      <c r="L245" s="4" t="str">
        <f t="shared" si="13"/>
        <v/>
      </c>
    </row>
    <row r="246" spans="1:12">
      <c r="A246" s="59" t="s">
        <v>55</v>
      </c>
      <c r="B246" s="60">
        <v>2013</v>
      </c>
      <c r="C246" s="61" t="s">
        <v>53</v>
      </c>
      <c r="D246" s="62">
        <v>1</v>
      </c>
      <c r="E246" s="62" t="s">
        <v>57</v>
      </c>
      <c r="F246" s="62">
        <v>1</v>
      </c>
      <c r="G246" s="62" t="s">
        <v>57</v>
      </c>
      <c r="H246" s="63" t="s">
        <v>57</v>
      </c>
      <c r="I246" s="127" t="str">
        <f t="shared" si="14"/>
        <v/>
      </c>
      <c r="J246" s="133" t="str">
        <f t="shared" si="15"/>
        <v/>
      </c>
      <c r="L246" s="4" t="str">
        <f t="shared" si="13"/>
        <v/>
      </c>
    </row>
    <row r="247" spans="1:12">
      <c r="A247" s="59" t="s">
        <v>55</v>
      </c>
      <c r="B247" s="60">
        <v>2014</v>
      </c>
      <c r="C247" s="65" t="s">
        <v>55</v>
      </c>
      <c r="D247" s="62" t="s">
        <v>57</v>
      </c>
      <c r="E247" s="62" t="s">
        <v>57</v>
      </c>
      <c r="F247" s="62" t="s">
        <v>57</v>
      </c>
      <c r="G247" s="62" t="s">
        <v>57</v>
      </c>
      <c r="H247" s="63" t="s">
        <v>57</v>
      </c>
      <c r="I247" s="127">
        <f t="shared" si="14"/>
        <v>0</v>
      </c>
      <c r="J247" s="133">
        <f t="shared" si="15"/>
        <v>0</v>
      </c>
      <c r="K247" s="138" t="s">
        <v>17</v>
      </c>
      <c r="L247" s="4" t="str">
        <f t="shared" si="13"/>
        <v>Power Sector</v>
      </c>
    </row>
    <row r="248" spans="1:12">
      <c r="A248" s="59" t="s">
        <v>103</v>
      </c>
      <c r="B248" s="60">
        <v>2013</v>
      </c>
      <c r="C248" s="61" t="s">
        <v>60</v>
      </c>
      <c r="D248" s="62">
        <v>1</v>
      </c>
      <c r="E248" s="62" t="s">
        <v>57</v>
      </c>
      <c r="F248" s="62">
        <v>1</v>
      </c>
      <c r="G248" s="62">
        <v>0</v>
      </c>
      <c r="H248" s="63" t="s">
        <v>57</v>
      </c>
      <c r="I248" s="127" t="str">
        <f t="shared" si="14"/>
        <v/>
      </c>
      <c r="J248" s="133" t="str">
        <f t="shared" si="15"/>
        <v/>
      </c>
      <c r="L248" s="4" t="str">
        <f t="shared" si="13"/>
        <v/>
      </c>
    </row>
    <row r="249" spans="1:12">
      <c r="A249" s="59" t="s">
        <v>104</v>
      </c>
      <c r="B249" s="60">
        <v>2014</v>
      </c>
      <c r="C249" s="44" t="s">
        <v>62</v>
      </c>
      <c r="D249" s="62">
        <v>1</v>
      </c>
      <c r="E249" s="62" t="s">
        <v>57</v>
      </c>
      <c r="F249" s="62">
        <v>1</v>
      </c>
      <c r="G249" s="62">
        <v>0</v>
      </c>
      <c r="H249" s="63" t="s">
        <v>57</v>
      </c>
      <c r="I249" s="127" t="str">
        <f t="shared" si="14"/>
        <v/>
      </c>
      <c r="J249" s="133" t="str">
        <f t="shared" si="15"/>
        <v/>
      </c>
      <c r="L249" s="4" t="str">
        <f t="shared" si="13"/>
        <v/>
      </c>
    </row>
    <row r="250" spans="1:12">
      <c r="A250" s="59" t="s">
        <v>55</v>
      </c>
      <c r="B250" s="60">
        <v>2013</v>
      </c>
      <c r="C250" s="61" t="s">
        <v>53</v>
      </c>
      <c r="D250" s="62">
        <v>16</v>
      </c>
      <c r="E250" s="62" t="s">
        <v>57</v>
      </c>
      <c r="F250" s="62">
        <v>16</v>
      </c>
      <c r="G250" s="62">
        <v>0</v>
      </c>
      <c r="H250" s="63" t="s">
        <v>57</v>
      </c>
      <c r="I250" s="127" t="str">
        <f t="shared" si="14"/>
        <v/>
      </c>
      <c r="J250" s="133" t="str">
        <f t="shared" si="15"/>
        <v/>
      </c>
      <c r="L250" s="4" t="str">
        <f t="shared" si="13"/>
        <v/>
      </c>
    </row>
    <row r="251" spans="1:12">
      <c r="A251" s="59" t="s">
        <v>55</v>
      </c>
      <c r="B251" s="60">
        <v>2014</v>
      </c>
      <c r="C251" s="65" t="s">
        <v>55</v>
      </c>
      <c r="D251" s="62">
        <v>15</v>
      </c>
      <c r="E251" s="62" t="s">
        <v>57</v>
      </c>
      <c r="F251" s="62">
        <v>14</v>
      </c>
      <c r="G251" s="62">
        <v>0</v>
      </c>
      <c r="H251" s="63" t="s">
        <v>57</v>
      </c>
      <c r="I251" s="127">
        <f t="shared" si="14"/>
        <v>14</v>
      </c>
      <c r="J251" s="133">
        <f t="shared" si="15"/>
        <v>0</v>
      </c>
      <c r="K251" s="4" t="s">
        <v>17</v>
      </c>
      <c r="L251" s="4" t="str">
        <f t="shared" si="13"/>
        <v>Power Sector</v>
      </c>
    </row>
    <row r="252" spans="1:12">
      <c r="A252" s="59" t="s">
        <v>105</v>
      </c>
      <c r="B252" s="60">
        <v>2013</v>
      </c>
      <c r="C252" s="61" t="s">
        <v>60</v>
      </c>
      <c r="D252" s="62">
        <v>0</v>
      </c>
      <c r="E252" s="62" t="s">
        <v>57</v>
      </c>
      <c r="F252" s="62">
        <v>0</v>
      </c>
      <c r="G252" s="62">
        <v>0</v>
      </c>
      <c r="H252" s="63" t="s">
        <v>57</v>
      </c>
      <c r="I252" s="127" t="str">
        <f t="shared" si="14"/>
        <v/>
      </c>
      <c r="J252" s="133" t="str">
        <f t="shared" si="15"/>
        <v/>
      </c>
      <c r="L252" s="4" t="str">
        <f t="shared" si="13"/>
        <v/>
      </c>
    </row>
    <row r="253" spans="1:12">
      <c r="A253" s="59" t="s">
        <v>106</v>
      </c>
      <c r="B253" s="60">
        <v>2014</v>
      </c>
      <c r="C253" s="44" t="s">
        <v>62</v>
      </c>
      <c r="D253" s="62">
        <v>0</v>
      </c>
      <c r="E253" s="62" t="s">
        <v>57</v>
      </c>
      <c r="F253" s="62">
        <v>0</v>
      </c>
      <c r="G253" s="62">
        <v>0</v>
      </c>
      <c r="H253" s="63" t="s">
        <v>57</v>
      </c>
      <c r="I253" s="127" t="str">
        <f t="shared" si="14"/>
        <v/>
      </c>
      <c r="J253" s="133" t="str">
        <f t="shared" si="15"/>
        <v/>
      </c>
      <c r="L253" s="4" t="str">
        <f t="shared" si="13"/>
        <v/>
      </c>
    </row>
    <row r="254" spans="1:12">
      <c r="A254" s="59" t="s">
        <v>55</v>
      </c>
      <c r="B254" s="60">
        <v>2013</v>
      </c>
      <c r="C254" s="61" t="s">
        <v>53</v>
      </c>
      <c r="D254" s="62">
        <v>2</v>
      </c>
      <c r="E254" s="62" t="s">
        <v>57</v>
      </c>
      <c r="F254" s="62">
        <v>0</v>
      </c>
      <c r="G254" s="62">
        <v>2</v>
      </c>
      <c r="H254" s="63" t="s">
        <v>57</v>
      </c>
      <c r="I254" s="127" t="str">
        <f t="shared" si="14"/>
        <v/>
      </c>
      <c r="J254" s="133" t="str">
        <f t="shared" si="15"/>
        <v/>
      </c>
      <c r="L254" s="4" t="str">
        <f t="shared" si="13"/>
        <v/>
      </c>
    </row>
    <row r="255" spans="1:12">
      <c r="A255" s="59"/>
      <c r="B255" s="60">
        <v>2014</v>
      </c>
      <c r="C255" s="61"/>
      <c r="D255" s="62">
        <v>2</v>
      </c>
      <c r="E255" s="62" t="s">
        <v>57</v>
      </c>
      <c r="F255" s="62">
        <v>0</v>
      </c>
      <c r="G255" s="62">
        <v>1</v>
      </c>
      <c r="H255" s="63" t="s">
        <v>57</v>
      </c>
      <c r="I255" s="127">
        <f t="shared" si="14"/>
        <v>1</v>
      </c>
      <c r="J255" s="133">
        <f t="shared" si="15"/>
        <v>1</v>
      </c>
      <c r="K255" s="4" t="s">
        <v>15</v>
      </c>
      <c r="L255" s="4" t="str">
        <f t="shared" si="13"/>
        <v>Power Sector</v>
      </c>
    </row>
    <row r="256" spans="1:12">
      <c r="A256" s="59" t="s">
        <v>107</v>
      </c>
      <c r="B256" s="60">
        <v>2013</v>
      </c>
      <c r="C256" s="61" t="s">
        <v>60</v>
      </c>
      <c r="D256" s="62">
        <v>1</v>
      </c>
      <c r="E256" s="62" t="s">
        <v>57</v>
      </c>
      <c r="F256" s="62" t="s">
        <v>57</v>
      </c>
      <c r="G256" s="62">
        <v>1</v>
      </c>
      <c r="H256" s="63" t="s">
        <v>57</v>
      </c>
      <c r="I256" s="127" t="str">
        <f t="shared" si="14"/>
        <v/>
      </c>
      <c r="J256" s="133" t="str">
        <f t="shared" si="15"/>
        <v/>
      </c>
      <c r="L256" s="4" t="str">
        <f t="shared" ref="L256:L303" si="16">IF(K256="","","Power Sector")</f>
        <v/>
      </c>
    </row>
    <row r="257" spans="1:12">
      <c r="A257" s="59" t="s">
        <v>108</v>
      </c>
      <c r="B257" s="60">
        <v>2014</v>
      </c>
      <c r="C257" s="44" t="s">
        <v>62</v>
      </c>
      <c r="D257" s="62">
        <v>1</v>
      </c>
      <c r="E257" s="62" t="s">
        <v>57</v>
      </c>
      <c r="F257" s="62" t="s">
        <v>57</v>
      </c>
      <c r="G257" s="62">
        <v>1</v>
      </c>
      <c r="H257" s="63" t="s">
        <v>57</v>
      </c>
      <c r="I257" s="127" t="str">
        <f t="shared" si="14"/>
        <v/>
      </c>
      <c r="J257" s="133" t="str">
        <f t="shared" si="15"/>
        <v/>
      </c>
      <c r="L257" s="4" t="str">
        <f t="shared" si="16"/>
        <v/>
      </c>
    </row>
    <row r="258" spans="1:12">
      <c r="A258" s="59" t="s">
        <v>55</v>
      </c>
      <c r="B258" s="60">
        <v>2013</v>
      </c>
      <c r="C258" s="61" t="s">
        <v>53</v>
      </c>
      <c r="D258" s="62">
        <v>38</v>
      </c>
      <c r="E258" s="62" t="s">
        <v>57</v>
      </c>
      <c r="F258" s="62" t="s">
        <v>57</v>
      </c>
      <c r="G258" s="62">
        <v>38</v>
      </c>
      <c r="H258" s="63" t="s">
        <v>57</v>
      </c>
      <c r="I258" s="127" t="str">
        <f t="shared" si="14"/>
        <v/>
      </c>
      <c r="J258" s="133" t="str">
        <f t="shared" si="15"/>
        <v/>
      </c>
      <c r="L258" s="4" t="str">
        <f t="shared" si="16"/>
        <v/>
      </c>
    </row>
    <row r="259" spans="1:12">
      <c r="A259" s="59" t="s">
        <v>55</v>
      </c>
      <c r="B259" s="60">
        <v>2014</v>
      </c>
      <c r="C259" s="65"/>
      <c r="D259" s="62">
        <v>39</v>
      </c>
      <c r="E259" s="62" t="s">
        <v>57</v>
      </c>
      <c r="F259" s="62" t="s">
        <v>57</v>
      </c>
      <c r="G259" s="62">
        <v>39</v>
      </c>
      <c r="H259" s="63" t="s">
        <v>57</v>
      </c>
      <c r="I259" s="127">
        <f t="shared" si="14"/>
        <v>39</v>
      </c>
      <c r="J259" s="133">
        <f t="shared" si="15"/>
        <v>39</v>
      </c>
      <c r="K259" s="4" t="s">
        <v>16</v>
      </c>
      <c r="L259" s="4" t="str">
        <f t="shared" si="16"/>
        <v>Power Sector</v>
      </c>
    </row>
    <row r="260" spans="1:12">
      <c r="A260" s="59" t="s">
        <v>109</v>
      </c>
      <c r="B260" s="60">
        <v>2013</v>
      </c>
      <c r="C260" s="61" t="s">
        <v>60</v>
      </c>
      <c r="D260" s="62" t="s">
        <v>57</v>
      </c>
      <c r="E260" s="62" t="s">
        <v>57</v>
      </c>
      <c r="F260" s="62" t="s">
        <v>57</v>
      </c>
      <c r="G260" s="62" t="s">
        <v>57</v>
      </c>
      <c r="H260" s="63" t="s">
        <v>57</v>
      </c>
      <c r="I260" s="127" t="str">
        <f t="shared" si="14"/>
        <v/>
      </c>
      <c r="J260" s="133" t="str">
        <f t="shared" si="15"/>
        <v/>
      </c>
      <c r="L260" s="4" t="str">
        <f t="shared" si="16"/>
        <v/>
      </c>
    </row>
    <row r="261" spans="1:12">
      <c r="A261" s="69" t="s">
        <v>110</v>
      </c>
      <c r="B261" s="60">
        <v>2014</v>
      </c>
      <c r="C261" s="44" t="s">
        <v>62</v>
      </c>
      <c r="D261" s="62" t="s">
        <v>57</v>
      </c>
      <c r="E261" s="62" t="s">
        <v>57</v>
      </c>
      <c r="F261" s="62" t="s">
        <v>57</v>
      </c>
      <c r="G261" s="62" t="s">
        <v>57</v>
      </c>
      <c r="H261" s="63" t="s">
        <v>57</v>
      </c>
      <c r="I261" s="127" t="str">
        <f t="shared" si="14"/>
        <v/>
      </c>
      <c r="J261" s="133" t="str">
        <f t="shared" si="15"/>
        <v/>
      </c>
      <c r="L261" s="4" t="str">
        <f t="shared" si="16"/>
        <v/>
      </c>
    </row>
    <row r="262" spans="1:12">
      <c r="A262" s="69" t="s">
        <v>55</v>
      </c>
      <c r="B262" s="60">
        <v>2013</v>
      </c>
      <c r="C262" s="61" t="s">
        <v>53</v>
      </c>
      <c r="D262" s="62" t="s">
        <v>57</v>
      </c>
      <c r="E262" s="62" t="s">
        <v>57</v>
      </c>
      <c r="F262" s="62" t="s">
        <v>57</v>
      </c>
      <c r="G262" s="62" t="s">
        <v>57</v>
      </c>
      <c r="H262" s="63" t="s">
        <v>57</v>
      </c>
      <c r="I262" s="127" t="str">
        <f t="shared" si="14"/>
        <v/>
      </c>
      <c r="J262" s="133" t="str">
        <f t="shared" si="15"/>
        <v/>
      </c>
      <c r="L262" s="4" t="str">
        <f t="shared" si="16"/>
        <v/>
      </c>
    </row>
    <row r="263" spans="1:12">
      <c r="A263" s="69" t="s">
        <v>55</v>
      </c>
      <c r="B263" s="60">
        <v>2014</v>
      </c>
      <c r="C263" s="70"/>
      <c r="D263" s="62" t="s">
        <v>57</v>
      </c>
      <c r="E263" s="62" t="s">
        <v>57</v>
      </c>
      <c r="F263" s="62" t="s">
        <v>57</v>
      </c>
      <c r="G263" s="62" t="s">
        <v>57</v>
      </c>
      <c r="H263" s="63" t="s">
        <v>57</v>
      </c>
      <c r="I263" s="127" t="str">
        <f t="shared" si="14"/>
        <v/>
      </c>
      <c r="J263" s="133" t="str">
        <f t="shared" si="15"/>
        <v/>
      </c>
      <c r="L263" s="4" t="str">
        <f t="shared" si="16"/>
        <v/>
      </c>
    </row>
    <row r="264" spans="1:12">
      <c r="A264" s="59" t="s">
        <v>111</v>
      </c>
      <c r="B264" s="60">
        <v>2013</v>
      </c>
      <c r="C264" s="61" t="s">
        <v>60</v>
      </c>
      <c r="D264" s="62" t="s">
        <v>57</v>
      </c>
      <c r="E264" s="62" t="s">
        <v>57</v>
      </c>
      <c r="F264" s="62" t="s">
        <v>57</v>
      </c>
      <c r="G264" s="62" t="s">
        <v>57</v>
      </c>
      <c r="H264" s="63" t="s">
        <v>57</v>
      </c>
      <c r="I264" s="127" t="str">
        <f t="shared" si="14"/>
        <v/>
      </c>
      <c r="J264" s="133" t="str">
        <f t="shared" si="15"/>
        <v/>
      </c>
      <c r="L264" s="4" t="str">
        <f t="shared" si="16"/>
        <v/>
      </c>
    </row>
    <row r="265" spans="1:12">
      <c r="A265" s="71" t="s">
        <v>112</v>
      </c>
      <c r="B265" s="60">
        <v>2014</v>
      </c>
      <c r="C265" s="44" t="s">
        <v>62</v>
      </c>
      <c r="D265" s="62" t="s">
        <v>57</v>
      </c>
      <c r="E265" s="62" t="s">
        <v>57</v>
      </c>
      <c r="F265" s="62" t="s">
        <v>57</v>
      </c>
      <c r="G265" s="62" t="s">
        <v>57</v>
      </c>
      <c r="H265" s="63" t="s">
        <v>57</v>
      </c>
      <c r="I265" s="127" t="str">
        <f t="shared" si="14"/>
        <v/>
      </c>
      <c r="J265" s="133" t="str">
        <f t="shared" si="15"/>
        <v/>
      </c>
      <c r="L265" s="4" t="str">
        <f t="shared" si="16"/>
        <v/>
      </c>
    </row>
    <row r="266" spans="1:12">
      <c r="A266" s="69" t="s">
        <v>55</v>
      </c>
      <c r="B266" s="60">
        <v>2013</v>
      </c>
      <c r="C266" s="61" t="s">
        <v>53</v>
      </c>
      <c r="D266" s="62" t="s">
        <v>57</v>
      </c>
      <c r="E266" s="62" t="s">
        <v>57</v>
      </c>
      <c r="F266" s="62" t="s">
        <v>57</v>
      </c>
      <c r="G266" s="62" t="s">
        <v>57</v>
      </c>
      <c r="H266" s="63" t="s">
        <v>57</v>
      </c>
      <c r="I266" s="127" t="str">
        <f t="shared" si="14"/>
        <v/>
      </c>
      <c r="J266" s="133" t="str">
        <f t="shared" si="15"/>
        <v/>
      </c>
      <c r="L266" s="4" t="str">
        <f t="shared" si="16"/>
        <v/>
      </c>
    </row>
    <row r="267" spans="1:12">
      <c r="A267" s="69" t="s">
        <v>55</v>
      </c>
      <c r="B267" s="60">
        <v>2014</v>
      </c>
      <c r="C267" s="70"/>
      <c r="D267" s="62" t="s">
        <v>57</v>
      </c>
      <c r="E267" s="62" t="s">
        <v>57</v>
      </c>
      <c r="F267" s="62" t="s">
        <v>57</v>
      </c>
      <c r="G267" s="62" t="s">
        <v>57</v>
      </c>
      <c r="H267" s="63" t="s">
        <v>57</v>
      </c>
      <c r="I267" s="127" t="str">
        <f t="shared" si="14"/>
        <v/>
      </c>
      <c r="J267" s="133" t="str">
        <f t="shared" si="15"/>
        <v/>
      </c>
      <c r="L267" s="4" t="str">
        <f t="shared" si="16"/>
        <v/>
      </c>
    </row>
    <row r="268" spans="1:12">
      <c r="A268" s="59" t="s">
        <v>113</v>
      </c>
      <c r="B268" s="60">
        <v>2013</v>
      </c>
      <c r="C268" s="61" t="s">
        <v>60</v>
      </c>
      <c r="D268" s="62">
        <v>8</v>
      </c>
      <c r="E268" s="62" t="s">
        <v>57</v>
      </c>
      <c r="F268" s="62" t="s">
        <v>57</v>
      </c>
      <c r="G268" s="62">
        <v>8</v>
      </c>
      <c r="H268" s="63" t="s">
        <v>57</v>
      </c>
      <c r="I268" s="127" t="str">
        <f t="shared" si="14"/>
        <v/>
      </c>
      <c r="J268" s="133" t="str">
        <f t="shared" si="15"/>
        <v/>
      </c>
      <c r="L268" s="4" t="str">
        <f t="shared" si="16"/>
        <v/>
      </c>
    </row>
    <row r="269" spans="1:12">
      <c r="A269" s="64" t="s">
        <v>114</v>
      </c>
      <c r="B269" s="60">
        <v>2014</v>
      </c>
      <c r="C269" s="44" t="s">
        <v>62</v>
      </c>
      <c r="D269" s="62">
        <v>9</v>
      </c>
      <c r="E269" s="62" t="s">
        <v>57</v>
      </c>
      <c r="F269" s="62" t="s">
        <v>57</v>
      </c>
      <c r="G269" s="62">
        <v>9</v>
      </c>
      <c r="H269" s="63" t="s">
        <v>57</v>
      </c>
      <c r="I269" s="127" t="str">
        <f t="shared" si="14"/>
        <v/>
      </c>
      <c r="J269" s="133" t="str">
        <f t="shared" si="15"/>
        <v/>
      </c>
      <c r="L269" s="4" t="str">
        <f t="shared" si="16"/>
        <v/>
      </c>
    </row>
    <row r="270" spans="1:12">
      <c r="A270" s="59" t="s">
        <v>55</v>
      </c>
      <c r="B270" s="60">
        <v>2013</v>
      </c>
      <c r="C270" s="61" t="s">
        <v>53</v>
      </c>
      <c r="D270" s="62">
        <v>326</v>
      </c>
      <c r="E270" s="62" t="s">
        <v>57</v>
      </c>
      <c r="F270" s="62" t="s">
        <v>57</v>
      </c>
      <c r="G270" s="62">
        <v>326</v>
      </c>
      <c r="H270" s="63" t="s">
        <v>57</v>
      </c>
      <c r="I270" s="127" t="str">
        <f t="shared" si="14"/>
        <v/>
      </c>
      <c r="J270" s="133" t="str">
        <f t="shared" si="15"/>
        <v/>
      </c>
      <c r="L270" s="4" t="str">
        <f t="shared" si="16"/>
        <v/>
      </c>
    </row>
    <row r="271" spans="1:12">
      <c r="A271" s="59" t="s">
        <v>55</v>
      </c>
      <c r="B271" s="60">
        <v>2014</v>
      </c>
      <c r="C271" s="65"/>
      <c r="D271" s="62">
        <v>374</v>
      </c>
      <c r="E271" s="62" t="s">
        <v>57</v>
      </c>
      <c r="F271" s="62" t="s">
        <v>57</v>
      </c>
      <c r="G271" s="62">
        <v>374</v>
      </c>
      <c r="H271" s="63" t="s">
        <v>57</v>
      </c>
      <c r="I271" s="127">
        <f t="shared" si="14"/>
        <v>374</v>
      </c>
      <c r="J271" s="133">
        <f t="shared" si="15"/>
        <v>374</v>
      </c>
      <c r="K271" s="4" t="s">
        <v>16</v>
      </c>
      <c r="L271" s="4" t="str">
        <f t="shared" si="16"/>
        <v>Power Sector</v>
      </c>
    </row>
    <row r="272" spans="1:12">
      <c r="A272" s="59" t="s">
        <v>115</v>
      </c>
      <c r="B272" s="60">
        <v>2013</v>
      </c>
      <c r="C272" s="61" t="s">
        <v>60</v>
      </c>
      <c r="D272" s="62" t="s">
        <v>57</v>
      </c>
      <c r="E272" s="62" t="s">
        <v>57</v>
      </c>
      <c r="F272" s="62" t="s">
        <v>57</v>
      </c>
      <c r="G272" s="62" t="s">
        <v>57</v>
      </c>
      <c r="H272" s="63" t="s">
        <v>57</v>
      </c>
      <c r="I272" s="127" t="str">
        <f t="shared" si="14"/>
        <v/>
      </c>
      <c r="J272" s="133" t="str">
        <f t="shared" si="15"/>
        <v/>
      </c>
      <c r="L272" s="4" t="str">
        <f t="shared" si="16"/>
        <v/>
      </c>
    </row>
    <row r="273" spans="1:12">
      <c r="A273" s="64" t="s">
        <v>116</v>
      </c>
      <c r="B273" s="60">
        <v>2014</v>
      </c>
      <c r="C273" s="44" t="s">
        <v>62</v>
      </c>
      <c r="D273" s="62" t="s">
        <v>57</v>
      </c>
      <c r="E273" s="62" t="s">
        <v>57</v>
      </c>
      <c r="F273" s="62" t="s">
        <v>57</v>
      </c>
      <c r="G273" s="62" t="s">
        <v>57</v>
      </c>
      <c r="H273" s="63" t="s">
        <v>57</v>
      </c>
      <c r="I273" s="127" t="str">
        <f t="shared" si="14"/>
        <v/>
      </c>
      <c r="J273" s="133" t="str">
        <f t="shared" si="15"/>
        <v/>
      </c>
      <c r="L273" s="4" t="str">
        <f t="shared" si="16"/>
        <v/>
      </c>
    </row>
    <row r="274" spans="1:12">
      <c r="A274" s="59"/>
      <c r="B274" s="60">
        <v>2013</v>
      </c>
      <c r="C274" s="61" t="s">
        <v>53</v>
      </c>
      <c r="D274" s="62" t="s">
        <v>57</v>
      </c>
      <c r="E274" s="62" t="s">
        <v>57</v>
      </c>
      <c r="F274" s="62" t="s">
        <v>57</v>
      </c>
      <c r="G274" s="62" t="s">
        <v>57</v>
      </c>
      <c r="H274" s="63" t="s">
        <v>57</v>
      </c>
      <c r="I274" s="127" t="str">
        <f t="shared" si="14"/>
        <v/>
      </c>
      <c r="J274" s="133" t="str">
        <f t="shared" si="15"/>
        <v/>
      </c>
      <c r="L274" s="4" t="str">
        <f t="shared" si="16"/>
        <v/>
      </c>
    </row>
    <row r="275" spans="1:12">
      <c r="A275" s="59"/>
      <c r="B275" s="60">
        <v>2014</v>
      </c>
      <c r="C275" s="65"/>
      <c r="D275" s="62" t="s">
        <v>57</v>
      </c>
      <c r="E275" s="62" t="s">
        <v>57</v>
      </c>
      <c r="F275" s="62" t="s">
        <v>57</v>
      </c>
      <c r="G275" s="62" t="s">
        <v>57</v>
      </c>
      <c r="H275" s="63" t="s">
        <v>57</v>
      </c>
      <c r="I275" s="127" t="str">
        <f t="shared" si="14"/>
        <v/>
      </c>
      <c r="J275" s="133" t="str">
        <f t="shared" si="15"/>
        <v/>
      </c>
      <c r="L275" s="4" t="str">
        <f t="shared" si="16"/>
        <v/>
      </c>
    </row>
    <row r="276" spans="1:12">
      <c r="A276" s="54" t="s">
        <v>49</v>
      </c>
      <c r="B276" s="73" t="s">
        <v>117</v>
      </c>
      <c r="C276" s="56" t="s">
        <v>50</v>
      </c>
      <c r="D276" s="74" t="s">
        <v>51</v>
      </c>
      <c r="E276" s="74" t="s">
        <v>51</v>
      </c>
      <c r="F276" s="74" t="s">
        <v>51</v>
      </c>
      <c r="G276" s="75"/>
      <c r="H276" s="76" t="s">
        <v>51</v>
      </c>
      <c r="I276" s="127" t="str">
        <f t="shared" si="14"/>
        <v/>
      </c>
      <c r="J276" s="133" t="str">
        <f t="shared" si="15"/>
        <v/>
      </c>
      <c r="L276" s="4" t="str">
        <f t="shared" si="16"/>
        <v/>
      </c>
    </row>
    <row r="277" spans="1:12">
      <c r="A277" s="59" t="s">
        <v>118</v>
      </c>
      <c r="B277" s="60">
        <v>2013</v>
      </c>
      <c r="C277" s="61" t="s">
        <v>60</v>
      </c>
      <c r="D277" s="62">
        <v>7</v>
      </c>
      <c r="E277" s="62" t="s">
        <v>57</v>
      </c>
      <c r="F277" s="62">
        <v>7</v>
      </c>
      <c r="G277" s="62">
        <v>0</v>
      </c>
      <c r="H277" s="63" t="s">
        <v>57</v>
      </c>
      <c r="I277" s="127" t="str">
        <f t="shared" si="14"/>
        <v/>
      </c>
      <c r="J277" s="133" t="str">
        <f t="shared" si="15"/>
        <v/>
      </c>
      <c r="L277" s="4" t="str">
        <f t="shared" si="16"/>
        <v/>
      </c>
    </row>
    <row r="278" spans="1:12">
      <c r="A278" s="64" t="s">
        <v>119</v>
      </c>
      <c r="B278" s="60">
        <v>2014</v>
      </c>
      <c r="C278" s="44" t="s">
        <v>62</v>
      </c>
      <c r="D278" s="62">
        <v>9</v>
      </c>
      <c r="E278" s="62" t="s">
        <v>57</v>
      </c>
      <c r="F278" s="62">
        <v>9</v>
      </c>
      <c r="G278" s="62">
        <v>0</v>
      </c>
      <c r="H278" s="63" t="s">
        <v>57</v>
      </c>
      <c r="I278" s="127" t="str">
        <f t="shared" si="14"/>
        <v/>
      </c>
      <c r="J278" s="133" t="str">
        <f t="shared" si="15"/>
        <v/>
      </c>
      <c r="L278" s="4" t="str">
        <f t="shared" si="16"/>
        <v/>
      </c>
    </row>
    <row r="279" spans="1:12">
      <c r="A279" s="54"/>
      <c r="B279" s="60">
        <v>2013</v>
      </c>
      <c r="C279" s="61" t="s">
        <v>53</v>
      </c>
      <c r="D279" s="62">
        <v>321</v>
      </c>
      <c r="E279" s="62" t="s">
        <v>57</v>
      </c>
      <c r="F279" s="62">
        <v>319</v>
      </c>
      <c r="G279" s="62">
        <v>2</v>
      </c>
      <c r="H279" s="63" t="s">
        <v>57</v>
      </c>
      <c r="I279" s="127" t="str">
        <f t="shared" si="14"/>
        <v/>
      </c>
      <c r="J279" s="133" t="str">
        <f t="shared" si="15"/>
        <v/>
      </c>
      <c r="L279" s="4" t="str">
        <f t="shared" si="16"/>
        <v/>
      </c>
    </row>
    <row r="280" spans="1:12">
      <c r="A280" s="54"/>
      <c r="B280" s="60">
        <v>2014</v>
      </c>
      <c r="C280" s="65"/>
      <c r="D280" s="62">
        <v>400</v>
      </c>
      <c r="E280" s="62" t="s">
        <v>57</v>
      </c>
      <c r="F280" s="62">
        <v>395</v>
      </c>
      <c r="G280" s="62">
        <v>5</v>
      </c>
      <c r="H280" s="63" t="s">
        <v>57</v>
      </c>
      <c r="I280" s="127">
        <f t="shared" si="14"/>
        <v>400</v>
      </c>
      <c r="J280" s="133">
        <f t="shared" si="15"/>
        <v>5</v>
      </c>
      <c r="K280" s="4" t="s">
        <v>16</v>
      </c>
      <c r="L280" s="4" t="str">
        <f t="shared" si="16"/>
        <v>Power Sector</v>
      </c>
    </row>
    <row r="281" spans="1:12">
      <c r="A281" s="54"/>
      <c r="B281" s="55"/>
      <c r="C281" s="77"/>
      <c r="D281" s="78"/>
      <c r="E281" s="78"/>
      <c r="F281" s="78"/>
      <c r="G281" s="78"/>
      <c r="H281" s="79"/>
      <c r="I281" s="127" t="str">
        <f t="shared" si="14"/>
        <v/>
      </c>
      <c r="J281" s="133" t="str">
        <f t="shared" si="15"/>
        <v/>
      </c>
      <c r="L281" s="4" t="str">
        <f t="shared" si="16"/>
        <v/>
      </c>
    </row>
    <row r="282" spans="1:12">
      <c r="A282" s="59" t="s">
        <v>120</v>
      </c>
      <c r="B282" s="60">
        <v>2013</v>
      </c>
      <c r="C282" s="61" t="s">
        <v>60</v>
      </c>
      <c r="D282" s="62">
        <v>17</v>
      </c>
      <c r="E282" s="62" t="s">
        <v>57</v>
      </c>
      <c r="F282" s="62">
        <v>13</v>
      </c>
      <c r="G282" s="62">
        <v>4</v>
      </c>
      <c r="H282" s="63" t="s">
        <v>57</v>
      </c>
      <c r="I282" s="127" t="str">
        <f t="shared" si="14"/>
        <v/>
      </c>
      <c r="J282" s="133" t="str">
        <f t="shared" si="15"/>
        <v/>
      </c>
      <c r="L282" s="4" t="str">
        <f t="shared" si="16"/>
        <v/>
      </c>
    </row>
    <row r="283" spans="1:12">
      <c r="A283" s="64" t="s">
        <v>121</v>
      </c>
      <c r="B283" s="60">
        <v>2014</v>
      </c>
      <c r="C283" s="44" t="s">
        <v>62</v>
      </c>
      <c r="D283" s="62">
        <v>15</v>
      </c>
      <c r="E283" s="62" t="s">
        <v>57</v>
      </c>
      <c r="F283" s="62">
        <v>15</v>
      </c>
      <c r="G283" s="62" t="s">
        <v>57</v>
      </c>
      <c r="H283" s="63" t="s">
        <v>57</v>
      </c>
      <c r="I283" s="127" t="str">
        <f t="shared" si="14"/>
        <v/>
      </c>
      <c r="J283" s="133" t="str">
        <f t="shared" si="15"/>
        <v/>
      </c>
      <c r="L283" s="4" t="str">
        <f t="shared" si="16"/>
        <v/>
      </c>
    </row>
    <row r="284" spans="1:12">
      <c r="A284" s="59"/>
      <c r="B284" s="60">
        <v>2013</v>
      </c>
      <c r="C284" s="61" t="s">
        <v>53</v>
      </c>
      <c r="D284" s="62">
        <v>688</v>
      </c>
      <c r="E284" s="62" t="s">
        <v>57</v>
      </c>
      <c r="F284" s="62">
        <v>539</v>
      </c>
      <c r="G284" s="62">
        <v>148</v>
      </c>
      <c r="H284" s="63" t="s">
        <v>57</v>
      </c>
      <c r="I284" s="127" t="str">
        <f t="shared" ref="I284:I322" si="17">IFERROR(IF(K284="","",IF(F284="–",0,F284)+IF(G284="–",0,G284)),"")</f>
        <v/>
      </c>
      <c r="J284" s="133" t="str">
        <f t="shared" ref="J284:J322" si="18">IF(I284="","",IF(G284="–",0,G284)-IF(H284="–",0,))</f>
        <v/>
      </c>
      <c r="L284" s="4" t="str">
        <f t="shared" si="16"/>
        <v/>
      </c>
    </row>
    <row r="285" spans="1:12">
      <c r="A285" s="59"/>
      <c r="B285" s="60">
        <v>2014</v>
      </c>
      <c r="C285" s="65"/>
      <c r="D285" s="62">
        <v>589</v>
      </c>
      <c r="E285" s="62" t="s">
        <v>57</v>
      </c>
      <c r="F285" s="62">
        <v>589</v>
      </c>
      <c r="G285" s="62" t="s">
        <v>57</v>
      </c>
      <c r="H285" s="63" t="s">
        <v>57</v>
      </c>
      <c r="I285" s="127">
        <f t="shared" si="17"/>
        <v>589</v>
      </c>
      <c r="J285" s="133">
        <f t="shared" si="18"/>
        <v>0</v>
      </c>
      <c r="K285" s="4" t="s">
        <v>16</v>
      </c>
      <c r="L285" s="4" t="str">
        <f t="shared" si="16"/>
        <v>Power Sector</v>
      </c>
    </row>
    <row r="286" spans="1:12">
      <c r="A286" s="59"/>
      <c r="B286" s="60"/>
      <c r="C286" s="65"/>
      <c r="D286" s="80"/>
      <c r="E286" s="80"/>
      <c r="F286" s="80"/>
      <c r="G286" s="80"/>
      <c r="H286" s="81"/>
      <c r="I286" s="127" t="str">
        <f t="shared" si="17"/>
        <v/>
      </c>
      <c r="J286" s="133" t="str">
        <f t="shared" si="18"/>
        <v/>
      </c>
      <c r="L286" s="4" t="str">
        <f t="shared" si="16"/>
        <v/>
      </c>
    </row>
    <row r="287" spans="1:12">
      <c r="A287" s="59" t="s">
        <v>122</v>
      </c>
      <c r="B287" s="60">
        <v>2013</v>
      </c>
      <c r="C287" s="61" t="s">
        <v>60</v>
      </c>
      <c r="D287" s="62" t="s">
        <v>57</v>
      </c>
      <c r="E287" s="62" t="s">
        <v>57</v>
      </c>
      <c r="F287" s="62" t="s">
        <v>57</v>
      </c>
      <c r="G287" s="62" t="s">
        <v>57</v>
      </c>
      <c r="H287" s="63" t="s">
        <v>57</v>
      </c>
      <c r="I287" s="127" t="str">
        <f t="shared" si="17"/>
        <v/>
      </c>
      <c r="J287" s="133" t="str">
        <f t="shared" si="18"/>
        <v/>
      </c>
      <c r="L287" s="4" t="str">
        <f t="shared" si="16"/>
        <v/>
      </c>
    </row>
    <row r="288" spans="1:12">
      <c r="A288" s="59" t="s">
        <v>123</v>
      </c>
      <c r="B288" s="60">
        <v>2014</v>
      </c>
      <c r="C288" s="44" t="s">
        <v>62</v>
      </c>
      <c r="D288" s="62" t="s">
        <v>57</v>
      </c>
      <c r="E288" s="62" t="s">
        <v>57</v>
      </c>
      <c r="F288" s="62" t="s">
        <v>57</v>
      </c>
      <c r="G288" s="62" t="s">
        <v>57</v>
      </c>
      <c r="H288" s="63" t="s">
        <v>57</v>
      </c>
      <c r="I288" s="127" t="str">
        <f t="shared" si="17"/>
        <v/>
      </c>
      <c r="J288" s="133" t="str">
        <f t="shared" si="18"/>
        <v/>
      </c>
      <c r="L288" s="4" t="str">
        <f t="shared" si="16"/>
        <v/>
      </c>
    </row>
    <row r="289" spans="1:12">
      <c r="A289" s="59" t="s">
        <v>55</v>
      </c>
      <c r="B289" s="60">
        <v>2013</v>
      </c>
      <c r="C289" s="61" t="s">
        <v>53</v>
      </c>
      <c r="D289" s="62" t="s">
        <v>57</v>
      </c>
      <c r="E289" s="62" t="s">
        <v>57</v>
      </c>
      <c r="F289" s="62" t="s">
        <v>57</v>
      </c>
      <c r="G289" s="62" t="s">
        <v>57</v>
      </c>
      <c r="H289" s="63" t="s">
        <v>57</v>
      </c>
      <c r="I289" s="127" t="str">
        <f t="shared" si="17"/>
        <v/>
      </c>
      <c r="J289" s="133" t="str">
        <f t="shared" si="18"/>
        <v/>
      </c>
      <c r="L289" s="4" t="str">
        <f t="shared" si="16"/>
        <v/>
      </c>
    </row>
    <row r="290" spans="1:12">
      <c r="A290" s="59" t="s">
        <v>55</v>
      </c>
      <c r="B290" s="60">
        <v>2014</v>
      </c>
      <c r="C290" s="65"/>
      <c r="D290" s="62" t="s">
        <v>57</v>
      </c>
      <c r="E290" s="62" t="s">
        <v>57</v>
      </c>
      <c r="F290" s="62" t="s">
        <v>57</v>
      </c>
      <c r="G290" s="62" t="s">
        <v>57</v>
      </c>
      <c r="H290" s="63" t="s">
        <v>57</v>
      </c>
      <c r="I290" s="127" t="str">
        <f t="shared" si="17"/>
        <v/>
      </c>
      <c r="J290" s="133" t="str">
        <f t="shared" si="18"/>
        <v/>
      </c>
      <c r="L290" s="4" t="str">
        <f t="shared" si="16"/>
        <v/>
      </c>
    </row>
    <row r="291" spans="1:12">
      <c r="A291" s="59" t="s">
        <v>124</v>
      </c>
      <c r="B291" s="60">
        <v>2013</v>
      </c>
      <c r="C291" s="61" t="s">
        <v>53</v>
      </c>
      <c r="D291" s="62">
        <v>6</v>
      </c>
      <c r="E291" s="62" t="s">
        <v>57</v>
      </c>
      <c r="F291" s="62" t="s">
        <v>57</v>
      </c>
      <c r="G291" s="62">
        <v>6</v>
      </c>
      <c r="H291" s="63">
        <v>6</v>
      </c>
      <c r="I291" s="127" t="str">
        <f t="shared" si="17"/>
        <v/>
      </c>
      <c r="J291" s="133" t="str">
        <f t="shared" si="18"/>
        <v/>
      </c>
      <c r="L291" s="4" t="str">
        <f t="shared" si="16"/>
        <v/>
      </c>
    </row>
    <row r="292" spans="1:12">
      <c r="A292" s="59" t="s">
        <v>125</v>
      </c>
      <c r="B292" s="60">
        <v>2014</v>
      </c>
      <c r="C292" s="70"/>
      <c r="D292" s="62">
        <v>17</v>
      </c>
      <c r="E292" s="62" t="s">
        <v>57</v>
      </c>
      <c r="F292" s="62" t="s">
        <v>57</v>
      </c>
      <c r="G292" s="62">
        <v>17</v>
      </c>
      <c r="H292" s="63">
        <v>17</v>
      </c>
      <c r="I292" s="127" t="str">
        <f t="shared" si="17"/>
        <v/>
      </c>
      <c r="J292" s="133" t="str">
        <f t="shared" si="18"/>
        <v/>
      </c>
      <c r="L292" s="4" t="str">
        <f t="shared" si="16"/>
        <v/>
      </c>
    </row>
    <row r="293" spans="1:12">
      <c r="A293" s="59"/>
      <c r="B293" s="60"/>
      <c r="C293" s="70"/>
      <c r="D293" s="62"/>
      <c r="E293" s="62"/>
      <c r="F293" s="62"/>
      <c r="G293" s="62"/>
      <c r="H293" s="63"/>
      <c r="I293" s="127" t="str">
        <f t="shared" si="17"/>
        <v/>
      </c>
      <c r="J293" s="133" t="str">
        <f t="shared" si="18"/>
        <v/>
      </c>
      <c r="L293" s="4" t="str">
        <f t="shared" si="16"/>
        <v/>
      </c>
    </row>
    <row r="294" spans="1:12">
      <c r="A294" s="59" t="s">
        <v>126</v>
      </c>
      <c r="B294" s="60">
        <v>2013</v>
      </c>
      <c r="C294" s="61" t="s">
        <v>60</v>
      </c>
      <c r="D294" s="62" t="s">
        <v>57</v>
      </c>
      <c r="E294" s="62" t="s">
        <v>57</v>
      </c>
      <c r="F294" s="62" t="s">
        <v>57</v>
      </c>
      <c r="G294" s="62" t="s">
        <v>57</v>
      </c>
      <c r="H294" s="63" t="s">
        <v>57</v>
      </c>
      <c r="I294" s="127" t="str">
        <f t="shared" si="17"/>
        <v/>
      </c>
      <c r="J294" s="133" t="str">
        <f t="shared" si="18"/>
        <v/>
      </c>
      <c r="L294" s="4" t="str">
        <f t="shared" si="16"/>
        <v/>
      </c>
    </row>
    <row r="295" spans="1:12">
      <c r="A295" s="69" t="s">
        <v>127</v>
      </c>
      <c r="B295" s="60">
        <v>2014</v>
      </c>
      <c r="C295" s="44" t="s">
        <v>62</v>
      </c>
      <c r="D295" s="62" t="s">
        <v>57</v>
      </c>
      <c r="E295" s="62" t="s">
        <v>57</v>
      </c>
      <c r="F295" s="62" t="s">
        <v>57</v>
      </c>
      <c r="G295" s="62" t="s">
        <v>57</v>
      </c>
      <c r="H295" s="63" t="s">
        <v>57</v>
      </c>
      <c r="I295" s="127" t="str">
        <f t="shared" si="17"/>
        <v/>
      </c>
      <c r="J295" s="133" t="str">
        <f t="shared" si="18"/>
        <v/>
      </c>
      <c r="L295" s="4" t="str">
        <f t="shared" si="16"/>
        <v/>
      </c>
    </row>
    <row r="296" spans="1:12">
      <c r="A296" s="69" t="s">
        <v>55</v>
      </c>
      <c r="B296" s="60">
        <v>2013</v>
      </c>
      <c r="C296" s="61" t="s">
        <v>53</v>
      </c>
      <c r="D296" s="62" t="s">
        <v>57</v>
      </c>
      <c r="E296" s="62" t="s">
        <v>57</v>
      </c>
      <c r="F296" s="62" t="s">
        <v>57</v>
      </c>
      <c r="G296" s="62" t="s">
        <v>57</v>
      </c>
      <c r="H296" s="63" t="s">
        <v>57</v>
      </c>
      <c r="I296" s="127" t="str">
        <f t="shared" si="17"/>
        <v/>
      </c>
      <c r="J296" s="133" t="str">
        <f t="shared" si="18"/>
        <v/>
      </c>
      <c r="L296" s="4" t="str">
        <f t="shared" si="16"/>
        <v/>
      </c>
    </row>
    <row r="297" spans="1:12">
      <c r="A297" s="69" t="s">
        <v>55</v>
      </c>
      <c r="B297" s="60">
        <v>2014</v>
      </c>
      <c r="C297" s="61"/>
      <c r="D297" s="62" t="s">
        <v>57</v>
      </c>
      <c r="E297" s="62" t="s">
        <v>57</v>
      </c>
      <c r="F297" s="62" t="s">
        <v>57</v>
      </c>
      <c r="G297" s="62" t="s">
        <v>57</v>
      </c>
      <c r="H297" s="63" t="s">
        <v>57</v>
      </c>
      <c r="I297" s="127" t="str">
        <f t="shared" si="17"/>
        <v/>
      </c>
      <c r="J297" s="133" t="str">
        <f t="shared" si="18"/>
        <v/>
      </c>
      <c r="L297" s="4" t="str">
        <f t="shared" si="16"/>
        <v/>
      </c>
    </row>
    <row r="298" spans="1:12">
      <c r="A298" s="59" t="s">
        <v>128</v>
      </c>
      <c r="B298" s="60">
        <v>2013</v>
      </c>
      <c r="C298" s="61" t="s">
        <v>129</v>
      </c>
      <c r="D298" s="62">
        <v>132</v>
      </c>
      <c r="E298" s="62" t="s">
        <v>57</v>
      </c>
      <c r="F298" s="62">
        <v>132</v>
      </c>
      <c r="G298" s="62" t="s">
        <v>57</v>
      </c>
      <c r="H298" s="63" t="s">
        <v>57</v>
      </c>
      <c r="I298" s="127" t="str">
        <f t="shared" si="17"/>
        <v/>
      </c>
      <c r="J298" s="133" t="str">
        <f t="shared" si="18"/>
        <v/>
      </c>
      <c r="L298" s="4" t="str">
        <f t="shared" si="16"/>
        <v/>
      </c>
    </row>
    <row r="299" spans="1:12">
      <c r="A299" s="49" t="s">
        <v>130</v>
      </c>
      <c r="B299" s="60">
        <v>2014</v>
      </c>
      <c r="C299" s="61" t="s">
        <v>131</v>
      </c>
      <c r="D299" s="62">
        <v>87</v>
      </c>
      <c r="E299" s="62" t="s">
        <v>57</v>
      </c>
      <c r="F299" s="62">
        <v>87</v>
      </c>
      <c r="G299" s="62" t="s">
        <v>57</v>
      </c>
      <c r="H299" s="63" t="s">
        <v>57</v>
      </c>
      <c r="I299" s="127" t="str">
        <f t="shared" si="17"/>
        <v/>
      </c>
      <c r="J299" s="133" t="str">
        <f t="shared" si="18"/>
        <v/>
      </c>
      <c r="L299" s="4" t="str">
        <f t="shared" si="16"/>
        <v/>
      </c>
    </row>
    <row r="300" spans="1:12">
      <c r="A300" s="59" t="s">
        <v>55</v>
      </c>
      <c r="B300" s="60">
        <v>2013</v>
      </c>
      <c r="C300" s="61" t="s">
        <v>53</v>
      </c>
      <c r="D300" s="62">
        <v>2224</v>
      </c>
      <c r="E300" s="62" t="s">
        <v>57</v>
      </c>
      <c r="F300" s="62">
        <v>2224</v>
      </c>
      <c r="G300" s="62" t="s">
        <v>57</v>
      </c>
      <c r="H300" s="63" t="s">
        <v>57</v>
      </c>
      <c r="I300" s="127" t="str">
        <f t="shared" si="17"/>
        <v/>
      </c>
      <c r="J300" s="133" t="str">
        <f t="shared" si="18"/>
        <v/>
      </c>
      <c r="L300" s="4" t="str">
        <f t="shared" si="16"/>
        <v/>
      </c>
    </row>
    <row r="301" spans="1:12">
      <c r="A301" s="59" t="s">
        <v>55</v>
      </c>
      <c r="B301" s="60">
        <v>2014</v>
      </c>
      <c r="C301" s="65"/>
      <c r="D301" s="62">
        <v>1463</v>
      </c>
      <c r="E301" s="62" t="s">
        <v>57</v>
      </c>
      <c r="F301" s="62">
        <v>1463</v>
      </c>
      <c r="G301" s="62" t="s">
        <v>57</v>
      </c>
      <c r="H301" s="63" t="s">
        <v>57</v>
      </c>
      <c r="I301" s="127">
        <f t="shared" si="17"/>
        <v>1463</v>
      </c>
      <c r="J301" s="133">
        <f t="shared" si="18"/>
        <v>0</v>
      </c>
      <c r="K301" s="4" t="s">
        <v>15</v>
      </c>
      <c r="L301" s="4" t="str">
        <f t="shared" si="16"/>
        <v>Power Sector</v>
      </c>
    </row>
    <row r="302" spans="1:12">
      <c r="A302" s="59" t="s">
        <v>132</v>
      </c>
      <c r="B302" s="60">
        <v>2013</v>
      </c>
      <c r="C302" s="61" t="s">
        <v>129</v>
      </c>
      <c r="D302" s="62">
        <v>2545</v>
      </c>
      <c r="E302" s="62" t="s">
        <v>57</v>
      </c>
      <c r="F302" s="62">
        <v>2545</v>
      </c>
      <c r="G302" s="62" t="s">
        <v>57</v>
      </c>
      <c r="H302" s="63" t="s">
        <v>57</v>
      </c>
      <c r="I302" s="127" t="str">
        <f t="shared" si="17"/>
        <v/>
      </c>
      <c r="J302" s="133" t="str">
        <f t="shared" si="18"/>
        <v/>
      </c>
      <c r="L302" s="4" t="str">
        <f t="shared" si="16"/>
        <v/>
      </c>
    </row>
    <row r="303" spans="1:12">
      <c r="A303" s="69" t="s">
        <v>133</v>
      </c>
      <c r="B303" s="60">
        <v>2014</v>
      </c>
      <c r="C303" s="61" t="s">
        <v>131</v>
      </c>
      <c r="D303" s="62">
        <v>3042</v>
      </c>
      <c r="E303" s="62" t="s">
        <v>57</v>
      </c>
      <c r="F303" s="62">
        <v>3042</v>
      </c>
      <c r="G303" s="62" t="s">
        <v>57</v>
      </c>
      <c r="H303" s="63" t="s">
        <v>57</v>
      </c>
      <c r="I303" s="127" t="str">
        <f t="shared" si="17"/>
        <v/>
      </c>
      <c r="J303" s="133" t="str">
        <f t="shared" si="18"/>
        <v/>
      </c>
      <c r="L303" s="4" t="str">
        <f t="shared" si="16"/>
        <v/>
      </c>
    </row>
    <row r="304" spans="1:12">
      <c r="A304" s="69" t="s">
        <v>55</v>
      </c>
      <c r="B304" s="60">
        <v>2013</v>
      </c>
      <c r="C304" s="61" t="s">
        <v>53</v>
      </c>
      <c r="D304" s="62">
        <v>8689</v>
      </c>
      <c r="E304" s="62" t="s">
        <v>57</v>
      </c>
      <c r="F304" s="62">
        <v>8689</v>
      </c>
      <c r="G304" s="62" t="s">
        <v>57</v>
      </c>
      <c r="H304" s="63" t="s">
        <v>57</v>
      </c>
      <c r="I304" s="127" t="str">
        <f t="shared" si="17"/>
        <v/>
      </c>
      <c r="J304" s="133" t="str">
        <f t="shared" si="18"/>
        <v/>
      </c>
      <c r="L304" s="4" t="str">
        <f t="shared" ref="L304:L322" si="19">IF(K304="","","Power Sector")</f>
        <v/>
      </c>
    </row>
    <row r="305" spans="1:12">
      <c r="A305" s="69" t="s">
        <v>55</v>
      </c>
      <c r="B305" s="60">
        <v>2014</v>
      </c>
      <c r="C305" s="70"/>
      <c r="D305" s="62">
        <v>10381</v>
      </c>
      <c r="E305" s="62" t="s">
        <v>57</v>
      </c>
      <c r="F305" s="62">
        <v>10381</v>
      </c>
      <c r="G305" s="62" t="s">
        <v>57</v>
      </c>
      <c r="H305" s="63" t="s">
        <v>57</v>
      </c>
      <c r="I305" s="127">
        <f t="shared" si="17"/>
        <v>10381</v>
      </c>
      <c r="J305" s="133">
        <f t="shared" si="18"/>
        <v>0</v>
      </c>
      <c r="K305" s="4" t="s">
        <v>15</v>
      </c>
      <c r="L305" s="4" t="str">
        <f t="shared" si="19"/>
        <v>Power Sector</v>
      </c>
    </row>
    <row r="306" spans="1:12">
      <c r="A306" s="59" t="s">
        <v>134</v>
      </c>
      <c r="B306" s="60">
        <v>2013</v>
      </c>
      <c r="C306" s="61" t="s">
        <v>135</v>
      </c>
      <c r="D306" s="62">
        <v>-8355</v>
      </c>
      <c r="E306" s="62">
        <v>10993</v>
      </c>
      <c r="F306" s="62" t="s">
        <v>57</v>
      </c>
      <c r="G306" s="62">
        <v>2638</v>
      </c>
      <c r="H306" s="63" t="s">
        <v>57</v>
      </c>
      <c r="I306" s="127" t="str">
        <f t="shared" si="17"/>
        <v/>
      </c>
      <c r="J306" s="133" t="str">
        <f t="shared" si="18"/>
        <v/>
      </c>
      <c r="L306" s="4" t="str">
        <f t="shared" si="19"/>
        <v/>
      </c>
    </row>
    <row r="307" spans="1:12">
      <c r="A307" s="59" t="s">
        <v>136</v>
      </c>
      <c r="B307" s="60">
        <v>2014</v>
      </c>
      <c r="C307" s="61"/>
      <c r="D307" s="62">
        <v>-8842</v>
      </c>
      <c r="E307" s="62">
        <v>11469</v>
      </c>
      <c r="F307" s="62" t="s">
        <v>57</v>
      </c>
      <c r="G307" s="62">
        <v>2627</v>
      </c>
      <c r="H307" s="63" t="s">
        <v>57</v>
      </c>
      <c r="I307" s="127" t="str">
        <f t="shared" si="17"/>
        <v/>
      </c>
      <c r="J307" s="133" t="str">
        <f t="shared" si="18"/>
        <v/>
      </c>
      <c r="L307" s="4" t="str">
        <f t="shared" si="19"/>
        <v/>
      </c>
    </row>
    <row r="308" spans="1:12">
      <c r="A308" s="59" t="s">
        <v>55</v>
      </c>
      <c r="B308" s="60">
        <v>2013</v>
      </c>
      <c r="C308" s="61" t="s">
        <v>53</v>
      </c>
      <c r="D308" s="62">
        <v>-30077</v>
      </c>
      <c r="E308" s="62">
        <v>39574</v>
      </c>
      <c r="F308" s="62" t="s">
        <v>57</v>
      </c>
      <c r="G308" s="62">
        <v>9497</v>
      </c>
      <c r="H308" s="63" t="s">
        <v>57</v>
      </c>
      <c r="I308" s="127" t="str">
        <f t="shared" si="17"/>
        <v/>
      </c>
      <c r="J308" s="133" t="str">
        <f t="shared" si="18"/>
        <v/>
      </c>
      <c r="L308" s="4" t="str">
        <f t="shared" si="19"/>
        <v/>
      </c>
    </row>
    <row r="309" spans="1:12">
      <c r="A309" s="59" t="s">
        <v>55</v>
      </c>
      <c r="B309" s="60">
        <v>2014</v>
      </c>
      <c r="C309" s="65"/>
      <c r="D309" s="62">
        <v>-31831</v>
      </c>
      <c r="E309" s="62">
        <v>41289</v>
      </c>
      <c r="F309" s="62" t="s">
        <v>57</v>
      </c>
      <c r="G309" s="62">
        <v>9458</v>
      </c>
      <c r="H309" s="63" t="s">
        <v>57</v>
      </c>
      <c r="I309" s="127">
        <f t="shared" si="17"/>
        <v>9458</v>
      </c>
      <c r="J309" s="133">
        <f t="shared" si="18"/>
        <v>9458</v>
      </c>
      <c r="K309" s="4" t="s">
        <v>14</v>
      </c>
      <c r="L309" s="4" t="str">
        <f t="shared" si="19"/>
        <v>Power Sector</v>
      </c>
    </row>
    <row r="310" spans="1:12">
      <c r="A310" s="59" t="s">
        <v>137</v>
      </c>
      <c r="B310" s="60">
        <v>2013</v>
      </c>
      <c r="C310" s="61" t="s">
        <v>53</v>
      </c>
      <c r="D310" s="62">
        <v>-160435</v>
      </c>
      <c r="E310" s="62">
        <v>198972</v>
      </c>
      <c r="F310" s="62" t="s">
        <v>57</v>
      </c>
      <c r="G310" s="62">
        <v>38538</v>
      </c>
      <c r="H310" s="63" t="s">
        <v>57</v>
      </c>
      <c r="I310" s="127" t="str">
        <f t="shared" si="17"/>
        <v/>
      </c>
      <c r="J310" s="133" t="str">
        <f t="shared" si="18"/>
        <v/>
      </c>
      <c r="L310" s="4" t="str">
        <f t="shared" si="19"/>
        <v/>
      </c>
    </row>
    <row r="311" spans="1:12">
      <c r="A311" s="47" t="s">
        <v>138</v>
      </c>
      <c r="B311" s="60">
        <v>2014</v>
      </c>
      <c r="C311" s="65"/>
      <c r="D311" s="62">
        <v>-150890</v>
      </c>
      <c r="E311" s="62">
        <v>189726</v>
      </c>
      <c r="F311" s="62" t="s">
        <v>57</v>
      </c>
      <c r="G311" s="62">
        <v>38835</v>
      </c>
      <c r="H311" s="63" t="s">
        <v>57</v>
      </c>
      <c r="I311" s="127">
        <f t="shared" si="17"/>
        <v>38835</v>
      </c>
      <c r="J311" s="133">
        <f t="shared" si="18"/>
        <v>38835</v>
      </c>
      <c r="K311" s="4" t="s">
        <v>19</v>
      </c>
      <c r="L311" s="4" t="str">
        <f t="shared" si="19"/>
        <v>Power Sector</v>
      </c>
    </row>
    <row r="312" spans="1:12">
      <c r="A312" s="59" t="s">
        <v>139</v>
      </c>
      <c r="B312" s="60">
        <v>2013</v>
      </c>
      <c r="C312" s="61" t="s">
        <v>53</v>
      </c>
      <c r="D312" s="62" t="s">
        <v>140</v>
      </c>
      <c r="E312" s="62">
        <v>6</v>
      </c>
      <c r="F312" s="62" t="s">
        <v>140</v>
      </c>
      <c r="G312" s="62" t="s">
        <v>140</v>
      </c>
      <c r="H312" s="63" t="s">
        <v>57</v>
      </c>
      <c r="I312" s="127" t="str">
        <f t="shared" si="17"/>
        <v/>
      </c>
      <c r="J312" s="133" t="str">
        <f t="shared" si="18"/>
        <v/>
      </c>
      <c r="L312" s="4" t="str">
        <f t="shared" si="19"/>
        <v/>
      </c>
    </row>
    <row r="313" spans="1:12">
      <c r="A313" s="64" t="s">
        <v>141</v>
      </c>
      <c r="B313" s="60">
        <v>2014</v>
      </c>
      <c r="C313" s="65"/>
      <c r="D313" s="62" t="s">
        <v>140</v>
      </c>
      <c r="E313" s="62">
        <v>5</v>
      </c>
      <c r="F313" s="62" t="s">
        <v>140</v>
      </c>
      <c r="G313" s="62" t="s">
        <v>140</v>
      </c>
      <c r="H313" s="63" t="s">
        <v>57</v>
      </c>
      <c r="I313" s="127" t="str">
        <f t="shared" si="17"/>
        <v/>
      </c>
      <c r="J313" s="133" t="str">
        <f t="shared" si="18"/>
        <v/>
      </c>
      <c r="L313" s="4" t="str">
        <f t="shared" si="19"/>
        <v/>
      </c>
    </row>
    <row r="314" spans="1:12">
      <c r="A314" s="59"/>
      <c r="B314" s="60"/>
      <c r="C314" s="65"/>
      <c r="D314" s="62"/>
      <c r="E314" s="62"/>
      <c r="F314" s="62"/>
      <c r="G314" s="62"/>
      <c r="H314" s="63"/>
      <c r="I314" s="127" t="str">
        <f t="shared" si="17"/>
        <v/>
      </c>
      <c r="J314" s="133" t="str">
        <f t="shared" si="18"/>
        <v/>
      </c>
      <c r="L314" s="4" t="str">
        <f t="shared" si="19"/>
        <v/>
      </c>
    </row>
    <row r="315" spans="1:12">
      <c r="A315" s="33" t="s">
        <v>142</v>
      </c>
      <c r="B315" s="34">
        <v>2013</v>
      </c>
      <c r="C315" s="35" t="s">
        <v>53</v>
      </c>
      <c r="D315" s="36" t="s">
        <v>57</v>
      </c>
      <c r="E315" s="36">
        <v>4962</v>
      </c>
      <c r="F315" s="36">
        <v>4955</v>
      </c>
      <c r="G315" s="36">
        <v>7</v>
      </c>
      <c r="H315" s="37" t="s">
        <v>57</v>
      </c>
      <c r="I315" s="127" t="str">
        <f t="shared" si="17"/>
        <v/>
      </c>
      <c r="J315" s="133" t="str">
        <f t="shared" si="18"/>
        <v/>
      </c>
      <c r="L315" s="4" t="str">
        <f t="shared" si="19"/>
        <v/>
      </c>
    </row>
    <row r="316" spans="1:12">
      <c r="A316" s="67" t="s">
        <v>143</v>
      </c>
      <c r="B316" s="34">
        <v>2014</v>
      </c>
      <c r="C316" s="42"/>
      <c r="D316" s="36" t="s">
        <v>57</v>
      </c>
      <c r="E316" s="36">
        <v>4719</v>
      </c>
      <c r="F316" s="36">
        <v>4704</v>
      </c>
      <c r="G316" s="36">
        <v>15</v>
      </c>
      <c r="H316" s="37" t="s">
        <v>57</v>
      </c>
      <c r="I316" s="127" t="str">
        <f t="shared" si="17"/>
        <v/>
      </c>
      <c r="J316" s="133" t="str">
        <f t="shared" si="18"/>
        <v/>
      </c>
      <c r="L316" s="4" t="str">
        <f t="shared" si="19"/>
        <v/>
      </c>
    </row>
    <row r="317" spans="1:12">
      <c r="A317" s="67"/>
      <c r="B317" s="60"/>
      <c r="C317" s="68"/>
      <c r="D317" s="62"/>
      <c r="E317" s="62"/>
      <c r="F317" s="62"/>
      <c r="G317" s="62"/>
      <c r="H317" s="63"/>
      <c r="I317" s="127" t="str">
        <f t="shared" si="17"/>
        <v/>
      </c>
      <c r="J317" s="133" t="str">
        <f t="shared" si="18"/>
        <v/>
      </c>
      <c r="L317" s="4" t="str">
        <f t="shared" si="19"/>
        <v/>
      </c>
    </row>
    <row r="318" spans="1:12">
      <c r="A318" s="59" t="s">
        <v>144</v>
      </c>
      <c r="B318" s="60">
        <v>2013</v>
      </c>
      <c r="C318" s="61" t="s">
        <v>53</v>
      </c>
      <c r="D318" s="62" t="s">
        <v>57</v>
      </c>
      <c r="E318" s="62">
        <v>4955</v>
      </c>
      <c r="F318" s="62">
        <v>4955</v>
      </c>
      <c r="G318" s="62" t="s">
        <v>57</v>
      </c>
      <c r="H318" s="63" t="s">
        <v>57</v>
      </c>
      <c r="I318" s="127" t="str">
        <f t="shared" si="17"/>
        <v/>
      </c>
      <c r="J318" s="133" t="str">
        <f t="shared" si="18"/>
        <v/>
      </c>
      <c r="L318" s="4" t="str">
        <f t="shared" si="19"/>
        <v/>
      </c>
    </row>
    <row r="319" spans="1:12">
      <c r="A319" s="64" t="s">
        <v>145</v>
      </c>
      <c r="B319" s="60">
        <v>2014</v>
      </c>
      <c r="C319" s="65"/>
      <c r="D319" s="62" t="s">
        <v>57</v>
      </c>
      <c r="E319" s="62">
        <v>4704</v>
      </c>
      <c r="F319" s="62">
        <v>4704</v>
      </c>
      <c r="G319" s="62" t="s">
        <v>57</v>
      </c>
      <c r="H319" s="63" t="s">
        <v>57</v>
      </c>
      <c r="I319" s="127">
        <f t="shared" si="17"/>
        <v>4704</v>
      </c>
      <c r="J319" s="133">
        <f t="shared" si="18"/>
        <v>0</v>
      </c>
      <c r="K319" s="4" t="s">
        <v>15</v>
      </c>
      <c r="L319" s="4" t="str">
        <f t="shared" si="19"/>
        <v>Power Sector</v>
      </c>
    </row>
    <row r="320" spans="1:12">
      <c r="A320" s="59"/>
      <c r="B320" s="60"/>
      <c r="C320" s="65"/>
      <c r="D320" s="62"/>
      <c r="E320" s="62"/>
      <c r="F320" s="62"/>
      <c r="G320" s="62"/>
      <c r="H320" s="63"/>
      <c r="I320" s="127" t="str">
        <f t="shared" si="17"/>
        <v/>
      </c>
      <c r="J320" s="133" t="str">
        <f t="shared" si="18"/>
        <v/>
      </c>
      <c r="L320" s="4" t="str">
        <f t="shared" si="19"/>
        <v/>
      </c>
    </row>
    <row r="321" spans="1:12">
      <c r="A321" s="59" t="s">
        <v>146</v>
      </c>
      <c r="B321" s="60">
        <v>2013</v>
      </c>
      <c r="C321" s="61" t="s">
        <v>53</v>
      </c>
      <c r="D321" s="62" t="s">
        <v>57</v>
      </c>
      <c r="E321" s="62">
        <v>7</v>
      </c>
      <c r="F321" s="62" t="s">
        <v>57</v>
      </c>
      <c r="G321" s="62">
        <v>7</v>
      </c>
      <c r="H321" s="63" t="s">
        <v>57</v>
      </c>
      <c r="I321" s="127" t="str">
        <f t="shared" si="17"/>
        <v/>
      </c>
      <c r="J321" s="133" t="str">
        <f t="shared" si="18"/>
        <v/>
      </c>
      <c r="L321" s="4" t="str">
        <f t="shared" si="19"/>
        <v/>
      </c>
    </row>
    <row r="322" spans="1:12">
      <c r="A322" s="82" t="s">
        <v>147</v>
      </c>
      <c r="B322" s="60">
        <v>2014</v>
      </c>
      <c r="C322" s="65"/>
      <c r="D322" s="62" t="s">
        <v>57</v>
      </c>
      <c r="E322" s="62">
        <v>15</v>
      </c>
      <c r="F322" s="62" t="s">
        <v>57</v>
      </c>
      <c r="G322" s="62">
        <v>15</v>
      </c>
      <c r="H322" s="63" t="s">
        <v>57</v>
      </c>
      <c r="I322" s="127">
        <f t="shared" si="17"/>
        <v>15</v>
      </c>
      <c r="J322" s="133">
        <f t="shared" si="18"/>
        <v>15</v>
      </c>
      <c r="K322" s="4" t="s">
        <v>19</v>
      </c>
      <c r="L322" s="4" t="str">
        <f t="shared" si="19"/>
        <v>Power Sector</v>
      </c>
    </row>
    <row r="323" spans="1:12">
      <c r="I323" s="127"/>
      <c r="J323" s="133"/>
    </row>
    <row r="324" spans="1:12">
      <c r="I324" s="127"/>
      <c r="J324" s="133"/>
    </row>
    <row r="325" spans="1:12">
      <c r="I325" s="127"/>
      <c r="J325" s="133"/>
    </row>
    <row r="326" spans="1:12">
      <c r="I326" s="127"/>
      <c r="J326" s="133"/>
    </row>
    <row r="327" spans="1:12">
      <c r="I327" s="127"/>
      <c r="J327" s="133"/>
    </row>
    <row r="328" spans="1:12">
      <c r="I328" s="127"/>
      <c r="J328" s="133"/>
    </row>
    <row r="329" spans="1:12">
      <c r="I329" s="127"/>
      <c r="J329" s="133"/>
    </row>
    <row r="330" spans="1:12">
      <c r="I330" s="127"/>
      <c r="J330" s="133"/>
    </row>
    <row r="331" spans="1:12">
      <c r="I331" s="127"/>
      <c r="J331" s="133"/>
    </row>
    <row r="332" spans="1:12">
      <c r="I332" s="127"/>
      <c r="J332" s="133"/>
    </row>
    <row r="333" spans="1:12">
      <c r="I333" s="127"/>
      <c r="J333" s="133"/>
    </row>
    <row r="334" spans="1:12">
      <c r="I334" s="127"/>
      <c r="J334" s="133"/>
    </row>
    <row r="335" spans="1:12">
      <c r="I335" s="127"/>
      <c r="J335" s="133"/>
    </row>
    <row r="336" spans="1:12">
      <c r="I336" s="127"/>
      <c r="J336" s="133"/>
    </row>
    <row r="337" spans="9:10">
      <c r="I337" s="127"/>
      <c r="J337" s="133"/>
    </row>
    <row r="338" spans="9:10">
      <c r="I338" s="127"/>
      <c r="J338" s="133"/>
    </row>
    <row r="339" spans="9:10">
      <c r="I339" s="127"/>
      <c r="J339" s="133"/>
    </row>
    <row r="340" spans="9:10">
      <c r="I340" s="127"/>
      <c r="J340" s="133"/>
    </row>
    <row r="341" spans="9:10">
      <c r="I341" s="127"/>
      <c r="J341" s="133"/>
    </row>
    <row r="342" spans="9:10">
      <c r="I342" s="127"/>
      <c r="J342" s="133"/>
    </row>
    <row r="343" spans="9:10">
      <c r="I343" s="127"/>
      <c r="J343" s="133"/>
    </row>
    <row r="344" spans="9:10">
      <c r="I344" s="127"/>
      <c r="J344" s="133"/>
    </row>
    <row r="345" spans="9:10">
      <c r="I345" s="127"/>
      <c r="J345" s="133"/>
    </row>
    <row r="346" spans="9:10">
      <c r="I346" s="127"/>
      <c r="J346" s="133"/>
    </row>
    <row r="347" spans="9:10">
      <c r="I347" s="127"/>
      <c r="J347" s="133"/>
    </row>
    <row r="348" spans="9:10">
      <c r="I348" s="127"/>
      <c r="J348" s="133"/>
    </row>
    <row r="349" spans="9:10">
      <c r="I349" s="127"/>
      <c r="J349" s="133"/>
    </row>
    <row r="350" spans="9:10">
      <c r="I350" s="127"/>
      <c r="J350" s="133"/>
    </row>
    <row r="351" spans="9:10">
      <c r="I351" s="127"/>
      <c r="J351" s="133"/>
    </row>
    <row r="352" spans="9:10">
      <c r="I352" s="127"/>
      <c r="J352" s="133"/>
    </row>
    <row r="353" spans="9:10">
      <c r="I353" s="127"/>
      <c r="J353" s="133"/>
    </row>
    <row r="354" spans="9:10">
      <c r="I354" s="127"/>
      <c r="J354" s="133"/>
    </row>
    <row r="355" spans="9:10">
      <c r="I355" s="127"/>
      <c r="J355" s="133"/>
    </row>
    <row r="356" spans="9:10">
      <c r="I356" s="127"/>
      <c r="J356" s="133"/>
    </row>
    <row r="357" spans="9:10">
      <c r="I357" s="127"/>
      <c r="J357" s="133"/>
    </row>
    <row r="358" spans="9:10">
      <c r="I358" s="127"/>
      <c r="J358" s="133"/>
    </row>
    <row r="359" spans="9:10">
      <c r="I359" s="127"/>
      <c r="J359" s="133"/>
    </row>
    <row r="360" spans="9:10">
      <c r="I360" s="127"/>
      <c r="J360" s="133"/>
    </row>
    <row r="361" spans="9:10">
      <c r="I361" s="127"/>
      <c r="J361" s="133"/>
    </row>
    <row r="362" spans="9:10">
      <c r="I362" s="127"/>
      <c r="J362" s="133"/>
    </row>
    <row r="363" spans="9:10">
      <c r="I363" s="127"/>
      <c r="J363" s="133"/>
    </row>
    <row r="364" spans="9:10">
      <c r="I364" s="127"/>
      <c r="J364" s="133"/>
    </row>
    <row r="365" spans="9:10">
      <c r="I365" s="127"/>
      <c r="J365" s="133"/>
    </row>
    <row r="366" spans="9:10">
      <c r="I366" s="127"/>
      <c r="J366" s="133"/>
    </row>
    <row r="367" spans="9:10">
      <c r="I367" s="127"/>
      <c r="J367" s="133"/>
    </row>
    <row r="368" spans="9:10">
      <c r="I368" s="127"/>
      <c r="J368" s="133"/>
    </row>
    <row r="369" spans="9:10">
      <c r="I369" s="127"/>
      <c r="J369" s="133"/>
    </row>
    <row r="370" spans="9:10">
      <c r="I370" s="127"/>
      <c r="J370" s="133"/>
    </row>
    <row r="371" spans="9:10">
      <c r="I371" s="127"/>
      <c r="J371" s="133"/>
    </row>
    <row r="372" spans="9:10">
      <c r="I372" s="127"/>
      <c r="J372" s="133"/>
    </row>
    <row r="373" spans="9:10">
      <c r="I373" s="127"/>
      <c r="J373" s="133"/>
    </row>
    <row r="374" spans="9:10">
      <c r="I374" s="127"/>
      <c r="J374" s="133"/>
    </row>
    <row r="375" spans="9:10">
      <c r="I375" s="127"/>
      <c r="J375" s="133"/>
    </row>
    <row r="376" spans="9:10">
      <c r="I376" s="127"/>
      <c r="J376" s="133"/>
    </row>
    <row r="377" spans="9:10">
      <c r="I377" s="127"/>
      <c r="J377" s="133"/>
    </row>
    <row r="378" spans="9:10">
      <c r="I378" s="127"/>
      <c r="J378" s="133"/>
    </row>
    <row r="379" spans="9:10">
      <c r="I379" s="127"/>
      <c r="J379" s="133"/>
    </row>
    <row r="380" spans="9:10">
      <c r="I380" s="127"/>
      <c r="J380" s="133"/>
    </row>
    <row r="381" spans="9:10">
      <c r="I381" s="127"/>
      <c r="J381" s="133"/>
    </row>
    <row r="382" spans="9:10">
      <c r="I382" s="127"/>
      <c r="J382" s="133"/>
    </row>
    <row r="383" spans="9:10">
      <c r="I383" s="127"/>
      <c r="J383" s="133"/>
    </row>
    <row r="384" spans="9:10">
      <c r="I384" s="127"/>
      <c r="J384" s="133"/>
    </row>
    <row r="385" spans="9:10">
      <c r="I385" s="127"/>
      <c r="J385" s="133"/>
    </row>
    <row r="386" spans="9:10">
      <c r="I386" s="127"/>
      <c r="J386" s="133"/>
    </row>
    <row r="387" spans="9:10">
      <c r="I387" s="127"/>
      <c r="J387" s="133"/>
    </row>
    <row r="388" spans="9:10">
      <c r="I388" s="127"/>
      <c r="J388" s="133"/>
    </row>
    <row r="389" spans="9:10">
      <c r="I389" s="127"/>
      <c r="J389" s="133"/>
    </row>
    <row r="390" spans="9:10">
      <c r="I390" s="127"/>
      <c r="J390" s="133"/>
    </row>
    <row r="391" spans="9:10">
      <c r="I391" s="127"/>
      <c r="J391" s="133"/>
    </row>
    <row r="392" spans="9:10">
      <c r="I392" s="127"/>
      <c r="J392" s="133"/>
    </row>
    <row r="393" spans="9:10">
      <c r="I393" s="127"/>
      <c r="J393" s="133"/>
    </row>
  </sheetData>
  <mergeCells count="32">
    <mergeCell ref="G168:G171"/>
    <mergeCell ref="H168:H171"/>
    <mergeCell ref="A173:A176"/>
    <mergeCell ref="B173:B176"/>
    <mergeCell ref="C173:C176"/>
    <mergeCell ref="D173:D176"/>
    <mergeCell ref="E173:E176"/>
    <mergeCell ref="F173:F176"/>
    <mergeCell ref="G173:G176"/>
    <mergeCell ref="H173:H176"/>
    <mergeCell ref="A168:A171"/>
    <mergeCell ref="B168:B171"/>
    <mergeCell ref="C168:C171"/>
    <mergeCell ref="D168:D171"/>
    <mergeCell ref="E168:E171"/>
    <mergeCell ref="F168:F171"/>
    <mergeCell ref="G6:G9"/>
    <mergeCell ref="H6:H9"/>
    <mergeCell ref="A11:A14"/>
    <mergeCell ref="B11:B14"/>
    <mergeCell ref="C11:C14"/>
    <mergeCell ref="D11:D14"/>
    <mergeCell ref="E11:E14"/>
    <mergeCell ref="F11:F14"/>
    <mergeCell ref="G11:G14"/>
    <mergeCell ref="H11:H14"/>
    <mergeCell ref="A6:A9"/>
    <mergeCell ref="B6:B9"/>
    <mergeCell ref="C6:C9"/>
    <mergeCell ref="D6:D9"/>
    <mergeCell ref="E6:E9"/>
    <mergeCell ref="F6:F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C64" zoomScale="85" zoomScaleNormal="85" workbookViewId="0">
      <selection activeCell="G97" sqref="D97:G99"/>
    </sheetView>
  </sheetViews>
  <sheetFormatPr defaultColWidth="8.7109375" defaultRowHeight="15"/>
  <cols>
    <col min="1" max="1" width="17.28515625" style="4" customWidth="1"/>
    <col min="2" max="2" width="21.42578125" style="4" customWidth="1"/>
    <col min="3" max="3" width="37" style="4" customWidth="1"/>
    <col min="4" max="4" width="40.28515625" style="4" bestFit="1" customWidth="1"/>
    <col min="5" max="5" width="12.42578125" style="4" bestFit="1" customWidth="1"/>
    <col min="6" max="6" width="52" style="4" customWidth="1"/>
    <col min="7" max="7" width="21.85546875" style="4" customWidth="1"/>
    <col min="8" max="8" width="39" style="4" customWidth="1"/>
    <col min="9" max="9" width="42.42578125" style="4" customWidth="1"/>
    <col min="10" max="10" width="40.28515625" style="4" bestFit="1" customWidth="1"/>
    <col min="11" max="16384" width="8.7109375" style="4"/>
  </cols>
  <sheetData>
    <row r="1" spans="1:11">
      <c r="A1" s="4" t="s">
        <v>209</v>
      </c>
      <c r="B1" s="4" t="s">
        <v>13</v>
      </c>
      <c r="C1" s="4" t="s">
        <v>12</v>
      </c>
      <c r="D1" s="4">
        <v>2014</v>
      </c>
      <c r="F1" s="8" t="s">
        <v>13</v>
      </c>
      <c r="G1" s="8" t="s">
        <v>12</v>
      </c>
      <c r="H1" s="4" t="s">
        <v>173</v>
      </c>
      <c r="I1" s="4" t="s">
        <v>239</v>
      </c>
      <c r="K1" s="4" t="s">
        <v>209</v>
      </c>
    </row>
    <row r="2" spans="1:11">
      <c r="A2" s="4" t="str">
        <f>CONCATENATE(B2,".",C2)</f>
        <v>Biomass.Agriculture (BTU)</v>
      </c>
      <c r="B2" s="4" t="s">
        <v>179</v>
      </c>
      <c r="C2" s="4" t="s">
        <v>11</v>
      </c>
      <c r="D2" s="4">
        <f>INDEX($H$2:$H$79,MATCH(A2,$K$2:$K$79,0),1)*About!$A$40</f>
        <v>18613232602560</v>
      </c>
      <c r="F2" s="4" t="s">
        <v>20</v>
      </c>
      <c r="G2" s="4" t="s">
        <v>171</v>
      </c>
      <c r="H2" s="9">
        <v>19638</v>
      </c>
      <c r="I2" s="9">
        <v>19638</v>
      </c>
      <c r="K2" s="4" t="str">
        <f>IF(LEFT(H2,3)="SUM","",CONCATENATE(F2,".",G2," (BTU)"))</f>
        <v>biomass.Agriculture (BTU)</v>
      </c>
    </row>
    <row r="3" spans="1:11">
      <c r="A3" s="4" t="str">
        <f t="shared" ref="A3:A49" si="0">CONCATENATE(B3,".",C3)</f>
        <v>Biomass.Cement and other carbonate use (BTU)</v>
      </c>
      <c r="B3" s="4" t="s">
        <v>179</v>
      </c>
      <c r="C3" s="4" t="s">
        <v>4</v>
      </c>
      <c r="D3" s="4">
        <f>INDEX($H$2:$H$79,MATCH(A3,$K$2:$K$79,0),1)*About!$A$40</f>
        <v>20306033978880</v>
      </c>
      <c r="F3" s="4" t="s">
        <v>17</v>
      </c>
      <c r="G3" s="4" t="s">
        <v>171</v>
      </c>
      <c r="H3" s="9">
        <v>41748</v>
      </c>
      <c r="I3" s="9">
        <v>41748</v>
      </c>
      <c r="K3" s="4" t="str">
        <f t="shared" ref="K3:K66" si="1">IF(LEFT(H3,3)="SUM","",CONCATENATE(F3,".",G3," (BTU)"))</f>
        <v>coal.Agriculture (BTU)</v>
      </c>
    </row>
    <row r="4" spans="1:11">
      <c r="A4" s="4" t="str">
        <f t="shared" si="0"/>
        <v>Biomass.Chemicals (BTU)</v>
      </c>
      <c r="B4" s="4" t="s">
        <v>179</v>
      </c>
      <c r="C4" s="4" t="s">
        <v>7</v>
      </c>
      <c r="D4" s="4">
        <f>INDEX($H$2:$H$79,MATCH(A4,$K$2:$K$79,0),1)*About!$A$40</f>
        <v>6490651637760</v>
      </c>
      <c r="F4" s="4" t="s">
        <v>14</v>
      </c>
      <c r="G4" s="4" t="s">
        <v>171</v>
      </c>
      <c r="H4" s="9">
        <v>5400</v>
      </c>
      <c r="I4" s="9">
        <v>5400</v>
      </c>
      <c r="K4" s="4" t="str">
        <f t="shared" si="1"/>
        <v>electricity.Agriculture (BTU)</v>
      </c>
    </row>
    <row r="5" spans="1:11">
      <c r="A5" s="4" t="str">
        <f t="shared" si="0"/>
        <v>Biomass.Iron and steel (BTU)</v>
      </c>
      <c r="B5" s="4" t="s">
        <v>179</v>
      </c>
      <c r="C5" s="4" t="s">
        <v>6</v>
      </c>
      <c r="D5" s="4">
        <f>INDEX($H$2:$H$79,MATCH(A5,$K$2:$K$79,0),1)*About!$A$40</f>
        <v>1895634240</v>
      </c>
      <c r="F5" s="4" t="s">
        <v>19</v>
      </c>
      <c r="G5" s="4" t="s">
        <v>171</v>
      </c>
      <c r="H5" s="9">
        <v>900</v>
      </c>
      <c r="I5" s="9">
        <v>900</v>
      </c>
      <c r="K5" s="4" t="str">
        <f t="shared" si="1"/>
        <v>heat.Agriculture (BTU)</v>
      </c>
    </row>
    <row r="6" spans="1:11">
      <c r="A6" s="4" t="str">
        <f t="shared" si="0"/>
        <v>Biomass.Mining (BTU)</v>
      </c>
      <c r="B6" s="4" t="s">
        <v>179</v>
      </c>
      <c r="C6" s="4" t="s">
        <v>8</v>
      </c>
      <c r="D6" s="4">
        <f>INDEX($H$2:$H$79,MATCH(A6,$K$2:$K$79,0),1)*About!$A$40</f>
        <v>38860501920</v>
      </c>
      <c r="F6" s="4" t="s">
        <v>15</v>
      </c>
      <c r="G6" s="4" t="s">
        <v>171</v>
      </c>
      <c r="H6" s="9">
        <v>4276</v>
      </c>
      <c r="I6" s="9">
        <v>4276</v>
      </c>
      <c r="K6" s="4" t="str">
        <f t="shared" si="1"/>
        <v>natural gas.Agriculture (BTU)</v>
      </c>
    </row>
    <row r="7" spans="1:11">
      <c r="A7" s="4" t="str">
        <f t="shared" si="0"/>
        <v>Biomass.Natural gas and petroleum systems (BTU)</v>
      </c>
      <c r="B7" s="4" t="s">
        <v>179</v>
      </c>
      <c r="C7" s="4" t="s">
        <v>5</v>
      </c>
      <c r="D7" s="4">
        <f>INDEX($H$2:$H$79,MATCH(A7,$K$2:$K$79,0),1)*About!$A$40</f>
        <v>26485801601280</v>
      </c>
      <c r="F7" s="4" t="s">
        <v>16</v>
      </c>
      <c r="G7" s="4" t="s">
        <v>171</v>
      </c>
      <c r="H7" s="9">
        <v>72497</v>
      </c>
      <c r="I7" s="9">
        <v>72497</v>
      </c>
      <c r="K7" s="4" t="str">
        <f t="shared" si="1"/>
        <v>petroleum diesel.Agriculture (BTU)</v>
      </c>
    </row>
    <row r="8" spans="1:11">
      <c r="A8" s="4" t="str">
        <f t="shared" si="0"/>
        <v>Biomass.Other industries (BTU)</v>
      </c>
      <c r="B8" s="4" t="s">
        <v>179</v>
      </c>
      <c r="C8" s="4" t="s">
        <v>10</v>
      </c>
      <c r="D8" s="4">
        <f>INDEX($H$2:$H$79,MATCH(A8,$K$2:$K$79,0),1)*About!$A$40</f>
        <v>87798195459840</v>
      </c>
      <c r="H8" s="9"/>
      <c r="K8" s="4" t="str">
        <f t="shared" si="1"/>
        <v>. (BTU)</v>
      </c>
    </row>
    <row r="9" spans="1:11">
      <c r="A9" s="4" t="str">
        <f t="shared" si="0"/>
        <v>Biomass.Waste management (BTU)</v>
      </c>
      <c r="B9" s="4" t="s">
        <v>179</v>
      </c>
      <c r="C9" s="4" t="s">
        <v>9</v>
      </c>
      <c r="D9" s="4">
        <f>INDEX($H$2:$H$79,MATCH(A9,$K$2:$K$79,0),1)*About!$A$40</f>
        <v>4739085600000</v>
      </c>
      <c r="F9" s="8" t="s">
        <v>182</v>
      </c>
      <c r="G9" s="8" t="s">
        <v>12</v>
      </c>
      <c r="H9" s="4" t="s">
        <v>233</v>
      </c>
      <c r="I9" s="4" t="s">
        <v>183</v>
      </c>
      <c r="K9" s="4" t="str">
        <f t="shared" si="1"/>
        <v/>
      </c>
    </row>
    <row r="10" spans="1:11">
      <c r="A10" s="4" t="str">
        <f t="shared" si="0"/>
        <v>Coal.Agriculture (BTU)</v>
      </c>
      <c r="B10" s="4" t="s">
        <v>177</v>
      </c>
      <c r="C10" s="4" t="s">
        <v>11</v>
      </c>
      <c r="D10" s="4">
        <f>INDEX($H$2:$H$79,MATCH(A10,$K$2:$K$79,0),1)*About!$A$40</f>
        <v>39569469125760</v>
      </c>
      <c r="F10" s="4" t="s">
        <v>20</v>
      </c>
      <c r="G10" s="4" t="s">
        <v>243</v>
      </c>
      <c r="H10" s="9">
        <v>21424</v>
      </c>
      <c r="I10" s="9">
        <v>21424</v>
      </c>
      <c r="K10" s="4" t="str">
        <f t="shared" si="1"/>
        <v>biomass.Cement and Other Carbonate Use (BTU)</v>
      </c>
    </row>
    <row r="11" spans="1:11">
      <c r="A11" s="4" t="str">
        <f t="shared" si="0"/>
        <v>Coal.Cement and other carbonate use (BTU)</v>
      </c>
      <c r="B11" s="4" t="s">
        <v>177</v>
      </c>
      <c r="C11" s="4" t="s">
        <v>4</v>
      </c>
      <c r="D11" s="4">
        <f>INDEX($H$2:$H$79,MATCH(A11,$K$2:$K$79,0),1)*About!$A$40</f>
        <v>27901840378560</v>
      </c>
      <c r="F11" s="4" t="s">
        <v>17</v>
      </c>
      <c r="G11" s="4" t="s">
        <v>243</v>
      </c>
      <c r="H11" s="9">
        <v>29438</v>
      </c>
      <c r="I11" s="9">
        <v>29350</v>
      </c>
      <c r="K11" s="4" t="str">
        <f t="shared" si="1"/>
        <v>coal.Cement and Other Carbonate Use (BTU)</v>
      </c>
    </row>
    <row r="12" spans="1:11">
      <c r="A12" s="4" t="str">
        <f t="shared" si="0"/>
        <v>Coal.Chemicals (BTU)</v>
      </c>
      <c r="B12" s="4" t="s">
        <v>177</v>
      </c>
      <c r="C12" s="4" t="s">
        <v>7</v>
      </c>
      <c r="D12" s="4">
        <f>INDEX($H$2:$H$79,MATCH(A12,$K$2:$K$79,0),1)*About!$A$40</f>
        <v>5478382953600</v>
      </c>
      <c r="F12" s="4" t="s">
        <v>14</v>
      </c>
      <c r="G12" s="4" t="s">
        <v>243</v>
      </c>
      <c r="H12" s="9">
        <v>16234</v>
      </c>
      <c r="I12" s="9">
        <v>16234</v>
      </c>
      <c r="K12" s="4" t="str">
        <f t="shared" si="1"/>
        <v>electricity.Cement and Other Carbonate Use (BTU)</v>
      </c>
    </row>
    <row r="13" spans="1:11">
      <c r="A13" s="4" t="str">
        <f t="shared" si="0"/>
        <v>Coal.Iron and steel (BTU)</v>
      </c>
      <c r="B13" s="4" t="s">
        <v>177</v>
      </c>
      <c r="C13" s="4" t="s">
        <v>6</v>
      </c>
      <c r="D13" s="4">
        <f>INDEX($H$2:$H$79,MATCH(A13,$K$2:$K$79,0),1)*About!$A$40</f>
        <v>113993017205280</v>
      </c>
      <c r="F13" s="4" t="s">
        <v>19</v>
      </c>
      <c r="G13" s="4" t="s">
        <v>243</v>
      </c>
      <c r="H13" s="9">
        <v>1330</v>
      </c>
      <c r="I13" s="9">
        <v>1330</v>
      </c>
      <c r="K13" s="4" t="str">
        <f t="shared" si="1"/>
        <v>heat.Cement and Other Carbonate Use (BTU)</v>
      </c>
    </row>
    <row r="14" spans="1:11">
      <c r="A14" s="4" t="str">
        <f t="shared" si="0"/>
        <v>Coal.Mining (BTU)</v>
      </c>
      <c r="B14" s="4" t="s">
        <v>177</v>
      </c>
      <c r="C14" s="4" t="s">
        <v>8</v>
      </c>
      <c r="D14" s="4">
        <f>INDEX($H$2:$H$79,MATCH(A14,$K$2:$K$79,0),1)*About!$A$40</f>
        <v>893791544160</v>
      </c>
      <c r="F14" s="4" t="s">
        <v>15</v>
      </c>
      <c r="G14" s="4" t="s">
        <v>243</v>
      </c>
      <c r="H14" s="9">
        <v>43430</v>
      </c>
      <c r="I14" s="9">
        <v>43409</v>
      </c>
      <c r="K14" s="4" t="str">
        <f t="shared" si="1"/>
        <v>natural gas.Cement and Other Carbonate Use (BTU)</v>
      </c>
    </row>
    <row r="15" spans="1:11">
      <c r="A15" s="4" t="str">
        <f t="shared" si="0"/>
        <v>Coal.Natural gas and petroleum systems (BTU)</v>
      </c>
      <c r="B15" s="4" t="s">
        <v>177</v>
      </c>
      <c r="C15" s="4" t="s">
        <v>5</v>
      </c>
      <c r="D15" s="4">
        <f>INDEX($H$2:$H$79,MATCH(A15,$K$2:$K$79,0),1)*About!$A$40</f>
        <v>185772155520</v>
      </c>
      <c r="F15" s="4" t="s">
        <v>16</v>
      </c>
      <c r="G15" s="4" t="s">
        <v>243</v>
      </c>
      <c r="H15" s="9">
        <v>4111</v>
      </c>
      <c r="I15" s="9">
        <v>4109</v>
      </c>
      <c r="K15" s="4" t="str">
        <f t="shared" si="1"/>
        <v>petroleum diesel.Cement and Other Carbonate Use (BTU)</v>
      </c>
    </row>
    <row r="16" spans="1:11">
      <c r="A16" s="4" t="str">
        <f t="shared" si="0"/>
        <v>Coal.Other industries (BTU)</v>
      </c>
      <c r="B16" s="4" t="s">
        <v>177</v>
      </c>
      <c r="C16" s="4" t="s">
        <v>10</v>
      </c>
      <c r="D16" s="4">
        <f>INDEX($H$2:$H$79,MATCH(A16,$K$2:$K$79,0),1)*About!$A$40</f>
        <v>434658505243680</v>
      </c>
      <c r="F16"/>
      <c r="G16"/>
      <c r="H16"/>
      <c r="K16" s="4" t="str">
        <f t="shared" si="1"/>
        <v>. (BTU)</v>
      </c>
    </row>
    <row r="17" spans="1:11">
      <c r="A17" s="4" t="str">
        <f t="shared" si="0"/>
        <v>Coal.Waste management (BTU)</v>
      </c>
      <c r="B17" s="4" t="s">
        <v>177</v>
      </c>
      <c r="C17" s="4" t="s">
        <v>9</v>
      </c>
      <c r="D17" s="4">
        <f>INDEX($H$2:$H$79,MATCH(A17,$K$2:$K$79,0),1)*About!$A$40</f>
        <v>4822493506560</v>
      </c>
      <c r="F17" s="8" t="s">
        <v>182</v>
      </c>
      <c r="G17" s="8" t="s">
        <v>12</v>
      </c>
      <c r="H17" s="4" t="s">
        <v>233</v>
      </c>
      <c r="I17" s="4" t="s">
        <v>183</v>
      </c>
      <c r="K17" s="4" t="str">
        <f t="shared" si="1"/>
        <v/>
      </c>
    </row>
    <row r="18" spans="1:11">
      <c r="A18" s="4" t="str">
        <f t="shared" si="0"/>
        <v>Electricity.Agriculture (BTU)</v>
      </c>
      <c r="B18" s="4" t="s">
        <v>22</v>
      </c>
      <c r="C18" s="4" t="s">
        <v>11</v>
      </c>
      <c r="D18" s="4">
        <f>INDEX($H$2:$H$79,MATCH(A18,$K$2:$K$79,0),1)*About!$A$40</f>
        <v>5118212448000</v>
      </c>
      <c r="F18" s="4" t="s">
        <v>20</v>
      </c>
      <c r="G18" s="4" t="s">
        <v>234</v>
      </c>
      <c r="H18" s="9">
        <v>2</v>
      </c>
      <c r="I18" s="9">
        <v>2</v>
      </c>
      <c r="K18" s="4" t="str">
        <f t="shared" si="1"/>
        <v>biomass.Iron and Steel (BTU)</v>
      </c>
    </row>
    <row r="19" spans="1:11">
      <c r="A19" s="4" t="str">
        <f t="shared" si="0"/>
        <v>Electricity.Cement and other carbonate use (BTU)</v>
      </c>
      <c r="B19" s="4" t="s">
        <v>22</v>
      </c>
      <c r="C19" s="4" t="s">
        <v>4</v>
      </c>
      <c r="D19" s="4">
        <f>INDEX($H$2:$H$79,MATCH(A19,$K$2:$K$79,0),1)*About!$A$40</f>
        <v>15386863126080</v>
      </c>
      <c r="F19" s="4" t="s">
        <v>17</v>
      </c>
      <c r="G19" s="4" t="s">
        <v>234</v>
      </c>
      <c r="H19" s="9">
        <v>120269</v>
      </c>
      <c r="I19" s="9">
        <v>21725</v>
      </c>
      <c r="K19" s="4" t="str">
        <f t="shared" si="1"/>
        <v>coal.Iron and Steel (BTU)</v>
      </c>
    </row>
    <row r="20" spans="1:11">
      <c r="A20" s="4" t="str">
        <f t="shared" si="0"/>
        <v>Electricity.Chemicals (BTU)</v>
      </c>
      <c r="B20" s="4" t="s">
        <v>22</v>
      </c>
      <c r="C20" s="4" t="s">
        <v>7</v>
      </c>
      <c r="D20" s="4">
        <f>INDEX($H$2:$H$79,MATCH(A20,$K$2:$K$79,0),1)*About!$A$40</f>
        <v>24133319509440</v>
      </c>
      <c r="F20" s="4" t="s">
        <v>14</v>
      </c>
      <c r="G20" s="4" t="s">
        <v>234</v>
      </c>
      <c r="H20" s="9">
        <v>29773</v>
      </c>
      <c r="I20" s="9">
        <v>29773</v>
      </c>
      <c r="K20" s="4" t="str">
        <f t="shared" si="1"/>
        <v>electricity.Iron and Steel (BTU)</v>
      </c>
    </row>
    <row r="21" spans="1:11">
      <c r="A21" s="4" t="str">
        <f t="shared" si="0"/>
        <v>Electricity.Iron and steel (BTU)</v>
      </c>
      <c r="B21" s="4" t="s">
        <v>22</v>
      </c>
      <c r="C21" s="4" t="s">
        <v>6</v>
      </c>
      <c r="D21" s="4">
        <f>INDEX($H$2:$H$79,MATCH(A21,$K$2:$K$79,0),1)*About!$A$40</f>
        <v>28219359113760</v>
      </c>
      <c r="F21" s="4" t="s">
        <v>19</v>
      </c>
      <c r="G21" s="4" t="s">
        <v>234</v>
      </c>
      <c r="H21" s="9">
        <v>9379</v>
      </c>
      <c r="I21" s="9">
        <v>9379</v>
      </c>
      <c r="K21" s="4" t="str">
        <f t="shared" si="1"/>
        <v>heat.Iron and Steel (BTU)</v>
      </c>
    </row>
    <row r="22" spans="1:11">
      <c r="A22" s="4" t="str">
        <f t="shared" si="0"/>
        <v>Electricity.Mining (BTU)</v>
      </c>
      <c r="B22" s="4" t="s">
        <v>22</v>
      </c>
      <c r="C22" s="4" t="s">
        <v>8</v>
      </c>
      <c r="D22" s="4">
        <f>INDEX($H$2:$H$79,MATCH(A22,$K$2:$K$79,0),1)*About!$A$40</f>
        <v>26704747356000</v>
      </c>
      <c r="F22" s="4" t="s">
        <v>15</v>
      </c>
      <c r="G22" s="4" t="s">
        <v>234</v>
      </c>
      <c r="H22" s="9">
        <v>51528</v>
      </c>
      <c r="I22" s="9">
        <v>47685</v>
      </c>
      <c r="K22" s="4" t="str">
        <f t="shared" si="1"/>
        <v>natural gas.Iron and Steel (BTU)</v>
      </c>
    </row>
    <row r="23" spans="1:11">
      <c r="A23" s="4" t="str">
        <f t="shared" si="0"/>
        <v>Electricity.Natural gas and petroleum systems (BTU)</v>
      </c>
      <c r="B23" s="4" t="s">
        <v>22</v>
      </c>
      <c r="C23" s="4" t="s">
        <v>5</v>
      </c>
      <c r="D23" s="4">
        <f>INDEX($H$2:$H$79,MATCH(A23,$K$2:$K$79,0),1)*About!$A$40</f>
        <v>9181504441440</v>
      </c>
      <c r="F23" s="4" t="s">
        <v>16</v>
      </c>
      <c r="G23" s="4" t="s">
        <v>234</v>
      </c>
      <c r="H23" s="9">
        <v>705</v>
      </c>
      <c r="I23" s="9">
        <v>705</v>
      </c>
      <c r="K23" s="4" t="str">
        <f t="shared" si="1"/>
        <v>petroleum diesel.Iron and Steel (BTU)</v>
      </c>
    </row>
    <row r="24" spans="1:11">
      <c r="A24" s="4" t="str">
        <f t="shared" si="0"/>
        <v>Electricity.Other industries (BTU)</v>
      </c>
      <c r="B24" s="4" t="s">
        <v>22</v>
      </c>
      <c r="C24" s="4" t="s">
        <v>10</v>
      </c>
      <c r="D24" s="4">
        <f>INDEX($H$2:$H$79,MATCH(A24,$K$2:$K$79,0),1)*About!$A$40</f>
        <v>88171635405120</v>
      </c>
      <c r="F24"/>
      <c r="G24"/>
      <c r="H24"/>
      <c r="K24" s="4" t="str">
        <f t="shared" si="1"/>
        <v>. (BTU)</v>
      </c>
    </row>
    <row r="25" spans="1:11">
      <c r="A25" s="4" t="str">
        <f t="shared" si="0"/>
        <v>Electricity.Waste management (BTU)</v>
      </c>
      <c r="B25" s="4" t="s">
        <v>22</v>
      </c>
      <c r="C25" s="4" t="s">
        <v>9</v>
      </c>
      <c r="D25" s="4">
        <f>INDEX($H$2:$H$79,MATCH(A25,$K$2:$K$79,0),1)*About!$A$40</f>
        <v>9114209425920</v>
      </c>
      <c r="F25" s="8" t="s">
        <v>182</v>
      </c>
      <c r="G25" s="8" t="s">
        <v>12</v>
      </c>
      <c r="H25" s="4" t="s">
        <v>233</v>
      </c>
      <c r="I25" s="4" t="s">
        <v>183</v>
      </c>
      <c r="K25" s="4" t="str">
        <f t="shared" si="1"/>
        <v/>
      </c>
    </row>
    <row r="26" spans="1:11">
      <c r="A26" s="4" t="str">
        <f t="shared" si="0"/>
        <v>Heat.Agriculture (BTU)</v>
      </c>
      <c r="B26" s="4" t="s">
        <v>26</v>
      </c>
      <c r="C26" s="4" t="s">
        <v>11</v>
      </c>
      <c r="D26" s="4">
        <f>INDEX($H$2:$H$79,MATCH(A26,$K$2:$K$79,0),1)*About!$A$40</f>
        <v>853035408000</v>
      </c>
      <c r="F26" s="4" t="s">
        <v>20</v>
      </c>
      <c r="G26" s="4" t="s">
        <v>2</v>
      </c>
      <c r="H26" s="9">
        <v>41</v>
      </c>
      <c r="I26" s="9">
        <v>41</v>
      </c>
      <c r="K26" s="4" t="str">
        <f t="shared" si="1"/>
        <v>biomass.mining (BTU)</v>
      </c>
    </row>
    <row r="27" spans="1:11">
      <c r="A27" s="4" t="str">
        <f t="shared" si="0"/>
        <v>Heat.Cement and other carbonate use (BTU)</v>
      </c>
      <c r="B27" s="4" t="s">
        <v>26</v>
      </c>
      <c r="C27" s="4" t="s">
        <v>4</v>
      </c>
      <c r="D27" s="4">
        <f>INDEX($H$2:$H$79,MATCH(A27,$K$2:$K$79,0),1)*About!$A$40</f>
        <v>1260596769600</v>
      </c>
      <c r="F27" s="4" t="s">
        <v>17</v>
      </c>
      <c r="G27" s="4" t="s">
        <v>2</v>
      </c>
      <c r="H27" s="9">
        <v>943</v>
      </c>
      <c r="I27" s="9">
        <v>921</v>
      </c>
      <c r="K27" s="4" t="str">
        <f t="shared" si="1"/>
        <v>coal.mining (BTU)</v>
      </c>
    </row>
    <row r="28" spans="1:11">
      <c r="A28" s="4" t="str">
        <f t="shared" si="0"/>
        <v>Heat.Chemicals (BTU)</v>
      </c>
      <c r="B28" s="4" t="s">
        <v>26</v>
      </c>
      <c r="C28" s="4" t="s">
        <v>7</v>
      </c>
      <c r="D28" s="4">
        <f>INDEX($H$2:$H$79,MATCH(A28,$K$2:$K$79,0),1)*About!$A$40</f>
        <v>18835021808640</v>
      </c>
      <c r="F28" s="4" t="s">
        <v>14</v>
      </c>
      <c r="G28" s="4" t="s">
        <v>2</v>
      </c>
      <c r="H28" s="9">
        <v>28175</v>
      </c>
      <c r="I28" s="9">
        <v>28175</v>
      </c>
      <c r="K28" s="4" t="str">
        <f t="shared" si="1"/>
        <v>electricity.mining (BTU)</v>
      </c>
    </row>
    <row r="29" spans="1:11">
      <c r="A29" s="4" t="str">
        <f t="shared" si="0"/>
        <v>Heat.Iron and steel (BTU)</v>
      </c>
      <c r="B29" s="4" t="s">
        <v>26</v>
      </c>
      <c r="C29" s="4" t="s">
        <v>6</v>
      </c>
      <c r="D29" s="4">
        <f>INDEX($H$2:$H$79,MATCH(A29,$K$2:$K$79,0),1)*About!$A$40</f>
        <v>8889576768480</v>
      </c>
      <c r="F29" s="4" t="s">
        <v>19</v>
      </c>
      <c r="G29" s="4" t="s">
        <v>2</v>
      </c>
      <c r="H29" s="9">
        <v>4126</v>
      </c>
      <c r="I29" s="9">
        <v>4126</v>
      </c>
      <c r="K29" s="4" t="str">
        <f t="shared" si="1"/>
        <v>heat.mining (BTU)</v>
      </c>
    </row>
    <row r="30" spans="1:11">
      <c r="A30" s="4" t="str">
        <f t="shared" si="0"/>
        <v>Heat.Mining (BTU)</v>
      </c>
      <c r="B30" s="4" t="s">
        <v>26</v>
      </c>
      <c r="C30" s="4" t="s">
        <v>8</v>
      </c>
      <c r="D30" s="4">
        <f>INDEX($H$2:$H$79,MATCH(A30,$K$2:$K$79,0),1)*About!$A$40</f>
        <v>3910693437120</v>
      </c>
      <c r="F30" s="4" t="s">
        <v>15</v>
      </c>
      <c r="G30" s="4" t="s">
        <v>2</v>
      </c>
      <c r="H30" s="9">
        <v>1238</v>
      </c>
      <c r="I30" s="9">
        <v>519</v>
      </c>
      <c r="K30" s="4" t="str">
        <f t="shared" si="1"/>
        <v>natural gas.mining (BTU)</v>
      </c>
    </row>
    <row r="31" spans="1:11">
      <c r="A31" s="4" t="str">
        <f t="shared" si="0"/>
        <v>Heat.Natural gas and petroleum systems (BTU)</v>
      </c>
      <c r="B31" s="4" t="s">
        <v>26</v>
      </c>
      <c r="C31" s="4" t="s">
        <v>5</v>
      </c>
      <c r="D31" s="4">
        <f>INDEX($H$2:$H$79,MATCH(A31,$K$2:$K$79,0),1)*About!$A$40</f>
        <v>1463429633280</v>
      </c>
      <c r="F31" s="4" t="s">
        <v>16</v>
      </c>
      <c r="G31" s="4" t="s">
        <v>2</v>
      </c>
      <c r="H31" s="9">
        <v>3757</v>
      </c>
      <c r="I31" s="9">
        <v>3009</v>
      </c>
      <c r="K31" s="4" t="str">
        <f t="shared" si="1"/>
        <v>petroleum diesel.mining (BTU)</v>
      </c>
    </row>
    <row r="32" spans="1:11">
      <c r="A32" s="4" t="str">
        <f t="shared" si="0"/>
        <v>Heat.Other industries (BTU)</v>
      </c>
      <c r="B32" s="4" t="s">
        <v>26</v>
      </c>
      <c r="C32" s="4" t="s">
        <v>10</v>
      </c>
      <c r="D32" s="4">
        <f>INDEX($H$2:$H$79,MATCH(A32,$K$2:$K$79,0),1)*About!$A$40</f>
        <v>46952016673440</v>
      </c>
      <c r="F32"/>
      <c r="G32"/>
      <c r="H32"/>
      <c r="I32"/>
      <c r="K32" s="4" t="str">
        <f t="shared" si="1"/>
        <v>. (BTU)</v>
      </c>
    </row>
    <row r="33" spans="1:11">
      <c r="A33" s="4" t="str">
        <f t="shared" si="0"/>
        <v>Heat.Waste management (BTU)</v>
      </c>
      <c r="B33" s="4" t="s">
        <v>26</v>
      </c>
      <c r="C33" s="4" t="s">
        <v>9</v>
      </c>
      <c r="D33" s="4">
        <f>INDEX($H$2:$H$79,MATCH(A33,$K$2:$K$79,0),1)*About!$A$40</f>
        <v>726027913920</v>
      </c>
      <c r="F33" s="8" t="s">
        <v>13</v>
      </c>
      <c r="G33" s="8" t="s">
        <v>174</v>
      </c>
      <c r="H33" s="4" t="s">
        <v>233</v>
      </c>
      <c r="I33" s="4" t="s">
        <v>183</v>
      </c>
      <c r="K33" s="4" t="str">
        <f t="shared" si="1"/>
        <v/>
      </c>
    </row>
    <row r="34" spans="1:11">
      <c r="A34" s="4" t="str">
        <f t="shared" si="0"/>
        <v>Natural Gas.Agriculture (BTU)</v>
      </c>
      <c r="B34" s="4" t="s">
        <v>178</v>
      </c>
      <c r="C34" s="4" t="s">
        <v>11</v>
      </c>
      <c r="D34" s="4">
        <f>INDEX($H$2:$H$79,MATCH(A34,$K$2:$K$79,0),1)*About!$A$40</f>
        <v>4052866005120</v>
      </c>
      <c r="F34" s="4" t="s">
        <v>20</v>
      </c>
      <c r="G34" s="4" t="s">
        <v>1</v>
      </c>
      <c r="H34" s="9">
        <v>5000</v>
      </c>
      <c r="I34" s="9">
        <v>2829</v>
      </c>
      <c r="K34" s="4" t="str">
        <f t="shared" si="1"/>
        <v>biomass.waste management (BTU)</v>
      </c>
    </row>
    <row r="35" spans="1:11">
      <c r="A35" s="4" t="str">
        <f t="shared" si="0"/>
        <v>Natural Gas.Cement and other carbonate use (BTU)</v>
      </c>
      <c r="B35" s="4" t="s">
        <v>178</v>
      </c>
      <c r="C35" s="4" t="s">
        <v>4</v>
      </c>
      <c r="D35" s="4">
        <f>INDEX($H$2:$H$79,MATCH(A35,$K$2:$K$79,0),1)*About!$A$40</f>
        <v>41163697521600</v>
      </c>
      <c r="F35" s="4" t="s">
        <v>17</v>
      </c>
      <c r="G35" s="4" t="s">
        <v>1</v>
      </c>
      <c r="H35" s="9">
        <v>5088</v>
      </c>
      <c r="I35" s="9">
        <v>3696</v>
      </c>
      <c r="K35" s="4" t="str">
        <f t="shared" si="1"/>
        <v>coal.waste management (BTU)</v>
      </c>
    </row>
    <row r="36" spans="1:11">
      <c r="A36" s="4" t="str">
        <f t="shared" si="0"/>
        <v>Natural Gas.Chemicals (BTU)</v>
      </c>
      <c r="B36" s="4" t="s">
        <v>178</v>
      </c>
      <c r="C36" s="4" t="s">
        <v>7</v>
      </c>
      <c r="D36" s="4">
        <f>INDEX($H$2:$H$79,MATCH(A36,$K$2:$K$79,0),1)*About!$A$40</f>
        <v>96556973465760</v>
      </c>
      <c r="F36" s="4" t="s">
        <v>14</v>
      </c>
      <c r="G36" s="4" t="s">
        <v>1</v>
      </c>
      <c r="H36" s="9">
        <v>9616</v>
      </c>
      <c r="I36" s="9">
        <v>9616</v>
      </c>
      <c r="K36" s="4" t="str">
        <f t="shared" si="1"/>
        <v>electricity.waste management (BTU)</v>
      </c>
    </row>
    <row r="37" spans="1:11">
      <c r="A37" s="4" t="str">
        <f t="shared" si="0"/>
        <v>Natural Gas.Iron and steel (BTU)</v>
      </c>
      <c r="B37" s="4" t="s">
        <v>178</v>
      </c>
      <c r="C37" s="4" t="s">
        <v>6</v>
      </c>
      <c r="D37" s="4">
        <f>INDEX($H$2:$H$79,MATCH(A37,$K$2:$K$79,0),1)*About!$A$40</f>
        <v>48839120559360</v>
      </c>
      <c r="F37" s="4" t="s">
        <v>19</v>
      </c>
      <c r="G37" s="4" t="s">
        <v>1</v>
      </c>
      <c r="H37" s="9">
        <v>766</v>
      </c>
      <c r="I37" s="9">
        <v>766</v>
      </c>
      <c r="K37" s="4" t="str">
        <f t="shared" si="1"/>
        <v>heat.waste management (BTU)</v>
      </c>
    </row>
    <row r="38" spans="1:11">
      <c r="A38" s="4" t="str">
        <f t="shared" si="0"/>
        <v>Natural Gas.Mining (BTU)</v>
      </c>
      <c r="B38" s="4" t="s">
        <v>178</v>
      </c>
      <c r="C38" s="4" t="s">
        <v>8</v>
      </c>
      <c r="D38" s="4">
        <f>INDEX($H$2:$H$79,MATCH(A38,$K$2:$K$79,0),1)*About!$A$40</f>
        <v>1173397594560</v>
      </c>
      <c r="F38" s="4" t="s">
        <v>15</v>
      </c>
      <c r="G38" s="4" t="s">
        <v>1</v>
      </c>
      <c r="H38" s="9">
        <v>2883</v>
      </c>
      <c r="I38" s="9">
        <v>2385</v>
      </c>
      <c r="K38" s="4" t="str">
        <f t="shared" si="1"/>
        <v>natural gas.waste management (BTU)</v>
      </c>
    </row>
    <row r="39" spans="1:11">
      <c r="A39" s="4" t="str">
        <f t="shared" si="0"/>
        <v>Natural Gas.Natural gas and petroleum systems (BTU)</v>
      </c>
      <c r="B39" s="4" t="s">
        <v>178</v>
      </c>
      <c r="C39" s="4" t="s">
        <v>5</v>
      </c>
      <c r="D39" s="4">
        <f>INDEX($H$2:$H$79,MATCH(A39,$K$2:$K$79,0),1)*About!$A$40</f>
        <v>156332955772800</v>
      </c>
      <c r="F39" s="4" t="s">
        <v>16</v>
      </c>
      <c r="G39" s="4" t="s">
        <v>1</v>
      </c>
      <c r="H39" s="9">
        <v>5217</v>
      </c>
      <c r="I39" s="9">
        <v>5199</v>
      </c>
      <c r="K39" s="4" t="str">
        <f t="shared" si="1"/>
        <v>petroleum diesel.waste management (BTU)</v>
      </c>
    </row>
    <row r="40" spans="1:11">
      <c r="A40" s="4" t="str">
        <f t="shared" si="0"/>
        <v>Natural Gas.Other industries (BTU)</v>
      </c>
      <c r="B40" s="4" t="s">
        <v>178</v>
      </c>
      <c r="C40" s="4" t="s">
        <v>10</v>
      </c>
      <c r="D40" s="4">
        <f>INDEX($H$2:$H$79,MATCH(A40,$K$2:$K$79,0),1)*About!$A$40</f>
        <v>119957630341440</v>
      </c>
      <c r="F40"/>
      <c r="G40"/>
      <c r="H40"/>
      <c r="I40"/>
      <c r="K40" s="4" t="str">
        <f t="shared" si="1"/>
        <v>. (BTU)</v>
      </c>
    </row>
    <row r="41" spans="1:11">
      <c r="A41" s="4" t="str">
        <f t="shared" si="0"/>
        <v>Natural Gas.Waste management (BTU)</v>
      </c>
      <c r="B41" s="4" t="s">
        <v>178</v>
      </c>
      <c r="C41" s="4" t="s">
        <v>9</v>
      </c>
      <c r="D41" s="4">
        <f>INDEX($H$2:$H$79,MATCH(A41,$K$2:$K$79,0),1)*About!$A$40</f>
        <v>2732556756960</v>
      </c>
      <c r="F41" s="8" t="s">
        <v>13</v>
      </c>
      <c r="G41" s="8" t="s">
        <v>12</v>
      </c>
      <c r="H41" s="4" t="s">
        <v>233</v>
      </c>
      <c r="I41" s="4" t="s">
        <v>183</v>
      </c>
      <c r="K41" s="4" t="str">
        <f t="shared" si="1"/>
        <v/>
      </c>
    </row>
    <row r="42" spans="1:11">
      <c r="A42" s="4" t="str">
        <f t="shared" si="0"/>
        <v>Petroleum Diesel.Agriculture (BTU)</v>
      </c>
      <c r="B42" s="4" t="s">
        <v>180</v>
      </c>
      <c r="C42" s="4" t="s">
        <v>11</v>
      </c>
      <c r="D42" s="4">
        <f>INDEX($H$2:$H$79,MATCH(A42,$K$2:$K$79,0),1)*About!$A$40</f>
        <v>68713897748640</v>
      </c>
      <c r="F42" s="4" t="s">
        <v>20</v>
      </c>
      <c r="G42" s="4" t="s">
        <v>176</v>
      </c>
      <c r="H42" s="9">
        <v>27944</v>
      </c>
      <c r="I42" s="9">
        <v>0</v>
      </c>
      <c r="K42" s="4" t="str">
        <f t="shared" si="1"/>
        <v>biomass.Natural Gas and Petroleum Systems (BTU)</v>
      </c>
    </row>
    <row r="43" spans="1:11">
      <c r="A43" s="4" t="str">
        <f t="shared" si="0"/>
        <v>Petroleum Diesel.Cement and other carbonate use (BTU)</v>
      </c>
      <c r="B43" s="4" t="s">
        <v>180</v>
      </c>
      <c r="C43" s="4" t="s">
        <v>4</v>
      </c>
      <c r="D43" s="4">
        <f>INDEX($H$2:$H$79,MATCH(A43,$K$2:$K$79,0),1)*About!$A$40</f>
        <v>3896476180320</v>
      </c>
      <c r="F43" s="4" t="s">
        <v>17</v>
      </c>
      <c r="G43" s="4" t="s">
        <v>176</v>
      </c>
      <c r="H43" s="9">
        <v>196</v>
      </c>
      <c r="I43" s="9">
        <v>196</v>
      </c>
      <c r="K43" s="4" t="str">
        <f t="shared" si="1"/>
        <v>coal.Natural Gas and Petroleum Systems (BTU)</v>
      </c>
    </row>
    <row r="44" spans="1:11">
      <c r="A44" s="4" t="str">
        <f t="shared" si="0"/>
        <v>Petroleum Diesel.Chemicals (BTU)</v>
      </c>
      <c r="B44" s="4" t="s">
        <v>180</v>
      </c>
      <c r="C44" s="4" t="s">
        <v>7</v>
      </c>
      <c r="D44" s="4">
        <f>INDEX($H$2:$H$79,MATCH(A44,$K$2:$K$79,0),1)*About!$A$40</f>
        <v>1387604263680</v>
      </c>
      <c r="F44" s="4" t="s">
        <v>14</v>
      </c>
      <c r="G44" s="4" t="s">
        <v>176</v>
      </c>
      <c r="H44" s="9">
        <v>9687</v>
      </c>
      <c r="I44" s="9">
        <v>9687</v>
      </c>
      <c r="K44" s="4" t="str">
        <f t="shared" si="1"/>
        <v>electricity.Natural Gas and Petroleum Systems (BTU)</v>
      </c>
    </row>
    <row r="45" spans="1:11">
      <c r="A45" s="4" t="str">
        <f t="shared" si="0"/>
        <v>Petroleum Diesel.Iron and steel (BTU)</v>
      </c>
      <c r="B45" s="4" t="s">
        <v>180</v>
      </c>
      <c r="C45" s="4" t="s">
        <v>6</v>
      </c>
      <c r="D45" s="4">
        <f>INDEX($H$2:$H$79,MATCH(A45,$K$2:$K$79,0),1)*About!$A$40</f>
        <v>668211069600</v>
      </c>
      <c r="F45" s="4" t="s">
        <v>19</v>
      </c>
      <c r="G45" s="4" t="s">
        <v>176</v>
      </c>
      <c r="H45" s="9">
        <v>1544</v>
      </c>
      <c r="I45" s="9">
        <v>1544</v>
      </c>
      <c r="K45" s="4" t="str">
        <f t="shared" si="1"/>
        <v>heat.Natural Gas and Petroleum Systems (BTU)</v>
      </c>
    </row>
    <row r="46" spans="1:11">
      <c r="A46" s="4" t="str">
        <f t="shared" si="0"/>
        <v>Petroleum Diesel.Mining (BTU)</v>
      </c>
      <c r="B46" s="4" t="s">
        <v>180</v>
      </c>
      <c r="C46" s="4" t="s">
        <v>8</v>
      </c>
      <c r="D46" s="4">
        <f>INDEX($H$2:$H$79,MATCH(A46,$K$2:$K$79,0),1)*About!$A$40</f>
        <v>3560948919840</v>
      </c>
      <c r="F46" s="4" t="s">
        <v>15</v>
      </c>
      <c r="G46" s="4" t="s">
        <v>176</v>
      </c>
      <c r="H46" s="9">
        <v>164940</v>
      </c>
      <c r="I46" s="9">
        <v>81339</v>
      </c>
      <c r="K46" s="4" t="str">
        <f t="shared" si="1"/>
        <v>natural gas.Natural Gas and Petroleum Systems (BTU)</v>
      </c>
    </row>
    <row r="47" spans="1:11">
      <c r="A47" s="4" t="str">
        <f t="shared" si="0"/>
        <v>Petroleum Diesel.Natural gas and petroleum systems (BTU)</v>
      </c>
      <c r="B47" s="4" t="s">
        <v>180</v>
      </c>
      <c r="C47" s="4" t="s">
        <v>5</v>
      </c>
      <c r="D47" s="4">
        <f>INDEX($H$2:$H$79,MATCH(A47,$K$2:$K$79,0),1)*About!$A$40</f>
        <v>1003145944380000</v>
      </c>
      <c r="F47" s="4" t="s">
        <v>16</v>
      </c>
      <c r="G47" s="4" t="s">
        <v>176</v>
      </c>
      <c r="H47" s="9">
        <v>1058375</v>
      </c>
      <c r="I47" s="9">
        <v>17973</v>
      </c>
      <c r="K47" s="4" t="str">
        <f t="shared" si="1"/>
        <v>petroleum diesel.Natural Gas and Petroleum Systems (BTU)</v>
      </c>
    </row>
    <row r="48" spans="1:11">
      <c r="A48" s="4" t="str">
        <f t="shared" si="0"/>
        <v>Petroleum Diesel.Other industries (BTU)</v>
      </c>
      <c r="B48" s="4" t="s">
        <v>180</v>
      </c>
      <c r="C48" s="4" t="s">
        <v>10</v>
      </c>
      <c r="D48" s="4">
        <f>INDEX($H$2:$H$79,MATCH(A48,$K$2:$K$79,0),1)*About!$A$40</f>
        <v>20481380146080</v>
      </c>
      <c r="F48"/>
      <c r="G48"/>
      <c r="H48"/>
      <c r="I48"/>
      <c r="J48" s="9"/>
      <c r="K48" s="4" t="str">
        <f t="shared" si="1"/>
        <v>. (BTU)</v>
      </c>
    </row>
    <row r="49" spans="1:11">
      <c r="A49" s="4" t="str">
        <f t="shared" si="0"/>
        <v>Petroleum Diesel.Waste management (BTU)</v>
      </c>
      <c r="B49" s="4" t="s">
        <v>180</v>
      </c>
      <c r="C49" s="4" t="s">
        <v>9</v>
      </c>
      <c r="D49" s="4">
        <f>INDEX($H$2:$H$79,MATCH(A49,$K$2:$K$79,0),1)*About!$A$40</f>
        <v>4944761915040</v>
      </c>
      <c r="F49" s="8" t="s">
        <v>182</v>
      </c>
      <c r="G49" s="8" t="s">
        <v>230</v>
      </c>
      <c r="H49" s="4" t="s">
        <v>233</v>
      </c>
      <c r="I49" s="4" t="s">
        <v>183</v>
      </c>
      <c r="J49" s="9"/>
      <c r="K49" s="4" t="str">
        <f t="shared" si="1"/>
        <v/>
      </c>
    </row>
    <row r="50" spans="1:11">
      <c r="F50" s="4" t="s">
        <v>20</v>
      </c>
      <c r="G50" s="4" t="s">
        <v>240</v>
      </c>
      <c r="H50" s="9">
        <v>6848</v>
      </c>
      <c r="I50" s="9">
        <v>6295</v>
      </c>
      <c r="J50" s="9"/>
      <c r="K50" s="4" t="str">
        <f t="shared" si="1"/>
        <v>biomass.Chemicals (BTU)</v>
      </c>
    </row>
    <row r="51" spans="1:11">
      <c r="F51" s="4" t="s">
        <v>17</v>
      </c>
      <c r="G51" s="4" t="s">
        <v>240</v>
      </c>
      <c r="H51" s="9">
        <v>5780</v>
      </c>
      <c r="I51" s="9">
        <v>4979</v>
      </c>
      <c r="J51" s="9"/>
      <c r="K51" s="4" t="str">
        <f t="shared" si="1"/>
        <v>coal.Chemicals (BTU)</v>
      </c>
    </row>
    <row r="52" spans="1:11">
      <c r="F52" s="4" t="s">
        <v>14</v>
      </c>
      <c r="G52" s="4" t="s">
        <v>240</v>
      </c>
      <c r="H52" s="9">
        <v>25462</v>
      </c>
      <c r="I52" s="9">
        <v>25462</v>
      </c>
      <c r="J52" s="9"/>
      <c r="K52" s="4" t="str">
        <f t="shared" si="1"/>
        <v>electricity.Chemicals (BTU)</v>
      </c>
    </row>
    <row r="53" spans="1:11">
      <c r="F53" s="4" t="s">
        <v>19</v>
      </c>
      <c r="G53" s="4" t="s">
        <v>240</v>
      </c>
      <c r="H53" s="9">
        <v>19872</v>
      </c>
      <c r="I53" s="9">
        <v>19301</v>
      </c>
      <c r="J53" s="9"/>
      <c r="K53" s="4" t="str">
        <f t="shared" si="1"/>
        <v>heat.Chemicals (BTU)</v>
      </c>
    </row>
    <row r="54" spans="1:11">
      <c r="F54" s="4" t="s">
        <v>15</v>
      </c>
      <c r="G54" s="4" t="s">
        <v>240</v>
      </c>
      <c r="H54" s="9">
        <v>101873</v>
      </c>
      <c r="I54" s="9">
        <v>100711</v>
      </c>
      <c r="K54" s="4" t="str">
        <f t="shared" si="1"/>
        <v>natural gas.Chemicals (BTU)</v>
      </c>
    </row>
    <row r="55" spans="1:11">
      <c r="F55" s="4" t="s">
        <v>16</v>
      </c>
      <c r="G55" s="4" t="s">
        <v>240</v>
      </c>
      <c r="H55" s="9">
        <v>1464</v>
      </c>
      <c r="I55" s="9">
        <v>1390</v>
      </c>
      <c r="K55" s="4" t="str">
        <f t="shared" si="1"/>
        <v>petroleum diesel.Chemicals (BTU)</v>
      </c>
    </row>
    <row r="56" spans="1:11">
      <c r="F56"/>
      <c r="G56"/>
      <c r="H56"/>
      <c r="I56"/>
      <c r="K56" s="4" t="str">
        <f t="shared" si="1"/>
        <v>. (BTU)</v>
      </c>
    </row>
    <row r="57" spans="1:11">
      <c r="F57" s="8" t="s">
        <v>182</v>
      </c>
      <c r="G57" s="8" t="s">
        <v>230</v>
      </c>
      <c r="H57" s="4" t="s">
        <v>233</v>
      </c>
      <c r="I57" s="4" t="s">
        <v>183</v>
      </c>
      <c r="K57" s="4" t="str">
        <f t="shared" si="1"/>
        <v/>
      </c>
    </row>
    <row r="58" spans="1:11">
      <c r="F58" s="4" t="s">
        <v>20</v>
      </c>
      <c r="G58" s="4" t="s">
        <v>241</v>
      </c>
      <c r="H58" s="9">
        <v>240657</v>
      </c>
      <c r="I58" s="9">
        <v>81647</v>
      </c>
      <c r="K58" s="4" t="str">
        <f t="shared" si="1"/>
        <v>biomass.Other Industries - Before Adjustement (BTU)</v>
      </c>
    </row>
    <row r="59" spans="1:11">
      <c r="F59" s="4" t="s">
        <v>17</v>
      </c>
      <c r="G59" s="4" t="s">
        <v>241</v>
      </c>
      <c r="H59" s="9">
        <v>2025937</v>
      </c>
      <c r="I59" s="9">
        <v>148328</v>
      </c>
      <c r="K59" s="4" t="str">
        <f t="shared" si="1"/>
        <v>coal.Other Industries - Before Adjustement (BTU)</v>
      </c>
    </row>
    <row r="60" spans="1:11">
      <c r="F60" s="4" t="s">
        <v>14</v>
      </c>
      <c r="G60" s="4" t="s">
        <v>241</v>
      </c>
      <c r="H60" s="9">
        <v>271421</v>
      </c>
      <c r="I60" s="9">
        <v>268462</v>
      </c>
      <c r="K60" s="4" t="str">
        <f t="shared" si="1"/>
        <v>electricity.Other Industries - Before Adjustement (BTU)</v>
      </c>
    </row>
    <row r="61" spans="1:11">
      <c r="F61" s="4" t="s">
        <v>19</v>
      </c>
      <c r="G61" s="4" t="s">
        <v>241</v>
      </c>
      <c r="H61" s="9">
        <v>132513</v>
      </c>
      <c r="I61" s="9">
        <v>131743</v>
      </c>
      <c r="K61" s="4" t="str">
        <f t="shared" si="1"/>
        <v>heat.Other Industries - Before Adjustement (BTU)</v>
      </c>
    </row>
    <row r="62" spans="1:11">
      <c r="F62" s="4" t="s">
        <v>15</v>
      </c>
      <c r="G62" s="4" t="s">
        <v>241</v>
      </c>
      <c r="H62" s="9">
        <v>550533</v>
      </c>
      <c r="I62" s="9">
        <v>384207</v>
      </c>
      <c r="K62" s="4" t="str">
        <f t="shared" si="1"/>
        <v>natural gas.Other Industries - Before Adjustement (BTU)</v>
      </c>
    </row>
    <row r="63" spans="1:11">
      <c r="F63" s="4" t="s">
        <v>16</v>
      </c>
      <c r="G63" s="4" t="s">
        <v>241</v>
      </c>
      <c r="H63" s="9">
        <v>1101928</v>
      </c>
      <c r="I63" s="9">
        <v>55979</v>
      </c>
      <c r="K63" s="4" t="str">
        <f t="shared" si="1"/>
        <v>petroleum diesel.Other Industries - Before Adjustement (BTU)</v>
      </c>
    </row>
    <row r="64" spans="1:11">
      <c r="F64"/>
      <c r="G64"/>
      <c r="H64"/>
      <c r="I64"/>
      <c r="K64" s="4" t="str">
        <f t="shared" si="1"/>
        <v>. (BTU)</v>
      </c>
    </row>
    <row r="65" spans="6:11">
      <c r="F65" s="8" t="s">
        <v>182</v>
      </c>
      <c r="G65" s="8" t="s">
        <v>230</v>
      </c>
      <c r="H65" s="4" t="s">
        <v>233</v>
      </c>
      <c r="I65" s="4" t="s">
        <v>183</v>
      </c>
      <c r="K65" s="4" t="str">
        <f t="shared" si="1"/>
        <v/>
      </c>
    </row>
    <row r="66" spans="6:11">
      <c r="F66" s="4" t="s">
        <v>20</v>
      </c>
      <c r="G66" s="4" t="s">
        <v>251</v>
      </c>
      <c r="H66" s="9">
        <v>86766</v>
      </c>
      <c r="I66" s="9">
        <v>4</v>
      </c>
      <c r="K66" s="4" t="str">
        <f t="shared" si="1"/>
        <v>biomass.Power Sector (BTU)</v>
      </c>
    </row>
    <row r="67" spans="6:11">
      <c r="F67" s="4" t="s">
        <v>17</v>
      </c>
      <c r="G67" s="4" t="s">
        <v>251</v>
      </c>
      <c r="H67" s="9">
        <v>1405634</v>
      </c>
      <c r="I67" s="9">
        <v>30</v>
      </c>
      <c r="K67" s="4" t="str">
        <f t="shared" ref="K67:K79" si="2">IF(LEFT(H67,3)="SUM","",CONCATENATE(F67,".",G67," (BTU)"))</f>
        <v>coal.Power Sector (BTU)</v>
      </c>
    </row>
    <row r="68" spans="6:11">
      <c r="F68" s="4" t="s">
        <v>14</v>
      </c>
      <c r="G68" s="4" t="s">
        <v>251</v>
      </c>
      <c r="H68" s="9">
        <v>59448</v>
      </c>
      <c r="I68" s="9">
        <v>56489</v>
      </c>
      <c r="K68" s="4" t="str">
        <f t="shared" si="2"/>
        <v>electricity.Power Sector (BTU)</v>
      </c>
    </row>
    <row r="69" spans="6:11">
      <c r="F69" s="4" t="s">
        <v>19</v>
      </c>
      <c r="G69" s="4" t="s">
        <v>251</v>
      </c>
      <c r="H69" s="9">
        <v>45959</v>
      </c>
      <c r="I69" s="9">
        <v>45861</v>
      </c>
      <c r="K69" s="4" t="str">
        <f t="shared" si="2"/>
        <v>heat.Power Sector (BTU)</v>
      </c>
    </row>
    <row r="70" spans="6:11">
      <c r="F70" s="4" t="s">
        <v>15</v>
      </c>
      <c r="G70" s="4" t="s">
        <v>251</v>
      </c>
      <c r="H70" s="9">
        <v>58079</v>
      </c>
      <c r="I70" s="9">
        <v>30</v>
      </c>
      <c r="K70" s="4" t="str">
        <f t="shared" si="2"/>
        <v>natural gas.Power Sector (BTU)</v>
      </c>
    </row>
    <row r="71" spans="6:11">
      <c r="F71" s="4" t="s">
        <v>16</v>
      </c>
      <c r="G71" s="4" t="s">
        <v>251</v>
      </c>
      <c r="H71" s="9">
        <v>6690</v>
      </c>
      <c r="I71" s="9">
        <v>1300</v>
      </c>
      <c r="K71" s="4" t="str">
        <f t="shared" si="2"/>
        <v>petroleum diesel.Power Sector (BTU)</v>
      </c>
    </row>
    <row r="72" spans="6:11">
      <c r="K72" s="4" t="str">
        <f t="shared" si="2"/>
        <v>. (BTU)</v>
      </c>
    </row>
    <row r="73" spans="6:11">
      <c r="F73" t="s">
        <v>182</v>
      </c>
      <c r="G73" t="s">
        <v>230</v>
      </c>
      <c r="H73" s="4" t="s">
        <v>233</v>
      </c>
      <c r="I73" s="4" t="s">
        <v>183</v>
      </c>
      <c r="K73" s="4" t="str">
        <f t="shared" si="2"/>
        <v/>
      </c>
    </row>
    <row r="74" spans="6:11">
      <c r="F74" s="4" t="str">
        <f t="shared" ref="F74:F79" si="3">F58</f>
        <v>biomass</v>
      </c>
      <c r="G74" t="s">
        <v>242</v>
      </c>
      <c r="H74">
        <f t="shared" ref="H74:H79" si="4">H58-SUM(H10,H18,H26,H34,H42,H50,H66)</f>
        <v>92632</v>
      </c>
      <c r="I74" s="4">
        <f t="shared" ref="I74:I79" si="5">I58-SUM(I10,I18,I26,I34,I42,I50,I66)</f>
        <v>51052</v>
      </c>
      <c r="K74" s="4" t="str">
        <f t="shared" si="2"/>
        <v>biomass.Other Industries (BTU)</v>
      </c>
    </row>
    <row r="75" spans="6:11">
      <c r="F75" s="4" t="str">
        <f t="shared" si="3"/>
        <v>coal</v>
      </c>
      <c r="G75" s="4" t="s">
        <v>242</v>
      </c>
      <c r="H75" s="4">
        <f t="shared" si="4"/>
        <v>458589</v>
      </c>
      <c r="I75" s="4">
        <f t="shared" si="5"/>
        <v>87431</v>
      </c>
      <c r="K75" s="4" t="str">
        <f t="shared" si="2"/>
        <v>coal.Other Industries (BTU)</v>
      </c>
    </row>
    <row r="76" spans="6:11">
      <c r="F76" s="4" t="str">
        <f t="shared" si="3"/>
        <v>electricity</v>
      </c>
      <c r="G76" s="4" t="s">
        <v>242</v>
      </c>
      <c r="H76" s="4">
        <f t="shared" si="4"/>
        <v>93026</v>
      </c>
      <c r="I76" s="4">
        <f t="shared" si="5"/>
        <v>93026</v>
      </c>
      <c r="K76" s="4" t="str">
        <f t="shared" si="2"/>
        <v>electricity.Other Industries (BTU)</v>
      </c>
    </row>
    <row r="77" spans="6:11">
      <c r="F77" s="4" t="str">
        <f t="shared" si="3"/>
        <v>heat</v>
      </c>
      <c r="G77" s="4" t="s">
        <v>242</v>
      </c>
      <c r="H77" s="4">
        <f t="shared" si="4"/>
        <v>49537</v>
      </c>
      <c r="I77" s="4">
        <f t="shared" si="5"/>
        <v>49436</v>
      </c>
      <c r="K77" s="4" t="str">
        <f t="shared" si="2"/>
        <v>heat.Other Industries (BTU)</v>
      </c>
    </row>
    <row r="78" spans="6:11">
      <c r="F78" s="4" t="str">
        <f t="shared" si="3"/>
        <v>natural gas</v>
      </c>
      <c r="G78" s="4" t="s">
        <v>242</v>
      </c>
      <c r="H78" s="4">
        <f t="shared" si="4"/>
        <v>126562</v>
      </c>
      <c r="I78" s="4">
        <f t="shared" si="5"/>
        <v>108129</v>
      </c>
      <c r="K78" s="4" t="str">
        <f t="shared" si="2"/>
        <v>natural gas.Other Industries (BTU)</v>
      </c>
    </row>
    <row r="79" spans="6:11">
      <c r="F79" s="4" t="str">
        <f t="shared" si="3"/>
        <v>petroleum diesel</v>
      </c>
      <c r="G79" s="4" t="s">
        <v>242</v>
      </c>
      <c r="H79" s="4">
        <f t="shared" si="4"/>
        <v>21609</v>
      </c>
      <c r="I79" s="4">
        <f t="shared" si="5"/>
        <v>22294</v>
      </c>
      <c r="K79" s="4" t="str">
        <f t="shared" si="2"/>
        <v>petroleum diesel.Other Industries (BTU)</v>
      </c>
    </row>
    <row r="80" spans="6:11">
      <c r="F80" s="1"/>
      <c r="G80"/>
      <c r="H80"/>
    </row>
    <row r="82" spans="1:8">
      <c r="F82" s="139" t="s">
        <v>244</v>
      </c>
      <c r="G82" s="140" t="s">
        <v>252</v>
      </c>
      <c r="H82" s="140" t="s">
        <v>253</v>
      </c>
    </row>
    <row r="83" spans="1:8">
      <c r="F83" t="str">
        <f t="shared" ref="F83:F88" si="6">F74</f>
        <v>biomass</v>
      </c>
      <c r="G83"/>
      <c r="H83">
        <f t="shared" ref="H83:H88" si="7">SUM(I2,I10,I18,I26,I34,I42,I50,I74)/SUM(H2,H10,H18,H26,H34,H42,H50,H74)</f>
        <v>0.58365460528211421</v>
      </c>
    </row>
    <row r="84" spans="1:8">
      <c r="F84" s="4" t="str">
        <f t="shared" si="6"/>
        <v>coal</v>
      </c>
      <c r="H84" s="4">
        <f t="shared" si="7"/>
        <v>0.28705643522931013</v>
      </c>
    </row>
    <row r="85" spans="1:8">
      <c r="F85" s="4" t="str">
        <f t="shared" si="6"/>
        <v>electricity</v>
      </c>
      <c r="H85" s="4">
        <f t="shared" si="7"/>
        <v>1</v>
      </c>
    </row>
    <row r="86" spans="1:8">
      <c r="F86" s="4" t="str">
        <f t="shared" si="6"/>
        <v>heat</v>
      </c>
      <c r="H86" s="4">
        <f t="shared" si="7"/>
        <v>0.99231596039060532</v>
      </c>
    </row>
    <row r="87" spans="1:8">
      <c r="F87" s="4" t="str">
        <f t="shared" si="6"/>
        <v>natural gas</v>
      </c>
      <c r="H87" s="4">
        <f t="shared" si="7"/>
        <v>0.78202041350431828</v>
      </c>
    </row>
    <row r="88" spans="1:8">
      <c r="F88" s="4" t="str">
        <f t="shared" si="6"/>
        <v>petroleum diesel</v>
      </c>
      <c r="H88" s="4">
        <f t="shared" si="7"/>
        <v>0.1089082711402844</v>
      </c>
    </row>
    <row r="89" spans="1:8">
      <c r="A89"/>
      <c r="B89"/>
      <c r="C89"/>
      <c r="D89"/>
    </row>
    <row r="90" spans="1:8">
      <c r="A90"/>
      <c r="B90"/>
      <c r="C90"/>
      <c r="D90"/>
    </row>
    <row r="91" spans="1:8">
      <c r="A91"/>
      <c r="B91"/>
      <c r="C91"/>
    </row>
    <row r="92" spans="1:8">
      <c r="A92"/>
      <c r="B92"/>
      <c r="C92"/>
    </row>
    <row r="93" spans="1:8">
      <c r="A93"/>
      <c r="B93"/>
      <c r="C93"/>
    </row>
    <row r="94" spans="1:8">
      <c r="A94"/>
      <c r="B94"/>
      <c r="C94"/>
    </row>
    <row r="95" spans="1:8">
      <c r="A95"/>
      <c r="B95"/>
      <c r="C95"/>
    </row>
    <row r="96" spans="1:8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</sheetData>
  <pageMargins left="0.7" right="0.7" top="0.75" bottom="0.75" header="0.3" footer="0.3"/>
  <pageSetup orientation="portrait" r:id="rId10"/>
  <tableParts count="2">
    <tablePart r:id="rId11"/>
    <tablePart r:id="rId1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opLeftCell="A25" workbookViewId="0">
      <selection activeCell="B12" sqref="B12"/>
    </sheetView>
  </sheetViews>
  <sheetFormatPr defaultRowHeight="15"/>
  <cols>
    <col min="1" max="1" width="26.140625" customWidth="1"/>
    <col min="2" max="2" width="11.7109375" bestFit="1" customWidth="1"/>
    <col min="3" max="3" width="16.42578125" bestFit="1" customWidth="1"/>
    <col min="4" max="4" width="13.85546875" bestFit="1" customWidth="1"/>
    <col min="5" max="5" width="11.85546875" customWidth="1"/>
    <col min="6" max="6" width="13" customWidth="1"/>
    <col min="7" max="7" width="10.5703125" customWidth="1"/>
    <col min="8" max="8" width="12.28515625" customWidth="1"/>
    <col min="9" max="9" width="10.140625" customWidth="1"/>
  </cols>
  <sheetData>
    <row r="1" spans="1:42">
      <c r="A1" s="3" t="s">
        <v>283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s="4" customFormat="1" ht="15.75" thickBot="1">
      <c r="A2" s="1" t="s">
        <v>272</v>
      </c>
    </row>
    <row r="3" spans="1:42" s="4" customFormat="1" ht="15.75" thickBot="1">
      <c r="A3" s="142"/>
      <c r="B3" s="143">
        <v>2010</v>
      </c>
      <c r="C3" s="144">
        <v>2015</v>
      </c>
      <c r="D3" s="144">
        <v>2020</v>
      </c>
      <c r="E3" s="144">
        <v>2025</v>
      </c>
      <c r="F3" s="144">
        <v>2030</v>
      </c>
      <c r="G3" s="144">
        <v>2035</v>
      </c>
      <c r="H3" s="144">
        <v>2040</v>
      </c>
      <c r="I3" s="144">
        <v>2045</v>
      </c>
      <c r="J3" s="144">
        <v>2050</v>
      </c>
    </row>
    <row r="4" spans="1:42" s="4" customFormat="1" ht="16.5" thickTop="1" thickBot="1">
      <c r="A4" s="151" t="s">
        <v>266</v>
      </c>
      <c r="B4" s="146">
        <v>3.8</v>
      </c>
      <c r="C4" s="147">
        <v>3.2</v>
      </c>
      <c r="D4" s="147">
        <v>2.8</v>
      </c>
      <c r="E4" s="147">
        <v>2.4</v>
      </c>
      <c r="F4" s="147">
        <v>2.2999999999999998</v>
      </c>
      <c r="G4" s="147">
        <v>2.1</v>
      </c>
      <c r="H4" s="147">
        <v>2</v>
      </c>
      <c r="I4" s="147">
        <v>1.9</v>
      </c>
      <c r="J4" s="147">
        <v>1.7</v>
      </c>
    </row>
    <row r="5" spans="1:42" s="4" customFormat="1" ht="15.75" thickBot="1">
      <c r="A5" s="151" t="s">
        <v>267</v>
      </c>
      <c r="B5" s="146">
        <v>15.4</v>
      </c>
      <c r="C5" s="147">
        <v>15.2</v>
      </c>
      <c r="D5" s="147">
        <v>16.8</v>
      </c>
      <c r="E5" s="147">
        <v>17.8</v>
      </c>
      <c r="F5" s="147">
        <v>18.899999999999999</v>
      </c>
      <c r="G5" s="147">
        <v>20</v>
      </c>
      <c r="H5" s="147">
        <v>20.9</v>
      </c>
      <c r="I5" s="147">
        <v>21</v>
      </c>
      <c r="J5" s="147">
        <v>20.2</v>
      </c>
    </row>
    <row r="6" spans="1:42" s="4" customFormat="1" ht="15.75" thickBot="1">
      <c r="A6" s="151" t="s">
        <v>268</v>
      </c>
      <c r="B6" s="146">
        <v>17.600000000000001</v>
      </c>
      <c r="C6" s="147">
        <v>18.899999999999999</v>
      </c>
      <c r="D6" s="147">
        <v>20.9</v>
      </c>
      <c r="E6" s="147">
        <v>21.4</v>
      </c>
      <c r="F6" s="147">
        <v>21</v>
      </c>
      <c r="G6" s="147">
        <v>19.5</v>
      </c>
      <c r="H6" s="147">
        <v>17.899999999999999</v>
      </c>
      <c r="I6" s="147">
        <v>16.600000000000001</v>
      </c>
      <c r="J6" s="147">
        <v>16</v>
      </c>
    </row>
    <row r="7" spans="1:42" s="4" customFormat="1" ht="15.75" thickBot="1">
      <c r="A7" s="151" t="s">
        <v>269</v>
      </c>
      <c r="B7" s="146">
        <v>8.5</v>
      </c>
      <c r="C7" s="147">
        <v>8.6</v>
      </c>
      <c r="D7" s="147">
        <v>8.6999999999999993</v>
      </c>
      <c r="E7" s="147">
        <v>8.1999999999999993</v>
      </c>
      <c r="F7" s="147">
        <v>8.1</v>
      </c>
      <c r="G7" s="147">
        <v>7.9</v>
      </c>
      <c r="H7" s="147">
        <v>7.5</v>
      </c>
      <c r="I7" s="147">
        <v>7.5</v>
      </c>
      <c r="J7" s="147">
        <v>7.2</v>
      </c>
    </row>
    <row r="8" spans="1:42" s="4" customFormat="1" ht="15.75" thickBot="1">
      <c r="A8" s="152" t="s">
        <v>270</v>
      </c>
      <c r="B8" s="148">
        <v>21.1</v>
      </c>
      <c r="C8" s="149">
        <v>21.4</v>
      </c>
      <c r="D8" s="149">
        <v>22.4</v>
      </c>
      <c r="E8" s="149">
        <v>22.5</v>
      </c>
      <c r="F8" s="149">
        <v>22</v>
      </c>
      <c r="G8" s="149">
        <v>21</v>
      </c>
      <c r="H8" s="149">
        <v>19.899999999999999</v>
      </c>
      <c r="I8" s="149">
        <v>18.7</v>
      </c>
      <c r="J8" s="149">
        <v>17.600000000000001</v>
      </c>
    </row>
    <row r="9" spans="1:42" s="4" customFormat="1" ht="16.5" thickTop="1" thickBot="1">
      <c r="A9" s="145" t="s">
        <v>271</v>
      </c>
      <c r="B9" s="146">
        <v>66.5</v>
      </c>
      <c r="C9" s="147">
        <v>67.2</v>
      </c>
      <c r="D9" s="147">
        <v>71.599999999999994</v>
      </c>
      <c r="E9" s="147">
        <v>72.3</v>
      </c>
      <c r="F9" s="147">
        <v>72.3</v>
      </c>
      <c r="G9" s="147">
        <v>70.400000000000006</v>
      </c>
      <c r="H9" s="147">
        <v>68.2</v>
      </c>
      <c r="I9" s="147">
        <v>65.7</v>
      </c>
      <c r="J9" s="147">
        <v>62.7</v>
      </c>
    </row>
    <row r="10" spans="1:42" s="4" customFormat="1"/>
    <row r="11" spans="1:42">
      <c r="A11" s="7"/>
      <c r="B11" s="2">
        <v>2010</v>
      </c>
      <c r="C11" s="2">
        <v>2015</v>
      </c>
      <c r="D11" s="2">
        <v>2020</v>
      </c>
      <c r="E11" s="2">
        <v>2025</v>
      </c>
      <c r="F11" s="2">
        <v>2030</v>
      </c>
      <c r="G11" s="4">
        <v>2035</v>
      </c>
      <c r="H11">
        <v>2040</v>
      </c>
      <c r="I11">
        <v>2045</v>
      </c>
      <c r="J11">
        <v>2050</v>
      </c>
    </row>
    <row r="12" spans="1:42">
      <c r="A12" s="7" t="s">
        <v>281</v>
      </c>
      <c r="B12" s="7">
        <f>SUM(B5,B7)</f>
        <v>23.9</v>
      </c>
      <c r="C12" s="7">
        <f t="shared" ref="C12:J12" si="0">SUM(C5,C7)</f>
        <v>23.799999999999997</v>
      </c>
      <c r="D12" s="7">
        <f t="shared" si="0"/>
        <v>25.5</v>
      </c>
      <c r="E12" s="7">
        <f t="shared" si="0"/>
        <v>26</v>
      </c>
      <c r="F12" s="7">
        <f t="shared" si="0"/>
        <v>27</v>
      </c>
      <c r="G12" s="7">
        <f t="shared" si="0"/>
        <v>27.9</v>
      </c>
      <c r="H12" s="7">
        <f t="shared" si="0"/>
        <v>28.4</v>
      </c>
      <c r="I12" s="7">
        <f t="shared" si="0"/>
        <v>28.5</v>
      </c>
      <c r="J12" s="7">
        <f t="shared" si="0"/>
        <v>27.4</v>
      </c>
    </row>
    <row r="13" spans="1:42">
      <c r="A13" s="4" t="s">
        <v>282</v>
      </c>
      <c r="B13" s="4">
        <f>B4</f>
        <v>3.8</v>
      </c>
      <c r="C13" s="4">
        <f t="shared" ref="C13:J13" si="1">C4</f>
        <v>3.2</v>
      </c>
      <c r="D13" s="4">
        <f t="shared" si="1"/>
        <v>2.8</v>
      </c>
      <c r="E13" s="4">
        <f t="shared" si="1"/>
        <v>2.4</v>
      </c>
      <c r="F13" s="4">
        <f t="shared" si="1"/>
        <v>2.2999999999999998</v>
      </c>
      <c r="G13" s="4">
        <f t="shared" si="1"/>
        <v>2.1</v>
      </c>
      <c r="H13" s="4">
        <f t="shared" si="1"/>
        <v>2</v>
      </c>
      <c r="I13" s="4">
        <f t="shared" si="1"/>
        <v>1.9</v>
      </c>
      <c r="J13" s="4">
        <f t="shared" si="1"/>
        <v>1.7</v>
      </c>
    </row>
    <row r="14" spans="1:42" s="4" customFormat="1"/>
    <row r="15" spans="1:42">
      <c r="A15" s="1" t="s">
        <v>24</v>
      </c>
    </row>
    <row r="16" spans="1:42" s="4" customFormat="1">
      <c r="B16" s="4">
        <v>2010</v>
      </c>
      <c r="C16" s="4">
        <v>2011</v>
      </c>
      <c r="D16" s="4">
        <v>2012</v>
      </c>
      <c r="E16" s="4">
        <v>2013</v>
      </c>
      <c r="F16" s="4">
        <v>2014</v>
      </c>
      <c r="G16" s="4">
        <v>2015</v>
      </c>
      <c r="H16" s="4">
        <v>2016</v>
      </c>
      <c r="I16" s="4">
        <v>2017</v>
      </c>
      <c r="J16" s="4">
        <v>2018</v>
      </c>
      <c r="K16" s="4">
        <v>2019</v>
      </c>
      <c r="L16" s="4">
        <v>2020</v>
      </c>
      <c r="M16" s="4">
        <v>2021</v>
      </c>
      <c r="N16" s="4">
        <v>2022</v>
      </c>
      <c r="O16" s="4">
        <v>2023</v>
      </c>
      <c r="P16" s="4">
        <v>2024</v>
      </c>
      <c r="Q16" s="4">
        <v>2025</v>
      </c>
      <c r="R16" s="4">
        <v>2026</v>
      </c>
      <c r="S16" s="4">
        <v>2027</v>
      </c>
      <c r="T16" s="4">
        <v>2028</v>
      </c>
      <c r="U16" s="4">
        <v>2029</v>
      </c>
      <c r="V16" s="4">
        <v>2030</v>
      </c>
      <c r="W16" s="4">
        <v>2031</v>
      </c>
      <c r="X16" s="4">
        <v>2032</v>
      </c>
      <c r="Y16" s="4">
        <v>2033</v>
      </c>
      <c r="Z16" s="4">
        <v>2034</v>
      </c>
      <c r="AA16" s="4">
        <v>2035</v>
      </c>
      <c r="AB16" s="4">
        <v>2036</v>
      </c>
      <c r="AC16" s="4">
        <v>2037</v>
      </c>
      <c r="AD16" s="4">
        <v>2038</v>
      </c>
      <c r="AE16" s="4">
        <v>2039</v>
      </c>
      <c r="AF16" s="4">
        <v>2040</v>
      </c>
      <c r="AG16" s="4">
        <v>2041</v>
      </c>
      <c r="AH16" s="4">
        <v>2042</v>
      </c>
      <c r="AI16" s="4">
        <v>2043</v>
      </c>
      <c r="AJ16" s="4">
        <v>2044</v>
      </c>
      <c r="AK16" s="4">
        <v>2045</v>
      </c>
      <c r="AL16" s="4">
        <v>2046</v>
      </c>
      <c r="AM16" s="4">
        <v>2047</v>
      </c>
      <c r="AN16" s="4">
        <v>2048</v>
      </c>
      <c r="AO16" s="4">
        <v>2049</v>
      </c>
      <c r="AP16" s="4">
        <v>2050</v>
      </c>
    </row>
    <row r="17" spans="1:42">
      <c r="A17" t="s">
        <v>280</v>
      </c>
      <c r="B17">
        <f t="shared" ref="B17:G17" si="2">TREND($B$12:$C$12,$B$11:$C$11,B$16)</f>
        <v>23.9</v>
      </c>
      <c r="C17" s="4">
        <f t="shared" si="2"/>
        <v>23.879999999999995</v>
      </c>
      <c r="D17" s="4">
        <f t="shared" si="2"/>
        <v>23.86</v>
      </c>
      <c r="E17" s="4">
        <f t="shared" si="2"/>
        <v>23.839999999999996</v>
      </c>
      <c r="F17" s="4">
        <f t="shared" si="2"/>
        <v>23.819999999999993</v>
      </c>
      <c r="G17" s="4">
        <f t="shared" si="2"/>
        <v>23.799999999999997</v>
      </c>
      <c r="H17" s="4">
        <f>TREND($C$12:$D$12,$C$11:$D$11,H$16)</f>
        <v>24.139999999999986</v>
      </c>
      <c r="I17" s="4">
        <f>TREND($C$12:$D$12,$C$11:$D$11,I$16)</f>
        <v>24.480000000000018</v>
      </c>
      <c r="J17" s="4">
        <f>TREND($C$12:$D$12,$C$11:$D$11,J$16)</f>
        <v>24.819999999999936</v>
      </c>
      <c r="K17" s="4">
        <f>TREND($C$12:$D$12,$C$11:$D$11,K$16)</f>
        <v>25.159999999999968</v>
      </c>
      <c r="L17" s="4">
        <f>TREND($C$12:$D$12,$C$11:$D$11,L$16)</f>
        <v>25.5</v>
      </c>
      <c r="M17" s="4">
        <f>TREND($D$12:$E$12,$D$11:$E$11,M$16)</f>
        <v>25.600000000000023</v>
      </c>
      <c r="N17" s="4">
        <f>TREND($D$12:$E$12,$D$11:$E$11,N$16)</f>
        <v>25.700000000000017</v>
      </c>
      <c r="O17" s="4">
        <f>TREND($D$12:$E$12,$D$11:$E$11,O$16)</f>
        <v>25.800000000000011</v>
      </c>
      <c r="P17" s="4">
        <f>TREND($D$12:$E$12,$D$11:$E$11,P$16)</f>
        <v>25.900000000000006</v>
      </c>
      <c r="Q17" s="4">
        <f>TREND($D$12:$E$12,$D$11:$E$11,Q$16)</f>
        <v>26</v>
      </c>
      <c r="R17" s="4">
        <f>TREND($E$12:$F$12,$E$11:$F$11,R$16)</f>
        <v>26.200000000000045</v>
      </c>
      <c r="S17" s="4">
        <f>TREND($E$12:$F$12,$E$11:$F$11,S$16)</f>
        <v>26.400000000000034</v>
      </c>
      <c r="T17" s="4">
        <f>TREND($E$12:$F$12,$E$11:$F$11,T$16)</f>
        <v>26.600000000000023</v>
      </c>
      <c r="U17" s="4">
        <f>TREND($E$12:$F$12,$E$11:$F$11,U$16)</f>
        <v>26.800000000000011</v>
      </c>
      <c r="V17" s="4">
        <f>TREND($E$12:$F$12,$E$11:$F$11,V$16)</f>
        <v>27</v>
      </c>
      <c r="W17" s="4">
        <f>TREND($F$12:$G$12,$F$11:$G$11,W$16)</f>
        <v>27.180000000000007</v>
      </c>
      <c r="X17" s="4">
        <f>TREND($F$12:$G$12,$F$11:$G$11,X$16)</f>
        <v>27.360000000000014</v>
      </c>
      <c r="Y17" s="4">
        <f>TREND($F$12:$G$12,$F$11:$G$11,Y$16)</f>
        <v>27.54000000000002</v>
      </c>
      <c r="Z17" s="4">
        <f>TREND($F$12:$G$12,$F$11:$G$11,Z$16)</f>
        <v>27.720000000000027</v>
      </c>
      <c r="AA17" s="4">
        <f>TREND($F$12:$G$12,$F$11:$G$11,AA$16)</f>
        <v>27.900000000000034</v>
      </c>
      <c r="AB17" s="4">
        <f>TREND($G$12:$H$12,$G$11:$H$11,AB$16)</f>
        <v>28.000000000000028</v>
      </c>
      <c r="AC17" s="4">
        <f>TREND($G$12:$H$12,$G$11:$H$11,AC$16)</f>
        <v>28.100000000000023</v>
      </c>
      <c r="AD17" s="4">
        <f>TREND($G$12:$H$12,$G$11:$H$11,AD$16)</f>
        <v>28.200000000000017</v>
      </c>
      <c r="AE17" s="4">
        <f>TREND($G$12:$H$12,$G$11:$H$11,AE$16)</f>
        <v>28.300000000000011</v>
      </c>
      <c r="AF17" s="4">
        <f>TREND($G$12:$H$12,$G$11:$H$11,AF$16)</f>
        <v>28.400000000000006</v>
      </c>
      <c r="AG17" s="4">
        <f>TREND($H$12:$I$12,$H$11:$I$11,AG$16)</f>
        <v>28.419999999999998</v>
      </c>
      <c r="AH17" s="4">
        <f>TREND($H$12:$I$12,$H$11:$I$11,AH$16)</f>
        <v>28.439999999999994</v>
      </c>
      <c r="AI17" s="4">
        <f>TREND($H$12:$I$12,$H$11:$I$11,AI$16)</f>
        <v>28.459999999999997</v>
      </c>
      <c r="AJ17" s="4">
        <f>TREND($H$12:$I$12,$H$11:$I$11,AJ$16)</f>
        <v>28.48</v>
      </c>
      <c r="AK17" s="4">
        <f>TREND($H$12:$I$12,$H$11:$I$11,AK$16)</f>
        <v>28.499999999999996</v>
      </c>
      <c r="AL17" s="4">
        <f>TREND($I$12:$J$12,$I$11:$J$11,AL$16)</f>
        <v>28.279999999999973</v>
      </c>
      <c r="AM17" s="4">
        <f>TREND($I$12:$J$12,$I$11:$J$11,AM$16)</f>
        <v>28.060000000000002</v>
      </c>
      <c r="AN17" s="4">
        <f>TREND($I$12:$J$12,$I$11:$J$11,AN$16)</f>
        <v>27.839999999999975</v>
      </c>
      <c r="AO17" s="4">
        <f>TREND($I$12:$J$12,$I$11:$J$11,AO$16)</f>
        <v>27.619999999999948</v>
      </c>
      <c r="AP17" s="4">
        <f>TREND($I$12:$J$12,$I$11:$J$11,AP$16)</f>
        <v>27.399999999999977</v>
      </c>
    </row>
    <row r="18" spans="1:42">
      <c r="A18" t="s">
        <v>171</v>
      </c>
      <c r="B18" s="4">
        <f t="shared" ref="B18:G18" si="3">TREND($B$13:$C$13,$B$11:$C$11,B$16)</f>
        <v>3.8000000000000114</v>
      </c>
      <c r="C18" s="4">
        <f t="shared" si="3"/>
        <v>3.6800000000000068</v>
      </c>
      <c r="D18" s="4">
        <f t="shared" si="3"/>
        <v>3.5600000000000023</v>
      </c>
      <c r="E18" s="4">
        <f t="shared" si="3"/>
        <v>3.4399999999999977</v>
      </c>
      <c r="F18" s="4">
        <f t="shared" si="3"/>
        <v>3.3199999999999932</v>
      </c>
      <c r="G18" s="4">
        <f t="shared" si="3"/>
        <v>3.2000000000000171</v>
      </c>
      <c r="H18" s="4">
        <f>TREND($C$13:$D$13,$C$11:$D$11,H$16)</f>
        <v>3.1200000000000045</v>
      </c>
      <c r="I18" s="4">
        <f>TREND($C$13:$D$13,$C$11:$D$11,I$16)</f>
        <v>3.039999999999992</v>
      </c>
      <c r="J18" s="4">
        <f>TREND($C$13:$D$13,$C$11:$D$11,J$16)</f>
        <v>2.960000000000008</v>
      </c>
      <c r="K18" s="4">
        <f>TREND($C$13:$D$13,$C$11:$D$11,K$16)</f>
        <v>2.8799999999999955</v>
      </c>
      <c r="L18" s="4">
        <f>TREND($C$13:$D$13,$C$11:$D$11,L$16)</f>
        <v>2.8000000000000114</v>
      </c>
      <c r="M18" s="4">
        <f>TREND($D$13:$E$13,$D$11:$E$11,M$16)</f>
        <v>2.7199999999999989</v>
      </c>
      <c r="N18" s="4">
        <f>TREND($D$13:$E$13,$D$11:$E$11,N$16)</f>
        <v>2.6400000000000148</v>
      </c>
      <c r="O18" s="4">
        <f>TREND($D$13:$E$13,$D$11:$E$11,O$16)</f>
        <v>2.5600000000000023</v>
      </c>
      <c r="P18" s="4">
        <f>TREND($D$13:$E$13,$D$11:$E$11,P$16)</f>
        <v>2.4799999999999898</v>
      </c>
      <c r="Q18" s="4">
        <f>TREND($D$13:$E$13,$D$11:$E$11,Q$16)</f>
        <v>2.4000000000000057</v>
      </c>
      <c r="R18" s="4">
        <f>TREND($E$13:$F$13,$E$11:$F$11,R$16)</f>
        <v>2.3799999999999955</v>
      </c>
      <c r="S18" s="4">
        <f>TREND($E$13:$F$13,$E$11:$F$11,S$16)</f>
        <v>2.3599999999999994</v>
      </c>
      <c r="T18" s="4">
        <f>TREND($E$13:$F$13,$E$11:$F$11,T$16)</f>
        <v>2.3399999999999963</v>
      </c>
      <c r="U18" s="4">
        <f>TREND($E$13:$F$13,$E$11:$F$11,U$16)</f>
        <v>2.3200000000000003</v>
      </c>
      <c r="V18" s="4">
        <f>TREND($E$13:$F$13,$E$11:$F$11,V$16)</f>
        <v>2.2999999999999972</v>
      </c>
      <c r="W18" s="4">
        <f>TREND($F$13:$G$13,$F$11:$G$11,W$16)</f>
        <v>2.2599999999999909</v>
      </c>
      <c r="X18" s="4">
        <f>TREND($F$13:$G$13,$F$11:$G$11,X$16)</f>
        <v>2.2199999999999989</v>
      </c>
      <c r="Y18" s="4">
        <f>TREND($F$13:$G$13,$F$11:$G$11,Y$16)</f>
        <v>2.1799999999999926</v>
      </c>
      <c r="Z18" s="4">
        <f>TREND($F$13:$G$13,$F$11:$G$11,Z$16)</f>
        <v>2.1400000000000006</v>
      </c>
      <c r="AA18" s="4">
        <f>TREND($F$13:$G$13,$F$11:$G$11,AA$16)</f>
        <v>2.0999999999999943</v>
      </c>
      <c r="AB18" s="4">
        <f>TREND($G$13:$H$13,$G$11:$H$11,AB$16)</f>
        <v>2.0799999999999983</v>
      </c>
      <c r="AC18" s="4">
        <f>TREND($G$13:$H$13,$G$11:$H$11,AC$16)</f>
        <v>2.0599999999999952</v>
      </c>
      <c r="AD18" s="4">
        <f>TREND($G$13:$H$13,$G$11:$H$11,AD$16)</f>
        <v>2.0399999999999991</v>
      </c>
      <c r="AE18" s="4">
        <f>TREND($G$13:$H$13,$G$11:$H$11,AE$16)</f>
        <v>2.019999999999996</v>
      </c>
      <c r="AF18" s="4">
        <f>TREND($G$13:$H$13,$G$11:$H$11,AF$16)</f>
        <v>1.9999999999999929</v>
      </c>
      <c r="AG18" s="4">
        <f>TREND($H$13:$I$13,$H$11:$I$11,AG$16)</f>
        <v>1.980000000000004</v>
      </c>
      <c r="AH18" s="4">
        <f>TREND($H$13:$I$13,$H$11:$I$11,AH$16)</f>
        <v>1.9600000000000009</v>
      </c>
      <c r="AI18" s="4">
        <f>TREND($H$13:$I$13,$H$11:$I$11,AI$16)</f>
        <v>1.9400000000000048</v>
      </c>
      <c r="AJ18" s="4">
        <f>TREND($H$13:$I$13,$H$11:$I$11,AJ$16)</f>
        <v>1.9200000000000017</v>
      </c>
      <c r="AK18" s="4">
        <f>TREND($H$13:$I$13,$H$11:$I$11,AK$16)</f>
        <v>1.9000000000000057</v>
      </c>
      <c r="AL18" s="4">
        <f>TREND($I$13:$J$13,$I$11:$J$11,AL$16)</f>
        <v>1.8599999999999994</v>
      </c>
      <c r="AM18" s="4">
        <f>TREND($I$13:$J$13,$I$11:$J$11,AM$16)</f>
        <v>1.8200000000000074</v>
      </c>
      <c r="AN18" s="4">
        <f>TREND($I$13:$J$13,$I$11:$J$11,AN$16)</f>
        <v>1.7800000000000011</v>
      </c>
      <c r="AO18" s="4">
        <f>TREND($I$13:$J$13,$I$11:$J$11,AO$16)</f>
        <v>1.7399999999999949</v>
      </c>
      <c r="AP18" s="4">
        <f>TREND($I$13:$J$13,$I$11:$J$11,AP$16)</f>
        <v>1.7000000000000028</v>
      </c>
    </row>
    <row r="19" spans="1:42" s="4" customFormat="1"/>
    <row r="20" spans="1:42">
      <c r="A20" s="1" t="s">
        <v>25</v>
      </c>
    </row>
    <row r="21" spans="1:42">
      <c r="A21" t="s">
        <v>21</v>
      </c>
      <c r="B21" s="4">
        <v>2014</v>
      </c>
      <c r="C21" s="4">
        <v>2015</v>
      </c>
      <c r="D21" s="4">
        <v>2016</v>
      </c>
      <c r="E21" s="4">
        <v>2017</v>
      </c>
      <c r="F21" s="4">
        <v>2018</v>
      </c>
      <c r="G21" s="4">
        <v>2019</v>
      </c>
      <c r="H21" s="4">
        <v>2020</v>
      </c>
      <c r="I21" s="4">
        <v>2021</v>
      </c>
      <c r="J21" s="4">
        <v>2022</v>
      </c>
      <c r="K21" s="4">
        <v>2023</v>
      </c>
      <c r="L21" s="4">
        <v>2024</v>
      </c>
      <c r="M21" s="4">
        <v>2025</v>
      </c>
      <c r="N21" s="4">
        <v>2026</v>
      </c>
      <c r="O21" s="4">
        <v>2027</v>
      </c>
      <c r="P21" s="4">
        <v>2028</v>
      </c>
      <c r="Q21" s="4">
        <v>2029</v>
      </c>
      <c r="R21" s="4">
        <v>2030</v>
      </c>
      <c r="S21" s="4">
        <v>2031</v>
      </c>
      <c r="T21" s="4">
        <v>2032</v>
      </c>
      <c r="U21" s="4">
        <v>2033</v>
      </c>
      <c r="V21" s="4">
        <v>2034</v>
      </c>
      <c r="W21" s="4">
        <v>2035</v>
      </c>
      <c r="X21" s="4">
        <v>2036</v>
      </c>
      <c r="Y21" s="4">
        <v>2037</v>
      </c>
      <c r="Z21" s="4">
        <v>2038</v>
      </c>
      <c r="AA21" s="4">
        <v>2039</v>
      </c>
      <c r="AB21" s="4">
        <v>2040</v>
      </c>
      <c r="AC21" s="4">
        <v>2041</v>
      </c>
      <c r="AD21" s="4">
        <v>2042</v>
      </c>
      <c r="AE21" s="4">
        <v>2043</v>
      </c>
      <c r="AF21" s="4">
        <v>2044</v>
      </c>
      <c r="AG21" s="4">
        <v>2045</v>
      </c>
      <c r="AH21" s="4">
        <v>2046</v>
      </c>
      <c r="AI21" s="4">
        <v>2047</v>
      </c>
      <c r="AJ21" s="4">
        <v>2048</v>
      </c>
      <c r="AK21" s="4">
        <v>2049</v>
      </c>
      <c r="AL21" s="4">
        <v>2050</v>
      </c>
    </row>
    <row r="22" spans="1:42">
      <c r="A22" s="4" t="s">
        <v>280</v>
      </c>
      <c r="B22">
        <f t="shared" ref="B22:AL22" si="4">F17/$F$17</f>
        <v>1</v>
      </c>
      <c r="C22" s="4">
        <f t="shared" si="4"/>
        <v>0.99916036943744768</v>
      </c>
      <c r="D22" s="4">
        <f t="shared" si="4"/>
        <v>1.0134340890008393</v>
      </c>
      <c r="E22" s="4">
        <f t="shared" si="4"/>
        <v>1.0277078085642328</v>
      </c>
      <c r="F22" s="4">
        <f t="shared" si="4"/>
        <v>1.0419815281276215</v>
      </c>
      <c r="G22" s="4">
        <f t="shared" si="4"/>
        <v>1.056255247691015</v>
      </c>
      <c r="H22" s="4">
        <f t="shared" si="4"/>
        <v>1.0705289672544083</v>
      </c>
      <c r="I22" s="4">
        <f t="shared" si="4"/>
        <v>1.0747271200671717</v>
      </c>
      <c r="J22" s="4">
        <f t="shared" si="4"/>
        <v>1.0789252728799339</v>
      </c>
      <c r="K22" s="4">
        <f t="shared" si="4"/>
        <v>1.083123425692696</v>
      </c>
      <c r="L22" s="4">
        <f t="shared" si="4"/>
        <v>1.0873215785054582</v>
      </c>
      <c r="M22" s="4">
        <f t="shared" si="4"/>
        <v>1.0915197313182203</v>
      </c>
      <c r="N22" s="4">
        <f t="shared" si="4"/>
        <v>1.0999160369437471</v>
      </c>
      <c r="O22" s="4">
        <f t="shared" si="4"/>
        <v>1.1083123425692714</v>
      </c>
      <c r="P22" s="4">
        <f t="shared" si="4"/>
        <v>1.1167086481947956</v>
      </c>
      <c r="Q22" s="4">
        <f t="shared" si="4"/>
        <v>1.1251049538203199</v>
      </c>
      <c r="R22" s="4">
        <f t="shared" si="4"/>
        <v>1.1335012594458442</v>
      </c>
      <c r="S22" s="4">
        <f t="shared" si="4"/>
        <v>1.1410579345088168</v>
      </c>
      <c r="T22" s="4">
        <f t="shared" si="4"/>
        <v>1.1486146095717893</v>
      </c>
      <c r="U22" s="4">
        <f t="shared" si="4"/>
        <v>1.1561712846347618</v>
      </c>
      <c r="V22" s="4">
        <f t="shared" si="4"/>
        <v>1.1637279596977346</v>
      </c>
      <c r="W22" s="4">
        <f t="shared" si="4"/>
        <v>1.1712846347607071</v>
      </c>
      <c r="X22" s="4">
        <f t="shared" si="4"/>
        <v>1.1754827875734692</v>
      </c>
      <c r="Y22" s="4">
        <f t="shared" si="4"/>
        <v>1.1796809403862314</v>
      </c>
      <c r="Z22" s="4">
        <f t="shared" si="4"/>
        <v>1.1838790931989935</v>
      </c>
      <c r="AA22" s="4">
        <f t="shared" si="4"/>
        <v>1.1880772460117557</v>
      </c>
      <c r="AB22" s="4">
        <f t="shared" si="4"/>
        <v>1.1922753988245178</v>
      </c>
      <c r="AC22" s="4">
        <f t="shared" si="4"/>
        <v>1.19311502938707</v>
      </c>
      <c r="AD22" s="4">
        <f t="shared" si="4"/>
        <v>1.1939546599496222</v>
      </c>
      <c r="AE22" s="4">
        <f t="shared" si="4"/>
        <v>1.1947942905121749</v>
      </c>
      <c r="AF22" s="4">
        <f t="shared" si="4"/>
        <v>1.1956339210747275</v>
      </c>
      <c r="AG22" s="4">
        <f t="shared" si="4"/>
        <v>1.1964735516372798</v>
      </c>
      <c r="AH22" s="4">
        <f t="shared" si="4"/>
        <v>1.1872376154492015</v>
      </c>
      <c r="AI22" s="4">
        <f t="shared" si="4"/>
        <v>1.1780016792611256</v>
      </c>
      <c r="AJ22" s="4">
        <f t="shared" si="4"/>
        <v>1.1687657430730471</v>
      </c>
      <c r="AK22" s="4">
        <f t="shared" si="4"/>
        <v>1.1595298068849687</v>
      </c>
      <c r="AL22" s="4">
        <f t="shared" si="4"/>
        <v>1.1502938706968928</v>
      </c>
    </row>
    <row r="23" spans="1:42">
      <c r="A23" t="s">
        <v>171</v>
      </c>
      <c r="B23" s="4">
        <f>F18/$F$18</f>
        <v>1</v>
      </c>
      <c r="C23" s="4">
        <f t="shared" ref="C23:AL23" si="5">G18/$F$18</f>
        <v>0.96385542168675409</v>
      </c>
      <c r="D23" s="4">
        <f t="shared" si="5"/>
        <v>0.93975903614458156</v>
      </c>
      <c r="E23" s="4">
        <f t="shared" si="5"/>
        <v>0.91566265060240914</v>
      </c>
      <c r="F23" s="4">
        <f t="shared" si="5"/>
        <v>0.89156626506024517</v>
      </c>
      <c r="G23" s="4">
        <f t="shared" si="5"/>
        <v>0.86746987951807275</v>
      </c>
      <c r="H23" s="4">
        <f t="shared" si="5"/>
        <v>0.84337349397590877</v>
      </c>
      <c r="I23" s="4">
        <f t="shared" si="5"/>
        <v>0.81927710843373625</v>
      </c>
      <c r="J23" s="4">
        <f t="shared" si="5"/>
        <v>0.79518072289157238</v>
      </c>
      <c r="K23" s="4">
        <f t="shared" si="5"/>
        <v>0.77108433734939985</v>
      </c>
      <c r="L23" s="4">
        <f t="shared" si="5"/>
        <v>0.74698795180722732</v>
      </c>
      <c r="M23" s="4">
        <f t="shared" si="5"/>
        <v>0.72289156626506346</v>
      </c>
      <c r="N23" s="4">
        <f t="shared" si="5"/>
        <v>0.71686746987951822</v>
      </c>
      <c r="O23" s="4">
        <f t="shared" si="5"/>
        <v>0.71084337349397719</v>
      </c>
      <c r="P23" s="4">
        <f t="shared" si="5"/>
        <v>0.70481927710843406</v>
      </c>
      <c r="Q23" s="4">
        <f t="shared" si="5"/>
        <v>0.69879518072289304</v>
      </c>
      <c r="R23" s="4">
        <f t="shared" si="5"/>
        <v>0.69277108433735002</v>
      </c>
      <c r="S23" s="4">
        <f t="shared" si="5"/>
        <v>0.68072289156626375</v>
      </c>
      <c r="T23" s="4">
        <f t="shared" si="5"/>
        <v>0.66867469879518171</v>
      </c>
      <c r="U23" s="4">
        <f t="shared" si="5"/>
        <v>0.65662650602409556</v>
      </c>
      <c r="V23" s="4">
        <f t="shared" si="5"/>
        <v>0.64457831325301351</v>
      </c>
      <c r="W23" s="4">
        <f t="shared" si="5"/>
        <v>0.63253012048192725</v>
      </c>
      <c r="X23" s="4">
        <f t="shared" si="5"/>
        <v>0.62650602409638634</v>
      </c>
      <c r="Y23" s="4">
        <f t="shared" si="5"/>
        <v>0.62048192771084321</v>
      </c>
      <c r="Z23" s="4">
        <f t="shared" si="5"/>
        <v>0.61445783132530218</v>
      </c>
      <c r="AA23" s="4">
        <f t="shared" si="5"/>
        <v>0.60843373493975905</v>
      </c>
      <c r="AB23" s="4">
        <f t="shared" si="5"/>
        <v>0.60240963855421592</v>
      </c>
      <c r="AC23" s="4">
        <f t="shared" si="5"/>
        <v>0.59638554216867712</v>
      </c>
      <c r="AD23" s="4">
        <f t="shared" si="5"/>
        <v>0.59036144578313399</v>
      </c>
      <c r="AE23" s="4">
        <f t="shared" si="5"/>
        <v>0.58433734939759296</v>
      </c>
      <c r="AF23" s="4">
        <f t="shared" si="5"/>
        <v>0.57831325301204994</v>
      </c>
      <c r="AG23" s="4">
        <f t="shared" si="5"/>
        <v>0.57228915662650892</v>
      </c>
      <c r="AH23" s="4">
        <f t="shared" si="5"/>
        <v>0.56024096385542266</v>
      </c>
      <c r="AI23" s="4">
        <f t="shared" si="5"/>
        <v>0.54819277108434072</v>
      </c>
      <c r="AJ23" s="4">
        <f t="shared" si="5"/>
        <v>0.53614457831325446</v>
      </c>
      <c r="AK23" s="4">
        <f t="shared" si="5"/>
        <v>0.5240963855421682</v>
      </c>
      <c r="AL23" s="4">
        <f t="shared" si="5"/>
        <v>0.51204819277108626</v>
      </c>
    </row>
    <row r="24" spans="1:42" s="4" customFormat="1"/>
    <row r="25" spans="1:42">
      <c r="A25" s="3" t="s">
        <v>175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42">
      <c r="A26" s="111" t="s">
        <v>184</v>
      </c>
      <c r="B26" s="4"/>
      <c r="C26" s="4"/>
      <c r="D26" s="4"/>
      <c r="E26" s="4"/>
      <c r="F26" s="4"/>
    </row>
    <row r="27" spans="1:42" ht="15.75" thickBot="1">
      <c r="A27" s="4"/>
      <c r="B27" s="4"/>
      <c r="C27" s="4"/>
      <c r="D27" s="4"/>
      <c r="E27" s="4"/>
      <c r="F27" s="4"/>
    </row>
    <row r="28" spans="1:42" ht="75.75" thickBot="1">
      <c r="A28" s="102"/>
      <c r="B28" s="103" t="s">
        <v>185</v>
      </c>
      <c r="C28" s="103" t="s">
        <v>186</v>
      </c>
      <c r="D28" s="103" t="s">
        <v>187</v>
      </c>
      <c r="E28" s="103" t="s">
        <v>188</v>
      </c>
      <c r="F28" s="104" t="s">
        <v>189</v>
      </c>
    </row>
    <row r="29" spans="1:42" ht="15.75" thickBot="1">
      <c r="A29" s="105">
        <v>2010</v>
      </c>
      <c r="B29" s="106">
        <v>38.299999999999997</v>
      </c>
      <c r="C29" s="106">
        <v>3943</v>
      </c>
      <c r="D29" s="106">
        <v>151</v>
      </c>
      <c r="E29" s="106">
        <v>61</v>
      </c>
      <c r="F29" s="107">
        <v>9.1</v>
      </c>
    </row>
    <row r="30" spans="1:42" ht="15.75" thickBot="1">
      <c r="A30" s="108">
        <v>2020</v>
      </c>
      <c r="B30" s="109">
        <v>38.4</v>
      </c>
      <c r="C30" s="109">
        <v>3984</v>
      </c>
      <c r="D30" s="109">
        <v>153</v>
      </c>
      <c r="E30" s="109">
        <v>55</v>
      </c>
      <c r="F30" s="110">
        <v>8.3000000000000007</v>
      </c>
    </row>
    <row r="31" spans="1:42" ht="15.75" thickBot="1">
      <c r="A31" s="105">
        <v>2030</v>
      </c>
      <c r="B31" s="106">
        <v>37.799999999999997</v>
      </c>
      <c r="C31" s="106">
        <v>4015</v>
      </c>
      <c r="D31" s="106">
        <v>152</v>
      </c>
      <c r="E31" s="106">
        <v>52</v>
      </c>
      <c r="F31" s="107">
        <v>7.9</v>
      </c>
    </row>
    <row r="32" spans="1:42" ht="15.75" thickBot="1">
      <c r="A32" s="108">
        <v>2040</v>
      </c>
      <c r="B32" s="109">
        <v>36.4</v>
      </c>
      <c r="C32" s="109">
        <v>4037</v>
      </c>
      <c r="D32" s="109">
        <v>147</v>
      </c>
      <c r="E32" s="109">
        <v>51</v>
      </c>
      <c r="F32" s="110">
        <v>7.5</v>
      </c>
    </row>
    <row r="33" spans="1:38" ht="15.75" thickBot="1">
      <c r="A33" s="105">
        <v>2050</v>
      </c>
      <c r="B33" s="106">
        <v>34.9</v>
      </c>
      <c r="C33" s="106">
        <v>4054</v>
      </c>
      <c r="D33" s="106">
        <v>141</v>
      </c>
      <c r="E33" s="106">
        <v>50</v>
      </c>
      <c r="F33" s="107">
        <v>7.1</v>
      </c>
    </row>
    <row r="34" spans="1:38">
      <c r="A34" s="4"/>
      <c r="B34" s="4"/>
      <c r="C34" s="4"/>
      <c r="D34" s="4"/>
      <c r="E34" s="4"/>
      <c r="F34" s="4"/>
    </row>
    <row r="35" spans="1:38" s="4" customFormat="1">
      <c r="A35" s="4" t="s">
        <v>23</v>
      </c>
    </row>
    <row r="36" spans="1:38" s="4" customFormat="1" ht="18.75">
      <c r="A36" s="101"/>
    </row>
    <row r="37" spans="1:38" s="4" customFormat="1">
      <c r="B37" s="4">
        <v>2010</v>
      </c>
      <c r="C37" s="4">
        <v>2020</v>
      </c>
      <c r="D37" s="4">
        <v>2030</v>
      </c>
      <c r="E37" s="4">
        <v>2040</v>
      </c>
      <c r="F37" s="4">
        <v>2050</v>
      </c>
    </row>
    <row r="38" spans="1:38" s="4" customFormat="1">
      <c r="A38" s="4" t="s">
        <v>190</v>
      </c>
      <c r="B38" s="4">
        <f>F29</f>
        <v>9.1</v>
      </c>
      <c r="C38" s="4">
        <f>F30</f>
        <v>8.3000000000000007</v>
      </c>
      <c r="D38" s="4">
        <f>F31</f>
        <v>7.9</v>
      </c>
      <c r="E38" s="4">
        <f>F32</f>
        <v>7.5</v>
      </c>
      <c r="F38" s="4">
        <f>F33</f>
        <v>7.1</v>
      </c>
    </row>
    <row r="39" spans="1:38" s="4" customFormat="1"/>
    <row r="40" spans="1:38" s="4" customFormat="1">
      <c r="A40" s="1" t="s">
        <v>193</v>
      </c>
    </row>
    <row r="41" spans="1:38" s="4" customFormat="1">
      <c r="B41" s="4">
        <v>2014</v>
      </c>
      <c r="C41" s="4">
        <v>2015</v>
      </c>
      <c r="D41" s="4">
        <v>2016</v>
      </c>
      <c r="E41" s="4">
        <v>2017</v>
      </c>
      <c r="F41" s="4">
        <v>2018</v>
      </c>
      <c r="G41" s="4">
        <v>2019</v>
      </c>
      <c r="H41" s="4">
        <v>2020</v>
      </c>
      <c r="I41" s="4">
        <v>2021</v>
      </c>
      <c r="J41" s="4">
        <v>2022</v>
      </c>
      <c r="K41" s="4">
        <v>2023</v>
      </c>
      <c r="L41" s="4">
        <v>2024</v>
      </c>
      <c r="M41" s="4">
        <v>2025</v>
      </c>
      <c r="N41" s="4">
        <v>2026</v>
      </c>
      <c r="O41" s="4">
        <v>2027</v>
      </c>
      <c r="P41" s="4">
        <v>2028</v>
      </c>
      <c r="Q41" s="4">
        <v>2029</v>
      </c>
      <c r="R41" s="4">
        <v>2030</v>
      </c>
      <c r="S41" s="4">
        <v>2031</v>
      </c>
      <c r="T41" s="4">
        <v>2032</v>
      </c>
      <c r="U41" s="4">
        <v>2033</v>
      </c>
      <c r="V41" s="4">
        <v>2034</v>
      </c>
      <c r="W41" s="4">
        <v>2035</v>
      </c>
      <c r="X41" s="4">
        <v>2036</v>
      </c>
      <c r="Y41" s="4">
        <v>2037</v>
      </c>
      <c r="Z41" s="4">
        <v>2038</v>
      </c>
      <c r="AA41" s="4">
        <v>2039</v>
      </c>
      <c r="AB41" s="4">
        <v>2040</v>
      </c>
      <c r="AC41" s="4">
        <v>2041</v>
      </c>
      <c r="AD41" s="4">
        <v>2042</v>
      </c>
      <c r="AE41" s="4">
        <v>2043</v>
      </c>
      <c r="AF41" s="4">
        <v>2044</v>
      </c>
      <c r="AG41" s="4">
        <v>2045</v>
      </c>
      <c r="AH41" s="4">
        <v>2046</v>
      </c>
      <c r="AI41" s="4">
        <v>2047</v>
      </c>
      <c r="AJ41" s="4">
        <v>2048</v>
      </c>
      <c r="AK41" s="4">
        <v>2049</v>
      </c>
      <c r="AL41" s="4">
        <v>2050</v>
      </c>
    </row>
    <row r="42" spans="1:38" s="4" customFormat="1">
      <c r="A42" s="4" t="s">
        <v>191</v>
      </c>
      <c r="B42" s="4">
        <f t="shared" ref="B42:H42" si="6">TREND($B$38:$C$38,$B$37:$C$37,B41)</f>
        <v>8.7800000000000011</v>
      </c>
      <c r="C42" s="4">
        <f t="shared" si="6"/>
        <v>8.6999999999999886</v>
      </c>
      <c r="D42" s="4">
        <f t="shared" si="6"/>
        <v>8.6200000000000045</v>
      </c>
      <c r="E42" s="4">
        <f t="shared" si="6"/>
        <v>8.539999999999992</v>
      </c>
      <c r="F42" s="4">
        <f t="shared" si="6"/>
        <v>8.460000000000008</v>
      </c>
      <c r="G42" s="4">
        <f t="shared" si="6"/>
        <v>8.3799999999999955</v>
      </c>
      <c r="H42" s="4">
        <f t="shared" si="6"/>
        <v>8.3000000000000114</v>
      </c>
      <c r="I42" s="4">
        <f t="shared" ref="I42:R42" si="7">TREND($C$38:$D$38,$C$37:$D$37,I41)</f>
        <v>8.2599999999999909</v>
      </c>
      <c r="J42" s="4">
        <f t="shared" si="7"/>
        <v>8.2199999999999989</v>
      </c>
      <c r="K42" s="4">
        <f t="shared" si="7"/>
        <v>8.1799999999999926</v>
      </c>
      <c r="L42" s="4">
        <f t="shared" si="7"/>
        <v>8.1399999999999864</v>
      </c>
      <c r="M42" s="4">
        <f t="shared" si="7"/>
        <v>8.0999999999999943</v>
      </c>
      <c r="N42" s="4">
        <f t="shared" si="7"/>
        <v>8.0599999999999881</v>
      </c>
      <c r="O42" s="4">
        <f t="shared" si="7"/>
        <v>8.019999999999996</v>
      </c>
      <c r="P42" s="4">
        <f t="shared" si="7"/>
        <v>7.9799999999999898</v>
      </c>
      <c r="Q42" s="4">
        <f t="shared" si="7"/>
        <v>7.9399999999999977</v>
      </c>
      <c r="R42" s="4">
        <f t="shared" si="7"/>
        <v>7.8999999999999915</v>
      </c>
      <c r="S42" s="4">
        <f t="shared" ref="S42:AB42" si="8">TREND($D$38:$E$38,$D$37:$E$37,S41)</f>
        <v>7.8600000000000136</v>
      </c>
      <c r="T42" s="4">
        <f t="shared" si="8"/>
        <v>7.8200000000000074</v>
      </c>
      <c r="U42" s="4">
        <f t="shared" si="8"/>
        <v>7.7800000000000011</v>
      </c>
      <c r="V42" s="4">
        <f t="shared" si="8"/>
        <v>7.7400000000000091</v>
      </c>
      <c r="W42" s="4">
        <f t="shared" si="8"/>
        <v>7.7000000000000028</v>
      </c>
      <c r="X42" s="4">
        <f t="shared" si="8"/>
        <v>7.6600000000000108</v>
      </c>
      <c r="Y42" s="4">
        <f t="shared" si="8"/>
        <v>7.6200000000000045</v>
      </c>
      <c r="Z42" s="4">
        <f t="shared" si="8"/>
        <v>7.5800000000000125</v>
      </c>
      <c r="AA42" s="4">
        <f t="shared" si="8"/>
        <v>7.5400000000000063</v>
      </c>
      <c r="AB42" s="4">
        <f t="shared" si="8"/>
        <v>7.5</v>
      </c>
      <c r="AC42" s="4">
        <f t="shared" ref="AC42:AL42" si="9">TREND($E$38:$F$38,$E$37:$F$37,AC41)</f>
        <v>7.4599999999999937</v>
      </c>
      <c r="AD42" s="4">
        <f t="shared" si="9"/>
        <v>7.4199999999999875</v>
      </c>
      <c r="AE42" s="4">
        <f t="shared" si="9"/>
        <v>7.3799999999999955</v>
      </c>
      <c r="AF42" s="4">
        <f t="shared" si="9"/>
        <v>7.3399999999999892</v>
      </c>
      <c r="AG42" s="4">
        <f t="shared" si="9"/>
        <v>7.2999999999999972</v>
      </c>
      <c r="AH42" s="4">
        <f t="shared" si="9"/>
        <v>7.2599999999999909</v>
      </c>
      <c r="AI42" s="4">
        <f t="shared" si="9"/>
        <v>7.2199999999999989</v>
      </c>
      <c r="AJ42" s="4">
        <f t="shared" si="9"/>
        <v>7.1799999999999926</v>
      </c>
      <c r="AK42" s="4">
        <f t="shared" si="9"/>
        <v>7.1399999999999864</v>
      </c>
      <c r="AL42" s="4">
        <f t="shared" si="9"/>
        <v>7.0999999999999943</v>
      </c>
    </row>
    <row r="43" spans="1:38" s="4" customFormat="1"/>
    <row r="44" spans="1:38" s="4" customFormat="1">
      <c r="A44" s="1" t="s">
        <v>194</v>
      </c>
    </row>
    <row r="45" spans="1:38" s="4" customFormat="1">
      <c r="B45" s="4">
        <v>2014</v>
      </c>
      <c r="C45" s="4">
        <v>2015</v>
      </c>
      <c r="D45" s="4">
        <v>2016</v>
      </c>
      <c r="E45" s="4">
        <v>2017</v>
      </c>
      <c r="F45" s="4">
        <v>2018</v>
      </c>
      <c r="G45" s="4">
        <v>2019</v>
      </c>
      <c r="H45" s="4">
        <v>2020</v>
      </c>
      <c r="I45" s="4">
        <v>2021</v>
      </c>
      <c r="J45" s="4">
        <v>2022</v>
      </c>
      <c r="K45" s="4">
        <v>2023</v>
      </c>
      <c r="L45" s="4">
        <v>2024</v>
      </c>
      <c r="M45" s="4">
        <v>2025</v>
      </c>
      <c r="N45" s="4">
        <v>2026</v>
      </c>
      <c r="O45" s="4">
        <v>2027</v>
      </c>
      <c r="P45" s="4">
        <v>2028</v>
      </c>
      <c r="Q45" s="4">
        <v>2029</v>
      </c>
      <c r="R45" s="4">
        <v>2030</v>
      </c>
      <c r="S45" s="4">
        <v>2031</v>
      </c>
      <c r="T45" s="4">
        <v>2032</v>
      </c>
      <c r="U45" s="4">
        <v>2033</v>
      </c>
      <c r="V45" s="4">
        <v>2034</v>
      </c>
      <c r="W45" s="4">
        <v>2035</v>
      </c>
      <c r="X45" s="4">
        <v>2036</v>
      </c>
      <c r="Y45" s="4">
        <v>2037</v>
      </c>
      <c r="Z45" s="4">
        <v>2038</v>
      </c>
      <c r="AA45" s="4">
        <v>2039</v>
      </c>
      <c r="AB45" s="4">
        <v>2040</v>
      </c>
      <c r="AC45" s="4">
        <v>2041</v>
      </c>
      <c r="AD45" s="4">
        <v>2042</v>
      </c>
      <c r="AE45" s="4">
        <v>2043</v>
      </c>
      <c r="AF45" s="4">
        <v>2044</v>
      </c>
      <c r="AG45" s="4">
        <v>2045</v>
      </c>
      <c r="AH45" s="4">
        <v>2046</v>
      </c>
      <c r="AI45" s="4">
        <v>2047</v>
      </c>
      <c r="AJ45" s="4">
        <v>2048</v>
      </c>
      <c r="AK45" s="4">
        <v>2049</v>
      </c>
      <c r="AL45" s="4">
        <v>2050</v>
      </c>
    </row>
    <row r="46" spans="1:38" s="4" customFormat="1">
      <c r="A46" s="4" t="s">
        <v>192</v>
      </c>
      <c r="B46" s="4">
        <f>B42/$B$42</f>
        <v>1</v>
      </c>
      <c r="C46" s="4">
        <f t="shared" ref="C46:AL46" si="10">C42/$B$42</f>
        <v>0.99088838268792567</v>
      </c>
      <c r="D46" s="4">
        <f t="shared" si="10"/>
        <v>0.98177676537585457</v>
      </c>
      <c r="E46" s="4">
        <f t="shared" si="10"/>
        <v>0.97266514806378024</v>
      </c>
      <c r="F46" s="4">
        <f t="shared" si="10"/>
        <v>0.96355353075170924</v>
      </c>
      <c r="G46" s="4">
        <f t="shared" si="10"/>
        <v>0.95444191343963491</v>
      </c>
      <c r="H46" s="4">
        <f t="shared" si="10"/>
        <v>0.94533029612756381</v>
      </c>
      <c r="I46" s="4">
        <f t="shared" si="10"/>
        <v>0.94077448747152503</v>
      </c>
      <c r="J46" s="4">
        <f t="shared" si="10"/>
        <v>0.93621867881548948</v>
      </c>
      <c r="K46" s="4">
        <f t="shared" si="10"/>
        <v>0.93166287015945237</v>
      </c>
      <c r="L46" s="4">
        <f t="shared" si="10"/>
        <v>0.92710706150341515</v>
      </c>
      <c r="M46" s="4">
        <f t="shared" si="10"/>
        <v>0.9225512528473796</v>
      </c>
      <c r="N46" s="4">
        <f t="shared" si="10"/>
        <v>0.91799544419134249</v>
      </c>
      <c r="O46" s="4">
        <f t="shared" si="10"/>
        <v>0.91343963553530694</v>
      </c>
      <c r="P46" s="4">
        <f t="shared" si="10"/>
        <v>0.90888382687926983</v>
      </c>
      <c r="Q46" s="4">
        <f t="shared" si="10"/>
        <v>0.90432801822323428</v>
      </c>
      <c r="R46" s="4">
        <f t="shared" si="10"/>
        <v>0.89977220956719706</v>
      </c>
      <c r="S46" s="4">
        <f t="shared" si="10"/>
        <v>0.89521640091116317</v>
      </c>
      <c r="T46" s="4">
        <f t="shared" si="10"/>
        <v>0.89066059225512606</v>
      </c>
      <c r="U46" s="4">
        <f t="shared" si="10"/>
        <v>0.88610478359908884</v>
      </c>
      <c r="V46" s="4">
        <f t="shared" si="10"/>
        <v>0.88154897494305329</v>
      </c>
      <c r="W46" s="4">
        <f t="shared" si="10"/>
        <v>0.87699316628701618</v>
      </c>
      <c r="X46" s="4">
        <f t="shared" si="10"/>
        <v>0.87243735763098063</v>
      </c>
      <c r="Y46" s="4">
        <f t="shared" si="10"/>
        <v>0.86788154897494341</v>
      </c>
      <c r="Z46" s="4">
        <f t="shared" si="10"/>
        <v>0.86332574031890796</v>
      </c>
      <c r="AA46" s="4">
        <f t="shared" si="10"/>
        <v>0.85876993166287074</v>
      </c>
      <c r="AB46" s="4">
        <f t="shared" si="10"/>
        <v>0.85421412300683364</v>
      </c>
      <c r="AC46" s="4">
        <f t="shared" si="10"/>
        <v>0.84965831435079642</v>
      </c>
      <c r="AD46" s="4">
        <f t="shared" si="10"/>
        <v>0.84510250569475931</v>
      </c>
      <c r="AE46" s="4">
        <f t="shared" si="10"/>
        <v>0.84054669703872376</v>
      </c>
      <c r="AF46" s="4">
        <f t="shared" si="10"/>
        <v>0.83599088838268654</v>
      </c>
      <c r="AG46" s="4">
        <f t="shared" si="10"/>
        <v>0.83143507972665109</v>
      </c>
      <c r="AH46" s="4">
        <f t="shared" si="10"/>
        <v>0.82687927107061387</v>
      </c>
      <c r="AI46" s="4">
        <f t="shared" si="10"/>
        <v>0.82232346241457832</v>
      </c>
      <c r="AJ46" s="4">
        <f t="shared" si="10"/>
        <v>0.81776765375854121</v>
      </c>
      <c r="AK46" s="4">
        <f t="shared" si="10"/>
        <v>0.81321184510250399</v>
      </c>
      <c r="AL46" s="4">
        <f t="shared" si="10"/>
        <v>0.80865603644646855</v>
      </c>
    </row>
    <row r="47" spans="1:38" s="4" customFormat="1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opLeftCell="G25" zoomScale="85" zoomScaleNormal="85" workbookViewId="0">
      <selection activeCell="C46" sqref="C46:AM53"/>
    </sheetView>
  </sheetViews>
  <sheetFormatPr defaultRowHeight="15"/>
  <cols>
    <col min="1" max="1" width="25.85546875" customWidth="1"/>
    <col min="2" max="2" width="36.7109375" customWidth="1"/>
    <col min="3" max="3" width="11.85546875" bestFit="1" customWidth="1"/>
    <col min="5" max="5" width="11.85546875" bestFit="1" customWidth="1"/>
  </cols>
  <sheetData>
    <row r="1" spans="1:39" s="4" customFormat="1">
      <c r="A1" s="3" t="s">
        <v>195</v>
      </c>
      <c r="B1" s="3"/>
      <c r="C1" s="3"/>
      <c r="D1" s="3"/>
      <c r="E1" s="3"/>
    </row>
    <row r="2" spans="1:39" s="4" customFormat="1">
      <c r="A2" s="4">
        <v>1337.4</v>
      </c>
      <c r="B2" s="4" t="s">
        <v>95</v>
      </c>
    </row>
    <row r="3" spans="1:39" s="4" customFormat="1">
      <c r="A3" s="4">
        <f>A2*About!A40</f>
        <v>1267610616288</v>
      </c>
      <c r="B3" s="4" t="s">
        <v>203</v>
      </c>
    </row>
    <row r="4" spans="1:39" s="4" customFormat="1"/>
    <row r="5" spans="1:39" s="4" customFormat="1">
      <c r="A5" s="3" t="s">
        <v>200</v>
      </c>
      <c r="B5" s="3"/>
      <c r="C5" s="3"/>
      <c r="D5" s="3"/>
      <c r="E5" s="3"/>
    </row>
    <row r="6" spans="1:39" s="4" customFormat="1">
      <c r="C6" s="4" t="s">
        <v>196</v>
      </c>
      <c r="D6" s="4" t="s">
        <v>197</v>
      </c>
      <c r="E6" s="4" t="s">
        <v>199</v>
      </c>
    </row>
    <row r="7" spans="1:39">
      <c r="A7" s="4" t="s">
        <v>22</v>
      </c>
      <c r="B7" s="4" t="s">
        <v>11</v>
      </c>
      <c r="C7" s="4">
        <f>'Aggregated Consumption'!D18</f>
        <v>5118212448000</v>
      </c>
      <c r="D7" s="4">
        <f>C7/SUM($C$7:$C$14)</f>
        <v>2.4842091704121487E-2</v>
      </c>
      <c r="E7" s="4">
        <f>D7*$A$3</f>
        <v>31490099174.94445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>
      <c r="A8" s="4" t="s">
        <v>22</v>
      </c>
      <c r="B8" s="4" t="s">
        <v>4</v>
      </c>
      <c r="C8" s="4">
        <f>'Aggregated Consumption'!D19</f>
        <v>15386863126080</v>
      </c>
      <c r="D8" s="4">
        <f t="shared" ref="D8:D14" si="0">C8/SUM($C$7:$C$14)</f>
        <v>7.4682688282353374E-2</v>
      </c>
      <c r="E8" s="4">
        <f t="shared" ref="E8:E14" si="1">D8*$A$3</f>
        <v>94668568519.63855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>
      <c r="A9" s="4" t="s">
        <v>22</v>
      </c>
      <c r="B9" s="4" t="s">
        <v>7</v>
      </c>
      <c r="C9" s="4">
        <f>'Aggregated Consumption'!D20</f>
        <v>24133319509440</v>
      </c>
      <c r="D9" s="4">
        <f t="shared" si="0"/>
        <v>0.11713506277228543</v>
      </c>
      <c r="E9" s="4">
        <f t="shared" si="1"/>
        <v>148481649109.7103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>
      <c r="A10" s="4" t="s">
        <v>22</v>
      </c>
      <c r="B10" s="4" t="s">
        <v>6</v>
      </c>
      <c r="C10" s="4">
        <f>'Aggregated Consumption'!D21</f>
        <v>28219359113760</v>
      </c>
      <c r="D10" s="4">
        <f t="shared" si="0"/>
        <v>0.13696733264940908</v>
      </c>
      <c r="E10" s="4">
        <f t="shared" si="1"/>
        <v>173621244951.04095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>
      <c r="A11" s="4" t="s">
        <v>22</v>
      </c>
      <c r="B11" s="4" t="s">
        <v>8</v>
      </c>
      <c r="C11" s="4">
        <f>'Aggregated Consumption'!D22</f>
        <v>26704747356000</v>
      </c>
      <c r="D11" s="4">
        <f t="shared" si="0"/>
        <v>0.12961591365993017</v>
      </c>
      <c r="E11" s="4">
        <f t="shared" si="1"/>
        <v>164302508195.19629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>
      <c r="A12" s="4" t="s">
        <v>22</v>
      </c>
      <c r="B12" s="4" t="s">
        <v>5</v>
      </c>
      <c r="C12" s="4">
        <f>'Aggregated Consumption'!D23</f>
        <v>9181504441440</v>
      </c>
      <c r="D12" s="4">
        <f t="shared" si="0"/>
        <v>4.4563952284782382E-2</v>
      </c>
      <c r="E12" s="4">
        <f t="shared" si="1"/>
        <v>56489739019.942024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>
      <c r="A13" s="4" t="s">
        <v>22</v>
      </c>
      <c r="B13" s="4" t="s">
        <v>10</v>
      </c>
      <c r="C13" s="4">
        <f>'Aggregated Consumption'!D24</f>
        <v>88171635405120</v>
      </c>
      <c r="D13" s="4">
        <f t="shared" si="0"/>
        <v>0.42795563386437135</v>
      </c>
      <c r="E13" s="4">
        <f t="shared" si="1"/>
        <v>542481104786.73743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>
      <c r="A14" s="4" t="s">
        <v>22</v>
      </c>
      <c r="B14" s="4" t="s">
        <v>9</v>
      </c>
      <c r="C14" s="4">
        <f>'Aggregated Consumption'!D25</f>
        <v>9114209425920</v>
      </c>
      <c r="D14" s="4">
        <f t="shared" si="0"/>
        <v>4.4237324782746709E-2</v>
      </c>
      <c r="E14" s="4">
        <f t="shared" si="1"/>
        <v>56075702530.78997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6" spans="1:39" s="4" customFormat="1">
      <c r="A16" s="3" t="s">
        <v>201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C17">
        <v>2014</v>
      </c>
      <c r="D17">
        <v>2015</v>
      </c>
      <c r="E17" s="4">
        <v>2016</v>
      </c>
      <c r="F17" s="4">
        <v>2017</v>
      </c>
      <c r="G17" s="4">
        <v>2018</v>
      </c>
      <c r="H17" s="4">
        <v>2019</v>
      </c>
      <c r="I17" s="4">
        <v>2020</v>
      </c>
      <c r="J17" s="4">
        <v>2021</v>
      </c>
      <c r="K17" s="4">
        <v>2022</v>
      </c>
      <c r="L17" s="4">
        <v>2023</v>
      </c>
      <c r="M17" s="4">
        <v>2024</v>
      </c>
      <c r="N17" s="4">
        <v>2025</v>
      </c>
      <c r="O17" s="4">
        <v>2026</v>
      </c>
      <c r="P17" s="4">
        <v>2027</v>
      </c>
      <c r="Q17" s="4">
        <v>2028</v>
      </c>
      <c r="R17" s="4">
        <v>2029</v>
      </c>
      <c r="S17" s="4">
        <v>2030</v>
      </c>
      <c r="T17" s="4">
        <v>2031</v>
      </c>
      <c r="U17" s="4">
        <v>2032</v>
      </c>
      <c r="V17" s="4">
        <v>2033</v>
      </c>
      <c r="W17" s="4">
        <v>2034</v>
      </c>
      <c r="X17" s="4">
        <v>2035</v>
      </c>
      <c r="Y17" s="4">
        <v>2036</v>
      </c>
      <c r="Z17" s="4">
        <v>2037</v>
      </c>
      <c r="AA17" s="4">
        <v>2038</v>
      </c>
      <c r="AB17" s="4">
        <v>2039</v>
      </c>
      <c r="AC17" s="4">
        <v>2040</v>
      </c>
      <c r="AD17" s="4">
        <v>2041</v>
      </c>
      <c r="AE17" s="4">
        <v>2042</v>
      </c>
      <c r="AF17" s="4">
        <v>2043</v>
      </c>
      <c r="AG17" s="4">
        <v>2044</v>
      </c>
      <c r="AH17" s="4">
        <v>2045</v>
      </c>
      <c r="AI17" s="4">
        <v>2046</v>
      </c>
      <c r="AJ17" s="4">
        <v>2047</v>
      </c>
      <c r="AK17" s="4">
        <v>2048</v>
      </c>
      <c r="AL17" s="4">
        <v>2049</v>
      </c>
      <c r="AM17" s="4">
        <v>2050</v>
      </c>
    </row>
    <row r="18" spans="1:39">
      <c r="A18" t="s">
        <v>198</v>
      </c>
      <c r="B18" s="4" t="s">
        <v>11</v>
      </c>
      <c r="C18">
        <f>$E7*'Future year scaling'!B$23</f>
        <v>31490099174.94445</v>
      </c>
      <c r="D18" s="4">
        <f>$E7*'Future year scaling'!C$23</f>
        <v>30351902819.223789</v>
      </c>
      <c r="E18" s="4">
        <f>$E7*'Future year scaling'!D$23</f>
        <v>29593105248.74308</v>
      </c>
      <c r="F18" s="4">
        <f>$E7*'Future year scaling'!E$23</f>
        <v>28834307678.262371</v>
      </c>
      <c r="G18" s="4">
        <f>$E7*'Future year scaling'!F$23</f>
        <v>28075510107.781933</v>
      </c>
      <c r="H18" s="4">
        <f>$E7*'Future year scaling'!G$23</f>
        <v>27316712537.301224</v>
      </c>
      <c r="I18" s="4">
        <f>$E7*'Future year scaling'!H$23</f>
        <v>26557914966.820782</v>
      </c>
      <c r="J18" s="4">
        <f>$E7*'Future year scaling'!I$23</f>
        <v>25799117396.340073</v>
      </c>
      <c r="K18" s="4">
        <f>$E7*'Future year scaling'!J$23</f>
        <v>25040319825.859634</v>
      </c>
      <c r="L18" s="4">
        <f>$E7*'Future year scaling'!K$23</f>
        <v>24281522255.378925</v>
      </c>
      <c r="M18" s="4">
        <f>$E7*'Future year scaling'!L$23</f>
        <v>23522724684.898212</v>
      </c>
      <c r="N18" s="4">
        <f>$E7*'Future year scaling'!M$23</f>
        <v>22763927114.417778</v>
      </c>
      <c r="O18" s="4">
        <f>$E7*'Future year scaling'!N$23</f>
        <v>22574227721.797531</v>
      </c>
      <c r="P18" s="4">
        <f>$E7*'Future year scaling'!O$23</f>
        <v>22384528329.177422</v>
      </c>
      <c r="Q18" s="4">
        <f>$E7*'Future year scaling'!P$23</f>
        <v>22194828936.557243</v>
      </c>
      <c r="R18" s="4">
        <f>$E7*'Future year scaling'!Q$23</f>
        <v>22005129543.937134</v>
      </c>
      <c r="S18" s="4">
        <f>$E7*'Future year scaling'!R$23</f>
        <v>21815430151.316959</v>
      </c>
      <c r="T18" s="4">
        <f>$E7*'Future year scaling'!S$23</f>
        <v>21436031366.076603</v>
      </c>
      <c r="U18" s="4">
        <f>$E7*'Future year scaling'!T$23</f>
        <v>21056632580.83638</v>
      </c>
      <c r="V18" s="4">
        <f>$E7*'Future year scaling'!U$23</f>
        <v>20677233795.596027</v>
      </c>
      <c r="W18" s="4">
        <f>$E7*'Future year scaling'!V$23</f>
        <v>20297835010.355804</v>
      </c>
      <c r="X18" s="4">
        <f>$E7*'Future year scaling'!W$23</f>
        <v>19918436225.115452</v>
      </c>
      <c r="Y18" s="4">
        <f>$E7*'Future year scaling'!X$23</f>
        <v>19728736832.495342</v>
      </c>
      <c r="Z18" s="4">
        <f>$E7*'Future year scaling'!Y$23</f>
        <v>19539037439.875164</v>
      </c>
      <c r="AA18" s="4">
        <f>$E7*'Future year scaling'!Z$23</f>
        <v>19349338047.255054</v>
      </c>
      <c r="AB18" s="4">
        <f>$E7*'Future year scaling'!AA$23</f>
        <v>19159638654.634876</v>
      </c>
      <c r="AC18" s="4">
        <f>$E7*'Future year scaling'!AB$23</f>
        <v>18969939262.014698</v>
      </c>
      <c r="AD18" s="4">
        <f>$E7*'Future year scaling'!AC$23</f>
        <v>18780239869.394657</v>
      </c>
      <c r="AE18" s="4">
        <f>$E7*'Future year scaling'!AD$23</f>
        <v>18590540476.774479</v>
      </c>
      <c r="AF18" s="4">
        <f>$E7*'Future year scaling'!AE$23</f>
        <v>18400841084.154369</v>
      </c>
      <c r="AG18" s="4">
        <f>$E7*'Future year scaling'!AF$23</f>
        <v>18211141691.534195</v>
      </c>
      <c r="AH18" s="4">
        <f>$E7*'Future year scaling'!AG$23</f>
        <v>18021442298.914085</v>
      </c>
      <c r="AI18" s="4">
        <f>$E7*'Future year scaling'!AH$23</f>
        <v>17642043513.673729</v>
      </c>
      <c r="AJ18" s="4">
        <f>$E7*'Future year scaling'!AI$23</f>
        <v>17262644728.43351</v>
      </c>
      <c r="AK18" s="4">
        <f>$E7*'Future year scaling'!AJ$23</f>
        <v>16883245943.193155</v>
      </c>
      <c r="AL18" s="4">
        <f>$E7*'Future year scaling'!AK$23</f>
        <v>16503847157.952799</v>
      </c>
      <c r="AM18" s="4">
        <f>$E7*'Future year scaling'!AL$23</f>
        <v>16124448372.71258</v>
      </c>
    </row>
    <row r="19" spans="1:39">
      <c r="A19" s="4" t="s">
        <v>198</v>
      </c>
      <c r="B19" s="4" t="s">
        <v>4</v>
      </c>
      <c r="C19">
        <f>$E8*'Future year scaling'!B$22</f>
        <v>94668568519.63855</v>
      </c>
      <c r="D19" s="4">
        <f>$E8*'Future year scaling'!C$22</f>
        <v>94589081896.196381</v>
      </c>
      <c r="E19" s="4">
        <f>$E8*'Future year scaling'!D$22</f>
        <v>95940354494.713425</v>
      </c>
      <c r="F19" s="4">
        <f>$E8*'Future year scaling'!E$22</f>
        <v>97291627093.230652</v>
      </c>
      <c r="G19" s="4">
        <f>$E8*'Future year scaling'!F$22</f>
        <v>98642899691.747421</v>
      </c>
      <c r="H19" s="4">
        <f>$E8*'Future year scaling'!G$22</f>
        <v>99994172290.264633</v>
      </c>
      <c r="I19" s="4">
        <f>$E8*'Future year scaling'!H$22</f>
        <v>101345444888.78185</v>
      </c>
      <c r="J19" s="4">
        <f>$E8*'Future year scaling'!I$22</f>
        <v>101742878005.99286</v>
      </c>
      <c r="K19" s="4">
        <f>$E8*'Future year scaling'!J$22</f>
        <v>102140311123.20374</v>
      </c>
      <c r="L19" s="4">
        <f>$E8*'Future year scaling'!K$22</f>
        <v>102537744240.41463</v>
      </c>
      <c r="M19" s="4">
        <f>$E8*'Future year scaling'!L$22</f>
        <v>102935177357.62552</v>
      </c>
      <c r="N19" s="4">
        <f>$E8*'Future year scaling'!M$22</f>
        <v>103332610474.8364</v>
      </c>
      <c r="O19" s="4">
        <f>$E8*'Future year scaling'!N$22</f>
        <v>104127476709.25841</v>
      </c>
      <c r="P19" s="4">
        <f>$E8*'Future year scaling'!O$22</f>
        <v>104922342943.68018</v>
      </c>
      <c r="Q19" s="4">
        <f>$E8*'Future year scaling'!P$22</f>
        <v>105717209178.10196</v>
      </c>
      <c r="R19" s="4">
        <f>$E8*'Future year scaling'!Q$22</f>
        <v>106512075412.52373</v>
      </c>
      <c r="S19" s="4">
        <f>$E8*'Future year scaling'!R$22</f>
        <v>107306941646.9455</v>
      </c>
      <c r="T19" s="4">
        <f>$E8*'Future year scaling'!S$22</f>
        <v>108022321257.92516</v>
      </c>
      <c r="U19" s="4">
        <f>$E8*'Future year scaling'!T$22</f>
        <v>108737700868.90482</v>
      </c>
      <c r="V19" s="4">
        <f>$E8*'Future year scaling'!U$22</f>
        <v>109453080479.88448</v>
      </c>
      <c r="W19" s="4">
        <f>$E8*'Future year scaling'!V$22</f>
        <v>110168460090.86415</v>
      </c>
      <c r="X19" s="4">
        <f>$E8*'Future year scaling'!W$22</f>
        <v>110883839701.84381</v>
      </c>
      <c r="Y19" s="4">
        <f>$E8*'Future year scaling'!X$22</f>
        <v>111281272819.0547</v>
      </c>
      <c r="Z19" s="4">
        <f>$E8*'Future year scaling'!Y$22</f>
        <v>111678705936.26558</v>
      </c>
      <c r="AA19" s="4">
        <f>$E8*'Future year scaling'!Z$22</f>
        <v>112076139053.47647</v>
      </c>
      <c r="AB19" s="4">
        <f>$E8*'Future year scaling'!AA$22</f>
        <v>112473572170.68736</v>
      </c>
      <c r="AC19" s="4">
        <f>$E8*'Future year scaling'!AB$22</f>
        <v>112871005287.89824</v>
      </c>
      <c r="AD19" s="4">
        <f>$E8*'Future year scaling'!AC$22</f>
        <v>112950491911.34041</v>
      </c>
      <c r="AE19" s="4">
        <f>$E8*'Future year scaling'!AD$22</f>
        <v>113029978534.78256</v>
      </c>
      <c r="AF19" s="4">
        <f>$E8*'Future year scaling'!AE$22</f>
        <v>113109465158.22476</v>
      </c>
      <c r="AG19" s="4">
        <f>$E8*'Future year scaling'!AF$22</f>
        <v>113188951781.66696</v>
      </c>
      <c r="AH19" s="4">
        <f>$E8*'Future year scaling'!AG$22</f>
        <v>113268438405.10912</v>
      </c>
      <c r="AI19" s="4">
        <f>$E8*'Future year scaling'!AH$22</f>
        <v>112394085547.24501</v>
      </c>
      <c r="AJ19" s="4">
        <f>$E8*'Future year scaling'!AI$22</f>
        <v>111519732689.38115</v>
      </c>
      <c r="AK19" s="4">
        <f>$E8*'Future year scaling'!AJ$22</f>
        <v>110645379831.51703</v>
      </c>
      <c r="AL19" s="4">
        <f>$E8*'Future year scaling'!AK$22</f>
        <v>109771026973.65291</v>
      </c>
      <c r="AM19" s="4">
        <f>$E8*'Future year scaling'!AL$22</f>
        <v>108896674115.78905</v>
      </c>
    </row>
    <row r="20" spans="1:39">
      <c r="A20" s="4" t="s">
        <v>198</v>
      </c>
      <c r="B20" s="4" t="s">
        <v>7</v>
      </c>
      <c r="C20" s="4">
        <f>$E9*'Future year scaling'!B$22</f>
        <v>148481649109.7103</v>
      </c>
      <c r="D20" s="4">
        <f>$E9*'Future year scaling'!C$22</f>
        <v>148356979379.13962</v>
      </c>
      <c r="E20" s="4">
        <f>$E9*'Future year scaling'!D$22</f>
        <v>150476364798.84155</v>
      </c>
      <c r="F20" s="4">
        <f>$E9*'Future year scaling'!E$22</f>
        <v>152595750218.54373</v>
      </c>
      <c r="G20" s="4">
        <f>$E9*'Future year scaling'!F$22</f>
        <v>154715135638.24521</v>
      </c>
      <c r="H20" s="4">
        <f>$E9*'Future year scaling'!G$22</f>
        <v>156834521057.94742</v>
      </c>
      <c r="I20" s="4">
        <f>$E9*'Future year scaling'!H$22</f>
        <v>158953906477.6496</v>
      </c>
      <c r="J20" s="4">
        <f>$E9*'Future year scaling'!I$22</f>
        <v>159577255130.5033</v>
      </c>
      <c r="K20" s="4">
        <f>$E9*'Future year scaling'!J$22</f>
        <v>160200603783.35678</v>
      </c>
      <c r="L20" s="4">
        <f>$E9*'Future year scaling'!K$22</f>
        <v>160823952436.21027</v>
      </c>
      <c r="M20" s="4">
        <f>$E9*'Future year scaling'!L$22</f>
        <v>161447301089.06375</v>
      </c>
      <c r="N20" s="4">
        <f>$E9*'Future year scaling'!M$22</f>
        <v>162070649741.91727</v>
      </c>
      <c r="O20" s="4">
        <f>$E9*'Future year scaling'!N$22</f>
        <v>163317347047.6246</v>
      </c>
      <c r="P20" s="4">
        <f>$E9*'Future year scaling'!O$22</f>
        <v>164564044353.33157</v>
      </c>
      <c r="Q20" s="4">
        <f>$E9*'Future year scaling'!P$22</f>
        <v>165810741659.03857</v>
      </c>
      <c r="R20" s="4">
        <f>$E9*'Future year scaling'!Q$22</f>
        <v>167057438964.74554</v>
      </c>
      <c r="S20" s="4">
        <f>$E9*'Future year scaling'!R$22</f>
        <v>168304136270.45255</v>
      </c>
      <c r="T20" s="4">
        <f>$E9*'Future year scaling'!S$22</f>
        <v>169426163845.58893</v>
      </c>
      <c r="U20" s="4">
        <f>$E9*'Future year scaling'!T$22</f>
        <v>170548191420.72531</v>
      </c>
      <c r="V20" s="4">
        <f>$E9*'Future year scaling'!U$22</f>
        <v>171670218995.86169</v>
      </c>
      <c r="W20" s="4">
        <f>$E9*'Future year scaling'!V$22</f>
        <v>172792246570.99811</v>
      </c>
      <c r="X20" s="4">
        <f>$E9*'Future year scaling'!W$22</f>
        <v>173914274146.13449</v>
      </c>
      <c r="Y20" s="4">
        <f>$E9*'Future year scaling'!X$22</f>
        <v>174537622798.98798</v>
      </c>
      <c r="Z20" s="4">
        <f>$E9*'Future year scaling'!Y$22</f>
        <v>175160971451.84149</v>
      </c>
      <c r="AA20" s="4">
        <f>$E9*'Future year scaling'!Z$22</f>
        <v>175784320104.69498</v>
      </c>
      <c r="AB20" s="4">
        <f>$E9*'Future year scaling'!AA$22</f>
        <v>176407668757.54846</v>
      </c>
      <c r="AC20" s="4">
        <f>$E9*'Future year scaling'!AB$22</f>
        <v>177031017410.40195</v>
      </c>
      <c r="AD20" s="4">
        <f>$E9*'Future year scaling'!AC$22</f>
        <v>177155687140.97263</v>
      </c>
      <c r="AE20" s="4">
        <f>$E9*'Future year scaling'!AD$22</f>
        <v>177280356871.54327</v>
      </c>
      <c r="AF20" s="4">
        <f>$E9*'Future year scaling'!AE$22</f>
        <v>177405026602.11401</v>
      </c>
      <c r="AG20" s="4">
        <f>$E9*'Future year scaling'!AF$22</f>
        <v>177529696332.68475</v>
      </c>
      <c r="AH20" s="4">
        <f>$E9*'Future year scaling'!AG$22</f>
        <v>177654366063.2554</v>
      </c>
      <c r="AI20" s="4">
        <f>$E9*'Future year scaling'!AH$22</f>
        <v>176282999026.97751</v>
      </c>
      <c r="AJ20" s="4">
        <f>$E9*'Future year scaling'!AI$22</f>
        <v>174911631990.69995</v>
      </c>
      <c r="AK20" s="4">
        <f>$E9*'Future year scaling'!AJ$22</f>
        <v>173540264954.422</v>
      </c>
      <c r="AL20" s="4">
        <f>$E9*'Future year scaling'!AK$22</f>
        <v>172168897918.14404</v>
      </c>
      <c r="AM20" s="4">
        <f>$E9*'Future year scaling'!AL$22</f>
        <v>170797530881.86652</v>
      </c>
    </row>
    <row r="21" spans="1:39">
      <c r="A21" s="4" t="s">
        <v>198</v>
      </c>
      <c r="B21" s="4" t="s">
        <v>6</v>
      </c>
      <c r="C21" s="4">
        <f>$E10*'Future year scaling'!B$22</f>
        <v>173621244951.04095</v>
      </c>
      <c r="D21" s="4">
        <f>$E10*'Future year scaling'!C$22</f>
        <v>173475467247.47168</v>
      </c>
      <c r="E21" s="4">
        <f>$E10*'Future year scaling'!D$22</f>
        <v>175953688208.14975</v>
      </c>
      <c r="F21" s="4">
        <f>$E10*'Future year scaling'!E$22</f>
        <v>178431909168.82819</v>
      </c>
      <c r="G21" s="4">
        <f>$E10*'Future year scaling'!F$22</f>
        <v>180910130129.50574</v>
      </c>
      <c r="H21" s="4">
        <f>$E10*'Future year scaling'!G$22</f>
        <v>183388351090.18414</v>
      </c>
      <c r="I21" s="4">
        <f>$E10*'Future year scaling'!H$22</f>
        <v>185866572050.86252</v>
      </c>
      <c r="J21" s="4">
        <f>$E10*'Future year scaling'!I$22</f>
        <v>186595460568.70923</v>
      </c>
      <c r="K21" s="4">
        <f>$E10*'Future year scaling'!J$22</f>
        <v>187324349086.55569</v>
      </c>
      <c r="L21" s="4">
        <f>$E10*'Future year scaling'!K$22</f>
        <v>188053237604.40219</v>
      </c>
      <c r="M21" s="4">
        <f>$E10*'Future year scaling'!L$22</f>
        <v>188782126122.24866</v>
      </c>
      <c r="N21" s="4">
        <f>$E10*'Future year scaling'!M$22</f>
        <v>189511014640.09515</v>
      </c>
      <c r="O21" s="4">
        <f>$E10*'Future year scaling'!N$22</f>
        <v>190968791675.78851</v>
      </c>
      <c r="P21" s="4">
        <f>$E10*'Future year scaling'!O$22</f>
        <v>192426568711.48148</v>
      </c>
      <c r="Q21" s="4">
        <f>$E10*'Future year scaling'!P$22</f>
        <v>193884345747.17444</v>
      </c>
      <c r="R21" s="4">
        <f>$E10*'Future year scaling'!Q$22</f>
        <v>195342122782.8674</v>
      </c>
      <c r="S21" s="4">
        <f>$E10*'Future year scaling'!R$22</f>
        <v>196799899818.56033</v>
      </c>
      <c r="T21" s="4">
        <f>$E10*'Future year scaling'!S$22</f>
        <v>198111899150.68411</v>
      </c>
      <c r="U21" s="4">
        <f>$E10*'Future year scaling'!T$22</f>
        <v>199423898482.80789</v>
      </c>
      <c r="V21" s="4">
        <f>$E10*'Future year scaling'!U$22</f>
        <v>200735897814.93167</v>
      </c>
      <c r="W21" s="4">
        <f>$E10*'Future year scaling'!V$22</f>
        <v>202047897147.05548</v>
      </c>
      <c r="X21" s="4">
        <f>$E10*'Future year scaling'!W$22</f>
        <v>203359896479.17926</v>
      </c>
      <c r="Y21" s="4">
        <f>$E10*'Future year scaling'!X$22</f>
        <v>204088784997.02576</v>
      </c>
      <c r="Z21" s="4">
        <f>$E10*'Future year scaling'!Y$22</f>
        <v>204817673514.87222</v>
      </c>
      <c r="AA21" s="4">
        <f>$E10*'Future year scaling'!Z$22</f>
        <v>205546562032.71869</v>
      </c>
      <c r="AB21" s="4">
        <f>$E10*'Future year scaling'!AA$22</f>
        <v>206275450550.56519</v>
      </c>
      <c r="AC21" s="4">
        <f>$E10*'Future year scaling'!AB$22</f>
        <v>207004339068.41165</v>
      </c>
      <c r="AD21" s="4">
        <f>$E10*'Future year scaling'!AC$22</f>
        <v>207150116771.98093</v>
      </c>
      <c r="AE21" s="4">
        <f>$E10*'Future year scaling'!AD$22</f>
        <v>207295894475.55017</v>
      </c>
      <c r="AF21" s="4">
        <f>$E10*'Future year scaling'!AE$22</f>
        <v>207441672179.11951</v>
      </c>
      <c r="AG21" s="4">
        <f>$E10*'Future year scaling'!AF$22</f>
        <v>207587449882.68884</v>
      </c>
      <c r="AH21" s="4">
        <f>$E10*'Future year scaling'!AG$22</f>
        <v>207733227586.25809</v>
      </c>
      <c r="AI21" s="4">
        <f>$E10*'Future year scaling'!AH$22</f>
        <v>206129672846.99557</v>
      </c>
      <c r="AJ21" s="4">
        <f>$E10*'Future year scaling'!AI$22</f>
        <v>204526118107.73349</v>
      </c>
      <c r="AK21" s="4">
        <f>$E10*'Future year scaling'!AJ$22</f>
        <v>202922563368.47092</v>
      </c>
      <c r="AL21" s="4">
        <f>$E10*'Future year scaling'!AK$22</f>
        <v>201319008629.20834</v>
      </c>
      <c r="AM21" s="4">
        <f>$E10*'Future year scaling'!AL$22</f>
        <v>199715453889.94626</v>
      </c>
    </row>
    <row r="22" spans="1:39">
      <c r="A22" s="4" t="s">
        <v>198</v>
      </c>
      <c r="B22" s="4" t="s">
        <v>8</v>
      </c>
      <c r="C22" s="4">
        <f>$E11*'Future year scaling'!B$22</f>
        <v>164302508195.19629</v>
      </c>
      <c r="D22" s="4">
        <f>$E11*'Future year scaling'!C$22</f>
        <v>164164554787.81158</v>
      </c>
      <c r="E22" s="4">
        <f>$E11*'Future year scaling'!D$22</f>
        <v>166509762713.35168</v>
      </c>
      <c r="F22" s="4">
        <f>$E11*'Future year scaling'!E$22</f>
        <v>168854970638.89209</v>
      </c>
      <c r="G22" s="4">
        <f>$E11*'Future year scaling'!F$22</f>
        <v>171200178564.43167</v>
      </c>
      <c r="H22" s="4">
        <f>$E11*'Future year scaling'!G$22</f>
        <v>173545386489.97208</v>
      </c>
      <c r="I22" s="4">
        <f>$E11*'Future year scaling'!H$22</f>
        <v>175890594415.51242</v>
      </c>
      <c r="J22" s="4">
        <f>$E11*'Future year scaling'!I$22</f>
        <v>176580361452.43619</v>
      </c>
      <c r="K22" s="4">
        <f>$E11*'Future year scaling'!J$22</f>
        <v>177270128489.35974</v>
      </c>
      <c r="L22" s="4">
        <f>$E11*'Future year scaling'!K$22</f>
        <v>177959895526.28326</v>
      </c>
      <c r="M22" s="4">
        <f>$E11*'Future year scaling'!L$22</f>
        <v>178649662563.20682</v>
      </c>
      <c r="N22" s="4">
        <f>$E11*'Future year scaling'!M$22</f>
        <v>179339429600.13034</v>
      </c>
      <c r="O22" s="4">
        <f>$E11*'Future year scaling'!N$22</f>
        <v>180718963673.97781</v>
      </c>
      <c r="P22" s="4">
        <f>$E11*'Future year scaling'!O$22</f>
        <v>182098497747.82489</v>
      </c>
      <c r="Q22" s="4">
        <f>$E11*'Future year scaling'!P$22</f>
        <v>183478031821.672</v>
      </c>
      <c r="R22" s="4">
        <f>$E11*'Future year scaling'!Q$22</f>
        <v>184857565895.51907</v>
      </c>
      <c r="S22" s="4">
        <f>$E11*'Future year scaling'!R$22</f>
        <v>186237099969.36615</v>
      </c>
      <c r="T22" s="4">
        <f>$E11*'Future year scaling'!S$22</f>
        <v>187478680635.82861</v>
      </c>
      <c r="U22" s="4">
        <f>$E11*'Future year scaling'!T$22</f>
        <v>188720261302.29111</v>
      </c>
      <c r="V22" s="4">
        <f>$E11*'Future year scaling'!U$22</f>
        <v>189961841968.75357</v>
      </c>
      <c r="W22" s="4">
        <f>$E11*'Future year scaling'!V$22</f>
        <v>191203422635.21609</v>
      </c>
      <c r="X22" s="4">
        <f>$E11*'Future year scaling'!W$22</f>
        <v>192445003301.67856</v>
      </c>
      <c r="Y22" s="4">
        <f>$E11*'Future year scaling'!X$22</f>
        <v>193134770338.60211</v>
      </c>
      <c r="Z22" s="4">
        <f>$E11*'Future year scaling'!Y$22</f>
        <v>193824537375.52563</v>
      </c>
      <c r="AA22" s="4">
        <f>$E11*'Future year scaling'!Z$22</f>
        <v>194514304412.44919</v>
      </c>
      <c r="AB22" s="4">
        <f>$E11*'Future year scaling'!AA$22</f>
        <v>195204071449.37271</v>
      </c>
      <c r="AC22" s="4">
        <f>$E11*'Future year scaling'!AB$22</f>
        <v>195893838486.29626</v>
      </c>
      <c r="AD22" s="4">
        <f>$E11*'Future year scaling'!AC$22</f>
        <v>196031791893.68094</v>
      </c>
      <c r="AE22" s="4">
        <f>$E11*'Future year scaling'!AD$22</f>
        <v>196169745301.06561</v>
      </c>
      <c r="AF22" s="4">
        <f>$E11*'Future year scaling'!AE$22</f>
        <v>196307698708.45035</v>
      </c>
      <c r="AG22" s="4">
        <f>$E11*'Future year scaling'!AF$22</f>
        <v>196445652115.83508</v>
      </c>
      <c r="AH22" s="4">
        <f>$E11*'Future year scaling'!AG$22</f>
        <v>196583605523.21976</v>
      </c>
      <c r="AI22" s="4">
        <f>$E11*'Future year scaling'!AH$22</f>
        <v>195066118041.98773</v>
      </c>
      <c r="AJ22" s="4">
        <f>$E11*'Future year scaling'!AI$22</f>
        <v>193548630560.75607</v>
      </c>
      <c r="AK22" s="4">
        <f>$E11*'Future year scaling'!AJ$22</f>
        <v>192031143079.52402</v>
      </c>
      <c r="AL22" s="4">
        <f>$E11*'Future year scaling'!AK$22</f>
        <v>190513655598.29193</v>
      </c>
      <c r="AM22" s="4">
        <f>$E11*'Future year scaling'!AL$22</f>
        <v>188996168117.0603</v>
      </c>
    </row>
    <row r="23" spans="1:39">
      <c r="A23" s="4" t="s">
        <v>198</v>
      </c>
      <c r="B23" s="4" t="s">
        <v>5</v>
      </c>
      <c r="C23" s="4">
        <f>$E12*'Future year scaling'!B$22</f>
        <v>56489739019.942024</v>
      </c>
      <c r="D23" s="4">
        <f>$E12*'Future year scaling'!C$22</f>
        <v>56442308508.590279</v>
      </c>
      <c r="E23" s="4">
        <f>$E12*'Future year scaling'!D$22</f>
        <v>57248627201.570114</v>
      </c>
      <c r="F23" s="4">
        <f>$E12*'Future year scaling'!E$22</f>
        <v>58054945894.550049</v>
      </c>
      <c r="G23" s="4">
        <f>$E12*'Future year scaling'!F$22</f>
        <v>58861264587.529716</v>
      </c>
      <c r="H23" s="4">
        <f>$E12*'Future year scaling'!G$22</f>
        <v>59667583280.509659</v>
      </c>
      <c r="I23" s="4">
        <f>$E12*'Future year scaling'!H$22</f>
        <v>60473901973.489586</v>
      </c>
      <c r="J23" s="4">
        <f>$E12*'Future year scaling'!I$22</f>
        <v>60711054530.248428</v>
      </c>
      <c r="K23" s="4">
        <f>$E12*'Future year scaling'!J$22</f>
        <v>60948207087.007195</v>
      </c>
      <c r="L23" s="4">
        <f>$E12*'Future year scaling'!K$22</f>
        <v>61185359643.765968</v>
      </c>
      <c r="M23" s="4">
        <f>$E12*'Future year scaling'!L$22</f>
        <v>61422512200.524734</v>
      </c>
      <c r="N23" s="4">
        <f>$E12*'Future year scaling'!M$22</f>
        <v>61659664757.283508</v>
      </c>
      <c r="O23" s="4">
        <f>$E12*'Future year scaling'!N$22</f>
        <v>62133969870.801178</v>
      </c>
      <c r="P23" s="4">
        <f>$E12*'Future year scaling'!O$22</f>
        <v>62608274984.318718</v>
      </c>
      <c r="Q23" s="4">
        <f>$E12*'Future year scaling'!P$22</f>
        <v>63082580097.836258</v>
      </c>
      <c r="R23" s="4">
        <f>$E12*'Future year scaling'!Q$22</f>
        <v>63556885211.353798</v>
      </c>
      <c r="S23" s="4">
        <f>$E12*'Future year scaling'!R$22</f>
        <v>64031190324.871338</v>
      </c>
      <c r="T23" s="4">
        <f>$E12*'Future year scaling'!S$22</f>
        <v>64458064927.037155</v>
      </c>
      <c r="U23" s="4">
        <f>$E12*'Future year scaling'!T$22</f>
        <v>64884939529.20298</v>
      </c>
      <c r="V23" s="4">
        <f>$E12*'Future year scaling'!U$22</f>
        <v>65311814131.368805</v>
      </c>
      <c r="W23" s="4">
        <f>$E12*'Future year scaling'!V$22</f>
        <v>65738688733.534637</v>
      </c>
      <c r="X23" s="4">
        <f>$E12*'Future year scaling'!W$22</f>
        <v>66165563335.700455</v>
      </c>
      <c r="Y23" s="4">
        <f>$E12*'Future year scaling'!X$22</f>
        <v>66402715892.459229</v>
      </c>
      <c r="Z23" s="4">
        <f>$E12*'Future year scaling'!Y$22</f>
        <v>66639868449.217995</v>
      </c>
      <c r="AA23" s="4">
        <f>$E12*'Future year scaling'!Z$22</f>
        <v>66877021005.976768</v>
      </c>
      <c r="AB23" s="4">
        <f>$E12*'Future year scaling'!AA$22</f>
        <v>67114173562.735535</v>
      </c>
      <c r="AC23" s="4">
        <f>$E12*'Future year scaling'!AB$22</f>
        <v>67351326119.494301</v>
      </c>
      <c r="AD23" s="4">
        <f>$E12*'Future year scaling'!AC$22</f>
        <v>67398756630.846046</v>
      </c>
      <c r="AE23" s="4">
        <f>$E12*'Future year scaling'!AD$22</f>
        <v>67446187142.197784</v>
      </c>
      <c r="AF23" s="4">
        <f>$E12*'Future year scaling'!AE$22</f>
        <v>67493617653.549553</v>
      </c>
      <c r="AG23" s="4">
        <f>$E12*'Future year scaling'!AF$22</f>
        <v>67541048164.901321</v>
      </c>
      <c r="AH23" s="4">
        <f>$E12*'Future year scaling'!AG$22</f>
        <v>67588478676.253059</v>
      </c>
      <c r="AI23" s="4">
        <f>$E12*'Future year scaling'!AH$22</f>
        <v>67066743051.383682</v>
      </c>
      <c r="AJ23" s="4">
        <f>$E12*'Future year scaling'!AI$22</f>
        <v>66545007426.514435</v>
      </c>
      <c r="AK23" s="4">
        <f>$E12*'Future year scaling'!AJ$22</f>
        <v>66023271801.645042</v>
      </c>
      <c r="AL23" s="4">
        <f>$E12*'Future year scaling'!AK$22</f>
        <v>65501536176.77565</v>
      </c>
      <c r="AM23" s="4">
        <f>$E12*'Future year scaling'!AL$22</f>
        <v>64979800551.90641</v>
      </c>
    </row>
    <row r="24" spans="1:39">
      <c r="A24" s="4" t="s">
        <v>198</v>
      </c>
      <c r="B24" s="4" t="s">
        <v>10</v>
      </c>
      <c r="C24" s="4">
        <f>$E13*'Future year scaling'!B$22</f>
        <v>542481104786.73743</v>
      </c>
      <c r="D24" s="4">
        <f>$E13*'Future year scaling'!C$22</f>
        <v>542025621071.55133</v>
      </c>
      <c r="E24" s="4">
        <f>$E13*'Future year scaling'!D$22</f>
        <v>549768844229.71606</v>
      </c>
      <c r="F24" s="4">
        <f>$E13*'Future year scaling'!E$22</f>
        <v>557512067387.88184</v>
      </c>
      <c r="G24" s="4">
        <f>$E13*'Future year scaling'!F$22</f>
        <v>565255290546.04504</v>
      </c>
      <c r="H24" s="4">
        <f>$E13*'Future year scaling'!G$22</f>
        <v>572998513704.21082</v>
      </c>
      <c r="I24" s="4">
        <f>$E13*'Future year scaling'!H$22</f>
        <v>580741736862.37646</v>
      </c>
      <c r="J24" s="4">
        <f>$E13*'Future year scaling'!I$22</f>
        <v>583019155438.30798</v>
      </c>
      <c r="K24" s="4">
        <f>$E13*'Future year scaling'!J$22</f>
        <v>585296574014.23865</v>
      </c>
      <c r="L24" s="4">
        <f>$E13*'Future year scaling'!K$22</f>
        <v>587573992590.16943</v>
      </c>
      <c r="M24" s="4">
        <f>$E13*'Future year scaling'!L$22</f>
        <v>589851411166.10022</v>
      </c>
      <c r="N24" s="4">
        <f>$E13*'Future year scaling'!M$22</f>
        <v>592128829742.03101</v>
      </c>
      <c r="O24" s="4">
        <f>$E13*'Future year scaling'!N$22</f>
        <v>596683666893.8938</v>
      </c>
      <c r="P24" s="4">
        <f>$E13*'Future year scaling'!O$22</f>
        <v>601238504045.75537</v>
      </c>
      <c r="Q24" s="4">
        <f>$E13*'Future year scaling'!P$22</f>
        <v>605793341197.61682</v>
      </c>
      <c r="R24" s="4">
        <f>$E13*'Future year scaling'!Q$22</f>
        <v>610348178349.47839</v>
      </c>
      <c r="S24" s="4">
        <f>$E13*'Future year scaling'!R$22</f>
        <v>614903015501.33984</v>
      </c>
      <c r="T24" s="4">
        <f>$E13*'Future year scaling'!S$22</f>
        <v>619002368938.01563</v>
      </c>
      <c r="U24" s="4">
        <f>$E13*'Future year scaling'!T$22</f>
        <v>623101722374.69128</v>
      </c>
      <c r="V24" s="4">
        <f>$E13*'Future year scaling'!U$22</f>
        <v>627201075811.36707</v>
      </c>
      <c r="W24" s="4">
        <f>$E13*'Future year scaling'!V$22</f>
        <v>631300429248.04285</v>
      </c>
      <c r="X24" s="4">
        <f>$E13*'Future year scaling'!W$22</f>
        <v>635399782684.71863</v>
      </c>
      <c r="Y24" s="4">
        <f>$E13*'Future year scaling'!X$22</f>
        <v>637677201260.64941</v>
      </c>
      <c r="Z24" s="4">
        <f>$E13*'Future year scaling'!Y$22</f>
        <v>639954619836.58008</v>
      </c>
      <c r="AA24" s="4">
        <f>$E13*'Future year scaling'!Z$22</f>
        <v>642232038412.51086</v>
      </c>
      <c r="AB24" s="4">
        <f>$E13*'Future year scaling'!AA$22</f>
        <v>644509456988.44165</v>
      </c>
      <c r="AC24" s="4">
        <f>$E13*'Future year scaling'!AB$22</f>
        <v>646786875564.37244</v>
      </c>
      <c r="AD24" s="4">
        <f>$E13*'Future year scaling'!AC$22</f>
        <v>647242359279.55847</v>
      </c>
      <c r="AE24" s="4">
        <f>$E13*'Future year scaling'!AD$22</f>
        <v>647697842994.74451</v>
      </c>
      <c r="AF24" s="4">
        <f>$E13*'Future year scaling'!AE$22</f>
        <v>648153326709.93079</v>
      </c>
      <c r="AG24" s="4">
        <f>$E13*'Future year scaling'!AF$22</f>
        <v>648608810425.11707</v>
      </c>
      <c r="AH24" s="4">
        <f>$E13*'Future year scaling'!AG$22</f>
        <v>649064294140.3031</v>
      </c>
      <c r="AI24" s="4">
        <f>$E13*'Future year scaling'!AH$22</f>
        <v>644053973273.25452</v>
      </c>
      <c r="AJ24" s="4">
        <f>$E13*'Future year scaling'!AI$22</f>
        <v>639043652406.2074</v>
      </c>
      <c r="AK24" s="4">
        <f>$E13*'Future year scaling'!AJ$22</f>
        <v>634033331539.15869</v>
      </c>
      <c r="AL24" s="4">
        <f>$E13*'Future year scaling'!AK$22</f>
        <v>629023010672.11011</v>
      </c>
      <c r="AM24" s="4">
        <f>$E13*'Future year scaling'!AL$22</f>
        <v>624012689805.06287</v>
      </c>
    </row>
    <row r="25" spans="1:39">
      <c r="A25" s="4" t="s">
        <v>198</v>
      </c>
      <c r="B25" s="4" t="s">
        <v>9</v>
      </c>
      <c r="C25" s="4">
        <f>$E14*'Future year scaling'!B$22</f>
        <v>56075702530.78997</v>
      </c>
      <c r="D25" s="4">
        <f>$E14*'Future year scaling'!C$22</f>
        <v>56028619657.128525</v>
      </c>
      <c r="E25" s="4">
        <f>$E14*'Future year scaling'!D$22</f>
        <v>56829028509.373192</v>
      </c>
      <c r="F25" s="4">
        <f>$E14*'Future year scaling'!E$22</f>
        <v>57629437361.617966</v>
      </c>
      <c r="G25" s="4">
        <f>$E14*'Future year scaling'!F$22</f>
        <v>58429846213.862465</v>
      </c>
      <c r="H25" s="4">
        <f>$E14*'Future year scaling'!G$22</f>
        <v>59230255066.107239</v>
      </c>
      <c r="I25" s="4">
        <f>$E14*'Future year scaling'!H$22</f>
        <v>60030663918.351997</v>
      </c>
      <c r="J25" s="4">
        <f>$E14*'Future year scaling'!I$22</f>
        <v>60266078286.659317</v>
      </c>
      <c r="K25" s="4">
        <f>$E14*'Future year scaling'!J$22</f>
        <v>60501492654.966568</v>
      </c>
      <c r="L25" s="4">
        <f>$E14*'Future year scaling'!K$22</f>
        <v>60736907023.273819</v>
      </c>
      <c r="M25" s="4">
        <f>$E14*'Future year scaling'!L$22</f>
        <v>60972321391.58107</v>
      </c>
      <c r="N25" s="4">
        <f>$E14*'Future year scaling'!M$22</f>
        <v>61207735759.888313</v>
      </c>
      <c r="O25" s="4">
        <f>$E14*'Future year scaling'!N$22</f>
        <v>61678564496.502953</v>
      </c>
      <c r="P25" s="4">
        <f>$E14*'Future year scaling'!O$22</f>
        <v>62149393233.117447</v>
      </c>
      <c r="Q25" s="4">
        <f>$E14*'Future year scaling'!P$22</f>
        <v>62620221969.731949</v>
      </c>
      <c r="R25" s="4">
        <f>$E14*'Future year scaling'!Q$22</f>
        <v>63091050706.346451</v>
      </c>
      <c r="S25" s="4">
        <f>$E14*'Future year scaling'!R$22</f>
        <v>63561879442.960945</v>
      </c>
      <c r="T25" s="4">
        <f>$E14*'Future year scaling'!S$22</f>
        <v>63985625305.914032</v>
      </c>
      <c r="U25" s="4">
        <f>$E14*'Future year scaling'!T$22</f>
        <v>64409371168.867119</v>
      </c>
      <c r="V25" s="4">
        <f>$E14*'Future year scaling'!U$22</f>
        <v>64833117031.820206</v>
      </c>
      <c r="W25" s="4">
        <f>$E14*'Future year scaling'!V$22</f>
        <v>65256862894.7733</v>
      </c>
      <c r="X25" s="4">
        <f>$E14*'Future year scaling'!W$22</f>
        <v>65680608757.726387</v>
      </c>
      <c r="Y25" s="4">
        <f>$E14*'Future year scaling'!X$22</f>
        <v>65916023126.033638</v>
      </c>
      <c r="Z25" s="4">
        <f>$E14*'Future year scaling'!Y$22</f>
        <v>66151437494.340889</v>
      </c>
      <c r="AA25" s="4">
        <f>$E14*'Future year scaling'!Z$22</f>
        <v>66386851862.64814</v>
      </c>
      <c r="AB25" s="4">
        <f>$E14*'Future year scaling'!AA$22</f>
        <v>66622266230.955383</v>
      </c>
      <c r="AC25" s="4">
        <f>$E14*'Future year scaling'!AB$22</f>
        <v>66857680599.262634</v>
      </c>
      <c r="AD25" s="4">
        <f>$E14*'Future year scaling'!AC$22</f>
        <v>66904763472.924072</v>
      </c>
      <c r="AE25" s="4">
        <f>$E14*'Future year scaling'!AD$22</f>
        <v>66951846346.58551</v>
      </c>
      <c r="AF25" s="4">
        <f>$E14*'Future year scaling'!AE$22</f>
        <v>66998929220.246971</v>
      </c>
      <c r="AG25" s="4">
        <f>$E14*'Future year scaling'!AF$22</f>
        <v>67046012093.908432</v>
      </c>
      <c r="AH25" s="4">
        <f>$E14*'Future year scaling'!AG$22</f>
        <v>67093094967.56987</v>
      </c>
      <c r="AI25" s="4">
        <f>$E14*'Future year scaling'!AH$22</f>
        <v>66575183357.293839</v>
      </c>
      <c r="AJ25" s="4">
        <f>$E14*'Future year scaling'!AI$22</f>
        <v>66057271747.017937</v>
      </c>
      <c r="AK25" s="4">
        <f>$E14*'Future year scaling'!AJ$22</f>
        <v>65539360136.74189</v>
      </c>
      <c r="AL25" s="4">
        <f>$E14*'Future year scaling'!AK$22</f>
        <v>65021448526.465843</v>
      </c>
      <c r="AM25" s="4">
        <f>$E14*'Future year scaling'!AL$22</f>
        <v>64503536916.189941</v>
      </c>
    </row>
    <row r="27" spans="1:39">
      <c r="A27" s="3" t="s">
        <v>204</v>
      </c>
      <c r="B27" s="3"/>
      <c r="C27" s="3"/>
      <c r="D27" s="3"/>
      <c r="E27" s="3"/>
    </row>
    <row r="28" spans="1:39">
      <c r="A28">
        <v>10929.9</v>
      </c>
      <c r="B28" t="s">
        <v>205</v>
      </c>
    </row>
    <row r="29" spans="1:39">
      <c r="A29">
        <v>0.76800000000000002</v>
      </c>
      <c r="B29" t="s">
        <v>206</v>
      </c>
    </row>
    <row r="30" spans="1:39">
      <c r="A30">
        <f>A28*A29</f>
        <v>8394.1631999999991</v>
      </c>
      <c r="B30" t="s">
        <v>207</v>
      </c>
    </row>
    <row r="31" spans="1:39">
      <c r="A31">
        <f>A30*About!$A$40</f>
        <v>7956131589033.9834</v>
      </c>
      <c r="B31" t="s">
        <v>208</v>
      </c>
    </row>
    <row r="33" spans="1:39">
      <c r="A33" s="3" t="s">
        <v>210</v>
      </c>
      <c r="B33" s="3"/>
      <c r="C33" s="3"/>
      <c r="D33" s="3"/>
      <c r="E33" s="3"/>
    </row>
    <row r="34" spans="1:39">
      <c r="A34" s="4"/>
      <c r="B34" s="4"/>
      <c r="C34" s="4" t="s">
        <v>196</v>
      </c>
      <c r="D34" s="4" t="s">
        <v>197</v>
      </c>
      <c r="E34" s="4" t="s">
        <v>212</v>
      </c>
    </row>
    <row r="35" spans="1:39">
      <c r="A35" s="4" t="s">
        <v>22</v>
      </c>
      <c r="B35" s="4" t="s">
        <v>11</v>
      </c>
      <c r="C35" s="4">
        <f>'Aggregated Consumption'!D26</f>
        <v>853035408000</v>
      </c>
      <c r="D35" s="4">
        <f>C35/SUM($C$35:$C$42)</f>
        <v>1.0291124476867839E-2</v>
      </c>
      <c r="E35" s="4">
        <f>D35*$A$31</f>
        <v>81877540537.089035</v>
      </c>
    </row>
    <row r="36" spans="1:39">
      <c r="A36" s="4" t="s">
        <v>22</v>
      </c>
      <c r="B36" s="4" t="s">
        <v>4</v>
      </c>
      <c r="C36" s="4">
        <f>'Aggregated Consumption'!D27</f>
        <v>1260596769600</v>
      </c>
      <c r="D36" s="4">
        <f t="shared" ref="D36:D42" si="2">C36/SUM($C$35:$C$42)</f>
        <v>1.5207995060260252E-2</v>
      </c>
      <c r="E36" s="4">
        <f t="shared" ref="E36:E42" si="3">D36*$A$31</f>
        <v>120996809904.80937</v>
      </c>
    </row>
    <row r="37" spans="1:39">
      <c r="A37" s="4" t="s">
        <v>22</v>
      </c>
      <c r="B37" s="4" t="s">
        <v>7</v>
      </c>
      <c r="C37" s="4">
        <f>'Aggregated Consumption'!D28</f>
        <v>18835021808640</v>
      </c>
      <c r="D37" s="4">
        <f t="shared" si="2"/>
        <v>0.22722802844924189</v>
      </c>
      <c r="E37" s="4">
        <f t="shared" si="3"/>
        <v>1807856095058.926</v>
      </c>
    </row>
    <row r="38" spans="1:39">
      <c r="A38" s="4" t="s">
        <v>22</v>
      </c>
      <c r="B38" s="4" t="s">
        <v>6</v>
      </c>
      <c r="C38" s="4">
        <f>'Aggregated Consumption'!D29</f>
        <v>8889576768480</v>
      </c>
      <c r="D38" s="4">
        <f t="shared" si="2"/>
        <v>0.10724495163171496</v>
      </c>
      <c r="E38" s="4">
        <f t="shared" si="3"/>
        <v>853254947441.50903</v>
      </c>
    </row>
    <row r="39" spans="1:39">
      <c r="A39" s="4" t="s">
        <v>22</v>
      </c>
      <c r="B39" s="4" t="s">
        <v>8</v>
      </c>
      <c r="C39" s="4">
        <f>'Aggregated Consumption'!D30</f>
        <v>3910693437120</v>
      </c>
      <c r="D39" s="4">
        <f t="shared" si="2"/>
        <v>4.7179088435063007E-2</v>
      </c>
      <c r="E39" s="4">
        <f t="shared" si="3"/>
        <v>375363035840.03265</v>
      </c>
    </row>
    <row r="40" spans="1:39">
      <c r="A40" s="4" t="s">
        <v>22</v>
      </c>
      <c r="B40" s="4" t="s">
        <v>5</v>
      </c>
      <c r="C40" s="4">
        <f>'Aggregated Consumption'!D31</f>
        <v>1463429633280</v>
      </c>
      <c r="D40" s="4">
        <f t="shared" si="2"/>
        <v>1.765499576920438E-2</v>
      </c>
      <c r="E40" s="4">
        <f t="shared" si="3"/>
        <v>140465469543.6283</v>
      </c>
    </row>
    <row r="41" spans="1:39">
      <c r="A41" s="4" t="s">
        <v>22</v>
      </c>
      <c r="B41" s="4" t="s">
        <v>10</v>
      </c>
      <c r="C41" s="4">
        <f>'Aggregated Consumption'!D32</f>
        <v>46952016673440</v>
      </c>
      <c r="D41" s="4">
        <f t="shared" si="2"/>
        <v>0.5664349257895579</v>
      </c>
      <c r="E41" s="4">
        <f t="shared" si="3"/>
        <v>4506630806206.4219</v>
      </c>
    </row>
    <row r="42" spans="1:39">
      <c r="A42" s="4" t="s">
        <v>22</v>
      </c>
      <c r="B42" s="4" t="s">
        <v>9</v>
      </c>
      <c r="C42" s="4">
        <f>'Aggregated Consumption'!D33</f>
        <v>726027913920</v>
      </c>
      <c r="D42" s="4">
        <f t="shared" si="2"/>
        <v>8.7588903880897392E-3</v>
      </c>
      <c r="E42" s="4">
        <f t="shared" si="3"/>
        <v>69686884501.566895</v>
      </c>
    </row>
    <row r="44" spans="1:39" s="4" customFormat="1">
      <c r="A44" s="3" t="s">
        <v>211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s="4" customFormat="1">
      <c r="C45" s="4">
        <v>2014</v>
      </c>
      <c r="D45" s="4">
        <v>2015</v>
      </c>
      <c r="E45" s="4">
        <v>2016</v>
      </c>
      <c r="F45" s="4">
        <v>2017</v>
      </c>
      <c r="G45" s="4">
        <v>2018</v>
      </c>
      <c r="H45" s="4">
        <v>2019</v>
      </c>
      <c r="I45" s="4">
        <v>2020</v>
      </c>
      <c r="J45" s="4">
        <v>2021</v>
      </c>
      <c r="K45" s="4">
        <v>2022</v>
      </c>
      <c r="L45" s="4">
        <v>2023</v>
      </c>
      <c r="M45" s="4">
        <v>2024</v>
      </c>
      <c r="N45" s="4">
        <v>2025</v>
      </c>
      <c r="O45" s="4">
        <v>2026</v>
      </c>
      <c r="P45" s="4">
        <v>2027</v>
      </c>
      <c r="Q45" s="4">
        <v>2028</v>
      </c>
      <c r="R45" s="4">
        <v>2029</v>
      </c>
      <c r="S45" s="4">
        <v>2030</v>
      </c>
      <c r="T45" s="4">
        <v>2031</v>
      </c>
      <c r="U45" s="4">
        <v>2032</v>
      </c>
      <c r="V45" s="4">
        <v>2033</v>
      </c>
      <c r="W45" s="4">
        <v>2034</v>
      </c>
      <c r="X45" s="4">
        <v>2035</v>
      </c>
      <c r="Y45" s="4">
        <v>2036</v>
      </c>
      <c r="Z45" s="4">
        <v>2037</v>
      </c>
      <c r="AA45" s="4">
        <v>2038</v>
      </c>
      <c r="AB45" s="4">
        <v>2039</v>
      </c>
      <c r="AC45" s="4">
        <v>2040</v>
      </c>
      <c r="AD45" s="4">
        <v>2041</v>
      </c>
      <c r="AE45" s="4">
        <v>2042</v>
      </c>
      <c r="AF45" s="4">
        <v>2043</v>
      </c>
      <c r="AG45" s="4">
        <v>2044</v>
      </c>
      <c r="AH45" s="4">
        <v>2045</v>
      </c>
      <c r="AI45" s="4">
        <v>2046</v>
      </c>
      <c r="AJ45" s="4">
        <v>2047</v>
      </c>
      <c r="AK45" s="4">
        <v>2048</v>
      </c>
      <c r="AL45" s="4">
        <v>2049</v>
      </c>
      <c r="AM45" s="4">
        <v>2050</v>
      </c>
    </row>
    <row r="46" spans="1:39" s="4" customFormat="1">
      <c r="A46" s="4" t="s">
        <v>213</v>
      </c>
      <c r="B46" s="4" t="s">
        <v>11</v>
      </c>
      <c r="C46" s="4">
        <f>$E35*'Future year scaling'!B$23</f>
        <v>81877540537.089035</v>
      </c>
      <c r="D46" s="4">
        <f>$E35*'Future year scaling'!C$23</f>
        <v>78918111361.050247</v>
      </c>
      <c r="E46" s="4">
        <f>$E35*'Future year scaling'!D$23</f>
        <v>76945158577.023697</v>
      </c>
      <c r="F46" s="4">
        <f>$E35*'Future year scaling'!E$23</f>
        <v>74972205792.997147</v>
      </c>
      <c r="G46" s="4">
        <f>$E35*'Future year scaling'!F$23</f>
        <v>72999253008.971298</v>
      </c>
      <c r="H46" s="4">
        <f>$E35*'Future year scaling'!G$23</f>
        <v>71026300224.944748</v>
      </c>
      <c r="I46" s="4">
        <f>$E35*'Future year scaling'!H$23</f>
        <v>69053347440.918884</v>
      </c>
      <c r="J46" s="4">
        <f>$E35*'Future year scaling'!I$23</f>
        <v>67080394656.892326</v>
      </c>
      <c r="K46" s="4">
        <f>$E35*'Future year scaling'!J$23</f>
        <v>65107441872.866478</v>
      </c>
      <c r="L46" s="4">
        <f>$E35*'Future year scaling'!K$23</f>
        <v>63134489088.83992</v>
      </c>
      <c r="M46" s="4">
        <f>$E35*'Future year scaling'!L$23</f>
        <v>61161536304.813362</v>
      </c>
      <c r="N46" s="4">
        <f>$E35*'Future year scaling'!M$23</f>
        <v>59188583520.787514</v>
      </c>
      <c r="O46" s="4">
        <f>$E35*'Future year scaling'!N$23</f>
        <v>58695345324.780708</v>
      </c>
      <c r="P46" s="4">
        <f>$E35*'Future year scaling'!O$23</f>
        <v>58202107128.774239</v>
      </c>
      <c r="Q46" s="4">
        <f>$E35*'Future year scaling'!P$23</f>
        <v>57708868932.767601</v>
      </c>
      <c r="R46" s="4">
        <f>$E35*'Future year scaling'!Q$23</f>
        <v>57215630736.761131</v>
      </c>
      <c r="S46" s="4">
        <f>$E35*'Future year scaling'!R$23</f>
        <v>56722392540.754501</v>
      </c>
      <c r="T46" s="4">
        <f>$E35*'Future year scaling'!S$23</f>
        <v>55735916148.741226</v>
      </c>
      <c r="U46" s="4">
        <f>$E35*'Future year scaling'!T$23</f>
        <v>54749439756.728294</v>
      </c>
      <c r="V46" s="4">
        <f>$E35*'Future year scaling'!U$23</f>
        <v>53762963364.715019</v>
      </c>
      <c r="W46" s="4">
        <f>$E35*'Future year scaling'!V$23</f>
        <v>52776486972.702087</v>
      </c>
      <c r="X46" s="4">
        <f>$E35*'Future year scaling'!W$23</f>
        <v>51790010580.688812</v>
      </c>
      <c r="Y46" s="4">
        <f>$E35*'Future year scaling'!X$23</f>
        <v>51296772384.68235</v>
      </c>
      <c r="Z46" s="4">
        <f>$E35*'Future year scaling'!Y$23</f>
        <v>50803534188.675713</v>
      </c>
      <c r="AA46" s="4">
        <f>$E35*'Future year scaling'!Z$23</f>
        <v>50310295992.669243</v>
      </c>
      <c r="AB46" s="4">
        <f>$E35*'Future year scaling'!AA$23</f>
        <v>49817057796.662605</v>
      </c>
      <c r="AC46" s="4">
        <f>$E35*'Future year scaling'!AB$23</f>
        <v>49323819600.655968</v>
      </c>
      <c r="AD46" s="4">
        <f>$E35*'Future year scaling'!AC$23</f>
        <v>48830581404.649681</v>
      </c>
      <c r="AE46" s="4">
        <f>$E35*'Future year scaling'!AD$23</f>
        <v>48337343208.643044</v>
      </c>
      <c r="AF46" s="4">
        <f>$E35*'Future year scaling'!AE$23</f>
        <v>47844105012.636574</v>
      </c>
      <c r="AG46" s="4">
        <f>$E35*'Future year scaling'!AF$23</f>
        <v>47350866816.629944</v>
      </c>
      <c r="AH46" s="4">
        <f>$E35*'Future year scaling'!AG$23</f>
        <v>46857628620.623482</v>
      </c>
      <c r="AI46" s="4">
        <f>$E35*'Future year scaling'!AH$23</f>
        <v>45871152228.610199</v>
      </c>
      <c r="AJ46" s="4">
        <f>$E35*'Future year scaling'!AI$23</f>
        <v>44884675836.597275</v>
      </c>
      <c r="AK46" s="4">
        <f>$E35*'Future year scaling'!AJ$23</f>
        <v>43898199444.584</v>
      </c>
      <c r="AL46" s="4">
        <f>$E35*'Future year scaling'!AK$23</f>
        <v>42911723052.570717</v>
      </c>
      <c r="AM46" s="4">
        <f>$E35*'Future year scaling'!AL$23</f>
        <v>41925246660.557793</v>
      </c>
    </row>
    <row r="47" spans="1:39" s="4" customFormat="1">
      <c r="A47" s="4" t="s">
        <v>213</v>
      </c>
      <c r="B47" s="4" t="s">
        <v>4</v>
      </c>
      <c r="C47" s="4">
        <f>$E36*'Future year scaling'!B$22</f>
        <v>120996809904.80937</v>
      </c>
      <c r="D47" s="4">
        <f>$E36*'Future year scaling'!C$22</f>
        <v>120895217285.24196</v>
      </c>
      <c r="E47" s="4">
        <f>$E36*'Future year scaling'!D$22</f>
        <v>122622291817.88821</v>
      </c>
      <c r="F47" s="4">
        <f>$E36*'Future year scaling'!E$22</f>
        <v>124349366350.5347</v>
      </c>
      <c r="G47" s="4">
        <f>$E36*'Future year scaling'!F$22</f>
        <v>126076440883.18059</v>
      </c>
      <c r="H47" s="4">
        <f>$E36*'Future year scaling'!G$22</f>
        <v>127803515415.82707</v>
      </c>
      <c r="I47" s="4">
        <f>$E36*'Future year scaling'!H$22</f>
        <v>129530589948.47354</v>
      </c>
      <c r="J47" s="4">
        <f>$E36*'Future year scaling'!I$22</f>
        <v>130038553046.31082</v>
      </c>
      <c r="K47" s="4">
        <f>$E36*'Future year scaling'!J$22</f>
        <v>130546516144.14793</v>
      </c>
      <c r="L47" s="4">
        <f>$E36*'Future year scaling'!K$22</f>
        <v>131054479241.98506</v>
      </c>
      <c r="M47" s="4">
        <f>$E36*'Future year scaling'!L$22</f>
        <v>131562442339.82219</v>
      </c>
      <c r="N47" s="4">
        <f>$E36*'Future year scaling'!M$22</f>
        <v>132070405437.6593</v>
      </c>
      <c r="O47" s="4">
        <f>$E36*'Future year scaling'!N$22</f>
        <v>133086331633.33385</v>
      </c>
      <c r="P47" s="4">
        <f>$E36*'Future year scaling'!O$22</f>
        <v>134102257829.00809</v>
      </c>
      <c r="Q47" s="4">
        <f>$E36*'Future year scaling'!P$22</f>
        <v>135118184024.68233</v>
      </c>
      <c r="R47" s="4">
        <f>$E36*'Future year scaling'!Q$22</f>
        <v>136134110220.35658</v>
      </c>
      <c r="S47" s="4">
        <f>$E36*'Future year scaling'!R$22</f>
        <v>137150036416.03082</v>
      </c>
      <c r="T47" s="4">
        <f>$E36*'Future year scaling'!S$22</f>
        <v>138064369992.13773</v>
      </c>
      <c r="U47" s="4">
        <f>$E36*'Future year scaling'!T$22</f>
        <v>138978703568.24463</v>
      </c>
      <c r="V47" s="4">
        <f>$E36*'Future year scaling'!U$22</f>
        <v>139893037144.35153</v>
      </c>
      <c r="W47" s="4">
        <f>$E36*'Future year scaling'!V$22</f>
        <v>140807370720.45847</v>
      </c>
      <c r="X47" s="4">
        <f>$E36*'Future year scaling'!W$22</f>
        <v>141721704296.56534</v>
      </c>
      <c r="Y47" s="4">
        <f>$E36*'Future year scaling'!X$22</f>
        <v>142229667394.40247</v>
      </c>
      <c r="Z47" s="4">
        <f>$E36*'Future year scaling'!Y$22</f>
        <v>142737630492.23959</v>
      </c>
      <c r="AA47" s="4">
        <f>$E36*'Future year scaling'!Z$22</f>
        <v>143245593590.07672</v>
      </c>
      <c r="AB47" s="4">
        <f>$E36*'Future year scaling'!AA$22</f>
        <v>143753556687.91385</v>
      </c>
      <c r="AC47" s="4">
        <f>$E36*'Future year scaling'!AB$22</f>
        <v>144261519785.75098</v>
      </c>
      <c r="AD47" s="4">
        <f>$E36*'Future year scaling'!AC$22</f>
        <v>144363112405.31836</v>
      </c>
      <c r="AE47" s="4">
        <f>$E36*'Future year scaling'!AD$22</f>
        <v>144464705024.88577</v>
      </c>
      <c r="AF47" s="4">
        <f>$E36*'Future year scaling'!AE$22</f>
        <v>144566297644.45322</v>
      </c>
      <c r="AG47" s="4">
        <f>$E36*'Future year scaling'!AF$22</f>
        <v>144667890264.02066</v>
      </c>
      <c r="AH47" s="4">
        <f>$E36*'Future year scaling'!AG$22</f>
        <v>144769482883.58804</v>
      </c>
      <c r="AI47" s="4">
        <f>$E36*'Future year scaling'!AH$22</f>
        <v>143651964068.34619</v>
      </c>
      <c r="AJ47" s="4">
        <f>$E36*'Future year scaling'!AI$22</f>
        <v>142534445253.10464</v>
      </c>
      <c r="AK47" s="4">
        <f>$E36*'Future year scaling'!AJ$22</f>
        <v>141416926437.86276</v>
      </c>
      <c r="AL47" s="4">
        <f>$E36*'Future year scaling'!AK$22</f>
        <v>140299407622.62088</v>
      </c>
      <c r="AM47" s="4">
        <f>$E36*'Future year scaling'!AL$22</f>
        <v>139181888807.3793</v>
      </c>
    </row>
    <row r="48" spans="1:39" s="4" customFormat="1">
      <c r="A48" s="4" t="s">
        <v>213</v>
      </c>
      <c r="B48" s="4" t="s">
        <v>7</v>
      </c>
      <c r="C48" s="4">
        <f>$E37*'Future year scaling'!B$22</f>
        <v>1807856095058.926</v>
      </c>
      <c r="D48" s="4">
        <f>$E37*'Future year scaling'!C$22</f>
        <v>1806338163828.8181</v>
      </c>
      <c r="E48" s="4">
        <f>$E37*'Future year scaling'!D$22</f>
        <v>1832142994740.6575</v>
      </c>
      <c r="F48" s="4">
        <f>$E37*'Future year scaling'!E$22</f>
        <v>1857947825652.5002</v>
      </c>
      <c r="G48" s="4">
        <f>$E37*'Future year scaling'!F$22</f>
        <v>1883752656564.3342</v>
      </c>
      <c r="H48" s="4">
        <f>$E37*'Future year scaling'!G$22</f>
        <v>1909557487476.177</v>
      </c>
      <c r="I48" s="4">
        <f>$E37*'Future year scaling'!H$22</f>
        <v>1935362318388.0195</v>
      </c>
      <c r="J48" s="4">
        <f>$E37*'Future year scaling'!I$22</f>
        <v>1942951974538.5627</v>
      </c>
      <c r="K48" s="4">
        <f>$E37*'Future year scaling'!J$22</f>
        <v>1950541630689.1035</v>
      </c>
      <c r="L48" s="4">
        <f>$E37*'Future year scaling'!K$22</f>
        <v>1958131286839.6443</v>
      </c>
      <c r="M48" s="4">
        <f>$E37*'Future year scaling'!L$22</f>
        <v>1965720942990.1851</v>
      </c>
      <c r="N48" s="4">
        <f>$E37*'Future year scaling'!M$22</f>
        <v>1973310599140.7258</v>
      </c>
      <c r="O48" s="4">
        <f>$E37*'Future year scaling'!N$22</f>
        <v>1988489911441.812</v>
      </c>
      <c r="P48" s="4">
        <f>$E37*'Future year scaling'!O$22</f>
        <v>2003669223742.8936</v>
      </c>
      <c r="Q48" s="4">
        <f>$E37*'Future year scaling'!P$22</f>
        <v>2018848536043.9753</v>
      </c>
      <c r="R48" s="4">
        <f>$E37*'Future year scaling'!Q$22</f>
        <v>2034027848345.0569</v>
      </c>
      <c r="S48" s="4">
        <f>$E37*'Future year scaling'!R$22</f>
        <v>2049207160646.1384</v>
      </c>
      <c r="T48" s="4">
        <f>$E37*'Future year scaling'!S$22</f>
        <v>2062868541717.1133</v>
      </c>
      <c r="U48" s="4">
        <f>$E37*'Future year scaling'!T$22</f>
        <v>2076529922788.0879</v>
      </c>
      <c r="V48" s="4">
        <f>$E37*'Future year scaling'!U$22</f>
        <v>2090191303859.0625</v>
      </c>
      <c r="W48" s="4">
        <f>$E37*'Future year scaling'!V$22</f>
        <v>2103852684930.0376</v>
      </c>
      <c r="X48" s="4">
        <f>$E37*'Future year scaling'!W$22</f>
        <v>2117514066001.0125</v>
      </c>
      <c r="Y48" s="4">
        <f>$E37*'Future year scaling'!X$22</f>
        <v>2125103722151.5532</v>
      </c>
      <c r="Z48" s="4">
        <f>$E37*'Future year scaling'!Y$22</f>
        <v>2132693378302.094</v>
      </c>
      <c r="AA48" s="4">
        <f>$E37*'Future year scaling'!Z$22</f>
        <v>2140283034452.6348</v>
      </c>
      <c r="AB48" s="4">
        <f>$E37*'Future year scaling'!AA$22</f>
        <v>2147872690603.1755</v>
      </c>
      <c r="AC48" s="4">
        <f>$E37*'Future year scaling'!AB$22</f>
        <v>2155462346753.7166</v>
      </c>
      <c r="AD48" s="4">
        <f>$E37*'Future year scaling'!AC$22</f>
        <v>2156980277983.8242</v>
      </c>
      <c r="AE48" s="4">
        <f>$E37*'Future year scaling'!AD$22</f>
        <v>2158498209213.9319</v>
      </c>
      <c r="AF48" s="4">
        <f>$E37*'Future year scaling'!AE$22</f>
        <v>2160016140444.0405</v>
      </c>
      <c r="AG48" s="4">
        <f>$E37*'Future year scaling'!AF$22</f>
        <v>2161534071674.1492</v>
      </c>
      <c r="AH48" s="4">
        <f>$E37*'Future year scaling'!AG$22</f>
        <v>2163052002904.2568</v>
      </c>
      <c r="AI48" s="4">
        <f>$E37*'Future year scaling'!AH$22</f>
        <v>2146354759373.0642</v>
      </c>
      <c r="AJ48" s="4">
        <f>$E37*'Future year scaling'!AI$22</f>
        <v>2129657515841.876</v>
      </c>
      <c r="AK48" s="4">
        <f>$E37*'Future year scaling'!AJ$22</f>
        <v>2112960272310.6831</v>
      </c>
      <c r="AL48" s="4">
        <f>$E37*'Future year scaling'!AK$22</f>
        <v>2096263028779.49</v>
      </c>
      <c r="AM48" s="4">
        <f>$E37*'Future year scaling'!AL$22</f>
        <v>2079565785248.3018</v>
      </c>
    </row>
    <row r="49" spans="1:39" s="4" customFormat="1">
      <c r="A49" s="4" t="s">
        <v>213</v>
      </c>
      <c r="B49" s="4" t="s">
        <v>6</v>
      </c>
      <c r="C49" s="4">
        <f>$E38*'Future year scaling'!B$22</f>
        <v>853254947441.50903</v>
      </c>
      <c r="D49" s="4">
        <f>$E38*'Future year scaling'!C$22</f>
        <v>852538528509.98816</v>
      </c>
      <c r="E49" s="4">
        <f>$E38*'Future year scaling'!D$22</f>
        <v>864717650345.84473</v>
      </c>
      <c r="F49" s="4">
        <f>$E38*'Future year scaling'!E$22</f>
        <v>876896772181.70288</v>
      </c>
      <c r="G49" s="4">
        <f>$E38*'Future year scaling'!F$22</f>
        <v>889075894017.55688</v>
      </c>
      <c r="H49" s="4">
        <f>$E38*'Future year scaling'!G$22</f>
        <v>901255015853.41504</v>
      </c>
      <c r="I49" s="4">
        <f>$E38*'Future year scaling'!H$22</f>
        <v>913434137689.27307</v>
      </c>
      <c r="J49" s="4">
        <f>$E38*'Future year scaling'!I$22</f>
        <v>917016232346.87903</v>
      </c>
      <c r="K49" s="4">
        <f>$E38*'Future year scaling'!J$22</f>
        <v>920598327004.48376</v>
      </c>
      <c r="L49" s="4">
        <f>$E38*'Future year scaling'!K$22</f>
        <v>924180421662.08862</v>
      </c>
      <c r="M49" s="4">
        <f>$E38*'Future year scaling'!L$22</f>
        <v>927762516319.69336</v>
      </c>
      <c r="N49" s="4">
        <f>$E38*'Future year scaling'!M$22</f>
        <v>931344610977.2981</v>
      </c>
      <c r="O49" s="4">
        <f>$E38*'Future year scaling'!N$22</f>
        <v>938508800292.50977</v>
      </c>
      <c r="P49" s="4">
        <f>$E38*'Future year scaling'!O$22</f>
        <v>945672989607.71936</v>
      </c>
      <c r="Q49" s="4">
        <f>$E38*'Future year scaling'!P$22</f>
        <v>952837178922.92896</v>
      </c>
      <c r="R49" s="4">
        <f>$E38*'Future year scaling'!Q$22</f>
        <v>960001368238.13855</v>
      </c>
      <c r="S49" s="4">
        <f>$E38*'Future year scaling'!R$22</f>
        <v>967165557553.34814</v>
      </c>
      <c r="T49" s="4">
        <f>$E38*'Future year scaling'!S$22</f>
        <v>973613327937.03735</v>
      </c>
      <c r="U49" s="4">
        <f>$E38*'Future year scaling'!T$22</f>
        <v>980061098320.72644</v>
      </c>
      <c r="V49" s="4">
        <f>$E38*'Future year scaling'!U$22</f>
        <v>986508868704.41565</v>
      </c>
      <c r="W49" s="4">
        <f>$E38*'Future year scaling'!V$22</f>
        <v>992956639088.1051</v>
      </c>
      <c r="X49" s="4">
        <f>$E38*'Future year scaling'!W$22</f>
        <v>999404409471.79419</v>
      </c>
      <c r="Y49" s="4">
        <f>$E38*'Future year scaling'!X$22</f>
        <v>1002986504129.399</v>
      </c>
      <c r="Z49" s="4">
        <f>$E38*'Future year scaling'!Y$22</f>
        <v>1006568598787.0038</v>
      </c>
      <c r="AA49" s="4">
        <f>$E38*'Future year scaling'!Z$22</f>
        <v>1010150693444.6086</v>
      </c>
      <c r="AB49" s="4">
        <f>$E38*'Future year scaling'!AA$22</f>
        <v>1013732788102.2134</v>
      </c>
      <c r="AC49" s="4">
        <f>$E38*'Future year scaling'!AB$22</f>
        <v>1017314882759.8182</v>
      </c>
      <c r="AD49" s="4">
        <f>$E38*'Future year scaling'!AC$22</f>
        <v>1018031301691.339</v>
      </c>
      <c r="AE49" s="4">
        <f>$E38*'Future year scaling'!AD$22</f>
        <v>1018747720622.8597</v>
      </c>
      <c r="AF49" s="4">
        <f>$E38*'Future year scaling'!AE$22</f>
        <v>1019464139554.3809</v>
      </c>
      <c r="AG49" s="4">
        <f>$E38*'Future year scaling'!AF$22</f>
        <v>1020180558485.902</v>
      </c>
      <c r="AH49" s="4">
        <f>$E38*'Future year scaling'!AG$22</f>
        <v>1020896977417.4227</v>
      </c>
      <c r="AI49" s="4">
        <f>$E38*'Future year scaling'!AH$22</f>
        <v>1013016369170.6909</v>
      </c>
      <c r="AJ49" s="4">
        <f>$E38*'Future year scaling'!AI$22</f>
        <v>1005135760923.9612</v>
      </c>
      <c r="AK49" s="4">
        <f>$E38*'Future year scaling'!AJ$22</f>
        <v>997255152677.22913</v>
      </c>
      <c r="AL49" s="4">
        <f>$E38*'Future year scaling'!AK$22</f>
        <v>989374544430.49707</v>
      </c>
      <c r="AM49" s="4">
        <f>$E38*'Future year scaling'!AL$22</f>
        <v>981493936183.76721</v>
      </c>
    </row>
    <row r="50" spans="1:39" s="4" customFormat="1">
      <c r="A50" s="4" t="s">
        <v>213</v>
      </c>
      <c r="B50" s="4" t="s">
        <v>8</v>
      </c>
      <c r="C50" s="4">
        <f>$E39*'Future year scaling'!B$22</f>
        <v>375363035840.03265</v>
      </c>
      <c r="D50" s="4">
        <f>$E39*'Future year scaling'!C$22</f>
        <v>375047869563.08893</v>
      </c>
      <c r="E50" s="4">
        <f>$E39*'Future year scaling'!D$22</f>
        <v>380405696271.13287</v>
      </c>
      <c r="F50" s="4">
        <f>$E39*'Future year scaling'!E$22</f>
        <v>385763522979.17755</v>
      </c>
      <c r="G50" s="4">
        <f>$E39*'Future year scaling'!F$22</f>
        <v>391121349687.22034</v>
      </c>
      <c r="H50" s="4">
        <f>$E39*'Future year scaling'!G$22</f>
        <v>396479176395.26501</v>
      </c>
      <c r="I50" s="4">
        <f>$E39*'Future year scaling'!H$22</f>
        <v>401837003103.30957</v>
      </c>
      <c r="J50" s="4">
        <f>$E39*'Future year scaling'!I$22</f>
        <v>403412834488.02887</v>
      </c>
      <c r="K50" s="4">
        <f>$E39*'Future year scaling'!J$22</f>
        <v>404988665872.74762</v>
      </c>
      <c r="L50" s="4">
        <f>$E39*'Future year scaling'!K$22</f>
        <v>406564497257.46643</v>
      </c>
      <c r="M50" s="4">
        <f>$E39*'Future year scaling'!L$22</f>
        <v>408140328642.18518</v>
      </c>
      <c r="N50" s="4">
        <f>$E39*'Future year scaling'!M$22</f>
        <v>409716160026.90393</v>
      </c>
      <c r="O50" s="4">
        <f>$E39*'Future year scaling'!N$22</f>
        <v>412867822796.34241</v>
      </c>
      <c r="P50" s="4">
        <f>$E39*'Future year scaling'!O$22</f>
        <v>416019485565.77997</v>
      </c>
      <c r="Q50" s="4">
        <f>$E39*'Future year scaling'!P$22</f>
        <v>419171148335.21747</v>
      </c>
      <c r="R50" s="4">
        <f>$E39*'Future year scaling'!Q$22</f>
        <v>422322811104.65503</v>
      </c>
      <c r="S50" s="4">
        <f>$E39*'Future year scaling'!R$22</f>
        <v>425474473874.09259</v>
      </c>
      <c r="T50" s="4">
        <f>$E39*'Future year scaling'!S$22</f>
        <v>428310970366.58661</v>
      </c>
      <c r="U50" s="4">
        <f>$E39*'Future year scaling'!T$22</f>
        <v>431147466859.08063</v>
      </c>
      <c r="V50" s="4">
        <f>$E39*'Future year scaling'!U$22</f>
        <v>433983963351.57471</v>
      </c>
      <c r="W50" s="4">
        <f>$E39*'Future year scaling'!V$22</f>
        <v>436820459844.06885</v>
      </c>
      <c r="X50" s="4">
        <f>$E39*'Future year scaling'!W$22</f>
        <v>439656956336.56287</v>
      </c>
      <c r="Y50" s="4">
        <f>$E39*'Future year scaling'!X$22</f>
        <v>441232787721.28162</v>
      </c>
      <c r="Z50" s="4">
        <f>$E39*'Future year scaling'!Y$22</f>
        <v>442808619106.00043</v>
      </c>
      <c r="AA50" s="4">
        <f>$E39*'Future year scaling'!Z$22</f>
        <v>444384450490.71918</v>
      </c>
      <c r="AB50" s="4">
        <f>$E39*'Future year scaling'!AA$22</f>
        <v>445960281875.43793</v>
      </c>
      <c r="AC50" s="4">
        <f>$E39*'Future year scaling'!AB$22</f>
        <v>447536113260.15674</v>
      </c>
      <c r="AD50" s="4">
        <f>$E39*'Future year scaling'!AC$22</f>
        <v>447851279537.1004</v>
      </c>
      <c r="AE50" s="4">
        <f>$E39*'Future year scaling'!AD$22</f>
        <v>448166445814.04407</v>
      </c>
      <c r="AF50" s="4">
        <f>$E39*'Future year scaling'!AE$22</f>
        <v>448481612090.98792</v>
      </c>
      <c r="AG50" s="4">
        <f>$E39*'Future year scaling'!AF$22</f>
        <v>448796778367.9317</v>
      </c>
      <c r="AH50" s="4">
        <f>$E39*'Future year scaling'!AG$22</f>
        <v>449111944644.87543</v>
      </c>
      <c r="AI50" s="4">
        <f>$E39*'Future year scaling'!AH$22</f>
        <v>445645115598.49353</v>
      </c>
      <c r="AJ50" s="4">
        <f>$E39*'Future year scaling'!AI$22</f>
        <v>442178286552.11255</v>
      </c>
      <c r="AK50" s="4">
        <f>$E39*'Future year scaling'!AJ$22</f>
        <v>438711457505.73059</v>
      </c>
      <c r="AL50" s="4">
        <f>$E39*'Future year scaling'!AK$22</f>
        <v>435244628459.34863</v>
      </c>
      <c r="AM50" s="4">
        <f>$E39*'Future year scaling'!AL$22</f>
        <v>431777799412.96765</v>
      </c>
    </row>
    <row r="51" spans="1:39" s="4" customFormat="1">
      <c r="A51" s="4" t="s">
        <v>213</v>
      </c>
      <c r="B51" s="4" t="s">
        <v>5</v>
      </c>
      <c r="C51" s="4">
        <f>$E40*'Future year scaling'!B$22</f>
        <v>140465469543.6283</v>
      </c>
      <c r="D51" s="4">
        <f>$E40*'Future year scaling'!C$22</f>
        <v>140347530442.4162</v>
      </c>
      <c r="E51" s="4">
        <f>$E40*'Future year scaling'!D$22</f>
        <v>142352495163.02209</v>
      </c>
      <c r="F51" s="4">
        <f>$E40*'Future year scaling'!E$22</f>
        <v>144357459883.62823</v>
      </c>
      <c r="G51" s="4">
        <f>$E40*'Future year scaling'!F$22</f>
        <v>146362424604.23367</v>
      </c>
      <c r="H51" s="4">
        <f>$E40*'Future year scaling'!G$22</f>
        <v>148367389324.83981</v>
      </c>
      <c r="I51" s="4">
        <f>$E40*'Future year scaling'!H$22</f>
        <v>150372354045.44595</v>
      </c>
      <c r="J51" s="4">
        <f>$E40*'Future year scaling'!I$22</f>
        <v>150962049551.50665</v>
      </c>
      <c r="K51" s="4">
        <f>$E40*'Future year scaling'!J$22</f>
        <v>151551745057.5672</v>
      </c>
      <c r="L51" s="4">
        <f>$E40*'Future year scaling'!K$22</f>
        <v>152141440563.62775</v>
      </c>
      <c r="M51" s="4">
        <f>$E40*'Future year scaling'!L$22</f>
        <v>152731136069.68829</v>
      </c>
      <c r="N51" s="4">
        <f>$E40*'Future year scaling'!M$22</f>
        <v>153320831575.74881</v>
      </c>
      <c r="O51" s="4">
        <f>$E40*'Future year scaling'!N$22</f>
        <v>154500222587.87024</v>
      </c>
      <c r="P51" s="4">
        <f>$E40*'Future year scaling'!O$22</f>
        <v>155679613599.9913</v>
      </c>
      <c r="Q51" s="4">
        <f>$E40*'Future year scaling'!P$22</f>
        <v>156859004612.1124</v>
      </c>
      <c r="R51" s="4">
        <f>$E40*'Future year scaling'!Q$22</f>
        <v>158038395624.23346</v>
      </c>
      <c r="S51" s="4">
        <f>$E40*'Future year scaling'!R$22</f>
        <v>159217786636.35455</v>
      </c>
      <c r="T51" s="4">
        <f>$E40*'Future year scaling'!S$22</f>
        <v>160279238547.26361</v>
      </c>
      <c r="U51" s="4">
        <f>$E40*'Future year scaling'!T$22</f>
        <v>161340690458.17267</v>
      </c>
      <c r="V51" s="4">
        <f>$E40*'Future year scaling'!U$22</f>
        <v>162402142369.08173</v>
      </c>
      <c r="W51" s="4">
        <f>$E40*'Future year scaling'!V$22</f>
        <v>163463594279.99084</v>
      </c>
      <c r="X51" s="4">
        <f>$E40*'Future year scaling'!W$22</f>
        <v>164525046190.8999</v>
      </c>
      <c r="Y51" s="4">
        <f>$E40*'Future year scaling'!X$22</f>
        <v>165114741696.96045</v>
      </c>
      <c r="Z51" s="4">
        <f>$E40*'Future year scaling'!Y$22</f>
        <v>165704437203.02097</v>
      </c>
      <c r="AA51" s="4">
        <f>$E40*'Future year scaling'!Z$22</f>
        <v>166294132709.08151</v>
      </c>
      <c r="AB51" s="4">
        <f>$E40*'Future year scaling'!AA$22</f>
        <v>166883828215.14206</v>
      </c>
      <c r="AC51" s="4">
        <f>$E40*'Future year scaling'!AB$22</f>
        <v>167473523721.20258</v>
      </c>
      <c r="AD51" s="4">
        <f>$E40*'Future year scaling'!AC$22</f>
        <v>167591462822.41467</v>
      </c>
      <c r="AE51" s="4">
        <f>$E40*'Future year scaling'!AD$22</f>
        <v>167709401923.62674</v>
      </c>
      <c r="AF51" s="4">
        <f>$E40*'Future year scaling'!AE$22</f>
        <v>167827341024.83887</v>
      </c>
      <c r="AG51" s="4">
        <f>$E40*'Future year scaling'!AF$22</f>
        <v>167945280126.05103</v>
      </c>
      <c r="AH51" s="4">
        <f>$E40*'Future year scaling'!AG$22</f>
        <v>168063219227.26309</v>
      </c>
      <c r="AI51" s="4">
        <f>$E40*'Future year scaling'!AH$22</f>
        <v>166765889113.92969</v>
      </c>
      <c r="AJ51" s="4">
        <f>$E40*'Future year scaling'!AI$22</f>
        <v>165468559000.59662</v>
      </c>
      <c r="AK51" s="4">
        <f>$E40*'Future year scaling'!AJ$22</f>
        <v>164171228887.26318</v>
      </c>
      <c r="AL51" s="4">
        <f>$E40*'Future year scaling'!AK$22</f>
        <v>162873898773.92975</v>
      </c>
      <c r="AM51" s="4">
        <f>$E40*'Future year scaling'!AL$22</f>
        <v>161576568660.59671</v>
      </c>
    </row>
    <row r="52" spans="1:39" s="4" customFormat="1">
      <c r="A52" s="4" t="s">
        <v>213</v>
      </c>
      <c r="B52" s="4" t="s">
        <v>10</v>
      </c>
      <c r="C52" s="4">
        <f>$E41*'Future year scaling'!B$22</f>
        <v>4506630806206.4219</v>
      </c>
      <c r="D52" s="4">
        <f>$E41*'Future year scaling'!C$22</f>
        <v>4502846901247.3916</v>
      </c>
      <c r="E52" s="4">
        <f>$E41*'Future year scaling'!D$22</f>
        <v>4567173285550.9229</v>
      </c>
      <c r="F52" s="4">
        <f>$E41*'Future year scaling'!E$22</f>
        <v>4631499669854.4639</v>
      </c>
      <c r="G52" s="4">
        <f>$E41*'Future year scaling'!F$22</f>
        <v>4695826054157.9824</v>
      </c>
      <c r="H52" s="4">
        <f>$E41*'Future year scaling'!G$22</f>
        <v>4760152438461.5225</v>
      </c>
      <c r="I52" s="4">
        <f>$E41*'Future year scaling'!H$22</f>
        <v>4824478822765.0625</v>
      </c>
      <c r="J52" s="4">
        <f>$E41*'Future year scaling'!I$22</f>
        <v>4843398347560.2246</v>
      </c>
      <c r="K52" s="4">
        <f>$E41*'Future year scaling'!J$22</f>
        <v>4862317872355.3799</v>
      </c>
      <c r="L52" s="4">
        <f>$E41*'Future year scaling'!K$22</f>
        <v>4881237397150.5361</v>
      </c>
      <c r="M52" s="4">
        <f>$E41*'Future year scaling'!L$22</f>
        <v>4900156921945.6924</v>
      </c>
      <c r="N52" s="4">
        <f>$E41*'Future year scaling'!M$22</f>
        <v>4919076446740.8486</v>
      </c>
      <c r="O52" s="4">
        <f>$E41*'Future year scaling'!N$22</f>
        <v>4956915496331.1709</v>
      </c>
      <c r="P52" s="4">
        <f>$E41*'Future year scaling'!O$22</f>
        <v>4994754545921.4834</v>
      </c>
      <c r="Q52" s="4">
        <f>$E41*'Future year scaling'!P$22</f>
        <v>5032593595511.7959</v>
      </c>
      <c r="R52" s="4">
        <f>$E41*'Future year scaling'!Q$22</f>
        <v>5070432645102.1074</v>
      </c>
      <c r="S52" s="4">
        <f>$E41*'Future year scaling'!R$22</f>
        <v>5108271694692.4199</v>
      </c>
      <c r="T52" s="4">
        <f>$E41*'Future year scaling'!S$22</f>
        <v>5142326839323.7031</v>
      </c>
      <c r="U52" s="4">
        <f>$E41*'Future year scaling'!T$22</f>
        <v>5176381983954.9873</v>
      </c>
      <c r="V52" s="4">
        <f>$E41*'Future year scaling'!U$22</f>
        <v>5210437128586.2715</v>
      </c>
      <c r="W52" s="4">
        <f>$E41*'Future year scaling'!V$22</f>
        <v>5244492273217.5557</v>
      </c>
      <c r="X52" s="4">
        <f>$E41*'Future year scaling'!W$22</f>
        <v>5278547417848.8398</v>
      </c>
      <c r="Y52" s="4">
        <f>$E41*'Future year scaling'!X$22</f>
        <v>5297466942643.9961</v>
      </c>
      <c r="Z52" s="4">
        <f>$E41*'Future year scaling'!Y$22</f>
        <v>5316386467439.1523</v>
      </c>
      <c r="AA52" s="4">
        <f>$E41*'Future year scaling'!Z$22</f>
        <v>5335305992234.3076</v>
      </c>
      <c r="AB52" s="4">
        <f>$E41*'Future year scaling'!AA$22</f>
        <v>5354225517029.4639</v>
      </c>
      <c r="AC52" s="4">
        <f>$E41*'Future year scaling'!AB$22</f>
        <v>5373145041824.6201</v>
      </c>
      <c r="AD52" s="4">
        <f>$E41*'Future year scaling'!AC$22</f>
        <v>5376928946783.6504</v>
      </c>
      <c r="AE52" s="4">
        <f>$E41*'Future year scaling'!AD$22</f>
        <v>5380712851742.6807</v>
      </c>
      <c r="AF52" s="4">
        <f>$E41*'Future year scaling'!AE$22</f>
        <v>5384496756701.7129</v>
      </c>
      <c r="AG52" s="4">
        <f>$E41*'Future year scaling'!AF$22</f>
        <v>5388280661660.7451</v>
      </c>
      <c r="AH52" s="4">
        <f>$E41*'Future year scaling'!AG$22</f>
        <v>5392064566619.7754</v>
      </c>
      <c r="AI52" s="4">
        <f>$E41*'Future year scaling'!AH$22</f>
        <v>5350441612070.4248</v>
      </c>
      <c r="AJ52" s="4">
        <f>$E41*'Future year scaling'!AI$22</f>
        <v>5308818657521.0859</v>
      </c>
      <c r="AK52" s="4">
        <f>$E41*'Future year scaling'!AJ$22</f>
        <v>5267195702971.7344</v>
      </c>
      <c r="AL52" s="4">
        <f>$E41*'Future year scaling'!AK$22</f>
        <v>5225572748422.3828</v>
      </c>
      <c r="AM52" s="4">
        <f>$E41*'Future year scaling'!AL$22</f>
        <v>5183949793873.0439</v>
      </c>
    </row>
    <row r="53" spans="1:39" s="4" customFormat="1">
      <c r="A53" s="4" t="s">
        <v>213</v>
      </c>
      <c r="B53" s="4" t="s">
        <v>9</v>
      </c>
      <c r="C53" s="4">
        <f>$E42*'Future year scaling'!B$22</f>
        <v>69686884501.566895</v>
      </c>
      <c r="D53" s="4">
        <f>$E42*'Future year scaling'!C$22</f>
        <v>69628373263.530319</v>
      </c>
      <c r="E53" s="4">
        <f>$E42*'Future year scaling'!D$22</f>
        <v>70623064310.152161</v>
      </c>
      <c r="F53" s="4">
        <f>$E42*'Future year scaling'!E$22</f>
        <v>71617755356.774109</v>
      </c>
      <c r="G53" s="4">
        <f>$E42*'Future year scaling'!F$22</f>
        <v>72612446403.395737</v>
      </c>
      <c r="H53" s="4">
        <f>$E42*'Future year scaling'!G$22</f>
        <v>73607137450.0177</v>
      </c>
      <c r="I53" s="4">
        <f>$E42*'Future year scaling'!H$22</f>
        <v>74601828496.639633</v>
      </c>
      <c r="J53" s="4">
        <f>$E42*'Future year scaling'!I$22</f>
        <v>74894384686.822617</v>
      </c>
      <c r="K53" s="4">
        <f>$E42*'Future year scaling'!J$22</f>
        <v>75186940877.005493</v>
      </c>
      <c r="L53" s="4">
        <f>$E42*'Future year scaling'!K$22</f>
        <v>75479497067.188385</v>
      </c>
      <c r="M53" s="4">
        <f>$E42*'Future year scaling'!L$22</f>
        <v>75772053257.371262</v>
      </c>
      <c r="N53" s="4">
        <f>$E42*'Future year scaling'!M$22</f>
        <v>76064609447.554153</v>
      </c>
      <c r="O53" s="4">
        <f>$E42*'Future year scaling'!N$22</f>
        <v>76649721827.92009</v>
      </c>
      <c r="P53" s="4">
        <f>$E42*'Future year scaling'!O$22</f>
        <v>77234834208.285858</v>
      </c>
      <c r="Q53" s="4">
        <f>$E42*'Future year scaling'!P$22</f>
        <v>77819946588.651627</v>
      </c>
      <c r="R53" s="4">
        <f>$E42*'Future year scaling'!Q$22</f>
        <v>78405058969.017395</v>
      </c>
      <c r="S53" s="4">
        <f>$E42*'Future year scaling'!R$22</f>
        <v>78990171349.383163</v>
      </c>
      <c r="T53" s="4">
        <f>$E42*'Future year scaling'!S$22</f>
        <v>79516772491.712402</v>
      </c>
      <c r="U53" s="4">
        <f>$E42*'Future year scaling'!T$22</f>
        <v>80043373634.041626</v>
      </c>
      <c r="V53" s="4">
        <f>$E42*'Future year scaling'!U$22</f>
        <v>80569974776.370865</v>
      </c>
      <c r="W53" s="4">
        <f>$E42*'Future year scaling'!V$22</f>
        <v>81096575918.700119</v>
      </c>
      <c r="X53" s="4">
        <f>$E42*'Future year scaling'!W$22</f>
        <v>81623177061.029358</v>
      </c>
      <c r="Y53" s="4">
        <f>$E42*'Future year scaling'!X$22</f>
        <v>81915733251.21225</v>
      </c>
      <c r="Z53" s="4">
        <f>$E42*'Future year scaling'!Y$22</f>
        <v>82208289441.395126</v>
      </c>
      <c r="AA53" s="4">
        <f>$E42*'Future year scaling'!Z$22</f>
        <v>82500845631.578018</v>
      </c>
      <c r="AB53" s="4">
        <f>$E42*'Future year scaling'!AA$22</f>
        <v>82793401821.760895</v>
      </c>
      <c r="AC53" s="4">
        <f>$E42*'Future year scaling'!AB$22</f>
        <v>83085958011.943787</v>
      </c>
      <c r="AD53" s="4">
        <f>$E42*'Future year scaling'!AC$22</f>
        <v>83144469249.980347</v>
      </c>
      <c r="AE53" s="4">
        <f>$E42*'Future year scaling'!AD$22</f>
        <v>83202980488.016907</v>
      </c>
      <c r="AF53" s="4">
        <f>$E42*'Future year scaling'!AE$22</f>
        <v>83261491726.053497</v>
      </c>
      <c r="AG53" s="4">
        <f>$E42*'Future year scaling'!AF$22</f>
        <v>83320002964.090088</v>
      </c>
      <c r="AH53" s="4">
        <f>$E42*'Future year scaling'!AG$22</f>
        <v>83378514202.126648</v>
      </c>
      <c r="AI53" s="4">
        <f>$E42*'Future year scaling'!AH$22</f>
        <v>82734890583.724197</v>
      </c>
      <c r="AJ53" s="4">
        <f>$E42*'Future year scaling'!AI$22</f>
        <v>82091266965.321915</v>
      </c>
      <c r="AK53" s="4">
        <f>$E42*'Future year scaling'!AJ$22</f>
        <v>81447643346.919449</v>
      </c>
      <c r="AL53" s="4">
        <f>$E42*'Future year scaling'!AK$22</f>
        <v>80804019728.516983</v>
      </c>
      <c r="AM53" s="4">
        <f>$E42*'Future year scaling'!AL$22</f>
        <v>80160396110.1147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opLeftCell="F1" zoomScale="85" zoomScaleNormal="85" workbookViewId="0">
      <selection activeCell="C49" sqref="C49"/>
    </sheetView>
  </sheetViews>
  <sheetFormatPr defaultRowHeight="15"/>
  <cols>
    <col min="1" max="1" width="15" bestFit="1" customWidth="1"/>
    <col min="2" max="2" width="35.7109375" bestFit="1" customWidth="1"/>
    <col min="3" max="4" width="12.42578125" bestFit="1" customWidth="1"/>
    <col min="7" max="7" width="11.85546875" bestFit="1" customWidth="1"/>
    <col min="13" max="13" width="12.28515625" bestFit="1" customWidth="1"/>
  </cols>
  <sheetData>
    <row r="1" spans="1:39">
      <c r="A1" t="s">
        <v>13</v>
      </c>
      <c r="B1" t="s">
        <v>12</v>
      </c>
      <c r="C1">
        <v>2014</v>
      </c>
      <c r="D1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  <c r="L1" s="4">
        <v>2023</v>
      </c>
      <c r="M1" s="4">
        <v>2024</v>
      </c>
      <c r="N1" s="4">
        <v>2025</v>
      </c>
      <c r="O1" s="4">
        <v>2026</v>
      </c>
      <c r="P1" s="4">
        <v>2027</v>
      </c>
      <c r="Q1" s="4">
        <v>2028</v>
      </c>
      <c r="R1" s="4">
        <v>2029</v>
      </c>
      <c r="S1" s="4">
        <v>2030</v>
      </c>
      <c r="T1" s="4">
        <v>2031</v>
      </c>
      <c r="U1" s="4">
        <v>2032</v>
      </c>
      <c r="V1" s="4">
        <v>2033</v>
      </c>
      <c r="W1" s="4">
        <v>2034</v>
      </c>
      <c r="X1" s="4">
        <v>2035</v>
      </c>
      <c r="Y1" s="4">
        <v>2036</v>
      </c>
      <c r="Z1" s="4">
        <v>2037</v>
      </c>
      <c r="AA1" s="4">
        <v>2038</v>
      </c>
      <c r="AB1" s="4">
        <v>2039</v>
      </c>
      <c r="AC1" s="4">
        <v>2040</v>
      </c>
      <c r="AD1" s="4">
        <v>2041</v>
      </c>
      <c r="AE1" s="4">
        <v>2042</v>
      </c>
      <c r="AF1" s="4">
        <v>2043</v>
      </c>
      <c r="AG1" s="4">
        <v>2044</v>
      </c>
      <c r="AH1" s="4">
        <v>2045</v>
      </c>
      <c r="AI1" s="4">
        <v>2046</v>
      </c>
      <c r="AJ1" s="4">
        <v>2047</v>
      </c>
      <c r="AK1" s="4">
        <v>2048</v>
      </c>
      <c r="AL1" s="4">
        <v>2049</v>
      </c>
      <c r="AM1" s="4">
        <v>2050</v>
      </c>
    </row>
    <row r="2" spans="1:39">
      <c r="A2" t="s">
        <v>179</v>
      </c>
      <c r="B2" s="4" t="s">
        <v>11</v>
      </c>
      <c r="C2" s="4">
        <f>'Aggregated Consumption'!$D2*'Future year scaling'!B23</f>
        <v>18613232602560</v>
      </c>
      <c r="D2" s="4">
        <f>'Aggregated Consumption'!$D2*'Future year scaling'!C23</f>
        <v>17940465159094.109</v>
      </c>
      <c r="E2" s="4">
        <f>'Aggregated Consumption'!$D2*'Future year scaling'!D23</f>
        <v>17491953530116.688</v>
      </c>
      <c r="F2" s="4">
        <f>'Aggregated Consumption'!$D2*'Future year scaling'!E23</f>
        <v>17043441901139.268</v>
      </c>
      <c r="G2" s="4">
        <f>'Aggregated Consumption'!$D2*'Future year scaling'!F23</f>
        <v>16594930272162.006</v>
      </c>
      <c r="H2" s="4">
        <f>'Aggregated Consumption'!$D2*'Future year scaling'!G23</f>
        <v>16146418643184.586</v>
      </c>
      <c r="I2" s="4">
        <f>'Aggregated Consumption'!$D2*'Future year scaling'!H23</f>
        <v>15697907014207.324</v>
      </c>
      <c r="J2" s="4">
        <f>'Aggregated Consumption'!$D2*'Future year scaling'!I23</f>
        <v>15249395385229.904</v>
      </c>
      <c r="K2" s="4">
        <f>'Aggregated Consumption'!$D2*'Future year scaling'!J23</f>
        <v>14800883756252.645</v>
      </c>
      <c r="L2" s="4">
        <f>'Aggregated Consumption'!$D2*'Future year scaling'!K23</f>
        <v>14352372127275.223</v>
      </c>
      <c r="M2" s="4">
        <f>'Aggregated Consumption'!$D2*'Future year scaling'!L23</f>
        <v>13903860498297.801</v>
      </c>
      <c r="N2" s="4">
        <f>'Aggregated Consumption'!$D2*'Future year scaling'!M23</f>
        <v>13455348869320.541</v>
      </c>
      <c r="O2" s="4">
        <f>'Aggregated Consumption'!$D2*'Future year scaling'!N23</f>
        <v>13343220962076.146</v>
      </c>
      <c r="P2" s="4">
        <f>'Aggregated Consumption'!$D2*'Future year scaling'!O23</f>
        <v>13231093054831.832</v>
      </c>
      <c r="Q2" s="4">
        <f>'Aggregated Consumption'!$D2*'Future year scaling'!P23</f>
        <v>13118965147587.477</v>
      </c>
      <c r="R2" s="4">
        <f>'Aggregated Consumption'!$D2*'Future year scaling'!Q23</f>
        <v>13006837240343.16</v>
      </c>
      <c r="S2" s="4">
        <f>'Aggregated Consumption'!$D2*'Future year scaling'!R23</f>
        <v>12894709333098.807</v>
      </c>
      <c r="T2" s="4">
        <f>'Aggregated Consumption'!$D2*'Future year scaling'!S23</f>
        <v>12670453518610.096</v>
      </c>
      <c r="U2" s="4">
        <f>'Aggregated Consumption'!$D2*'Future year scaling'!T23</f>
        <v>12446197704121.465</v>
      </c>
      <c r="V2" s="4">
        <f>'Aggregated Consumption'!$D2*'Future year scaling'!U23</f>
        <v>12221941889632.756</v>
      </c>
      <c r="W2" s="4">
        <f>'Aggregated Consumption'!$D2*'Future year scaling'!V23</f>
        <v>11997686075144.123</v>
      </c>
      <c r="X2" s="4">
        <f>'Aggregated Consumption'!$D2*'Future year scaling'!W23</f>
        <v>11773430260655.414</v>
      </c>
      <c r="Y2" s="4">
        <f>'Aggregated Consumption'!$D2*'Future year scaling'!X23</f>
        <v>11661302353411.1</v>
      </c>
      <c r="Z2" s="4">
        <f>'Aggregated Consumption'!$D2*'Future year scaling'!Y23</f>
        <v>11549174446166.744</v>
      </c>
      <c r="AA2" s="4">
        <f>'Aggregated Consumption'!$D2*'Future year scaling'!Z23</f>
        <v>11437046538922.428</v>
      </c>
      <c r="AB2" s="4">
        <f>'Aggregated Consumption'!$D2*'Future year scaling'!AA23</f>
        <v>11324918631678.072</v>
      </c>
      <c r="AC2" s="4">
        <f>'Aggregated Consumption'!$D2*'Future year scaling'!AB23</f>
        <v>11212790724433.717</v>
      </c>
      <c r="AD2" s="4">
        <f>'Aggregated Consumption'!$D2*'Future year scaling'!AC23</f>
        <v>11100662817189.443</v>
      </c>
      <c r="AE2" s="4">
        <f>'Aggregated Consumption'!$D2*'Future year scaling'!AD23</f>
        <v>10988534909945.088</v>
      </c>
      <c r="AF2" s="4">
        <f>'Aggregated Consumption'!$D2*'Future year scaling'!AE23</f>
        <v>10876407002700.771</v>
      </c>
      <c r="AG2" s="4">
        <f>'Aggregated Consumption'!$D2*'Future year scaling'!AF23</f>
        <v>10764279095456.418</v>
      </c>
      <c r="AH2" s="4">
        <f>'Aggregated Consumption'!$D2*'Future year scaling'!AG23</f>
        <v>10652151188212.102</v>
      </c>
      <c r="AI2" s="4">
        <f>'Aggregated Consumption'!$D2*'Future year scaling'!AH23</f>
        <v>10427895373723.391</v>
      </c>
      <c r="AJ2" s="4">
        <f>'Aggregated Consumption'!$D2*'Future year scaling'!AI23</f>
        <v>10203639559234.762</v>
      </c>
      <c r="AK2" s="4">
        <f>'Aggregated Consumption'!$D2*'Future year scaling'!AJ23</f>
        <v>9979383744746.0508</v>
      </c>
      <c r="AL2" s="4">
        <f>'Aggregated Consumption'!$D2*'Future year scaling'!AK23</f>
        <v>9755127930257.3398</v>
      </c>
      <c r="AM2" s="4">
        <f>'Aggregated Consumption'!$D2*'Future year scaling'!AL23</f>
        <v>9530872115768.7109</v>
      </c>
    </row>
    <row r="3" spans="1:39">
      <c r="A3" s="4" t="s">
        <v>179</v>
      </c>
      <c r="B3" s="4" t="s">
        <v>4</v>
      </c>
      <c r="C3" s="4">
        <f>'Aggregated Consumption'!$D3*'Future year scaling'!B22</f>
        <v>20306033978880</v>
      </c>
      <c r="D3" s="4">
        <f>'Aggregated Consumption'!$D3*'Future year scaling'!C22</f>
        <v>20288984412147.105</v>
      </c>
      <c r="E3" s="4">
        <f>'Aggregated Consumption'!$D3*'Future year scaling'!D22</f>
        <v>20578827046606.34</v>
      </c>
      <c r="F3" s="4">
        <f>'Aggregated Consumption'!$D3*'Future year scaling'!E22</f>
        <v>20868669681065.613</v>
      </c>
      <c r="G3" s="4">
        <f>'Aggregated Consumption'!$D3*'Future year scaling'!F22</f>
        <v>21158512315524.789</v>
      </c>
      <c r="H3" s="4">
        <f>'Aggregated Consumption'!$D3*'Future year scaling'!G22</f>
        <v>21448354949984.063</v>
      </c>
      <c r="I3" s="4">
        <f>'Aggregated Consumption'!$D3*'Future year scaling'!H22</f>
        <v>21738197584443.328</v>
      </c>
      <c r="J3" s="4">
        <f>'Aggregated Consumption'!$D3*'Future year scaling'!I22</f>
        <v>21823445418107.836</v>
      </c>
      <c r="K3" s="4">
        <f>'Aggregated Consumption'!$D3*'Future year scaling'!J22</f>
        <v>21908693251772.313</v>
      </c>
      <c r="L3" s="4">
        <f>'Aggregated Consumption'!$D3*'Future year scaling'!K22</f>
        <v>21993941085436.793</v>
      </c>
      <c r="M3" s="4">
        <f>'Aggregated Consumption'!$D3*'Future year scaling'!L22</f>
        <v>22079188919101.27</v>
      </c>
      <c r="N3" s="4">
        <f>'Aggregated Consumption'!$D3*'Future year scaling'!M22</f>
        <v>22164436752765.75</v>
      </c>
      <c r="O3" s="4">
        <f>'Aggregated Consumption'!$D3*'Future year scaling'!N22</f>
        <v>22334932420094.758</v>
      </c>
      <c r="P3" s="4">
        <f>'Aggregated Consumption'!$D3*'Future year scaling'!O22</f>
        <v>22505428087423.715</v>
      </c>
      <c r="Q3" s="4">
        <f>'Aggregated Consumption'!$D3*'Future year scaling'!P22</f>
        <v>22675923754752.672</v>
      </c>
      <c r="R3" s="4">
        <f>'Aggregated Consumption'!$D3*'Future year scaling'!Q22</f>
        <v>22846419422081.629</v>
      </c>
      <c r="S3" s="4">
        <f>'Aggregated Consumption'!$D3*'Future year scaling'!R22</f>
        <v>23016915089410.586</v>
      </c>
      <c r="T3" s="4">
        <f>'Aggregated Consumption'!$D3*'Future year scaling'!S22</f>
        <v>23170361190006.664</v>
      </c>
      <c r="U3" s="4">
        <f>'Aggregated Consumption'!$D3*'Future year scaling'!T22</f>
        <v>23323807290602.738</v>
      </c>
      <c r="V3" s="4">
        <f>'Aggregated Consumption'!$D3*'Future year scaling'!U22</f>
        <v>23477253391198.813</v>
      </c>
      <c r="W3" s="4">
        <f>'Aggregated Consumption'!$D3*'Future year scaling'!V22</f>
        <v>23630699491794.895</v>
      </c>
      <c r="X3" s="4">
        <f>'Aggregated Consumption'!$D3*'Future year scaling'!W22</f>
        <v>23784145592390.969</v>
      </c>
      <c r="Y3" s="4">
        <f>'Aggregated Consumption'!$D3*'Future year scaling'!X22</f>
        <v>23869393426055.449</v>
      </c>
      <c r="Z3" s="4">
        <f>'Aggregated Consumption'!$D3*'Future year scaling'!Y22</f>
        <v>23954641259719.926</v>
      </c>
      <c r="AA3" s="4">
        <f>'Aggregated Consumption'!$D3*'Future year scaling'!Z22</f>
        <v>24039889093384.406</v>
      </c>
      <c r="AB3" s="4">
        <f>'Aggregated Consumption'!$D3*'Future year scaling'!AA22</f>
        <v>24125136927048.883</v>
      </c>
      <c r="AC3" s="4">
        <f>'Aggregated Consumption'!$D3*'Future year scaling'!AB22</f>
        <v>24210384760713.363</v>
      </c>
      <c r="AD3" s="4">
        <f>'Aggregated Consumption'!$D3*'Future year scaling'!AC22</f>
        <v>24227434327446.254</v>
      </c>
      <c r="AE3" s="4">
        <f>'Aggregated Consumption'!$D3*'Future year scaling'!AD22</f>
        <v>24244483894179.145</v>
      </c>
      <c r="AF3" s="4">
        <f>'Aggregated Consumption'!$D3*'Future year scaling'!AE22</f>
        <v>24261533460912.047</v>
      </c>
      <c r="AG3" s="4">
        <f>'Aggregated Consumption'!$D3*'Future year scaling'!AF22</f>
        <v>24278583027644.945</v>
      </c>
      <c r="AH3" s="4">
        <f>'Aggregated Consumption'!$D3*'Future year scaling'!AG22</f>
        <v>24295632594377.836</v>
      </c>
      <c r="AI3" s="4">
        <f>'Aggregated Consumption'!$D3*'Future year scaling'!AH22</f>
        <v>24108087360315.953</v>
      </c>
      <c r="AJ3" s="4">
        <f>'Aggregated Consumption'!$D3*'Future year scaling'!AI22</f>
        <v>23920542126254.117</v>
      </c>
      <c r="AK3" s="4">
        <f>'Aggregated Consumption'!$D3*'Future year scaling'!AJ22</f>
        <v>23732996892192.227</v>
      </c>
      <c r="AL3" s="4">
        <f>'Aggregated Consumption'!$D3*'Future year scaling'!AK22</f>
        <v>23545451658130.34</v>
      </c>
      <c r="AM3" s="4">
        <f>'Aggregated Consumption'!$D3*'Future year scaling'!AL22</f>
        <v>23357906424068.504</v>
      </c>
    </row>
    <row r="4" spans="1:39">
      <c r="A4" s="4" t="s">
        <v>179</v>
      </c>
      <c r="B4" s="4" t="s">
        <v>7</v>
      </c>
      <c r="C4" s="4">
        <f>'Aggregated Consumption'!$D4*'Future year scaling'!B22</f>
        <v>6490651637760</v>
      </c>
      <c r="D4" s="4">
        <f>'Aggregated Consumption'!$D4*'Future year scaling'!C22</f>
        <v>6485201888274.0566</v>
      </c>
      <c r="E4" s="4">
        <f>'Aggregated Consumption'!$D4*'Future year scaling'!D22</f>
        <v>6577847629535.1113</v>
      </c>
      <c r="F4" s="4">
        <f>'Aggregated Consumption'!$D4*'Future year scaling'!E22</f>
        <v>6670493370796.1787</v>
      </c>
      <c r="G4" s="4">
        <f>'Aggregated Consumption'!$D4*'Future year scaling'!F22</f>
        <v>6763139112057.2139</v>
      </c>
      <c r="H4" s="4">
        <f>'Aggregated Consumption'!$D4*'Future year scaling'!G22</f>
        <v>6855784853318.2813</v>
      </c>
      <c r="I4" s="4">
        <f>'Aggregated Consumption'!$D4*'Future year scaling'!H22</f>
        <v>6948430594579.3467</v>
      </c>
      <c r="J4" s="4">
        <f>'Aggregated Consumption'!$D4*'Future year scaling'!I22</f>
        <v>6975679342009.0762</v>
      </c>
      <c r="K4" s="4">
        <f>'Aggregated Consumption'!$D4*'Future year scaling'!J22</f>
        <v>7002928089438.7979</v>
      </c>
      <c r="L4" s="4">
        <f>'Aggregated Consumption'!$D4*'Future year scaling'!K22</f>
        <v>7030176836868.5195</v>
      </c>
      <c r="M4" s="4">
        <f>'Aggregated Consumption'!$D4*'Future year scaling'!L22</f>
        <v>7057425584298.2402</v>
      </c>
      <c r="N4" s="4">
        <f>'Aggregated Consumption'!$D4*'Future year scaling'!M22</f>
        <v>7084674331727.9619</v>
      </c>
      <c r="O4" s="4">
        <f>'Aggregated Consumption'!$D4*'Future year scaling'!N22</f>
        <v>7139171826587.4209</v>
      </c>
      <c r="P4" s="4">
        <f>'Aggregated Consumption'!$D4*'Future year scaling'!O22</f>
        <v>7193669321446.8633</v>
      </c>
      <c r="Q4" s="4">
        <f>'Aggregated Consumption'!$D4*'Future year scaling'!P22</f>
        <v>7248166816306.3057</v>
      </c>
      <c r="R4" s="4">
        <f>'Aggregated Consumption'!$D4*'Future year scaling'!Q22</f>
        <v>7302664311165.749</v>
      </c>
      <c r="S4" s="4">
        <f>'Aggregated Consumption'!$D4*'Future year scaling'!R22</f>
        <v>7357161806025.1914</v>
      </c>
      <c r="T4" s="4">
        <f>'Aggregated Consumption'!$D4*'Future year scaling'!S22</f>
        <v>7406209551398.6943</v>
      </c>
      <c r="U4" s="4">
        <f>'Aggregated Consumption'!$D4*'Future year scaling'!T22</f>
        <v>7455257296772.1973</v>
      </c>
      <c r="V4" s="4">
        <f>'Aggregated Consumption'!$D4*'Future year scaling'!U22</f>
        <v>7504305042145.7002</v>
      </c>
      <c r="W4" s="4">
        <f>'Aggregated Consumption'!$D4*'Future year scaling'!V22</f>
        <v>7553352787519.2041</v>
      </c>
      <c r="X4" s="4">
        <f>'Aggregated Consumption'!$D4*'Future year scaling'!W22</f>
        <v>7602400532892.707</v>
      </c>
      <c r="Y4" s="4">
        <f>'Aggregated Consumption'!$D4*'Future year scaling'!X22</f>
        <v>7629649280322.4287</v>
      </c>
      <c r="Z4" s="4">
        <f>'Aggregated Consumption'!$D4*'Future year scaling'!Y22</f>
        <v>7656898027752.1494</v>
      </c>
      <c r="AA4" s="4">
        <f>'Aggregated Consumption'!$D4*'Future year scaling'!Z22</f>
        <v>7684146775181.8711</v>
      </c>
      <c r="AB4" s="4">
        <f>'Aggregated Consumption'!$D4*'Future year scaling'!AA22</f>
        <v>7711395522611.5928</v>
      </c>
      <c r="AC4" s="4">
        <f>'Aggregated Consumption'!$D4*'Future year scaling'!AB22</f>
        <v>7738644270041.3135</v>
      </c>
      <c r="AD4" s="4">
        <f>'Aggregated Consumption'!$D4*'Future year scaling'!AC22</f>
        <v>7744094019527.2568</v>
      </c>
      <c r="AE4" s="4">
        <f>'Aggregated Consumption'!$D4*'Future year scaling'!AD22</f>
        <v>7749543769013.1992</v>
      </c>
      <c r="AF4" s="4">
        <f>'Aggregated Consumption'!$D4*'Future year scaling'!AE22</f>
        <v>7754993518499.1455</v>
      </c>
      <c r="AG4" s="4">
        <f>'Aggregated Consumption'!$D4*'Future year scaling'!AF22</f>
        <v>7760443267985.0908</v>
      </c>
      <c r="AH4" s="4">
        <f>'Aggregated Consumption'!$D4*'Future year scaling'!AG22</f>
        <v>7765893017471.0342</v>
      </c>
      <c r="AI4" s="4">
        <f>'Aggregated Consumption'!$D4*'Future year scaling'!AH22</f>
        <v>7705945773125.6367</v>
      </c>
      <c r="AJ4" s="4">
        <f>'Aggregated Consumption'!$D4*'Future year scaling'!AI22</f>
        <v>7645998528780.2559</v>
      </c>
      <c r="AK4" s="4">
        <f>'Aggregated Consumption'!$D4*'Future year scaling'!AJ22</f>
        <v>7586051284434.8564</v>
      </c>
      <c r="AL4" s="4">
        <f>'Aggregated Consumption'!$D4*'Future year scaling'!AK22</f>
        <v>7526104040089.458</v>
      </c>
      <c r="AM4" s="4">
        <f>'Aggregated Consumption'!$D4*'Future year scaling'!AL22</f>
        <v>7466156795744.0771</v>
      </c>
    </row>
    <row r="5" spans="1:39">
      <c r="A5" s="4" t="s">
        <v>179</v>
      </c>
      <c r="B5" s="4" t="s">
        <v>6</v>
      </c>
      <c r="C5" s="4">
        <f>'Aggregated Consumption'!$D5*'Future year scaling'!B22</f>
        <v>1895634240</v>
      </c>
      <c r="D5" s="4">
        <f>'Aggregated Consumption'!$D5*'Future year scaling'!C22</f>
        <v>1894042607.5566754</v>
      </c>
      <c r="E5" s="4">
        <f>'Aggregated Consumption'!$D5*'Future year scaling'!D22</f>
        <v>1921100359.0931983</v>
      </c>
      <c r="F5" s="4">
        <f>'Aggregated Consumption'!$D5*'Future year scaling'!E22</f>
        <v>1948158110.629725</v>
      </c>
      <c r="G5" s="4">
        <f>'Aggregated Consumption'!$D5*'Future year scaling'!F22</f>
        <v>1975215862.1662424</v>
      </c>
      <c r="H5" s="4">
        <f>'Aggregated Consumption'!$D5*'Future year scaling'!G22</f>
        <v>2002273613.702769</v>
      </c>
      <c r="I5" s="4">
        <f>'Aggregated Consumption'!$D5*'Future year scaling'!H22</f>
        <v>2029331365.239295</v>
      </c>
      <c r="J5" s="4">
        <f>'Aggregated Consumption'!$D5*'Future year scaling'!I22</f>
        <v>2037289527.4559219</v>
      </c>
      <c r="K5" s="4">
        <f>'Aggregated Consumption'!$D5*'Future year scaling'!J22</f>
        <v>2045247689.6725461</v>
      </c>
      <c r="L5" s="4">
        <f>'Aggregated Consumption'!$D5*'Future year scaling'!K22</f>
        <v>2053205851.8891704</v>
      </c>
      <c r="M5" s="4">
        <f>'Aggregated Consumption'!$D5*'Future year scaling'!L22</f>
        <v>2061164014.1057947</v>
      </c>
      <c r="N5" s="4">
        <f>'Aggregated Consumption'!$D5*'Future year scaling'!M22</f>
        <v>2069122176.3224187</v>
      </c>
      <c r="O5" s="4">
        <f>'Aggregated Consumption'!$D5*'Future year scaling'!N22</f>
        <v>2085038500.755672</v>
      </c>
      <c r="P5" s="4">
        <f>'Aggregated Consumption'!$D5*'Future year scaling'!O22</f>
        <v>2100954825.1889203</v>
      </c>
      <c r="Q5" s="4">
        <f>'Aggregated Consumption'!$D5*'Future year scaling'!P22</f>
        <v>2116871149.6221688</v>
      </c>
      <c r="R5" s="4">
        <f>'Aggregated Consumption'!$D5*'Future year scaling'!Q22</f>
        <v>2132787474.0554173</v>
      </c>
      <c r="S5" s="4">
        <f>'Aggregated Consumption'!$D5*'Future year scaling'!R22</f>
        <v>2148703798.4886656</v>
      </c>
      <c r="T5" s="4">
        <f>'Aggregated Consumption'!$D5*'Future year scaling'!S22</f>
        <v>2163028490.4785905</v>
      </c>
      <c r="U5" s="4">
        <f>'Aggregated Consumption'!$D5*'Future year scaling'!T22</f>
        <v>2177353182.4685154</v>
      </c>
      <c r="V5" s="4">
        <f>'Aggregated Consumption'!$D5*'Future year scaling'!U22</f>
        <v>2191677874.4584403</v>
      </c>
      <c r="W5" s="4">
        <f>'Aggregated Consumption'!$D5*'Future year scaling'!V22</f>
        <v>2206002566.4483657</v>
      </c>
      <c r="X5" s="4">
        <f>'Aggregated Consumption'!$D5*'Future year scaling'!W22</f>
        <v>2220327258.4382906</v>
      </c>
      <c r="Y5" s="4">
        <f>'Aggregated Consumption'!$D5*'Future year scaling'!X22</f>
        <v>2228285420.6549149</v>
      </c>
      <c r="Z5" s="4">
        <f>'Aggregated Consumption'!$D5*'Future year scaling'!Y22</f>
        <v>2236243582.8715391</v>
      </c>
      <c r="AA5" s="4">
        <f>'Aggregated Consumption'!$D5*'Future year scaling'!Z22</f>
        <v>2244201745.0881634</v>
      </c>
      <c r="AB5" s="4">
        <f>'Aggregated Consumption'!$D5*'Future year scaling'!AA22</f>
        <v>2252159907.3047876</v>
      </c>
      <c r="AC5" s="4">
        <f>'Aggregated Consumption'!$D5*'Future year scaling'!AB22</f>
        <v>2260118069.5214119</v>
      </c>
      <c r="AD5" s="4">
        <f>'Aggregated Consumption'!$D5*'Future year scaling'!AC22</f>
        <v>2261709701.964736</v>
      </c>
      <c r="AE5" s="4">
        <f>'Aggregated Consumption'!$D5*'Future year scaling'!AD22</f>
        <v>2263301334.4080606</v>
      </c>
      <c r="AF5" s="4">
        <f>'Aggregated Consumption'!$D5*'Future year scaling'!AE22</f>
        <v>2264892966.8513861</v>
      </c>
      <c r="AG5" s="4">
        <f>'Aggregated Consumption'!$D5*'Future year scaling'!AF22</f>
        <v>2266484599.2947111</v>
      </c>
      <c r="AH5" s="4">
        <f>'Aggregated Consumption'!$D5*'Future year scaling'!AG22</f>
        <v>2268076231.7380357</v>
      </c>
      <c r="AI5" s="4">
        <f>'Aggregated Consumption'!$D5*'Future year scaling'!AH22</f>
        <v>2250568274.8614593</v>
      </c>
      <c r="AJ5" s="4">
        <f>'Aggregated Consumption'!$D5*'Future year scaling'!AI22</f>
        <v>2233060317.9848876</v>
      </c>
      <c r="AK5" s="4">
        <f>'Aggregated Consumption'!$D5*'Future year scaling'!AJ22</f>
        <v>2215552361.1083112</v>
      </c>
      <c r="AL5" s="4">
        <f>'Aggregated Consumption'!$D5*'Future year scaling'!AK22</f>
        <v>2198044404.2317343</v>
      </c>
      <c r="AM5" s="4">
        <f>'Aggregated Consumption'!$D5*'Future year scaling'!AL22</f>
        <v>2180536447.3551626</v>
      </c>
    </row>
    <row r="6" spans="1:39">
      <c r="A6" s="4" t="s">
        <v>179</v>
      </c>
      <c r="B6" s="4" t="s">
        <v>8</v>
      </c>
      <c r="C6" s="4">
        <f>'Aggregated Consumption'!$D6*'Future year scaling'!B22</f>
        <v>38860501920</v>
      </c>
      <c r="D6" s="4">
        <f>'Aggregated Consumption'!$D6*'Future year scaling'!C22</f>
        <v>38827873454.911842</v>
      </c>
      <c r="E6" s="4">
        <f>'Aggregated Consumption'!$D6*'Future year scaling'!D22</f>
        <v>39382557361.410568</v>
      </c>
      <c r="F6" s="4">
        <f>'Aggregated Consumption'!$D6*'Future year scaling'!E22</f>
        <v>39937241267.909363</v>
      </c>
      <c r="G6" s="4">
        <f>'Aggregated Consumption'!$D6*'Future year scaling'!F22</f>
        <v>40491925174.407967</v>
      </c>
      <c r="H6" s="4">
        <f>'Aggregated Consumption'!$D6*'Future year scaling'!G22</f>
        <v>41046609080.906761</v>
      </c>
      <c r="I6" s="4">
        <f>'Aggregated Consumption'!$D6*'Future year scaling'!H22</f>
        <v>41601292987.405548</v>
      </c>
      <c r="J6" s="4">
        <f>'Aggregated Consumption'!$D6*'Future year scaling'!I22</f>
        <v>41764435312.846397</v>
      </c>
      <c r="K6" s="4">
        <f>'Aggregated Consumption'!$D6*'Future year scaling'!J22</f>
        <v>41927577638.287193</v>
      </c>
      <c r="L6" s="4">
        <f>'Aggregated Consumption'!$D6*'Future year scaling'!K22</f>
        <v>42090719963.727989</v>
      </c>
      <c r="M6" s="4">
        <f>'Aggregated Consumption'!$D6*'Future year scaling'!L22</f>
        <v>42253862289.168785</v>
      </c>
      <c r="N6" s="4">
        <f>'Aggregated Consumption'!$D6*'Future year scaling'!M22</f>
        <v>42417004614.609589</v>
      </c>
      <c r="O6" s="4">
        <f>'Aggregated Consumption'!$D6*'Future year scaling'!N22</f>
        <v>42743289265.491272</v>
      </c>
      <c r="P6" s="4">
        <f>'Aggregated Consumption'!$D6*'Future year scaling'!O22</f>
        <v>43069573916.372864</v>
      </c>
      <c r="Q6" s="4">
        <f>'Aggregated Consumption'!$D6*'Future year scaling'!P22</f>
        <v>43395858567.254463</v>
      </c>
      <c r="R6" s="4">
        <f>'Aggregated Consumption'!$D6*'Future year scaling'!Q22</f>
        <v>43722143218.136055</v>
      </c>
      <c r="S6" s="4">
        <f>'Aggregated Consumption'!$D6*'Future year scaling'!R22</f>
        <v>44048427869.017647</v>
      </c>
      <c r="T6" s="4">
        <f>'Aggregated Consumption'!$D6*'Future year scaling'!S22</f>
        <v>44342084054.811111</v>
      </c>
      <c r="U6" s="4">
        <f>'Aggregated Consumption'!$D6*'Future year scaling'!T22</f>
        <v>44635740240.604568</v>
      </c>
      <c r="V6" s="4">
        <f>'Aggregated Consumption'!$D6*'Future year scaling'!U22</f>
        <v>44929396426.398026</v>
      </c>
      <c r="W6" s="4">
        <f>'Aggregated Consumption'!$D6*'Future year scaling'!V22</f>
        <v>45223052612.191498</v>
      </c>
      <c r="X6" s="4">
        <f>'Aggregated Consumption'!$D6*'Future year scaling'!W22</f>
        <v>45516708797.984955</v>
      </c>
      <c r="Y6" s="4">
        <f>'Aggregated Consumption'!$D6*'Future year scaling'!X22</f>
        <v>45679851123.425751</v>
      </c>
      <c r="Z6" s="4">
        <f>'Aggregated Consumption'!$D6*'Future year scaling'!Y22</f>
        <v>45842993448.866554</v>
      </c>
      <c r="AA6" s="4">
        <f>'Aggregated Consumption'!$D6*'Future year scaling'!Z22</f>
        <v>46006135774.30735</v>
      </c>
      <c r="AB6" s="4">
        <f>'Aggregated Consumption'!$D6*'Future year scaling'!AA22</f>
        <v>46169278099.748146</v>
      </c>
      <c r="AC6" s="4">
        <f>'Aggregated Consumption'!$D6*'Future year scaling'!AB22</f>
        <v>46332420425.188942</v>
      </c>
      <c r="AD6" s="4">
        <f>'Aggregated Consumption'!$D6*'Future year scaling'!AC22</f>
        <v>46365048890.277092</v>
      </c>
      <c r="AE6" s="4">
        <f>'Aggregated Consumption'!$D6*'Future year scaling'!AD22</f>
        <v>46397677355.365242</v>
      </c>
      <c r="AF6" s="4">
        <f>'Aggregated Consumption'!$D6*'Future year scaling'!AE22</f>
        <v>46430305820.453407</v>
      </c>
      <c r="AG6" s="4">
        <f>'Aggregated Consumption'!$D6*'Future year scaling'!AF22</f>
        <v>46462934285.54158</v>
      </c>
      <c r="AH6" s="4">
        <f>'Aggregated Consumption'!$D6*'Future year scaling'!AG22</f>
        <v>46495562750.62973</v>
      </c>
      <c r="AI6" s="4">
        <f>'Aggregated Consumption'!$D6*'Future year scaling'!AH22</f>
        <v>46136649634.659912</v>
      </c>
      <c r="AJ6" s="4">
        <f>'Aggregated Consumption'!$D6*'Future year scaling'!AI22</f>
        <v>45777736518.690201</v>
      </c>
      <c r="AK6" s="4">
        <f>'Aggregated Consumption'!$D6*'Future year scaling'!AJ22</f>
        <v>45418823402.720375</v>
      </c>
      <c r="AL6" s="4">
        <f>'Aggregated Consumption'!$D6*'Future year scaling'!AK22</f>
        <v>45059910286.750557</v>
      </c>
      <c r="AM6" s="4">
        <f>'Aggregated Consumption'!$D6*'Future year scaling'!AL22</f>
        <v>44700997170.780838</v>
      </c>
    </row>
    <row r="7" spans="1:39">
      <c r="A7" s="4" t="s">
        <v>179</v>
      </c>
      <c r="B7" s="4" t="s">
        <v>5</v>
      </c>
      <c r="C7" s="4">
        <f>'Aggregated Consumption'!$D7*'Future year scaling'!B22</f>
        <v>26485801601280</v>
      </c>
      <c r="D7" s="4">
        <f>'Aggregated Consumption'!$D7*'Future year scaling'!C22</f>
        <v>26463563312781.867</v>
      </c>
      <c r="E7" s="4">
        <f>'Aggregated Consumption'!$D7*'Future year scaling'!D22</f>
        <v>26841614217250.168</v>
      </c>
      <c r="F7" s="4">
        <f>'Aggregated Consumption'!$D7*'Future year scaling'!E22</f>
        <v>27219665121718.516</v>
      </c>
      <c r="G7" s="4">
        <f>'Aggregated Consumption'!$D7*'Future year scaling'!F22</f>
        <v>27597716026186.738</v>
      </c>
      <c r="H7" s="4">
        <f>'Aggregated Consumption'!$D7*'Future year scaling'!G22</f>
        <v>27975766930655.086</v>
      </c>
      <c r="I7" s="4">
        <f>'Aggregated Consumption'!$D7*'Future year scaling'!H22</f>
        <v>28353817835123.43</v>
      </c>
      <c r="J7" s="4">
        <f>'Aggregated Consumption'!$D7*'Future year scaling'!I22</f>
        <v>28465009277614.141</v>
      </c>
      <c r="K7" s="4">
        <f>'Aggregated Consumption'!$D7*'Future year scaling'!J22</f>
        <v>28576200720104.813</v>
      </c>
      <c r="L7" s="4">
        <f>'Aggregated Consumption'!$D7*'Future year scaling'!K22</f>
        <v>28687392162595.488</v>
      </c>
      <c r="M7" s="4">
        <f>'Aggregated Consumption'!$D7*'Future year scaling'!L22</f>
        <v>28798583605086.16</v>
      </c>
      <c r="N7" s="4">
        <f>'Aggregated Consumption'!$D7*'Future year scaling'!M22</f>
        <v>28909775047576.836</v>
      </c>
      <c r="O7" s="4">
        <f>'Aggregated Consumption'!$D7*'Future year scaling'!N22</f>
        <v>29132157932558.246</v>
      </c>
      <c r="P7" s="4">
        <f>'Aggregated Consumption'!$D7*'Future year scaling'!O22</f>
        <v>29354540817539.594</v>
      </c>
      <c r="Q7" s="4">
        <f>'Aggregated Consumption'!$D7*'Future year scaling'!P22</f>
        <v>29576923702520.941</v>
      </c>
      <c r="R7" s="4">
        <f>'Aggregated Consumption'!$D7*'Future year scaling'!Q22</f>
        <v>29799306587502.289</v>
      </c>
      <c r="S7" s="4">
        <f>'Aggregated Consumption'!$D7*'Future year scaling'!R22</f>
        <v>30021689472483.637</v>
      </c>
      <c r="T7" s="4">
        <f>'Aggregated Consumption'!$D7*'Future year scaling'!S22</f>
        <v>30221834068966.867</v>
      </c>
      <c r="U7" s="4">
        <f>'Aggregated Consumption'!$D7*'Future year scaling'!T22</f>
        <v>30421978665450.098</v>
      </c>
      <c r="V7" s="4">
        <f>'Aggregated Consumption'!$D7*'Future year scaling'!U22</f>
        <v>30622123261933.328</v>
      </c>
      <c r="W7" s="4">
        <f>'Aggregated Consumption'!$D7*'Future year scaling'!V22</f>
        <v>30822267858416.566</v>
      </c>
      <c r="X7" s="4">
        <f>'Aggregated Consumption'!$D7*'Future year scaling'!W22</f>
        <v>31022412454899.797</v>
      </c>
      <c r="Y7" s="4">
        <f>'Aggregated Consumption'!$D7*'Future year scaling'!X22</f>
        <v>31133603897390.469</v>
      </c>
      <c r="Z7" s="4">
        <f>'Aggregated Consumption'!$D7*'Future year scaling'!Y22</f>
        <v>31244795339881.145</v>
      </c>
      <c r="AA7" s="4">
        <f>'Aggregated Consumption'!$D7*'Future year scaling'!Z22</f>
        <v>31355986782371.816</v>
      </c>
      <c r="AB7" s="4">
        <f>'Aggregated Consumption'!$D7*'Future year scaling'!AA22</f>
        <v>31467178224862.492</v>
      </c>
      <c r="AC7" s="4">
        <f>'Aggregated Consumption'!$D7*'Future year scaling'!AB22</f>
        <v>31578369667353.164</v>
      </c>
      <c r="AD7" s="4">
        <f>'Aggregated Consumption'!$D7*'Future year scaling'!AC22</f>
        <v>31600607955851.293</v>
      </c>
      <c r="AE7" s="4">
        <f>'Aggregated Consumption'!$D7*'Future year scaling'!AD22</f>
        <v>31622846244349.422</v>
      </c>
      <c r="AF7" s="4">
        <f>'Aggregated Consumption'!$D7*'Future year scaling'!AE22</f>
        <v>31645084532847.563</v>
      </c>
      <c r="AG7" s="4">
        <f>'Aggregated Consumption'!$D7*'Future year scaling'!AF22</f>
        <v>31667322821345.703</v>
      </c>
      <c r="AH7" s="4">
        <f>'Aggregated Consumption'!$D7*'Future year scaling'!AG22</f>
        <v>31689561109843.832</v>
      </c>
      <c r="AI7" s="4">
        <f>'Aggregated Consumption'!$D7*'Future year scaling'!AH22</f>
        <v>31444939936364.309</v>
      </c>
      <c r="AJ7" s="4">
        <f>'Aggregated Consumption'!$D7*'Future year scaling'!AI22</f>
        <v>31200318762884.852</v>
      </c>
      <c r="AK7" s="4">
        <f>'Aggregated Consumption'!$D7*'Future year scaling'!AJ22</f>
        <v>30955697589405.32</v>
      </c>
      <c r="AL7" s="4">
        <f>'Aggregated Consumption'!$D7*'Future year scaling'!AK22</f>
        <v>30711076415925.793</v>
      </c>
      <c r="AM7" s="4">
        <f>'Aggregated Consumption'!$D7*'Future year scaling'!AL22</f>
        <v>30466455242446.332</v>
      </c>
    </row>
    <row r="8" spans="1:39">
      <c r="A8" s="4" t="s">
        <v>179</v>
      </c>
      <c r="B8" s="4" t="s">
        <v>10</v>
      </c>
      <c r="C8" s="4">
        <f>'Aggregated Consumption'!$D8*'Future year scaling'!B22</f>
        <v>87798195459840</v>
      </c>
      <c r="D8" s="4">
        <f>'Aggregated Consumption'!$D8*'Future year scaling'!C22</f>
        <v>87724477411594.969</v>
      </c>
      <c r="E8" s="4">
        <f>'Aggregated Consumption'!$D8*'Future year scaling'!D22</f>
        <v>88977684231760.578</v>
      </c>
      <c r="F8" s="4">
        <f>'Aggregated Consumption'!$D8*'Future year scaling'!E22</f>
        <v>90230891051926.344</v>
      </c>
      <c r="G8" s="4">
        <f>'Aggregated Consumption'!$D8*'Future year scaling'!F22</f>
        <v>91484097872091.672</v>
      </c>
      <c r="H8" s="4">
        <f>'Aggregated Consumption'!$D8*'Future year scaling'!G22</f>
        <v>92737304692257.453</v>
      </c>
      <c r="I8" s="4">
        <f>'Aggregated Consumption'!$D8*'Future year scaling'!H22</f>
        <v>93990511512423.188</v>
      </c>
      <c r="J8" s="4">
        <f>'Aggregated Consumption'!$D8*'Future year scaling'!I22</f>
        <v>94359101753648.484</v>
      </c>
      <c r="K8" s="4">
        <f>'Aggregated Consumption'!$D8*'Future year scaling'!J22</f>
        <v>94727691994873.641</v>
      </c>
      <c r="L8" s="4">
        <f>'Aggregated Consumption'!$D8*'Future year scaling'!K22</f>
        <v>95096282236098.813</v>
      </c>
      <c r="M8" s="4">
        <f>'Aggregated Consumption'!$D8*'Future year scaling'!L22</f>
        <v>95464872477323.984</v>
      </c>
      <c r="N8" s="4">
        <f>'Aggregated Consumption'!$D8*'Future year scaling'!M22</f>
        <v>95833462718549.156</v>
      </c>
      <c r="O8" s="4">
        <f>'Aggregated Consumption'!$D8*'Future year scaling'!N22</f>
        <v>96570643200999.703</v>
      </c>
      <c r="P8" s="4">
        <f>'Aggregated Consumption'!$D8*'Future year scaling'!O22</f>
        <v>97307823683450.031</v>
      </c>
      <c r="Q8" s="4">
        <f>'Aggregated Consumption'!$D8*'Future year scaling'!P22</f>
        <v>98045004165900.375</v>
      </c>
      <c r="R8" s="4">
        <f>'Aggregated Consumption'!$D8*'Future year scaling'!Q22</f>
        <v>98782184648350.703</v>
      </c>
      <c r="S8" s="4">
        <f>'Aggregated Consumption'!$D8*'Future year scaling'!R22</f>
        <v>99519365130801.047</v>
      </c>
      <c r="T8" s="4">
        <f>'Aggregated Consumption'!$D8*'Future year scaling'!S22</f>
        <v>100182827565006.41</v>
      </c>
      <c r="U8" s="4">
        <f>'Aggregated Consumption'!$D8*'Future year scaling'!T22</f>
        <v>100846289999211.77</v>
      </c>
      <c r="V8" s="4">
        <f>'Aggregated Consumption'!$D8*'Future year scaling'!U22</f>
        <v>101509752433417.13</v>
      </c>
      <c r="W8" s="4">
        <f>'Aggregated Consumption'!$D8*'Future year scaling'!V22</f>
        <v>102173214867622.5</v>
      </c>
      <c r="X8" s="4">
        <f>'Aggregated Consumption'!$D8*'Future year scaling'!W22</f>
        <v>102836677301827.86</v>
      </c>
      <c r="Y8" s="4">
        <f>'Aggregated Consumption'!$D8*'Future year scaling'!X22</f>
        <v>103205267543053.03</v>
      </c>
      <c r="Z8" s="4">
        <f>'Aggregated Consumption'!$D8*'Future year scaling'!Y22</f>
        <v>103573857784278.2</v>
      </c>
      <c r="AA8" s="4">
        <f>'Aggregated Consumption'!$D8*'Future year scaling'!Z22</f>
        <v>103942448025503.38</v>
      </c>
      <c r="AB8" s="4">
        <f>'Aggregated Consumption'!$D8*'Future year scaling'!AA22</f>
        <v>104311038266728.53</v>
      </c>
      <c r="AC8" s="4">
        <f>'Aggregated Consumption'!$D8*'Future year scaling'!AB22</f>
        <v>104679628507953.7</v>
      </c>
      <c r="AD8" s="4">
        <f>'Aggregated Consumption'!$D8*'Future year scaling'!AC22</f>
        <v>104753346556198.72</v>
      </c>
      <c r="AE8" s="4">
        <f>'Aggregated Consumption'!$D8*'Future year scaling'!AD22</f>
        <v>104827064604443.73</v>
      </c>
      <c r="AF8" s="4">
        <f>'Aggregated Consumption'!$D8*'Future year scaling'!AE22</f>
        <v>104900782652688.78</v>
      </c>
      <c r="AG8" s="4">
        <f>'Aggregated Consumption'!$D8*'Future year scaling'!AF22</f>
        <v>104974500700933.84</v>
      </c>
      <c r="AH8" s="4">
        <f>'Aggregated Consumption'!$D8*'Future year scaling'!AG22</f>
        <v>105048218749178.86</v>
      </c>
      <c r="AI8" s="4">
        <f>'Aggregated Consumption'!$D8*'Future year scaling'!AH22</f>
        <v>104237320218483.34</v>
      </c>
      <c r="AJ8" s="4">
        <f>'Aggregated Consumption'!$D8*'Future year scaling'!AI22</f>
        <v>103426421687788.06</v>
      </c>
      <c r="AK8" s="4">
        <f>'Aggregated Consumption'!$D8*'Future year scaling'!AJ22</f>
        <v>102615523157092.53</v>
      </c>
      <c r="AL8" s="4">
        <f>'Aggregated Consumption'!$D8*'Future year scaling'!AK22</f>
        <v>101804624626397</v>
      </c>
      <c r="AM8" s="4">
        <f>'Aggregated Consumption'!$D8*'Future year scaling'!AL22</f>
        <v>100993726095701.72</v>
      </c>
    </row>
    <row r="9" spans="1:39">
      <c r="A9" s="4" t="s">
        <v>179</v>
      </c>
      <c r="B9" s="4" t="s">
        <v>9</v>
      </c>
      <c r="C9" s="4">
        <f>'Aggregated Consumption'!$D9*'Future year scaling'!B22</f>
        <v>4739085600000</v>
      </c>
      <c r="D9" s="4">
        <f>'Aggregated Consumption'!$D9*'Future year scaling'!C22</f>
        <v>4735106518891.6885</v>
      </c>
      <c r="E9" s="4">
        <f>'Aggregated Consumption'!$D9*'Future year scaling'!D22</f>
        <v>4802750897732.9961</v>
      </c>
      <c r="F9" s="4">
        <f>'Aggregated Consumption'!$D9*'Future year scaling'!E22</f>
        <v>4870395276574.3125</v>
      </c>
      <c r="G9" s="4">
        <f>'Aggregated Consumption'!$D9*'Future year scaling'!F22</f>
        <v>4938039655415.6055</v>
      </c>
      <c r="H9" s="4">
        <f>'Aggregated Consumption'!$D9*'Future year scaling'!G22</f>
        <v>5005684034256.9219</v>
      </c>
      <c r="I9" s="4">
        <f>'Aggregated Consumption'!$D9*'Future year scaling'!H22</f>
        <v>5073328413098.2373</v>
      </c>
      <c r="J9" s="4">
        <f>'Aggregated Consumption'!$D9*'Future year scaling'!I22</f>
        <v>5093223818639.8047</v>
      </c>
      <c r="K9" s="4">
        <f>'Aggregated Consumption'!$D9*'Future year scaling'!J22</f>
        <v>5113119224181.3652</v>
      </c>
      <c r="L9" s="4">
        <f>'Aggregated Consumption'!$D9*'Future year scaling'!K22</f>
        <v>5133014629722.9258</v>
      </c>
      <c r="M9" s="4">
        <f>'Aggregated Consumption'!$D9*'Future year scaling'!L22</f>
        <v>5152910035264.4863</v>
      </c>
      <c r="N9" s="4">
        <f>'Aggregated Consumption'!$D9*'Future year scaling'!M22</f>
        <v>5172805440806.0469</v>
      </c>
      <c r="O9" s="4">
        <f>'Aggregated Consumption'!$D9*'Future year scaling'!N22</f>
        <v>5212596251889.1797</v>
      </c>
      <c r="P9" s="4">
        <f>'Aggregated Consumption'!$D9*'Future year scaling'!O22</f>
        <v>5252387062972.3008</v>
      </c>
      <c r="Q9" s="4">
        <f>'Aggregated Consumption'!$D9*'Future year scaling'!P22</f>
        <v>5292177874055.4219</v>
      </c>
      <c r="R9" s="4">
        <f>'Aggregated Consumption'!$D9*'Future year scaling'!Q22</f>
        <v>5331968685138.543</v>
      </c>
      <c r="S9" s="4">
        <f>'Aggregated Consumption'!$D9*'Future year scaling'!R22</f>
        <v>5371759496221.6641</v>
      </c>
      <c r="T9" s="4">
        <f>'Aggregated Consumption'!$D9*'Future year scaling'!S22</f>
        <v>5407571226196.4766</v>
      </c>
      <c r="U9" s="4">
        <f>'Aggregated Consumption'!$D9*'Future year scaling'!T22</f>
        <v>5443382956171.2891</v>
      </c>
      <c r="V9" s="4">
        <f>'Aggregated Consumption'!$D9*'Future year scaling'!U22</f>
        <v>5479194686146.1006</v>
      </c>
      <c r="W9" s="4">
        <f>'Aggregated Consumption'!$D9*'Future year scaling'!V22</f>
        <v>5515006416120.9141</v>
      </c>
      <c r="X9" s="4">
        <f>'Aggregated Consumption'!$D9*'Future year scaling'!W22</f>
        <v>5550818146095.7266</v>
      </c>
      <c r="Y9" s="4">
        <f>'Aggregated Consumption'!$D9*'Future year scaling'!X22</f>
        <v>5570713551637.2871</v>
      </c>
      <c r="Z9" s="4">
        <f>'Aggregated Consumption'!$D9*'Future year scaling'!Y22</f>
        <v>5590608957178.8477</v>
      </c>
      <c r="AA9" s="4">
        <f>'Aggregated Consumption'!$D9*'Future year scaling'!Z22</f>
        <v>5610504362720.4082</v>
      </c>
      <c r="AB9" s="4">
        <f>'Aggregated Consumption'!$D9*'Future year scaling'!AA22</f>
        <v>5630399768261.9688</v>
      </c>
      <c r="AC9" s="4">
        <f>'Aggregated Consumption'!$D9*'Future year scaling'!AB22</f>
        <v>5650295173803.5293</v>
      </c>
      <c r="AD9" s="4">
        <f>'Aggregated Consumption'!$D9*'Future year scaling'!AC22</f>
        <v>5654274254911.8408</v>
      </c>
      <c r="AE9" s="4">
        <f>'Aggregated Consumption'!$D9*'Future year scaling'!AD22</f>
        <v>5658253336020.1514</v>
      </c>
      <c r="AF9" s="4">
        <f>'Aggregated Consumption'!$D9*'Future year scaling'!AE22</f>
        <v>5662232417128.4648</v>
      </c>
      <c r="AG9" s="4">
        <f>'Aggregated Consumption'!$D9*'Future year scaling'!AF22</f>
        <v>5666211498236.7783</v>
      </c>
      <c r="AH9" s="4">
        <f>'Aggregated Consumption'!$D9*'Future year scaling'!AG22</f>
        <v>5670190579345.0889</v>
      </c>
      <c r="AI9" s="4">
        <f>'Aggregated Consumption'!$D9*'Future year scaling'!AH22</f>
        <v>5626420687153.6484</v>
      </c>
      <c r="AJ9" s="4">
        <f>'Aggregated Consumption'!$D9*'Future year scaling'!AI22</f>
        <v>5582650794962.2188</v>
      </c>
      <c r="AK9" s="4">
        <f>'Aggregated Consumption'!$D9*'Future year scaling'!AJ22</f>
        <v>5538880902770.7773</v>
      </c>
      <c r="AL9" s="4">
        <f>'Aggregated Consumption'!$D9*'Future year scaling'!AK22</f>
        <v>5495111010579.3359</v>
      </c>
      <c r="AM9" s="4">
        <f>'Aggregated Consumption'!$D9*'Future year scaling'!AL22</f>
        <v>5451341118387.9063</v>
      </c>
    </row>
    <row r="10" spans="1:39">
      <c r="A10" s="4" t="s">
        <v>177</v>
      </c>
      <c r="B10" s="4" t="s">
        <v>11</v>
      </c>
      <c r="C10" s="4">
        <f>'Aggregated Consumption'!$D10*'Future year scaling'!B23</f>
        <v>39569469125760</v>
      </c>
      <c r="D10" s="4">
        <f>'Aggregated Consumption'!$D10*'Future year scaling'!C23</f>
        <v>38139247350130.398</v>
      </c>
      <c r="E10" s="4">
        <f>'Aggregated Consumption'!$D10*'Future year scaling'!D23</f>
        <v>37185766166376.992</v>
      </c>
      <c r="F10" s="4">
        <f>'Aggregated Consumption'!$D10*'Future year scaling'!E23</f>
        <v>36232284982623.594</v>
      </c>
      <c r="G10" s="4">
        <f>'Aggregated Consumption'!$D10*'Future year scaling'!F23</f>
        <v>35278803798870.531</v>
      </c>
      <c r="H10" s="4">
        <f>'Aggregated Consumption'!$D10*'Future year scaling'!G23</f>
        <v>34325322615117.125</v>
      </c>
      <c r="I10" s="4">
        <f>'Aggregated Consumption'!$D10*'Future year scaling'!H23</f>
        <v>33371841431364.059</v>
      </c>
      <c r="J10" s="4">
        <f>'Aggregated Consumption'!$D10*'Future year scaling'!I23</f>
        <v>32418360247610.652</v>
      </c>
      <c r="K10" s="4">
        <f>'Aggregated Consumption'!$D10*'Future year scaling'!J23</f>
        <v>31464879063857.59</v>
      </c>
      <c r="L10" s="4">
        <f>'Aggregated Consumption'!$D10*'Future year scaling'!K23</f>
        <v>30511397880104.188</v>
      </c>
      <c r="M10" s="4">
        <f>'Aggregated Consumption'!$D10*'Future year scaling'!L23</f>
        <v>29557916696350.781</v>
      </c>
      <c r="N10" s="4">
        <f>'Aggregated Consumption'!$D10*'Future year scaling'!M23</f>
        <v>28604435512597.719</v>
      </c>
      <c r="O10" s="4">
        <f>'Aggregated Consumption'!$D10*'Future year scaling'!N23</f>
        <v>28366065216659.281</v>
      </c>
      <c r="P10" s="4">
        <f>'Aggregated Consumption'!$D10*'Future year scaling'!O23</f>
        <v>28127694920721.016</v>
      </c>
      <c r="Q10" s="4">
        <f>'Aggregated Consumption'!$D10*'Future year scaling'!P23</f>
        <v>27889324624782.664</v>
      </c>
      <c r="R10" s="4">
        <f>'Aggregated Consumption'!$D10*'Future year scaling'!Q23</f>
        <v>27650954328844.395</v>
      </c>
      <c r="S10" s="4">
        <f>'Aggregated Consumption'!$D10*'Future year scaling'!R23</f>
        <v>27412584032906.047</v>
      </c>
      <c r="T10" s="4">
        <f>'Aggregated Consumption'!$D10*'Future year scaling'!S23</f>
        <v>26935843441029.348</v>
      </c>
      <c r="U10" s="4">
        <f>'Aggregated Consumption'!$D10*'Future year scaling'!T23</f>
        <v>26459102849152.809</v>
      </c>
      <c r="V10" s="4">
        <f>'Aggregated Consumption'!$D10*'Future year scaling'!U23</f>
        <v>25982362257276.113</v>
      </c>
      <c r="W10" s="4">
        <f>'Aggregated Consumption'!$D10*'Future year scaling'!V23</f>
        <v>25505621665399.574</v>
      </c>
      <c r="X10" s="4">
        <f>'Aggregated Consumption'!$D10*'Future year scaling'!W23</f>
        <v>25028881073522.875</v>
      </c>
      <c r="Y10" s="4">
        <f>'Aggregated Consumption'!$D10*'Future year scaling'!X23</f>
        <v>24790510777584.609</v>
      </c>
      <c r="Z10" s="4">
        <f>'Aggregated Consumption'!$D10*'Future year scaling'!Y23</f>
        <v>24552140481646.258</v>
      </c>
      <c r="AA10" s="4">
        <f>'Aggregated Consumption'!$D10*'Future year scaling'!Z23</f>
        <v>24313770185707.992</v>
      </c>
      <c r="AB10" s="4">
        <f>'Aggregated Consumption'!$D10*'Future year scaling'!AA23</f>
        <v>24075399889769.641</v>
      </c>
      <c r="AC10" s="4">
        <f>'Aggregated Consumption'!$D10*'Future year scaling'!AB23</f>
        <v>23837029593831.289</v>
      </c>
      <c r="AD10" s="4">
        <f>'Aggregated Consumption'!$D10*'Future year scaling'!AC23</f>
        <v>23598659297893.109</v>
      </c>
      <c r="AE10" s="4">
        <f>'Aggregated Consumption'!$D10*'Future year scaling'!AD23</f>
        <v>23360289001954.758</v>
      </c>
      <c r="AF10" s="4">
        <f>'Aggregated Consumption'!$D10*'Future year scaling'!AE23</f>
        <v>23121918706016.488</v>
      </c>
      <c r="AG10" s="4">
        <f>'Aggregated Consumption'!$D10*'Future year scaling'!AF23</f>
        <v>22883548410078.141</v>
      </c>
      <c r="AH10" s="4">
        <f>'Aggregated Consumption'!$D10*'Future year scaling'!AG23</f>
        <v>22645178114139.875</v>
      </c>
      <c r="AI10" s="4">
        <f>'Aggregated Consumption'!$D10*'Future year scaling'!AH23</f>
        <v>22168437522263.172</v>
      </c>
      <c r="AJ10" s="4">
        <f>'Aggregated Consumption'!$D10*'Future year scaling'!AI23</f>
        <v>21691696930386.641</v>
      </c>
      <c r="AK10" s="4">
        <f>'Aggregated Consumption'!$D10*'Future year scaling'!AJ23</f>
        <v>21214956338509.938</v>
      </c>
      <c r="AL10" s="4">
        <f>'Aggregated Consumption'!$D10*'Future year scaling'!AK23</f>
        <v>20738215746633.234</v>
      </c>
      <c r="AM10" s="4">
        <f>'Aggregated Consumption'!$D10*'Future year scaling'!AL23</f>
        <v>20261475154756.703</v>
      </c>
    </row>
    <row r="11" spans="1:39">
      <c r="A11" s="4" t="s">
        <v>177</v>
      </c>
      <c r="B11" s="4" t="s">
        <v>4</v>
      </c>
      <c r="C11" s="4">
        <f>'Aggregated Consumption'!$D11*'Future year scaling'!B22</f>
        <v>27901840378560</v>
      </c>
      <c r="D11" s="4">
        <f>'Aggregated Consumption'!$D11*'Future year scaling'!C22</f>
        <v>27878413140626.703</v>
      </c>
      <c r="E11" s="4">
        <f>'Aggregated Consumption'!$D11*'Future year scaling'!D22</f>
        <v>28276676185492.785</v>
      </c>
      <c r="F11" s="4">
        <f>'Aggregated Consumption'!$D11*'Future year scaling'!E22</f>
        <v>28674939230358.922</v>
      </c>
      <c r="G11" s="4">
        <f>'Aggregated Consumption'!$D11*'Future year scaling'!F22</f>
        <v>29073202275224.922</v>
      </c>
      <c r="H11" s="4">
        <f>'Aggregated Consumption'!$D11*'Future year scaling'!G22</f>
        <v>29471465320091.055</v>
      </c>
      <c r="I11" s="4">
        <f>'Aggregated Consumption'!$D11*'Future year scaling'!H22</f>
        <v>29869728364957.184</v>
      </c>
      <c r="J11" s="4">
        <f>'Aggregated Consumption'!$D11*'Future year scaling'!I22</f>
        <v>29986864554623.715</v>
      </c>
      <c r="K11" s="4">
        <f>'Aggregated Consumption'!$D11*'Future year scaling'!J22</f>
        <v>30104000744290.207</v>
      </c>
      <c r="L11" s="4">
        <f>'Aggregated Consumption'!$D11*'Future year scaling'!K22</f>
        <v>30221136933956.699</v>
      </c>
      <c r="M11" s="4">
        <f>'Aggregated Consumption'!$D11*'Future year scaling'!L22</f>
        <v>30338273123623.191</v>
      </c>
      <c r="N11" s="4">
        <f>'Aggregated Consumption'!$D11*'Future year scaling'!M22</f>
        <v>30455409313289.684</v>
      </c>
      <c r="O11" s="4">
        <f>'Aggregated Consumption'!$D11*'Future year scaling'!N22</f>
        <v>30689681692622.734</v>
      </c>
      <c r="P11" s="4">
        <f>'Aggregated Consumption'!$D11*'Future year scaling'!O22</f>
        <v>30923954071955.719</v>
      </c>
      <c r="Q11" s="4">
        <f>'Aggregated Consumption'!$D11*'Future year scaling'!P22</f>
        <v>31158226451288.703</v>
      </c>
      <c r="R11" s="4">
        <f>'Aggregated Consumption'!$D11*'Future year scaling'!Q22</f>
        <v>31392498830621.688</v>
      </c>
      <c r="S11" s="4">
        <f>'Aggregated Consumption'!$D11*'Future year scaling'!R22</f>
        <v>31626771209954.672</v>
      </c>
      <c r="T11" s="4">
        <f>'Aggregated Consumption'!$D11*'Future year scaling'!S22</f>
        <v>31837616351354.375</v>
      </c>
      <c r="U11" s="4">
        <f>'Aggregated Consumption'!$D11*'Future year scaling'!T22</f>
        <v>32048461492754.078</v>
      </c>
      <c r="V11" s="4">
        <f>'Aggregated Consumption'!$D11*'Future year scaling'!U22</f>
        <v>32259306634153.785</v>
      </c>
      <c r="W11" s="4">
        <f>'Aggregated Consumption'!$D11*'Future year scaling'!V22</f>
        <v>32470151775553.496</v>
      </c>
      <c r="X11" s="4">
        <f>'Aggregated Consumption'!$D11*'Future year scaling'!W22</f>
        <v>32680996916953.199</v>
      </c>
      <c r="Y11" s="4">
        <f>'Aggregated Consumption'!$D11*'Future year scaling'!X22</f>
        <v>32798133106619.691</v>
      </c>
      <c r="Z11" s="4">
        <f>'Aggregated Consumption'!$D11*'Future year scaling'!Y22</f>
        <v>32915269296286.184</v>
      </c>
      <c r="AA11" s="4">
        <f>'Aggregated Consumption'!$D11*'Future year scaling'!Z22</f>
        <v>33032405485952.676</v>
      </c>
      <c r="AB11" s="4">
        <f>'Aggregated Consumption'!$D11*'Future year scaling'!AA22</f>
        <v>33149541675619.168</v>
      </c>
      <c r="AC11" s="4">
        <f>'Aggregated Consumption'!$D11*'Future year scaling'!AB22</f>
        <v>33266677865285.66</v>
      </c>
      <c r="AD11" s="4">
        <f>'Aggregated Consumption'!$D11*'Future year scaling'!AC22</f>
        <v>33290105103218.953</v>
      </c>
      <c r="AE11" s="4">
        <f>'Aggregated Consumption'!$D11*'Future year scaling'!AD22</f>
        <v>33313532341152.242</v>
      </c>
      <c r="AF11" s="4">
        <f>'Aggregated Consumption'!$D11*'Future year scaling'!AE22</f>
        <v>33336959579085.547</v>
      </c>
      <c r="AG11" s="4">
        <f>'Aggregated Consumption'!$D11*'Future year scaling'!AF22</f>
        <v>33360386817018.852</v>
      </c>
      <c r="AH11" s="4">
        <f>'Aggregated Consumption'!$D11*'Future year scaling'!AG22</f>
        <v>33383814054952.145</v>
      </c>
      <c r="AI11" s="4">
        <f>'Aggregated Consumption'!$D11*'Future year scaling'!AH22</f>
        <v>33126114437685.82</v>
      </c>
      <c r="AJ11" s="4">
        <f>'Aggregated Consumption'!$D11*'Future year scaling'!AI22</f>
        <v>32868414820419.563</v>
      </c>
      <c r="AK11" s="4">
        <f>'Aggregated Consumption'!$D11*'Future year scaling'!AJ22</f>
        <v>32610715203153.23</v>
      </c>
      <c r="AL11" s="4">
        <f>'Aggregated Consumption'!$D11*'Future year scaling'!AK22</f>
        <v>32353015585886.898</v>
      </c>
      <c r="AM11" s="4">
        <f>'Aggregated Consumption'!$D11*'Future year scaling'!AL22</f>
        <v>32095315968620.641</v>
      </c>
    </row>
    <row r="12" spans="1:39">
      <c r="A12" s="4" t="s">
        <v>177</v>
      </c>
      <c r="B12" s="4" t="s">
        <v>7</v>
      </c>
      <c r="C12" s="4">
        <f>'Aggregated Consumption'!$D12*'Future year scaling'!B22</f>
        <v>5478382953600</v>
      </c>
      <c r="D12" s="4">
        <f>'Aggregated Consumption'!$D12*'Future year scaling'!C22</f>
        <v>5473783135838.792</v>
      </c>
      <c r="E12" s="4">
        <f>'Aggregated Consumption'!$D12*'Future year scaling'!D22</f>
        <v>5551980037779.3438</v>
      </c>
      <c r="F12" s="4">
        <f>'Aggregated Consumption'!$D12*'Future year scaling'!E22</f>
        <v>5630176939719.9053</v>
      </c>
      <c r="G12" s="4">
        <f>'Aggregated Consumption'!$D12*'Future year scaling'!F22</f>
        <v>5708373841660.4404</v>
      </c>
      <c r="H12" s="4">
        <f>'Aggregated Consumption'!$D12*'Future year scaling'!G22</f>
        <v>5786570743601.002</v>
      </c>
      <c r="I12" s="4">
        <f>'Aggregated Consumption'!$D12*'Future year scaling'!H22</f>
        <v>5864767645541.5625</v>
      </c>
      <c r="J12" s="4">
        <f>'Aggregated Consumption'!$D12*'Future year scaling'!I22</f>
        <v>5887766734347.6143</v>
      </c>
      <c r="K12" s="4">
        <f>'Aggregated Consumption'!$D12*'Future year scaling'!J22</f>
        <v>5910765823153.6582</v>
      </c>
      <c r="L12" s="4">
        <f>'Aggregated Consumption'!$D12*'Future year scaling'!K22</f>
        <v>5933764911959.7021</v>
      </c>
      <c r="M12" s="4">
        <f>'Aggregated Consumption'!$D12*'Future year scaling'!L22</f>
        <v>5956764000765.7461</v>
      </c>
      <c r="N12" s="4">
        <f>'Aggregated Consumption'!$D12*'Future year scaling'!M22</f>
        <v>5979763089571.79</v>
      </c>
      <c r="O12" s="4">
        <f>'Aggregated Consumption'!$D12*'Future year scaling'!N22</f>
        <v>6025761267183.8916</v>
      </c>
      <c r="P12" s="4">
        <f>'Aggregated Consumption'!$D12*'Future year scaling'!O22</f>
        <v>6071759444795.9795</v>
      </c>
      <c r="Q12" s="4">
        <f>'Aggregated Consumption'!$D12*'Future year scaling'!P22</f>
        <v>6117757622408.0684</v>
      </c>
      <c r="R12" s="4">
        <f>'Aggregated Consumption'!$D12*'Future year scaling'!Q22</f>
        <v>6163755800020.1563</v>
      </c>
      <c r="S12" s="4">
        <f>'Aggregated Consumption'!$D12*'Future year scaling'!R22</f>
        <v>6209753977632.2441</v>
      </c>
      <c r="T12" s="4">
        <f>'Aggregated Consumption'!$D12*'Future year scaling'!S22</f>
        <v>6251152337483.127</v>
      </c>
      <c r="U12" s="4">
        <f>'Aggregated Consumption'!$D12*'Future year scaling'!T22</f>
        <v>6292550697334.0098</v>
      </c>
      <c r="V12" s="4">
        <f>'Aggregated Consumption'!$D12*'Future year scaling'!U22</f>
        <v>6333949057184.8926</v>
      </c>
      <c r="W12" s="4">
        <f>'Aggregated Consumption'!$D12*'Future year scaling'!V22</f>
        <v>6375347417035.7773</v>
      </c>
      <c r="X12" s="4">
        <f>'Aggregated Consumption'!$D12*'Future year scaling'!W22</f>
        <v>6416745776886.6602</v>
      </c>
      <c r="Y12" s="4">
        <f>'Aggregated Consumption'!$D12*'Future year scaling'!X22</f>
        <v>6439744865692.7041</v>
      </c>
      <c r="Z12" s="4">
        <f>'Aggregated Consumption'!$D12*'Future year scaling'!Y22</f>
        <v>6462743954498.748</v>
      </c>
      <c r="AA12" s="4">
        <f>'Aggregated Consumption'!$D12*'Future year scaling'!Z22</f>
        <v>6485743043304.792</v>
      </c>
      <c r="AB12" s="4">
        <f>'Aggregated Consumption'!$D12*'Future year scaling'!AA22</f>
        <v>6508742132110.8359</v>
      </c>
      <c r="AC12" s="4">
        <f>'Aggregated Consumption'!$D12*'Future year scaling'!AB22</f>
        <v>6531741220916.8799</v>
      </c>
      <c r="AD12" s="4">
        <f>'Aggregated Consumption'!$D12*'Future year scaling'!AC22</f>
        <v>6536341038678.0879</v>
      </c>
      <c r="AE12" s="4">
        <f>'Aggregated Consumption'!$D12*'Future year scaling'!AD22</f>
        <v>6540940856439.2949</v>
      </c>
      <c r="AF12" s="4">
        <f>'Aggregated Consumption'!$D12*'Future year scaling'!AE22</f>
        <v>6545540674200.5049</v>
      </c>
      <c r="AG12" s="4">
        <f>'Aggregated Consumption'!$D12*'Future year scaling'!AF22</f>
        <v>6550140491961.7148</v>
      </c>
      <c r="AH12" s="4">
        <f>'Aggregated Consumption'!$D12*'Future year scaling'!AG22</f>
        <v>6554740309722.9229</v>
      </c>
      <c r="AI12" s="4">
        <f>'Aggregated Consumption'!$D12*'Future year scaling'!AH22</f>
        <v>6504142314349.6172</v>
      </c>
      <c r="AJ12" s="4">
        <f>'Aggregated Consumption'!$D12*'Future year scaling'!AI22</f>
        <v>6453544318976.3252</v>
      </c>
      <c r="AK12" s="4">
        <f>'Aggregated Consumption'!$D12*'Future year scaling'!AJ22</f>
        <v>6402946323603.0186</v>
      </c>
      <c r="AL12" s="4">
        <f>'Aggregated Consumption'!$D12*'Future year scaling'!AK22</f>
        <v>6352348328229.7119</v>
      </c>
      <c r="AM12" s="4">
        <f>'Aggregated Consumption'!$D12*'Future year scaling'!AL22</f>
        <v>6301750332856.4199</v>
      </c>
    </row>
    <row r="13" spans="1:39">
      <c r="A13" s="4" t="s">
        <v>177</v>
      </c>
      <c r="B13" s="4" t="s">
        <v>6</v>
      </c>
      <c r="C13" s="4">
        <f>'Aggregated Consumption'!$D13*'Future year scaling'!B22</f>
        <v>113993017205280</v>
      </c>
      <c r="D13" s="4">
        <f>'Aggregated Consumption'!$D13*'Future year scaling'!C22</f>
        <v>113897305184116.89</v>
      </c>
      <c r="E13" s="4">
        <f>'Aggregated Consumption'!$D13*'Future year scaling'!D22</f>
        <v>115524409543889.94</v>
      </c>
      <c r="F13" s="4">
        <f>'Aggregated Consumption'!$D13*'Future year scaling'!E22</f>
        <v>117151513903663.2</v>
      </c>
      <c r="G13" s="4">
        <f>'Aggregated Consumption'!$D13*'Future year scaling'!F22</f>
        <v>118778618263435.91</v>
      </c>
      <c r="H13" s="4">
        <f>'Aggregated Consumption'!$D13*'Future year scaling'!G22</f>
        <v>120405722623209.16</v>
      </c>
      <c r="I13" s="4">
        <f>'Aggregated Consumption'!$D13*'Future year scaling'!H22</f>
        <v>122032826982982.39</v>
      </c>
      <c r="J13" s="4">
        <f>'Aggregated Consumption'!$D13*'Future year scaling'!I22</f>
        <v>122511387088798.14</v>
      </c>
      <c r="K13" s="4">
        <f>'Aggregated Consumption'!$D13*'Future year scaling'!J22</f>
        <v>122989947194613.72</v>
      </c>
      <c r="L13" s="4">
        <f>'Aggregated Consumption'!$D13*'Future year scaling'!K22</f>
        <v>123468507300429.31</v>
      </c>
      <c r="M13" s="4">
        <f>'Aggregated Consumption'!$D13*'Future year scaling'!L22</f>
        <v>123947067406244.91</v>
      </c>
      <c r="N13" s="4">
        <f>'Aggregated Consumption'!$D13*'Future year scaling'!M22</f>
        <v>124425627512060.5</v>
      </c>
      <c r="O13" s="4">
        <f>'Aggregated Consumption'!$D13*'Future year scaling'!N22</f>
        <v>125382747723691.95</v>
      </c>
      <c r="P13" s="4">
        <f>'Aggregated Consumption'!$D13*'Future year scaling'!O22</f>
        <v>126339867935323.13</v>
      </c>
      <c r="Q13" s="4">
        <f>'Aggregated Consumption'!$D13*'Future year scaling'!P22</f>
        <v>127296988146954.31</v>
      </c>
      <c r="R13" s="4">
        <f>'Aggregated Consumption'!$D13*'Future year scaling'!Q22</f>
        <v>128254108358585.48</v>
      </c>
      <c r="S13" s="4">
        <f>'Aggregated Consumption'!$D13*'Future year scaling'!R22</f>
        <v>129211228570216.67</v>
      </c>
      <c r="T13" s="4">
        <f>'Aggregated Consumption'!$D13*'Future year scaling'!S22</f>
        <v>130072636760684.81</v>
      </c>
      <c r="U13" s="4">
        <f>'Aggregated Consumption'!$D13*'Future year scaling'!T22</f>
        <v>130934044951152.95</v>
      </c>
      <c r="V13" s="4">
        <f>'Aggregated Consumption'!$D13*'Future year scaling'!U22</f>
        <v>131795453141621.08</v>
      </c>
      <c r="W13" s="4">
        <f>'Aggregated Consumption'!$D13*'Future year scaling'!V22</f>
        <v>132656861332089.25</v>
      </c>
      <c r="X13" s="4">
        <f>'Aggregated Consumption'!$D13*'Future year scaling'!W22</f>
        <v>133518269522557.39</v>
      </c>
      <c r="Y13" s="4">
        <f>'Aggregated Consumption'!$D13*'Future year scaling'!X22</f>
        <v>133996829628372.97</v>
      </c>
      <c r="Z13" s="4">
        <f>'Aggregated Consumption'!$D13*'Future year scaling'!Y22</f>
        <v>134475389734188.56</v>
      </c>
      <c r="AA13" s="4">
        <f>'Aggregated Consumption'!$D13*'Future year scaling'!Z22</f>
        <v>134953949840004.16</v>
      </c>
      <c r="AB13" s="4">
        <f>'Aggregated Consumption'!$D13*'Future year scaling'!AA22</f>
        <v>135432509945819.75</v>
      </c>
      <c r="AC13" s="4">
        <f>'Aggregated Consumption'!$D13*'Future year scaling'!AB22</f>
        <v>135911070051635.33</v>
      </c>
      <c r="AD13" s="4">
        <f>'Aggregated Consumption'!$D13*'Future year scaling'!AC22</f>
        <v>136006782072798.42</v>
      </c>
      <c r="AE13" s="4">
        <f>'Aggregated Consumption'!$D13*'Future year scaling'!AD22</f>
        <v>136102494093961.52</v>
      </c>
      <c r="AF13" s="4">
        <f>'Aggregated Consumption'!$D13*'Future year scaling'!AE22</f>
        <v>136198206115124.66</v>
      </c>
      <c r="AG13" s="4">
        <f>'Aggregated Consumption'!$D13*'Future year scaling'!AF22</f>
        <v>136293918136287.81</v>
      </c>
      <c r="AH13" s="4">
        <f>'Aggregated Consumption'!$D13*'Future year scaling'!AG22</f>
        <v>136389630157450.91</v>
      </c>
      <c r="AI13" s="4">
        <f>'Aggregated Consumption'!$D13*'Future year scaling'!AH22</f>
        <v>135336797924656.42</v>
      </c>
      <c r="AJ13" s="4">
        <f>'Aggregated Consumption'!$D13*'Future year scaling'!AI22</f>
        <v>134283965691862.23</v>
      </c>
      <c r="AK13" s="4">
        <f>'Aggregated Consumption'!$D13*'Future year scaling'!AJ22</f>
        <v>133231133459067.73</v>
      </c>
      <c r="AL13" s="4">
        <f>'Aggregated Consumption'!$D13*'Future year scaling'!AK22</f>
        <v>132178301226273.23</v>
      </c>
      <c r="AM13" s="4">
        <f>'Aggregated Consumption'!$D13*'Future year scaling'!AL22</f>
        <v>131125468993479.03</v>
      </c>
    </row>
    <row r="14" spans="1:39">
      <c r="A14" s="4" t="s">
        <v>177</v>
      </c>
      <c r="B14" s="4" t="s">
        <v>8</v>
      </c>
      <c r="C14" s="4">
        <f>'Aggregated Consumption'!$D14*'Future year scaling'!B22</f>
        <v>893791544160</v>
      </c>
      <c r="D14" s="4">
        <f>'Aggregated Consumption'!$D14*'Future year scaling'!C22</f>
        <v>893041089462.97241</v>
      </c>
      <c r="E14" s="4">
        <f>'Aggregated Consumption'!$D14*'Future year scaling'!D22</f>
        <v>905798819312.44299</v>
      </c>
      <c r="F14" s="4">
        <f>'Aggregated Consumption'!$D14*'Future year scaling'!E22</f>
        <v>918556549161.91528</v>
      </c>
      <c r="G14" s="4">
        <f>'Aggregated Consumption'!$D14*'Future year scaling'!F22</f>
        <v>931314279011.3833</v>
      </c>
      <c r="H14" s="4">
        <f>'Aggregated Consumption'!$D14*'Future year scaling'!G22</f>
        <v>944072008860.85559</v>
      </c>
      <c r="I14" s="4">
        <f>'Aggregated Consumption'!$D14*'Future year scaling'!H22</f>
        <v>956829738710.32764</v>
      </c>
      <c r="J14" s="4">
        <f>'Aggregated Consumption'!$D14*'Future year scaling'!I22</f>
        <v>960582012195.46716</v>
      </c>
      <c r="K14" s="4">
        <f>'Aggregated Consumption'!$D14*'Future year scaling'!J22</f>
        <v>964334285680.60547</v>
      </c>
      <c r="L14" s="4">
        <f>'Aggregated Consumption'!$D14*'Future year scaling'!K22</f>
        <v>968086559165.74377</v>
      </c>
      <c r="M14" s="4">
        <f>'Aggregated Consumption'!$D14*'Future year scaling'!L22</f>
        <v>971838832650.88208</v>
      </c>
      <c r="N14" s="4">
        <f>'Aggregated Consumption'!$D14*'Future year scaling'!M22</f>
        <v>975591106136.02051</v>
      </c>
      <c r="O14" s="4">
        <f>'Aggregated Consumption'!$D14*'Future year scaling'!N22</f>
        <v>983095653106.29932</v>
      </c>
      <c r="P14" s="4">
        <f>'Aggregated Consumption'!$D14*'Future year scaling'!O22</f>
        <v>990600200076.57593</v>
      </c>
      <c r="Q14" s="4">
        <f>'Aggregated Consumption'!$D14*'Future year scaling'!P22</f>
        <v>998104747046.85266</v>
      </c>
      <c r="R14" s="4">
        <f>'Aggregated Consumption'!$D14*'Future year scaling'!Q22</f>
        <v>1005609294017.1293</v>
      </c>
      <c r="S14" s="4">
        <f>'Aggregated Consumption'!$D14*'Future year scaling'!R22</f>
        <v>1013113840987.4059</v>
      </c>
      <c r="T14" s="4">
        <f>'Aggregated Consumption'!$D14*'Future year scaling'!S22</f>
        <v>1019867933260.6555</v>
      </c>
      <c r="U14" s="4">
        <f>'Aggregated Consumption'!$D14*'Future year scaling'!T22</f>
        <v>1026622025533.905</v>
      </c>
      <c r="V14" s="4">
        <f>'Aggregated Consumption'!$D14*'Future year scaling'!U22</f>
        <v>1033376117807.1547</v>
      </c>
      <c r="W14" s="4">
        <f>'Aggregated Consumption'!$D14*'Future year scaling'!V22</f>
        <v>1040130210080.4044</v>
      </c>
      <c r="X14" s="4">
        <f>'Aggregated Consumption'!$D14*'Future year scaling'!W22</f>
        <v>1046884302353.6541</v>
      </c>
      <c r="Y14" s="4">
        <f>'Aggregated Consumption'!$D14*'Future year scaling'!X22</f>
        <v>1050636575838.7924</v>
      </c>
      <c r="Z14" s="4">
        <f>'Aggregated Consumption'!$D14*'Future year scaling'!Y22</f>
        <v>1054388849323.9307</v>
      </c>
      <c r="AA14" s="4">
        <f>'Aggregated Consumption'!$D14*'Future year scaling'!Z22</f>
        <v>1058141122809.069</v>
      </c>
      <c r="AB14" s="4">
        <f>'Aggregated Consumption'!$D14*'Future year scaling'!AA22</f>
        <v>1061893396294.2073</v>
      </c>
      <c r="AC14" s="4">
        <f>'Aggregated Consumption'!$D14*'Future year scaling'!AB22</f>
        <v>1065645669779.3456</v>
      </c>
      <c r="AD14" s="4">
        <f>'Aggregated Consumption'!$D14*'Future year scaling'!AC22</f>
        <v>1066396124476.373</v>
      </c>
      <c r="AE14" s="4">
        <f>'Aggregated Consumption'!$D14*'Future year scaling'!AD22</f>
        <v>1067146579173.4005</v>
      </c>
      <c r="AF14" s="4">
        <f>'Aggregated Consumption'!$D14*'Future year scaling'!AE22</f>
        <v>1067897033870.4285</v>
      </c>
      <c r="AG14" s="4">
        <f>'Aggregated Consumption'!$D14*'Future year scaling'!AF22</f>
        <v>1068647488567.4563</v>
      </c>
      <c r="AH14" s="4">
        <f>'Aggregated Consumption'!$D14*'Future year scaling'!AG22</f>
        <v>1069397943264.4838</v>
      </c>
      <c r="AI14" s="4">
        <f>'Aggregated Consumption'!$D14*'Future year scaling'!AH22</f>
        <v>1061142941597.1781</v>
      </c>
      <c r="AJ14" s="4">
        <f>'Aggregated Consumption'!$D14*'Future year scaling'!AI22</f>
        <v>1052887939929.8745</v>
      </c>
      <c r="AK14" s="4">
        <f>'Aggregated Consumption'!$D14*'Future year scaling'!AJ22</f>
        <v>1044632938262.5686</v>
      </c>
      <c r="AL14" s="4">
        <f>'Aggregated Consumption'!$D14*'Future year scaling'!AK22</f>
        <v>1036377936595.2627</v>
      </c>
      <c r="AM14" s="4">
        <f>'Aggregated Consumption'!$D14*'Future year scaling'!AL22</f>
        <v>1028122934927.9592</v>
      </c>
    </row>
    <row r="15" spans="1:39">
      <c r="A15" s="4" t="s">
        <v>177</v>
      </c>
      <c r="B15" s="4" t="s">
        <v>5</v>
      </c>
      <c r="C15" s="4">
        <f>'Aggregated Consumption'!$D15*'Future year scaling'!B22</f>
        <v>185772155520</v>
      </c>
      <c r="D15" s="4">
        <f>'Aggregated Consumption'!$D15*'Future year scaling'!C22</f>
        <v>185616175540.5542</v>
      </c>
      <c r="E15" s="4">
        <f>'Aggregated Consumption'!$D15*'Future year scaling'!D22</f>
        <v>188267835191.13345</v>
      </c>
      <c r="F15" s="4">
        <f>'Aggregated Consumption'!$D15*'Future year scaling'!E22</f>
        <v>190919494841.71304</v>
      </c>
      <c r="G15" s="4">
        <f>'Aggregated Consumption'!$D15*'Future year scaling'!F22</f>
        <v>193571154492.29175</v>
      </c>
      <c r="H15" s="4">
        <f>'Aggregated Consumption'!$D15*'Future year scaling'!G22</f>
        <v>196222814142.87137</v>
      </c>
      <c r="I15" s="4">
        <f>'Aggregated Consumption'!$D15*'Future year scaling'!H22</f>
        <v>198874473793.45093</v>
      </c>
      <c r="J15" s="4">
        <f>'Aggregated Consumption'!$D15*'Future year scaling'!I22</f>
        <v>199654373690.68033</v>
      </c>
      <c r="K15" s="4">
        <f>'Aggregated Consumption'!$D15*'Future year scaling'!J22</f>
        <v>200434273587.90952</v>
      </c>
      <c r="L15" s="4">
        <f>'Aggregated Consumption'!$D15*'Future year scaling'!K22</f>
        <v>201214173485.1387</v>
      </c>
      <c r="M15" s="4">
        <f>'Aggregated Consumption'!$D15*'Future year scaling'!L22</f>
        <v>201994073382.36786</v>
      </c>
      <c r="N15" s="4">
        <f>'Aggregated Consumption'!$D15*'Future year scaling'!M22</f>
        <v>202773973279.59705</v>
      </c>
      <c r="O15" s="4">
        <f>'Aggregated Consumption'!$D15*'Future year scaling'!N22</f>
        <v>204333773074.05585</v>
      </c>
      <c r="P15" s="4">
        <f>'Aggregated Consumption'!$D15*'Future year scaling'!O22</f>
        <v>205893572868.51419</v>
      </c>
      <c r="Q15" s="4">
        <f>'Aggregated Consumption'!$D15*'Future year scaling'!P22</f>
        <v>207453372662.97253</v>
      </c>
      <c r="R15" s="4">
        <f>'Aggregated Consumption'!$D15*'Future year scaling'!Q22</f>
        <v>209013172457.43091</v>
      </c>
      <c r="S15" s="4">
        <f>'Aggregated Consumption'!$D15*'Future year scaling'!R22</f>
        <v>210572972251.88925</v>
      </c>
      <c r="T15" s="4">
        <f>'Aggregated Consumption'!$D15*'Future year scaling'!S22</f>
        <v>211976792066.90189</v>
      </c>
      <c r="U15" s="4">
        <f>'Aggregated Consumption'!$D15*'Future year scaling'!T22</f>
        <v>213380611881.91452</v>
      </c>
      <c r="V15" s="4">
        <f>'Aggregated Consumption'!$D15*'Future year scaling'!U22</f>
        <v>214784431696.92715</v>
      </c>
      <c r="W15" s="4">
        <f>'Aggregated Consumption'!$D15*'Future year scaling'!V22</f>
        <v>216188251511.93985</v>
      </c>
      <c r="X15" s="4">
        <f>'Aggregated Consumption'!$D15*'Future year scaling'!W22</f>
        <v>217592071326.95248</v>
      </c>
      <c r="Y15" s="4">
        <f>'Aggregated Consumption'!$D15*'Future year scaling'!X22</f>
        <v>218371971224.18164</v>
      </c>
      <c r="Z15" s="4">
        <f>'Aggregated Consumption'!$D15*'Future year scaling'!Y22</f>
        <v>219151871121.41083</v>
      </c>
      <c r="AA15" s="4">
        <f>'Aggregated Consumption'!$D15*'Future year scaling'!Z22</f>
        <v>219931771018.64001</v>
      </c>
      <c r="AB15" s="4">
        <f>'Aggregated Consumption'!$D15*'Future year scaling'!AA22</f>
        <v>220711670915.86917</v>
      </c>
      <c r="AC15" s="4">
        <f>'Aggregated Consumption'!$D15*'Future year scaling'!AB22</f>
        <v>221491570813.09836</v>
      </c>
      <c r="AD15" s="4">
        <f>'Aggregated Consumption'!$D15*'Future year scaling'!AC22</f>
        <v>221647550792.54416</v>
      </c>
      <c r="AE15" s="4">
        <f>'Aggregated Consumption'!$D15*'Future year scaling'!AD22</f>
        <v>221803530771.98993</v>
      </c>
      <c r="AF15" s="4">
        <f>'Aggregated Consumption'!$D15*'Future year scaling'!AE22</f>
        <v>221959510751.43582</v>
      </c>
      <c r="AG15" s="4">
        <f>'Aggregated Consumption'!$D15*'Future year scaling'!AF22</f>
        <v>222115490730.88168</v>
      </c>
      <c r="AH15" s="4">
        <f>'Aggregated Consumption'!$D15*'Future year scaling'!AG22</f>
        <v>222271470710.32748</v>
      </c>
      <c r="AI15" s="4">
        <f>'Aggregated Consumption'!$D15*'Future year scaling'!AH22</f>
        <v>220555690936.423</v>
      </c>
      <c r="AJ15" s="4">
        <f>'Aggregated Consumption'!$D15*'Future year scaling'!AI22</f>
        <v>218839911162.51898</v>
      </c>
      <c r="AK15" s="4">
        <f>'Aggregated Consumption'!$D15*'Future year scaling'!AJ22</f>
        <v>217124131388.61447</v>
      </c>
      <c r="AL15" s="4">
        <f>'Aggregated Consumption'!$D15*'Future year scaling'!AK22</f>
        <v>215408351614.70996</v>
      </c>
      <c r="AM15" s="4">
        <f>'Aggregated Consumption'!$D15*'Future year scaling'!AL22</f>
        <v>213692571840.80594</v>
      </c>
    </row>
    <row r="16" spans="1:39">
      <c r="A16" s="4" t="s">
        <v>177</v>
      </c>
      <c r="B16" s="4" t="s">
        <v>10</v>
      </c>
      <c r="C16" s="4">
        <f>'Aggregated Consumption'!$D16*'Future year scaling'!B22</f>
        <v>434658505243680</v>
      </c>
      <c r="D16" s="4">
        <f>'Aggregated Consumption'!$D16*'Future year scaling'!C22</f>
        <v>434293552678404.13</v>
      </c>
      <c r="E16" s="4">
        <f>'Aggregated Consumption'!$D16*'Future year scaling'!D22</f>
        <v>440497746288095.38</v>
      </c>
      <c r="F16" s="4">
        <f>'Aggregated Consumption'!$D16*'Future year scaling'!E22</f>
        <v>446701939897787.5</v>
      </c>
      <c r="G16" s="4">
        <f>'Aggregated Consumption'!$D16*'Future year scaling'!F22</f>
        <v>452906133507477.44</v>
      </c>
      <c r="H16" s="4">
        <f>'Aggregated Consumption'!$D16*'Future year scaling'!G22</f>
        <v>459110327117169.56</v>
      </c>
      <c r="I16" s="4">
        <f>'Aggregated Consumption'!$D16*'Future year scaling'!H22</f>
        <v>465314520726861.56</v>
      </c>
      <c r="J16" s="4">
        <f>'Aggregated Consumption'!$D16*'Future year scaling'!I22</f>
        <v>467139283553241.88</v>
      </c>
      <c r="K16" s="4">
        <f>'Aggregated Consumption'!$D16*'Future year scaling'!J22</f>
        <v>468964046379621.63</v>
      </c>
      <c r="L16" s="4">
        <f>'Aggregated Consumption'!$D16*'Future year scaling'!K22</f>
        <v>470788809206001.38</v>
      </c>
      <c r="M16" s="4">
        <f>'Aggregated Consumption'!$D16*'Future year scaling'!L22</f>
        <v>472613572032381.13</v>
      </c>
      <c r="N16" s="4">
        <f>'Aggregated Consumption'!$D16*'Future year scaling'!M22</f>
        <v>474438334858760.88</v>
      </c>
      <c r="O16" s="4">
        <f>'Aggregated Consumption'!$D16*'Future year scaling'!N22</f>
        <v>478087860511521.44</v>
      </c>
      <c r="P16" s="4">
        <f>'Aggregated Consumption'!$D16*'Future year scaling'!O22</f>
        <v>481737386164280.88</v>
      </c>
      <c r="Q16" s="4">
        <f>'Aggregated Consumption'!$D16*'Future year scaling'!P22</f>
        <v>485386911817040.38</v>
      </c>
      <c r="R16" s="4">
        <f>'Aggregated Consumption'!$D16*'Future year scaling'!Q22</f>
        <v>489036437469799.88</v>
      </c>
      <c r="S16" s="4">
        <f>'Aggregated Consumption'!$D16*'Future year scaling'!R22</f>
        <v>492685963122559.38</v>
      </c>
      <c r="T16" s="4">
        <f>'Aggregated Consumption'!$D16*'Future year scaling'!S22</f>
        <v>495970536210043.19</v>
      </c>
      <c r="U16" s="4">
        <f>'Aggregated Consumption'!$D16*'Future year scaling'!T22</f>
        <v>499255109297527.06</v>
      </c>
      <c r="V16" s="4">
        <f>'Aggregated Consumption'!$D16*'Future year scaling'!U22</f>
        <v>502539682385010.88</v>
      </c>
      <c r="W16" s="4">
        <f>'Aggregated Consumption'!$D16*'Future year scaling'!V22</f>
        <v>505824255472494.81</v>
      </c>
      <c r="X16" s="4">
        <f>'Aggregated Consumption'!$D16*'Future year scaling'!W22</f>
        <v>509108828559978.63</v>
      </c>
      <c r="Y16" s="4">
        <f>'Aggregated Consumption'!$D16*'Future year scaling'!X22</f>
        <v>510933591386358.38</v>
      </c>
      <c r="Z16" s="4">
        <f>'Aggregated Consumption'!$D16*'Future year scaling'!Y22</f>
        <v>512758354212738.13</v>
      </c>
      <c r="AA16" s="4">
        <f>'Aggregated Consumption'!$D16*'Future year scaling'!Z22</f>
        <v>514583117039117.88</v>
      </c>
      <c r="AB16" s="4">
        <f>'Aggregated Consumption'!$D16*'Future year scaling'!AA22</f>
        <v>516407879865497.63</v>
      </c>
      <c r="AC16" s="4">
        <f>'Aggregated Consumption'!$D16*'Future year scaling'!AB22</f>
        <v>518232642691877.38</v>
      </c>
      <c r="AD16" s="4">
        <f>'Aggregated Consumption'!$D16*'Future year scaling'!AC22</f>
        <v>518597595257153.19</v>
      </c>
      <c r="AE16" s="4">
        <f>'Aggregated Consumption'!$D16*'Future year scaling'!AD22</f>
        <v>518962547822429.06</v>
      </c>
      <c r="AF16" s="4">
        <f>'Aggregated Consumption'!$D16*'Future year scaling'!AE22</f>
        <v>519327500387705.13</v>
      </c>
      <c r="AG16" s="4">
        <f>'Aggregated Consumption'!$D16*'Future year scaling'!AF22</f>
        <v>519692452952981.13</v>
      </c>
      <c r="AH16" s="4">
        <f>'Aggregated Consumption'!$D16*'Future year scaling'!AG22</f>
        <v>520057405518257</v>
      </c>
      <c r="AI16" s="4">
        <f>'Aggregated Consumption'!$D16*'Future year scaling'!AH22</f>
        <v>516042927300220.88</v>
      </c>
      <c r="AJ16" s="4">
        <f>'Aggregated Consumption'!$D16*'Future year scaling'!AI22</f>
        <v>512028449082185.81</v>
      </c>
      <c r="AK16" s="4">
        <f>'Aggregated Consumption'!$D16*'Future year scaling'!AJ22</f>
        <v>508013970864149.63</v>
      </c>
      <c r="AL16" s="4">
        <f>'Aggregated Consumption'!$D16*'Future year scaling'!AK22</f>
        <v>503999492646113.38</v>
      </c>
      <c r="AM16" s="4">
        <f>'Aggregated Consumption'!$D16*'Future year scaling'!AL22</f>
        <v>499985014428078.38</v>
      </c>
    </row>
    <row r="17" spans="1:39">
      <c r="A17" s="4" t="s">
        <v>177</v>
      </c>
      <c r="B17" s="4" t="s">
        <v>9</v>
      </c>
      <c r="C17" s="4">
        <f>'Aggregated Consumption'!$D17*'Future year scaling'!B22</f>
        <v>4822493506560</v>
      </c>
      <c r="D17" s="4">
        <f>'Aggregated Consumption'!$D17*'Future year scaling'!C22</f>
        <v>4818444393624.1816</v>
      </c>
      <c r="E17" s="4">
        <f>'Aggregated Consumption'!$D17*'Future year scaling'!D22</f>
        <v>4887279313533.0967</v>
      </c>
      <c r="F17" s="4">
        <f>'Aggregated Consumption'!$D17*'Future year scaling'!E22</f>
        <v>4956114233442.0205</v>
      </c>
      <c r="G17" s="4">
        <f>'Aggregated Consumption'!$D17*'Future year scaling'!F22</f>
        <v>5024949153350.9209</v>
      </c>
      <c r="H17" s="4">
        <f>'Aggregated Consumption'!$D17*'Future year scaling'!G22</f>
        <v>5093784073259.8438</v>
      </c>
      <c r="I17" s="4">
        <f>'Aggregated Consumption'!$D17*'Future year scaling'!H22</f>
        <v>5162618993168.7666</v>
      </c>
      <c r="J17" s="4">
        <f>'Aggregated Consumption'!$D17*'Future year scaling'!I22</f>
        <v>5182864557847.8652</v>
      </c>
      <c r="K17" s="4">
        <f>'Aggregated Consumption'!$D17*'Future year scaling'!J22</f>
        <v>5203110122526.957</v>
      </c>
      <c r="L17" s="4">
        <f>'Aggregated Consumption'!$D17*'Future year scaling'!K22</f>
        <v>5223355687206.0498</v>
      </c>
      <c r="M17" s="4">
        <f>'Aggregated Consumption'!$D17*'Future year scaling'!L22</f>
        <v>5243601251885.1416</v>
      </c>
      <c r="N17" s="4">
        <f>'Aggregated Consumption'!$D17*'Future year scaling'!M22</f>
        <v>5263846816564.2334</v>
      </c>
      <c r="O17" s="4">
        <f>'Aggregated Consumption'!$D17*'Future year scaling'!N22</f>
        <v>5304337945922.4297</v>
      </c>
      <c r="P17" s="4">
        <f>'Aggregated Consumption'!$D17*'Future year scaling'!O22</f>
        <v>5344829075280.6133</v>
      </c>
      <c r="Q17" s="4">
        <f>'Aggregated Consumption'!$D17*'Future year scaling'!P22</f>
        <v>5385320204638.7979</v>
      </c>
      <c r="R17" s="4">
        <f>'Aggregated Consumption'!$D17*'Future year scaling'!Q22</f>
        <v>5425811333996.9814</v>
      </c>
      <c r="S17" s="4">
        <f>'Aggregated Consumption'!$D17*'Future year scaling'!R22</f>
        <v>5466302463355.166</v>
      </c>
      <c r="T17" s="4">
        <f>'Aggregated Consumption'!$D17*'Future year scaling'!S22</f>
        <v>5502744479777.5342</v>
      </c>
      <c r="U17" s="4">
        <f>'Aggregated Consumption'!$D17*'Future year scaling'!T22</f>
        <v>5539186496199.9033</v>
      </c>
      <c r="V17" s="4">
        <f>'Aggregated Consumption'!$D17*'Future year scaling'!U22</f>
        <v>5575628512622.2725</v>
      </c>
      <c r="W17" s="4">
        <f>'Aggregated Consumption'!$D17*'Future year scaling'!V22</f>
        <v>5612070529044.6426</v>
      </c>
      <c r="X17" s="4">
        <f>'Aggregated Consumption'!$D17*'Future year scaling'!W22</f>
        <v>5648512545467.0117</v>
      </c>
      <c r="Y17" s="4">
        <f>'Aggregated Consumption'!$D17*'Future year scaling'!X22</f>
        <v>5668758110146.1035</v>
      </c>
      <c r="Z17" s="4">
        <f>'Aggregated Consumption'!$D17*'Future year scaling'!Y22</f>
        <v>5689003674825.1953</v>
      </c>
      <c r="AA17" s="4">
        <f>'Aggregated Consumption'!$D17*'Future year scaling'!Z22</f>
        <v>5709249239504.2871</v>
      </c>
      <c r="AB17" s="4">
        <f>'Aggregated Consumption'!$D17*'Future year scaling'!AA22</f>
        <v>5729494804183.3799</v>
      </c>
      <c r="AC17" s="4">
        <f>'Aggregated Consumption'!$D17*'Future year scaling'!AB22</f>
        <v>5749740368862.4717</v>
      </c>
      <c r="AD17" s="4">
        <f>'Aggregated Consumption'!$D17*'Future year scaling'!AC22</f>
        <v>5753789481798.2891</v>
      </c>
      <c r="AE17" s="4">
        <f>'Aggregated Consumption'!$D17*'Future year scaling'!AD22</f>
        <v>5757838594734.1064</v>
      </c>
      <c r="AF17" s="4">
        <f>'Aggregated Consumption'!$D17*'Future year scaling'!AE22</f>
        <v>5761887707669.9258</v>
      </c>
      <c r="AG17" s="4">
        <f>'Aggregated Consumption'!$D17*'Future year scaling'!AF22</f>
        <v>5765936820605.7451</v>
      </c>
      <c r="AH17" s="4">
        <f>'Aggregated Consumption'!$D17*'Future year scaling'!AG22</f>
        <v>5769985933541.5625</v>
      </c>
      <c r="AI17" s="4">
        <f>'Aggregated Consumption'!$D17*'Future year scaling'!AH22</f>
        <v>5725445691247.5527</v>
      </c>
      <c r="AJ17" s="4">
        <f>'Aggregated Consumption'!$D17*'Future year scaling'!AI22</f>
        <v>5680905448953.5547</v>
      </c>
      <c r="AK17" s="4">
        <f>'Aggregated Consumption'!$D17*'Future year scaling'!AJ22</f>
        <v>5636365206659.543</v>
      </c>
      <c r="AL17" s="4">
        <f>'Aggregated Consumption'!$D17*'Future year scaling'!AK22</f>
        <v>5591824964365.5322</v>
      </c>
      <c r="AM17" s="4">
        <f>'Aggregated Consumption'!$D17*'Future year scaling'!AL22</f>
        <v>5547284722071.5342</v>
      </c>
    </row>
    <row r="18" spans="1:39">
      <c r="A18" s="4" t="s">
        <v>22</v>
      </c>
      <c r="B18" s="4" t="s">
        <v>11</v>
      </c>
      <c r="C18" s="4">
        <f>'Aggregated Consumption'!$D18*'Future year scaling'!B23-'AutoProduced Heat&amp;Elec'!C18</f>
        <v>5086722348825.0557</v>
      </c>
      <c r="D18" s="4">
        <f>'Aggregated Consumption'!$D18*'Future year scaling'!C23-'AutoProduced Heat&amp;Elec'!D18</f>
        <v>4902864914530.21</v>
      </c>
      <c r="E18" s="4">
        <f>'Aggregated Consumption'!$D18*'Future year scaling'!D23-'AutoProduced Heat&amp;Elec'!E18</f>
        <v>4780293291666.9365</v>
      </c>
      <c r="F18" s="4">
        <f>'Aggregated Consumption'!$D18*'Future year scaling'!E23-'AutoProduced Heat&amp;Elec'!F18</f>
        <v>4657721668803.6621</v>
      </c>
      <c r="G18" s="4">
        <f>'Aggregated Consumption'!$D18*'Future year scaling'!F23-'AutoProduced Heat&amp;Elec'!G18</f>
        <v>4535150045940.4316</v>
      </c>
      <c r="H18" s="4">
        <f>'Aggregated Consumption'!$D18*'Future year scaling'!G23-'AutoProduced Heat&amp;Elec'!H18</f>
        <v>4412578423077.1592</v>
      </c>
      <c r="I18" s="4">
        <f>'Aggregated Consumption'!$D18*'Future year scaling'!H23-'AutoProduced Heat&amp;Elec'!I18</f>
        <v>4290006800213.9287</v>
      </c>
      <c r="J18" s="4">
        <f>'Aggregated Consumption'!$D18*'Future year scaling'!I23-'AutoProduced Heat&amp;Elec'!J18</f>
        <v>4167435177350.6548</v>
      </c>
      <c r="K18" s="4">
        <f>'Aggregated Consumption'!$D18*'Future year scaling'!J23-'AutoProduced Heat&amp;Elec'!K18</f>
        <v>4044863554487.4243</v>
      </c>
      <c r="L18" s="4">
        <f>'Aggregated Consumption'!$D18*'Future year scaling'!K23-'AutoProduced Heat&amp;Elec'!L18</f>
        <v>3922291931624.1509</v>
      </c>
      <c r="M18" s="4">
        <f>'Aggregated Consumption'!$D18*'Future year scaling'!L23-'AutoProduced Heat&amp;Elec'!M18</f>
        <v>3799720308760.8765</v>
      </c>
      <c r="N18" s="4">
        <f>'Aggregated Consumption'!$D18*'Future year scaling'!M23-'AutoProduced Heat&amp;Elec'!N18</f>
        <v>3677148685897.6465</v>
      </c>
      <c r="O18" s="4">
        <f>'Aggregated Consumption'!$D18*'Future year scaling'!N23-'AutoProduced Heat&amp;Elec'!O18</f>
        <v>3646505780181.8179</v>
      </c>
      <c r="P18" s="4">
        <f>'Aggregated Consumption'!$D18*'Future year scaling'!O23-'AutoProduced Heat&amp;Elec'!P18</f>
        <v>3615862874466.0103</v>
      </c>
      <c r="Q18" s="4">
        <f>'Aggregated Consumption'!$D18*'Future year scaling'!P23-'AutoProduced Heat&amp;Elec'!Q18</f>
        <v>3585219968750.1914</v>
      </c>
      <c r="R18" s="4">
        <f>'Aggregated Consumption'!$D18*'Future year scaling'!Q23-'AutoProduced Heat&amp;Elec'!R18</f>
        <v>3554577063034.3838</v>
      </c>
      <c r="S18" s="4">
        <f>'Aggregated Consumption'!$D18*'Future year scaling'!R23-'AutoProduced Heat&amp;Elec'!S18</f>
        <v>3523934157318.5659</v>
      </c>
      <c r="T18" s="4">
        <f>'Aggregated Consumption'!$D18*'Future year scaling'!S23-'AutoProduced Heat&amp;Elec'!T18</f>
        <v>3462648345886.9287</v>
      </c>
      <c r="U18" s="4">
        <f>'Aggregated Consumption'!$D18*'Future year scaling'!T23-'AutoProduced Heat&amp;Elec'!U18</f>
        <v>3401362534455.313</v>
      </c>
      <c r="V18" s="4">
        <f>'Aggregated Consumption'!$D18*'Future year scaling'!U23-'AutoProduced Heat&amp;Elec'!V18</f>
        <v>3340076723023.6768</v>
      </c>
      <c r="W18" s="4">
        <f>'Aggregated Consumption'!$D18*'Future year scaling'!V23-'AutoProduced Heat&amp;Elec'!W18</f>
        <v>3278790911592.061</v>
      </c>
      <c r="X18" s="4">
        <f>'Aggregated Consumption'!$D18*'Future year scaling'!W23-'AutoProduced Heat&amp;Elec'!X18</f>
        <v>3217505100160.4248</v>
      </c>
      <c r="Y18" s="4">
        <f>'Aggregated Consumption'!$D18*'Future year scaling'!X23-'AutoProduced Heat&amp;Elec'!Y18</f>
        <v>3186862194444.6172</v>
      </c>
      <c r="Z18" s="4">
        <f>'Aggregated Consumption'!$D18*'Future year scaling'!Y23-'AutoProduced Heat&amp;Elec'!Z18</f>
        <v>3156219288728.7988</v>
      </c>
      <c r="AA18" s="4">
        <f>'Aggregated Consumption'!$D18*'Future year scaling'!Z23-'AutoProduced Heat&amp;Elec'!AA18</f>
        <v>3125576383012.9912</v>
      </c>
      <c r="AB18" s="4">
        <f>'Aggregated Consumption'!$D18*'Future year scaling'!AA23-'AutoProduced Heat&amp;Elec'!AB18</f>
        <v>3094933477297.1724</v>
      </c>
      <c r="AC18" s="4">
        <f>'Aggregated Consumption'!$D18*'Future year scaling'!AB23-'AutoProduced Heat&amp;Elec'!AC18</f>
        <v>3064290571581.354</v>
      </c>
      <c r="AD18" s="4">
        <f>'Aggregated Consumption'!$D18*'Future year scaling'!AC23-'AutoProduced Heat&amp;Elec'!AD18</f>
        <v>3033647665865.5576</v>
      </c>
      <c r="AE18" s="4">
        <f>'Aggregated Consumption'!$D18*'Future year scaling'!AD23-'AutoProduced Heat&amp;Elec'!AE18</f>
        <v>3003004760149.7393</v>
      </c>
      <c r="AF18" s="4">
        <f>'Aggregated Consumption'!$D18*'Future year scaling'!AE23-'AutoProduced Heat&amp;Elec'!AF18</f>
        <v>2972361854433.9312</v>
      </c>
      <c r="AG18" s="4">
        <f>'Aggregated Consumption'!$D18*'Future year scaling'!AF23-'AutoProduced Heat&amp;Elec'!AG18</f>
        <v>2941718948718.1133</v>
      </c>
      <c r="AH18" s="4">
        <f>'Aggregated Consumption'!$D18*'Future year scaling'!AG23-'AutoProduced Heat&amp;Elec'!AH18</f>
        <v>2911076043002.3057</v>
      </c>
      <c r="AI18" s="4">
        <f>'Aggregated Consumption'!$D18*'Future year scaling'!AH23-'AutoProduced Heat&amp;Elec'!AI18</f>
        <v>2849790231570.6685</v>
      </c>
      <c r="AJ18" s="4">
        <f>'Aggregated Consumption'!$D18*'Future year scaling'!AI23-'AutoProduced Heat&amp;Elec'!AJ18</f>
        <v>2788504420139.0537</v>
      </c>
      <c r="AK18" s="4">
        <f>'Aggregated Consumption'!$D18*'Future year scaling'!AJ23-'AutoProduced Heat&amp;Elec'!AK18</f>
        <v>2727218608707.4165</v>
      </c>
      <c r="AL18" s="4">
        <f>'Aggregated Consumption'!$D18*'Future year scaling'!AK23-'AutoProduced Heat&amp;Elec'!AL18</f>
        <v>2665932797275.7798</v>
      </c>
      <c r="AM18" s="4">
        <f>'Aggregated Consumption'!$D18*'Future year scaling'!AL23-'AutoProduced Heat&amp;Elec'!AM18</f>
        <v>2604646985844.165</v>
      </c>
    </row>
    <row r="19" spans="1:39">
      <c r="A19" s="4" t="s">
        <v>22</v>
      </c>
      <c r="B19" s="4" t="s">
        <v>4</v>
      </c>
      <c r="C19" s="4">
        <f>'Aggregated Consumption'!$D19*'Future year scaling'!B22-'AutoProduced Heat&amp;Elec'!C19</f>
        <v>15292194557560.361</v>
      </c>
      <c r="D19" s="4">
        <f>'Aggregated Consumption'!$D19*'Future year scaling'!C22-'AutoProduced Heat&amp;Elec'!D19</f>
        <v>15279354763641.336</v>
      </c>
      <c r="E19" s="4">
        <f>'Aggregated Consumption'!$D19*'Future year scaling'!D22-'AutoProduced Heat&amp;Elec'!E19</f>
        <v>15497631260264.779</v>
      </c>
      <c r="F19" s="4">
        <f>'Aggregated Consumption'!$D19*'Future year scaling'!E22-'AutoProduced Heat&amp;Elec'!F19</f>
        <v>15715907756888.248</v>
      </c>
      <c r="G19" s="4">
        <f>'Aggregated Consumption'!$D19*'Future year scaling'!F22-'AutoProduced Heat&amp;Elec'!G19</f>
        <v>15934184253511.641</v>
      </c>
      <c r="H19" s="4">
        <f>'Aggregated Consumption'!$D19*'Future year scaling'!G22-'AutoProduced Heat&amp;Elec'!H19</f>
        <v>16152460750135.111</v>
      </c>
      <c r="I19" s="4">
        <f>'Aggregated Consumption'!$D19*'Future year scaling'!H22-'AutoProduced Heat&amp;Elec'!I19</f>
        <v>16370737246758.576</v>
      </c>
      <c r="J19" s="4">
        <f>'Aggregated Consumption'!$D19*'Future year scaling'!I22-'AutoProduced Heat&amp;Elec'!J19</f>
        <v>16434936216353.727</v>
      </c>
      <c r="K19" s="4">
        <f>'Aggregated Consumption'!$D19*'Future year scaling'!J22-'AutoProduced Heat&amp;Elec'!K19</f>
        <v>16499135185948.854</v>
      </c>
      <c r="L19" s="4">
        <f>'Aggregated Consumption'!$D19*'Future year scaling'!K22-'AutoProduced Heat&amp;Elec'!L19</f>
        <v>16563334155543.982</v>
      </c>
      <c r="M19" s="4">
        <f>'Aggregated Consumption'!$D19*'Future year scaling'!L22-'AutoProduced Heat&amp;Elec'!M19</f>
        <v>16627533125139.109</v>
      </c>
      <c r="N19" s="4">
        <f>'Aggregated Consumption'!$D19*'Future year scaling'!M22-'AutoProduced Heat&amp;Elec'!N19</f>
        <v>16691732094734.238</v>
      </c>
      <c r="O19" s="4">
        <f>'Aggregated Consumption'!$D19*'Future year scaling'!N22-'AutoProduced Heat&amp;Elec'!O19</f>
        <v>16820130033924.531</v>
      </c>
      <c r="P19" s="4">
        <f>'Aggregated Consumption'!$D19*'Future year scaling'!O22-'AutoProduced Heat&amp;Elec'!P19</f>
        <v>16948527973114.787</v>
      </c>
      <c r="Q19" s="4">
        <f>'Aggregated Consumption'!$D19*'Future year scaling'!P22-'AutoProduced Heat&amp;Elec'!Q19</f>
        <v>17076925912305.043</v>
      </c>
      <c r="R19" s="4">
        <f>'Aggregated Consumption'!$D19*'Future year scaling'!Q22-'AutoProduced Heat&amp;Elec'!R19</f>
        <v>17205323851495.299</v>
      </c>
      <c r="S19" s="4">
        <f>'Aggregated Consumption'!$D19*'Future year scaling'!R22-'AutoProduced Heat&amp;Elec'!S19</f>
        <v>17333721790685.555</v>
      </c>
      <c r="T19" s="4">
        <f>'Aggregated Consumption'!$D19*'Future year scaling'!S22-'AutoProduced Heat&amp;Elec'!T19</f>
        <v>17449279935956.795</v>
      </c>
      <c r="U19" s="4">
        <f>'Aggregated Consumption'!$D19*'Future year scaling'!T22-'AutoProduced Heat&amp;Elec'!U19</f>
        <v>17564838081228.037</v>
      </c>
      <c r="V19" s="4">
        <f>'Aggregated Consumption'!$D19*'Future year scaling'!U22-'AutoProduced Heat&amp;Elec'!V19</f>
        <v>17680396226499.277</v>
      </c>
      <c r="W19" s="4">
        <f>'Aggregated Consumption'!$D19*'Future year scaling'!V22-'AutoProduced Heat&amp;Elec'!W19</f>
        <v>17795954371770.52</v>
      </c>
      <c r="X19" s="4">
        <f>'Aggregated Consumption'!$D19*'Future year scaling'!W22-'AutoProduced Heat&amp;Elec'!X19</f>
        <v>17911512517041.762</v>
      </c>
      <c r="Y19" s="4">
        <f>'Aggregated Consumption'!$D19*'Future year scaling'!X22-'AutoProduced Heat&amp;Elec'!Y19</f>
        <v>17975711486636.891</v>
      </c>
      <c r="Z19" s="4">
        <f>'Aggregated Consumption'!$D19*'Future year scaling'!Y22-'AutoProduced Heat&amp;Elec'!Z19</f>
        <v>18039910456232.016</v>
      </c>
      <c r="AA19" s="4">
        <f>'Aggregated Consumption'!$D19*'Future year scaling'!Z22-'AutoProduced Heat&amp;Elec'!AA19</f>
        <v>18104109425827.145</v>
      </c>
      <c r="AB19" s="4">
        <f>'Aggregated Consumption'!$D19*'Future year scaling'!AA22-'AutoProduced Heat&amp;Elec'!AB19</f>
        <v>18168308395422.273</v>
      </c>
      <c r="AC19" s="4">
        <f>'Aggregated Consumption'!$D19*'Future year scaling'!AB22-'AutoProduced Heat&amp;Elec'!AC19</f>
        <v>18232507365017.402</v>
      </c>
      <c r="AD19" s="4">
        <f>'Aggregated Consumption'!$D19*'Future year scaling'!AC22-'AutoProduced Heat&amp;Elec'!AD19</f>
        <v>18245347158936.422</v>
      </c>
      <c r="AE19" s="4">
        <f>'Aggregated Consumption'!$D19*'Future year scaling'!AD22-'AutoProduced Heat&amp;Elec'!AE19</f>
        <v>18258186952855.445</v>
      </c>
      <c r="AF19" s="4">
        <f>'Aggregated Consumption'!$D19*'Future year scaling'!AE22-'AutoProduced Heat&amp;Elec'!AF19</f>
        <v>18271026746774.473</v>
      </c>
      <c r="AG19" s="4">
        <f>'Aggregated Consumption'!$D19*'Future year scaling'!AF22-'AutoProduced Heat&amp;Elec'!AG19</f>
        <v>18283866540693.504</v>
      </c>
      <c r="AH19" s="4">
        <f>'Aggregated Consumption'!$D19*'Future year scaling'!AG22-'AutoProduced Heat&amp;Elec'!AH19</f>
        <v>18296706334612.523</v>
      </c>
      <c r="AI19" s="4">
        <f>'Aggregated Consumption'!$D19*'Future year scaling'!AH22-'AutoProduced Heat&amp;Elec'!AI19</f>
        <v>18155468601503.219</v>
      </c>
      <c r="AJ19" s="4">
        <f>'Aggregated Consumption'!$D19*'Future year scaling'!AI22-'AutoProduced Heat&amp;Elec'!AJ19</f>
        <v>18014230868393.949</v>
      </c>
      <c r="AK19" s="4">
        <f>'Aggregated Consumption'!$D19*'Future year scaling'!AJ22-'AutoProduced Heat&amp;Elec'!AK19</f>
        <v>17872993135284.645</v>
      </c>
      <c r="AL19" s="4">
        <f>'Aggregated Consumption'!$D19*'Future year scaling'!AK22-'AutoProduced Heat&amp;Elec'!AL19</f>
        <v>17731755402175.336</v>
      </c>
      <c r="AM19" s="4">
        <f>'Aggregated Consumption'!$D19*'Future year scaling'!AL22-'AutoProduced Heat&amp;Elec'!AM19</f>
        <v>17590517669066.066</v>
      </c>
    </row>
    <row r="20" spans="1:39">
      <c r="A20" s="4" t="s">
        <v>22</v>
      </c>
      <c r="B20" s="4" t="s">
        <v>7</v>
      </c>
      <c r="C20" s="4">
        <f>'Aggregated Consumption'!$D20*'Future year scaling'!B22-'AutoProduced Heat&amp;Elec'!C20</f>
        <v>23984837860330.289</v>
      </c>
      <c r="D20" s="4">
        <f>'Aggregated Consumption'!$D20*'Future year scaling'!C22-'AutoProduced Heat&amp;Elec'!D20</f>
        <v>23964699457424.895</v>
      </c>
      <c r="E20" s="4">
        <f>'Aggregated Consumption'!$D20*'Future year scaling'!D22-'AutoProduced Heat&amp;Elec'!E20</f>
        <v>24307052306816.668</v>
      </c>
      <c r="F20" s="4">
        <f>'Aggregated Consumption'!$D20*'Future year scaling'!E22-'AutoProduced Heat&amp;Elec'!F20</f>
        <v>24649405156208.484</v>
      </c>
      <c r="G20" s="4">
        <f>'Aggregated Consumption'!$D20*'Future year scaling'!F22-'AutoProduced Heat&amp;Elec'!G20</f>
        <v>24991758005600.184</v>
      </c>
      <c r="H20" s="4">
        <f>'Aggregated Consumption'!$D20*'Future year scaling'!G22-'AutoProduced Heat&amp;Elec'!H20</f>
        <v>25334110854992.004</v>
      </c>
      <c r="I20" s="4">
        <f>'Aggregated Consumption'!$D20*'Future year scaling'!H22-'AutoProduced Heat&amp;Elec'!I20</f>
        <v>25676463704383.816</v>
      </c>
      <c r="J20" s="4">
        <f>'Aggregated Consumption'!$D20*'Future year scaling'!I22-'AutoProduced Heat&amp;Elec'!J20</f>
        <v>25777155718910.836</v>
      </c>
      <c r="K20" s="4">
        <f>'Aggregated Consumption'!$D20*'Future year scaling'!J22-'AutoProduced Heat&amp;Elec'!K20</f>
        <v>25877847733437.828</v>
      </c>
      <c r="L20" s="4">
        <f>'Aggregated Consumption'!$D20*'Future year scaling'!K22-'AutoProduced Heat&amp;Elec'!L20</f>
        <v>25978539747964.816</v>
      </c>
      <c r="M20" s="4">
        <f>'Aggregated Consumption'!$D20*'Future year scaling'!L22-'AutoProduced Heat&amp;Elec'!M20</f>
        <v>26079231762491.809</v>
      </c>
      <c r="N20" s="4">
        <f>'Aggregated Consumption'!$D20*'Future year scaling'!M22-'AutoProduced Heat&amp;Elec'!N20</f>
        <v>26179923777018.797</v>
      </c>
      <c r="O20" s="4">
        <f>'Aggregated Consumption'!$D20*'Future year scaling'!N22-'AutoProduced Heat&amp;Elec'!O20</f>
        <v>26381307806072.832</v>
      </c>
      <c r="P20" s="4">
        <f>'Aggregated Consumption'!$D20*'Future year scaling'!O22-'AutoProduced Heat&amp;Elec'!P20</f>
        <v>26582691835126.813</v>
      </c>
      <c r="Q20" s="4">
        <f>'Aggregated Consumption'!$D20*'Future year scaling'!P22-'AutoProduced Heat&amp;Elec'!Q20</f>
        <v>26784075864180.793</v>
      </c>
      <c r="R20" s="4">
        <f>'Aggregated Consumption'!$D20*'Future year scaling'!Q22-'AutoProduced Heat&amp;Elec'!R20</f>
        <v>26985459893234.77</v>
      </c>
      <c r="S20" s="4">
        <f>'Aggregated Consumption'!$D20*'Future year scaling'!R22-'AutoProduced Heat&amp;Elec'!S20</f>
        <v>27186843922288.75</v>
      </c>
      <c r="T20" s="4">
        <f>'Aggregated Consumption'!$D20*'Future year scaling'!S22-'AutoProduced Heat&amp;Elec'!T20</f>
        <v>27368089548437.348</v>
      </c>
      <c r="U20" s="4">
        <f>'Aggregated Consumption'!$D20*'Future year scaling'!T22-'AutoProduced Heat&amp;Elec'!U20</f>
        <v>27549335174585.945</v>
      </c>
      <c r="V20" s="4">
        <f>'Aggregated Consumption'!$D20*'Future year scaling'!U22-'AutoProduced Heat&amp;Elec'!V20</f>
        <v>27730580800734.543</v>
      </c>
      <c r="W20" s="4">
        <f>'Aggregated Consumption'!$D20*'Future year scaling'!V22-'AutoProduced Heat&amp;Elec'!W20</f>
        <v>27911826426883.145</v>
      </c>
      <c r="X20" s="4">
        <f>'Aggregated Consumption'!$D20*'Future year scaling'!W22-'AutoProduced Heat&amp;Elec'!X20</f>
        <v>28093072053031.746</v>
      </c>
      <c r="Y20" s="4">
        <f>'Aggregated Consumption'!$D20*'Future year scaling'!X22-'AutoProduced Heat&amp;Elec'!Y20</f>
        <v>28193764067558.73</v>
      </c>
      <c r="Z20" s="4">
        <f>'Aggregated Consumption'!$D20*'Future year scaling'!Y22-'AutoProduced Heat&amp;Elec'!Z20</f>
        <v>28294456082085.723</v>
      </c>
      <c r="AA20" s="4">
        <f>'Aggregated Consumption'!$D20*'Future year scaling'!Z22-'AutoProduced Heat&amp;Elec'!AA20</f>
        <v>28395148096612.711</v>
      </c>
      <c r="AB20" s="4">
        <f>'Aggregated Consumption'!$D20*'Future year scaling'!AA22-'AutoProduced Heat&amp;Elec'!AB20</f>
        <v>28495840111139.703</v>
      </c>
      <c r="AC20" s="4">
        <f>'Aggregated Consumption'!$D20*'Future year scaling'!AB22-'AutoProduced Heat&amp;Elec'!AC20</f>
        <v>28596532125666.691</v>
      </c>
      <c r="AD20" s="4">
        <f>'Aggregated Consumption'!$D20*'Future year scaling'!AC22-'AutoProduced Heat&amp;Elec'!AD20</f>
        <v>28616670528572.082</v>
      </c>
      <c r="AE20" s="4">
        <f>'Aggregated Consumption'!$D20*'Future year scaling'!AD22-'AutoProduced Heat&amp;Elec'!AE20</f>
        <v>28636808931477.477</v>
      </c>
      <c r="AF20" s="4">
        <f>'Aggregated Consumption'!$D20*'Future year scaling'!AE22-'AutoProduced Heat&amp;Elec'!AF20</f>
        <v>28656947334382.879</v>
      </c>
      <c r="AG20" s="4">
        <f>'Aggregated Consumption'!$D20*'Future year scaling'!AF22-'AutoProduced Heat&amp;Elec'!AG20</f>
        <v>28677085737288.285</v>
      </c>
      <c r="AH20" s="4">
        <f>'Aggregated Consumption'!$D20*'Future year scaling'!AG22-'AutoProduced Heat&amp;Elec'!AH20</f>
        <v>28697224140193.676</v>
      </c>
      <c r="AI20" s="4">
        <f>'Aggregated Consumption'!$D20*'Future year scaling'!AH22-'AutoProduced Heat&amp;Elec'!AI20</f>
        <v>28475701708234.262</v>
      </c>
      <c r="AJ20" s="4">
        <f>'Aggregated Consumption'!$D20*'Future year scaling'!AI22-'AutoProduced Heat&amp;Elec'!AJ20</f>
        <v>28254179276274.906</v>
      </c>
      <c r="AK20" s="4">
        <f>'Aggregated Consumption'!$D20*'Future year scaling'!AJ22-'AutoProduced Heat&amp;Elec'!AK20</f>
        <v>28032656844315.484</v>
      </c>
      <c r="AL20" s="4">
        <f>'Aggregated Consumption'!$D20*'Future year scaling'!AK22-'AutoProduced Heat&amp;Elec'!AL20</f>
        <v>27811134412356.066</v>
      </c>
      <c r="AM20" s="4">
        <f>'Aggregated Consumption'!$D20*'Future year scaling'!AL22-'AutoProduced Heat&amp;Elec'!AM20</f>
        <v>27589611980396.707</v>
      </c>
    </row>
    <row r="21" spans="1:39">
      <c r="A21" s="4" t="s">
        <v>22</v>
      </c>
      <c r="B21" s="4" t="s">
        <v>6</v>
      </c>
      <c r="C21" s="4">
        <f>'Aggregated Consumption'!$D21*'Future year scaling'!B22-'AutoProduced Heat&amp;Elec'!C21</f>
        <v>28045737868808.961</v>
      </c>
      <c r="D21" s="4">
        <f>'Aggregated Consumption'!$D21*'Future year scaling'!C22-'AutoProduced Heat&amp;Elec'!D21</f>
        <v>28022189810144.977</v>
      </c>
      <c r="E21" s="4">
        <f>'Aggregated Consumption'!$D21*'Future year scaling'!D22-'AutoProduced Heat&amp;Elec'!E21</f>
        <v>28422506807432.75</v>
      </c>
      <c r="F21" s="4">
        <f>'Aggregated Consumption'!$D21*'Future year scaling'!E22-'AutoProduced Heat&amp;Elec'!F21</f>
        <v>28822823804720.574</v>
      </c>
      <c r="G21" s="4">
        <f>'Aggregated Consumption'!$D21*'Future year scaling'!F22-'AutoProduced Heat&amp;Elec'!G21</f>
        <v>29223140802008.262</v>
      </c>
      <c r="H21" s="4">
        <f>'Aggregated Consumption'!$D21*'Future year scaling'!G22-'AutoProduced Heat&amp;Elec'!H21</f>
        <v>29623457799296.086</v>
      </c>
      <c r="I21" s="4">
        <f>'Aggregated Consumption'!$D21*'Future year scaling'!H22-'AutoProduced Heat&amp;Elec'!I21</f>
        <v>30023774796583.902</v>
      </c>
      <c r="J21" s="4">
        <f>'Aggregated Consumption'!$D21*'Future year scaling'!I22-'AutoProduced Heat&amp;Elec'!J21</f>
        <v>30141515089903.871</v>
      </c>
      <c r="K21" s="4">
        <f>'Aggregated Consumption'!$D21*'Future year scaling'!J22-'AutoProduced Heat&amp;Elec'!K21</f>
        <v>30259255383223.805</v>
      </c>
      <c r="L21" s="4">
        <f>'Aggregated Consumption'!$D21*'Future year scaling'!K22-'AutoProduced Heat&amp;Elec'!L21</f>
        <v>30376995676543.73</v>
      </c>
      <c r="M21" s="4">
        <f>'Aggregated Consumption'!$D21*'Future year scaling'!L22-'AutoProduced Heat&amp;Elec'!M21</f>
        <v>30494735969863.66</v>
      </c>
      <c r="N21" s="4">
        <f>'Aggregated Consumption'!$D21*'Future year scaling'!M22-'AutoProduced Heat&amp;Elec'!N21</f>
        <v>30612476263183.594</v>
      </c>
      <c r="O21" s="4">
        <f>'Aggregated Consumption'!$D21*'Future year scaling'!N22-'AutoProduced Heat&amp;Elec'!O21</f>
        <v>30847956849823.52</v>
      </c>
      <c r="P21" s="4">
        <f>'Aggregated Consumption'!$D21*'Future year scaling'!O22-'AutoProduced Heat&amp;Elec'!P21</f>
        <v>31083437436463.383</v>
      </c>
      <c r="Q21" s="4">
        <f>'Aggregated Consumption'!$D21*'Future year scaling'!P22-'AutoProduced Heat&amp;Elec'!Q21</f>
        <v>31318918023103.242</v>
      </c>
      <c r="R21" s="4">
        <f>'Aggregated Consumption'!$D21*'Future year scaling'!Q22-'AutoProduced Heat&amp;Elec'!R21</f>
        <v>31554398609743.102</v>
      </c>
      <c r="S21" s="4">
        <f>'Aggregated Consumption'!$D21*'Future year scaling'!R22-'AutoProduced Heat&amp;Elec'!S21</f>
        <v>31789879196382.965</v>
      </c>
      <c r="T21" s="4">
        <f>'Aggregated Consumption'!$D21*'Future year scaling'!S22-'AutoProduced Heat&amp;Elec'!T21</f>
        <v>32001811724358.855</v>
      </c>
      <c r="U21" s="4">
        <f>'Aggregated Consumption'!$D21*'Future year scaling'!T22-'AutoProduced Heat&amp;Elec'!U21</f>
        <v>32213744252334.746</v>
      </c>
      <c r="V21" s="4">
        <f>'Aggregated Consumption'!$D21*'Future year scaling'!U22-'AutoProduced Heat&amp;Elec'!V21</f>
        <v>32425676780310.641</v>
      </c>
      <c r="W21" s="4">
        <f>'Aggregated Consumption'!$D21*'Future year scaling'!V22-'AutoProduced Heat&amp;Elec'!W21</f>
        <v>32637609308286.543</v>
      </c>
      <c r="X21" s="4">
        <f>'Aggregated Consumption'!$D21*'Future year scaling'!W22-'AutoProduced Heat&amp;Elec'!X21</f>
        <v>32849541836262.434</v>
      </c>
      <c r="Y21" s="4">
        <f>'Aggregated Consumption'!$D21*'Future year scaling'!X22-'AutoProduced Heat&amp;Elec'!Y21</f>
        <v>32967282129582.363</v>
      </c>
      <c r="Z21" s="4">
        <f>'Aggregated Consumption'!$D21*'Future year scaling'!Y22-'AutoProduced Heat&amp;Elec'!Z21</f>
        <v>33085022422902.297</v>
      </c>
      <c r="AA21" s="4">
        <f>'Aggregated Consumption'!$D21*'Future year scaling'!Z22-'AutoProduced Heat&amp;Elec'!AA21</f>
        <v>33202762716222.223</v>
      </c>
      <c r="AB21" s="4">
        <f>'Aggregated Consumption'!$D21*'Future year scaling'!AA22-'AutoProduced Heat&amp;Elec'!AB21</f>
        <v>33320503009542.152</v>
      </c>
      <c r="AC21" s="4">
        <f>'Aggregated Consumption'!$D21*'Future year scaling'!AB22-'AutoProduced Heat&amp;Elec'!AC21</f>
        <v>33438243302862.086</v>
      </c>
      <c r="AD21" s="4">
        <f>'Aggregated Consumption'!$D21*'Future year scaling'!AC22-'AutoProduced Heat&amp;Elec'!AD21</f>
        <v>33461791361526.066</v>
      </c>
      <c r="AE21" s="4">
        <f>'Aggregated Consumption'!$D21*'Future year scaling'!AD22-'AutoProduced Heat&amp;Elec'!AE21</f>
        <v>33485339420190.043</v>
      </c>
      <c r="AF21" s="4">
        <f>'Aggregated Consumption'!$D21*'Future year scaling'!AE22-'AutoProduced Heat&amp;Elec'!AF21</f>
        <v>33508887478854.035</v>
      </c>
      <c r="AG21" s="4">
        <f>'Aggregated Consumption'!$D21*'Future year scaling'!AF22-'AutoProduced Heat&amp;Elec'!AG21</f>
        <v>33532435537518.031</v>
      </c>
      <c r="AH21" s="4">
        <f>'Aggregated Consumption'!$D21*'Future year scaling'!AG22-'AutoProduced Heat&amp;Elec'!AH21</f>
        <v>33555983596182.008</v>
      </c>
      <c r="AI21" s="4">
        <f>'Aggregated Consumption'!$D21*'Future year scaling'!AH22-'AutoProduced Heat&amp;Elec'!AI21</f>
        <v>33296954950878.117</v>
      </c>
      <c r="AJ21" s="4">
        <f>'Aggregated Consumption'!$D21*'Future year scaling'!AI22-'AutoProduced Heat&amp;Elec'!AJ21</f>
        <v>33037926305574.297</v>
      </c>
      <c r="AK21" s="4">
        <f>'Aggregated Consumption'!$D21*'Future year scaling'!AJ22-'AutoProduced Heat&amp;Elec'!AK21</f>
        <v>32778897660270.398</v>
      </c>
      <c r="AL21" s="4">
        <f>'Aggregated Consumption'!$D21*'Future year scaling'!AK22-'AutoProduced Heat&amp;Elec'!AL21</f>
        <v>32519869014966.504</v>
      </c>
      <c r="AM21" s="4">
        <f>'Aggregated Consumption'!$D21*'Future year scaling'!AL22-'AutoProduced Heat&amp;Elec'!AM21</f>
        <v>32260840369662.684</v>
      </c>
    </row>
    <row r="22" spans="1:39">
      <c r="A22" s="4" t="s">
        <v>22</v>
      </c>
      <c r="B22" s="4" t="s">
        <v>8</v>
      </c>
      <c r="C22" s="4">
        <f>'Aggregated Consumption'!$D22*'Future year scaling'!B22-'AutoProduced Heat&amp;Elec'!C22</f>
        <v>26540444847804.805</v>
      </c>
      <c r="D22" s="4">
        <f>'Aggregated Consumption'!$D22*'Future year scaling'!C22-'AutoProduced Heat&amp;Elec'!D22</f>
        <v>26518160679166.852</v>
      </c>
      <c r="E22" s="4">
        <f>'Aggregated Consumption'!$D22*'Future year scaling'!D22-'AutoProduced Heat&amp;Elec'!E22</f>
        <v>26896991546012.082</v>
      </c>
      <c r="F22" s="4">
        <f>'Aggregated Consumption'!$D22*'Future year scaling'!E22-'AutoProduced Heat&amp;Elec'!F22</f>
        <v>27275822412857.359</v>
      </c>
      <c r="G22" s="4">
        <f>'Aggregated Consumption'!$D22*'Future year scaling'!F22-'AutoProduced Heat&amp;Elec'!G22</f>
        <v>27654653279702.504</v>
      </c>
      <c r="H22" s="4">
        <f>'Aggregated Consumption'!$D22*'Future year scaling'!G22-'AutoProduced Heat&amp;Elec'!H22</f>
        <v>28033484146547.785</v>
      </c>
      <c r="I22" s="4">
        <f>'Aggregated Consumption'!$D22*'Future year scaling'!H22-'AutoProduced Heat&amp;Elec'!I22</f>
        <v>28412315013393.059</v>
      </c>
      <c r="J22" s="4">
        <f>'Aggregated Consumption'!$D22*'Future year scaling'!I22-'AutoProduced Heat&amp;Elec'!J22</f>
        <v>28523735856582.863</v>
      </c>
      <c r="K22" s="4">
        <f>'Aggregated Consumption'!$D22*'Future year scaling'!J22-'AutoProduced Heat&amp;Elec'!K22</f>
        <v>28635156699772.633</v>
      </c>
      <c r="L22" s="4">
        <f>'Aggregated Consumption'!$D22*'Future year scaling'!K22-'AutoProduced Heat&amp;Elec'!L22</f>
        <v>28746577542962.402</v>
      </c>
      <c r="M22" s="4">
        <f>'Aggregated Consumption'!$D22*'Future year scaling'!L22-'AutoProduced Heat&amp;Elec'!M22</f>
        <v>28857998386152.176</v>
      </c>
      <c r="N22" s="4">
        <f>'Aggregated Consumption'!$D22*'Future year scaling'!M22-'AutoProduced Heat&amp;Elec'!N22</f>
        <v>28969419229341.945</v>
      </c>
      <c r="O22" s="4">
        <f>'Aggregated Consumption'!$D22*'Future year scaling'!N22-'AutoProduced Heat&amp;Elec'!O22</f>
        <v>29192260915721.551</v>
      </c>
      <c r="P22" s="4">
        <f>'Aggregated Consumption'!$D22*'Future year scaling'!O22-'AutoProduced Heat&amp;Elec'!P22</f>
        <v>29415102602101.09</v>
      </c>
      <c r="Q22" s="4">
        <f>'Aggregated Consumption'!$D22*'Future year scaling'!P22-'AutoProduced Heat&amp;Elec'!Q22</f>
        <v>29637944288480.633</v>
      </c>
      <c r="R22" s="4">
        <f>'Aggregated Consumption'!$D22*'Future year scaling'!Q22-'AutoProduced Heat&amp;Elec'!R22</f>
        <v>29860785974860.172</v>
      </c>
      <c r="S22" s="4">
        <f>'Aggregated Consumption'!$D22*'Future year scaling'!R22-'AutoProduced Heat&amp;Elec'!S22</f>
        <v>30083627661239.711</v>
      </c>
      <c r="T22" s="4">
        <f>'Aggregated Consumption'!$D22*'Future year scaling'!S22-'AutoProduced Heat&amp;Elec'!T22</f>
        <v>30284185178981.316</v>
      </c>
      <c r="U22" s="4">
        <f>'Aggregated Consumption'!$D22*'Future year scaling'!T22-'AutoProduced Heat&amp;Elec'!U22</f>
        <v>30484742696722.918</v>
      </c>
      <c r="V22" s="4">
        <f>'Aggregated Consumption'!$D22*'Future year scaling'!U22-'AutoProduced Heat&amp;Elec'!V22</f>
        <v>30685300214464.523</v>
      </c>
      <c r="W22" s="4">
        <f>'Aggregated Consumption'!$D22*'Future year scaling'!V22-'AutoProduced Heat&amp;Elec'!W22</f>
        <v>30885857732206.137</v>
      </c>
      <c r="X22" s="4">
        <f>'Aggregated Consumption'!$D22*'Future year scaling'!W22-'AutoProduced Heat&amp;Elec'!X22</f>
        <v>31086415249947.738</v>
      </c>
      <c r="Y22" s="4">
        <f>'Aggregated Consumption'!$D22*'Future year scaling'!X22-'AutoProduced Heat&amp;Elec'!Y22</f>
        <v>31197836093137.512</v>
      </c>
      <c r="Z22" s="4">
        <f>'Aggregated Consumption'!$D22*'Future year scaling'!Y22-'AutoProduced Heat&amp;Elec'!Z22</f>
        <v>31309256936327.277</v>
      </c>
      <c r="AA22" s="4">
        <f>'Aggregated Consumption'!$D22*'Future year scaling'!Z22-'AutoProduced Heat&amp;Elec'!AA22</f>
        <v>31420677779517.051</v>
      </c>
      <c r="AB22" s="4">
        <f>'Aggregated Consumption'!$D22*'Future year scaling'!AA22-'AutoProduced Heat&amp;Elec'!AB22</f>
        <v>31532098622706.824</v>
      </c>
      <c r="AC22" s="4">
        <f>'Aggregated Consumption'!$D22*'Future year scaling'!AB22-'AutoProduced Heat&amp;Elec'!AC22</f>
        <v>31643519465896.59</v>
      </c>
      <c r="AD22" s="4">
        <f>'Aggregated Consumption'!$D22*'Future year scaling'!AC22-'AutoProduced Heat&amp;Elec'!AD22</f>
        <v>31665803634534.543</v>
      </c>
      <c r="AE22" s="4">
        <f>'Aggregated Consumption'!$D22*'Future year scaling'!AD22-'AutoProduced Heat&amp;Elec'!AE22</f>
        <v>31688087803172.488</v>
      </c>
      <c r="AF22" s="4">
        <f>'Aggregated Consumption'!$D22*'Future year scaling'!AE22-'AutoProduced Heat&amp;Elec'!AF22</f>
        <v>31710371971810.449</v>
      </c>
      <c r="AG22" s="4">
        <f>'Aggregated Consumption'!$D22*'Future year scaling'!AF22-'AutoProduced Heat&amp;Elec'!AG22</f>
        <v>31732656140448.406</v>
      </c>
      <c r="AH22" s="4">
        <f>'Aggregated Consumption'!$D22*'Future year scaling'!AG22-'AutoProduced Heat&amp;Elec'!AH22</f>
        <v>31754940309086.355</v>
      </c>
      <c r="AI22" s="4">
        <f>'Aggregated Consumption'!$D22*'Future year scaling'!AH22-'AutoProduced Heat&amp;Elec'!AI22</f>
        <v>31509814454068.82</v>
      </c>
      <c r="AJ22" s="4">
        <f>'Aggregated Consumption'!$D22*'Future year scaling'!AI22-'AutoProduced Heat&amp;Elec'!AJ22</f>
        <v>31264688599051.348</v>
      </c>
      <c r="AK22" s="4">
        <f>'Aggregated Consumption'!$D22*'Future year scaling'!AJ22-'AutoProduced Heat&amp;Elec'!AK22</f>
        <v>31019562744033.809</v>
      </c>
      <c r="AL22" s="4">
        <f>'Aggregated Consumption'!$D22*'Future year scaling'!AK22-'AutoProduced Heat&amp;Elec'!AL22</f>
        <v>30774436889016.266</v>
      </c>
      <c r="AM22" s="4">
        <f>'Aggregated Consumption'!$D22*'Future year scaling'!AL22-'AutoProduced Heat&amp;Elec'!AM22</f>
        <v>30529311033998.797</v>
      </c>
    </row>
    <row r="23" spans="1:39">
      <c r="A23" s="4" t="s">
        <v>22</v>
      </c>
      <c r="B23" s="4" t="s">
        <v>5</v>
      </c>
      <c r="C23" s="4">
        <f>'Aggregated Consumption'!$D23*'Future year scaling'!B22-'AutoProduced Heat&amp;Elec'!C23</f>
        <v>9125014702420.0586</v>
      </c>
      <c r="D23" s="4">
        <f>'Aggregated Consumption'!$D23*'Future year scaling'!C22-'AutoProduced Heat&amp;Elec'!D23</f>
        <v>9117353061192.168</v>
      </c>
      <c r="E23" s="4">
        <f>'Aggregated Consumption'!$D23*'Future year scaling'!D22-'AutoProduced Heat&amp;Elec'!E23</f>
        <v>9247600962066.3359</v>
      </c>
      <c r="F23" s="4">
        <f>'Aggregated Consumption'!$D23*'Future year scaling'!E22-'AutoProduced Heat&amp;Elec'!F23</f>
        <v>9377848862940.5215</v>
      </c>
      <c r="G23" s="4">
        <f>'Aggregated Consumption'!$D23*'Future year scaling'!F22-'AutoProduced Heat&amp;Elec'!G23</f>
        <v>9508096763814.666</v>
      </c>
      <c r="H23" s="4">
        <f>'Aggregated Consumption'!$D23*'Future year scaling'!G22-'AutoProduced Heat&amp;Elec'!H23</f>
        <v>9638344664688.8516</v>
      </c>
      <c r="I23" s="4">
        <f>'Aggregated Consumption'!$D23*'Future year scaling'!H22-'AutoProduced Heat&amp;Elec'!I23</f>
        <v>9768592565563.0352</v>
      </c>
      <c r="J23" s="4">
        <f>'Aggregated Consumption'!$D23*'Future year scaling'!I22-'AutoProduced Heat&amp;Elec'!J23</f>
        <v>9806900771702.5098</v>
      </c>
      <c r="K23" s="4">
        <f>'Aggregated Consumption'!$D23*'Future year scaling'!J22-'AutoProduced Heat&amp;Elec'!K23</f>
        <v>9845208977841.9688</v>
      </c>
      <c r="L23" s="4">
        <f>'Aggregated Consumption'!$D23*'Future year scaling'!K22-'AutoProduced Heat&amp;Elec'!L23</f>
        <v>9883517183981.4316</v>
      </c>
      <c r="M23" s="4">
        <f>'Aggregated Consumption'!$D23*'Future year scaling'!L22-'AutoProduced Heat&amp;Elec'!M23</f>
        <v>9921825390120.8906</v>
      </c>
      <c r="N23" s="4">
        <f>'Aggregated Consumption'!$D23*'Future year scaling'!M22-'AutoProduced Heat&amp;Elec'!N23</f>
        <v>9960133596260.3516</v>
      </c>
      <c r="O23" s="4">
        <f>'Aggregated Consumption'!$D23*'Future year scaling'!N22-'AutoProduced Heat&amp;Elec'!O23</f>
        <v>10036750008539.297</v>
      </c>
      <c r="P23" s="4">
        <f>'Aggregated Consumption'!$D23*'Future year scaling'!O22-'AutoProduced Heat&amp;Elec'!P23</f>
        <v>10113366420818.217</v>
      </c>
      <c r="Q23" s="4">
        <f>'Aggregated Consumption'!$D23*'Future year scaling'!P22-'AutoProduced Heat&amp;Elec'!Q23</f>
        <v>10189982833097.139</v>
      </c>
      <c r="R23" s="4">
        <f>'Aggregated Consumption'!$D23*'Future year scaling'!Q22-'AutoProduced Heat&amp;Elec'!R23</f>
        <v>10266599245376.061</v>
      </c>
      <c r="S23" s="4">
        <f>'Aggregated Consumption'!$D23*'Future year scaling'!R22-'AutoProduced Heat&amp;Elec'!S23</f>
        <v>10343215657654.982</v>
      </c>
      <c r="T23" s="4">
        <f>'Aggregated Consumption'!$D23*'Future year scaling'!S22-'AutoProduced Heat&amp;Elec'!T23</f>
        <v>10412170428706.018</v>
      </c>
      <c r="U23" s="4">
        <f>'Aggregated Consumption'!$D23*'Future year scaling'!T22-'AutoProduced Heat&amp;Elec'!U23</f>
        <v>10481125199757.053</v>
      </c>
      <c r="V23" s="4">
        <f>'Aggregated Consumption'!$D23*'Future year scaling'!U22-'AutoProduced Heat&amp;Elec'!V23</f>
        <v>10550079970808.088</v>
      </c>
      <c r="W23" s="4">
        <f>'Aggregated Consumption'!$D23*'Future year scaling'!V22-'AutoProduced Heat&amp;Elec'!W23</f>
        <v>10619034741859.125</v>
      </c>
      <c r="X23" s="4">
        <f>'Aggregated Consumption'!$D23*'Future year scaling'!W22-'AutoProduced Heat&amp;Elec'!X23</f>
        <v>10687989512910.16</v>
      </c>
      <c r="Y23" s="4">
        <f>'Aggregated Consumption'!$D23*'Future year scaling'!X22-'AutoProduced Heat&amp;Elec'!Y23</f>
        <v>10726297719049.621</v>
      </c>
      <c r="Z23" s="4">
        <f>'Aggregated Consumption'!$D23*'Future year scaling'!Y22-'AutoProduced Heat&amp;Elec'!Z23</f>
        <v>10764605925189.08</v>
      </c>
      <c r="AA23" s="4">
        <f>'Aggregated Consumption'!$D23*'Future year scaling'!Z22-'AutoProduced Heat&amp;Elec'!AA23</f>
        <v>10802914131328.543</v>
      </c>
      <c r="AB23" s="4">
        <f>'Aggregated Consumption'!$D23*'Future year scaling'!AA22-'AutoProduced Heat&amp;Elec'!AB23</f>
        <v>10841222337468.002</v>
      </c>
      <c r="AC23" s="4">
        <f>'Aggregated Consumption'!$D23*'Future year scaling'!AB22-'AutoProduced Heat&amp;Elec'!AC23</f>
        <v>10879530543607.463</v>
      </c>
      <c r="AD23" s="4">
        <f>'Aggregated Consumption'!$D23*'Future year scaling'!AC22-'AutoProduced Heat&amp;Elec'!AD23</f>
        <v>10887192184835.354</v>
      </c>
      <c r="AE23" s="4">
        <f>'Aggregated Consumption'!$D23*'Future year scaling'!AD22-'AutoProduced Heat&amp;Elec'!AE23</f>
        <v>10894853826063.244</v>
      </c>
      <c r="AF23" s="4">
        <f>'Aggregated Consumption'!$D23*'Future year scaling'!AE22-'AutoProduced Heat&amp;Elec'!AF23</f>
        <v>10902515467291.139</v>
      </c>
      <c r="AG23" s="4">
        <f>'Aggregated Consumption'!$D23*'Future year scaling'!AF22-'AutoProduced Heat&amp;Elec'!AG23</f>
        <v>10910177108519.033</v>
      </c>
      <c r="AH23" s="4">
        <f>'Aggregated Consumption'!$D23*'Future year scaling'!AG22-'AutoProduced Heat&amp;Elec'!AH23</f>
        <v>10917838749746.922</v>
      </c>
      <c r="AI23" s="4">
        <f>'Aggregated Consumption'!$D23*'Future year scaling'!AH22-'AutoProduced Heat&amp;Elec'!AI23</f>
        <v>10833560696240.096</v>
      </c>
      <c r="AJ23" s="4">
        <f>'Aggregated Consumption'!$D23*'Future year scaling'!AI22-'AutoProduced Heat&amp;Elec'!AJ23</f>
        <v>10749282642733.289</v>
      </c>
      <c r="AK23" s="4">
        <f>'Aggregated Consumption'!$D23*'Future year scaling'!AJ22-'AutoProduced Heat&amp;Elec'!AK23</f>
        <v>10665004589226.459</v>
      </c>
      <c r="AL23" s="4">
        <f>'Aggregated Consumption'!$D23*'Future year scaling'!AK22-'AutoProduced Heat&amp;Elec'!AL23</f>
        <v>10580726535719.629</v>
      </c>
      <c r="AM23" s="4">
        <f>'Aggregated Consumption'!$D23*'Future year scaling'!AL22-'AutoProduced Heat&amp;Elec'!AM23</f>
        <v>10496448482212.824</v>
      </c>
    </row>
    <row r="24" spans="1:39">
      <c r="A24" s="4" t="s">
        <v>22</v>
      </c>
      <c r="B24" s="4" t="s">
        <v>10</v>
      </c>
      <c r="C24" s="4">
        <f>'Aggregated Consumption'!$D24*'Future year scaling'!B22-'AutoProduced Heat&amp;Elec'!C24</f>
        <v>87629154300333.266</v>
      </c>
      <c r="D24" s="4">
        <f>'Aggregated Consumption'!$D24*'Future year scaling'!C22-'AutoProduced Heat&amp;Elec'!D24</f>
        <v>87555578184212.094</v>
      </c>
      <c r="E24" s="4">
        <f>'Aggregated Consumption'!$D24*'Future year scaling'!D22-'AutoProduced Heat&amp;Elec'!E24</f>
        <v>88806372158272.219</v>
      </c>
      <c r="F24" s="4">
        <f>'Aggregated Consumption'!$D24*'Future year scaling'!E22-'AutoProduced Heat&amp;Elec'!F24</f>
        <v>90057166132332.516</v>
      </c>
      <c r="G24" s="4">
        <f>'Aggregated Consumption'!$D24*'Future year scaling'!F22-'AutoProduced Heat&amp;Elec'!G24</f>
        <v>91307960106392.375</v>
      </c>
      <c r="H24" s="4">
        <f>'Aggregated Consumption'!$D24*'Future year scaling'!G22-'AutoProduced Heat&amp;Elec'!H24</f>
        <v>92558754080452.688</v>
      </c>
      <c r="I24" s="4">
        <f>'Aggregated Consumption'!$D24*'Future year scaling'!H22-'AutoProduced Heat&amp;Elec'!I24</f>
        <v>93809548054512.953</v>
      </c>
      <c r="J24" s="4">
        <f>'Aggregated Consumption'!$D24*'Future year scaling'!I22-'AutoProduced Heat&amp;Elec'!J24</f>
        <v>94177428635118.984</v>
      </c>
      <c r="K24" s="4">
        <f>'Aggregated Consumption'!$D24*'Future year scaling'!J22-'AutoProduced Heat&amp;Elec'!K24</f>
        <v>94545309215724.906</v>
      </c>
      <c r="L24" s="4">
        <f>'Aggregated Consumption'!$D24*'Future year scaling'!K22-'AutoProduced Heat&amp;Elec'!L24</f>
        <v>94913189796330.813</v>
      </c>
      <c r="M24" s="4">
        <f>'Aggregated Consumption'!$D24*'Future year scaling'!L22-'AutoProduced Heat&amp;Elec'!M24</f>
        <v>95281070376936.734</v>
      </c>
      <c r="N24" s="4">
        <f>'Aggregated Consumption'!$D24*'Future year scaling'!M22-'AutoProduced Heat&amp;Elec'!N24</f>
        <v>95648950957542.641</v>
      </c>
      <c r="O24" s="4">
        <f>'Aggregated Consumption'!$D24*'Future year scaling'!N22-'AutoProduced Heat&amp;Elec'!O24</f>
        <v>96384712118754.672</v>
      </c>
      <c r="P24" s="4">
        <f>'Aggregated Consumption'!$D24*'Future year scaling'!O22-'AutoProduced Heat&amp;Elec'!P24</f>
        <v>97120473279966.5</v>
      </c>
      <c r="Q24" s="4">
        <f>'Aggregated Consumption'!$D24*'Future year scaling'!P22-'AutoProduced Heat&amp;Elec'!Q24</f>
        <v>97856234441178.328</v>
      </c>
      <c r="R24" s="4">
        <f>'Aggregated Consumption'!$D24*'Future year scaling'!Q22-'AutoProduced Heat&amp;Elec'!R24</f>
        <v>98591995602390.141</v>
      </c>
      <c r="S24" s="4">
        <f>'Aggregated Consumption'!$D24*'Future year scaling'!R22-'AutoProduced Heat&amp;Elec'!S24</f>
        <v>99327756763601.969</v>
      </c>
      <c r="T24" s="4">
        <f>'Aggregated Consumption'!$D24*'Future year scaling'!S22-'AutoProduced Heat&amp;Elec'!T24</f>
        <v>99989941808692.672</v>
      </c>
      <c r="U24" s="4">
        <f>'Aggregated Consumption'!$D24*'Future year scaling'!T22-'AutoProduced Heat&amp;Elec'!U24</f>
        <v>100652126853783.38</v>
      </c>
      <c r="V24" s="4">
        <f>'Aggregated Consumption'!$D24*'Future year scaling'!U22-'AutoProduced Heat&amp;Elec'!V24</f>
        <v>101314311898874.08</v>
      </c>
      <c r="W24" s="4">
        <f>'Aggregated Consumption'!$D24*'Future year scaling'!V22-'AutoProduced Heat&amp;Elec'!W24</f>
        <v>101976496943964.78</v>
      </c>
      <c r="X24" s="4">
        <f>'Aggregated Consumption'!$D24*'Future year scaling'!W22-'AutoProduced Heat&amp;Elec'!X24</f>
        <v>102638681989055.48</v>
      </c>
      <c r="Y24" s="4">
        <f>'Aggregated Consumption'!$D24*'Future year scaling'!X22-'AutoProduced Heat&amp;Elec'!Y24</f>
        <v>103006562569661.39</v>
      </c>
      <c r="Z24" s="4">
        <f>'Aggregated Consumption'!$D24*'Future year scaling'!Y22-'AutoProduced Heat&amp;Elec'!Z24</f>
        <v>103374443150267.31</v>
      </c>
      <c r="AA24" s="4">
        <f>'Aggregated Consumption'!$D24*'Future year scaling'!Z22-'AutoProduced Heat&amp;Elec'!AA24</f>
        <v>103742323730873.22</v>
      </c>
      <c r="AB24" s="4">
        <f>'Aggregated Consumption'!$D24*'Future year scaling'!AA22-'AutoProduced Heat&amp;Elec'!AB24</f>
        <v>104110204311479.14</v>
      </c>
      <c r="AC24" s="4">
        <f>'Aggregated Consumption'!$D24*'Future year scaling'!AB22-'AutoProduced Heat&amp;Elec'!AC24</f>
        <v>104478084892085.05</v>
      </c>
      <c r="AD24" s="4">
        <f>'Aggregated Consumption'!$D24*'Future year scaling'!AC22-'AutoProduced Heat&amp;Elec'!AD24</f>
        <v>104551661008206.22</v>
      </c>
      <c r="AE24" s="4">
        <f>'Aggregated Consumption'!$D24*'Future year scaling'!AD22-'AutoProduced Heat&amp;Elec'!AE24</f>
        <v>104625237124327.38</v>
      </c>
      <c r="AF24" s="4">
        <f>'Aggregated Consumption'!$D24*'Future year scaling'!AE22-'AutoProduced Heat&amp;Elec'!AF24</f>
        <v>104698813240448.58</v>
      </c>
      <c r="AG24" s="4">
        <f>'Aggregated Consumption'!$D24*'Future year scaling'!AF22-'AutoProduced Heat&amp;Elec'!AG24</f>
        <v>104772389356569.8</v>
      </c>
      <c r="AH24" s="4">
        <f>'Aggregated Consumption'!$D24*'Future year scaling'!AG22-'AutoProduced Heat&amp;Elec'!AH24</f>
        <v>104845965472690.95</v>
      </c>
      <c r="AI24" s="4">
        <f>'Aggregated Consumption'!$D24*'Future year scaling'!AH22-'AutoProduced Heat&amp;Elec'!AI24</f>
        <v>104036628195357.81</v>
      </c>
      <c r="AJ24" s="4">
        <f>'Aggregated Consumption'!$D24*'Future year scaling'!AI22-'AutoProduced Heat&amp;Elec'!AJ24</f>
        <v>103227290918024.88</v>
      </c>
      <c r="AK24" s="4">
        <f>'Aggregated Consumption'!$D24*'Future year scaling'!AJ22-'AutoProduced Heat&amp;Elec'!AK24</f>
        <v>102417953640691.72</v>
      </c>
      <c r="AL24" s="4">
        <f>'Aggregated Consumption'!$D24*'Future year scaling'!AK22-'AutoProduced Heat&amp;Elec'!AL24</f>
        <v>101608616363358.55</v>
      </c>
      <c r="AM24" s="4">
        <f>'Aggregated Consumption'!$D24*'Future year scaling'!AL22-'AutoProduced Heat&amp;Elec'!AM24</f>
        <v>100799279086025.63</v>
      </c>
    </row>
    <row r="25" spans="1:39">
      <c r="A25" s="4" t="s">
        <v>22</v>
      </c>
      <c r="B25" s="4" t="s">
        <v>9</v>
      </c>
      <c r="C25" s="4">
        <f>'Aggregated Consumption'!$D25*'Future year scaling'!B22-'AutoProduced Heat&amp;Elec'!C25</f>
        <v>9058133723389.2109</v>
      </c>
      <c r="D25" s="4">
        <f>'Aggregated Consumption'!$D25*'Future year scaling'!C22-'AutoProduced Heat&amp;Elec'!D25</f>
        <v>9050528237475.3672</v>
      </c>
      <c r="E25" s="4">
        <f>'Aggregated Consumption'!$D25*'Future year scaling'!D22-'AutoProduced Heat&amp;Elec'!E25</f>
        <v>9179821498010.7246</v>
      </c>
      <c r="F25" s="4">
        <f>'Aggregated Consumption'!$D25*'Future year scaling'!E22-'AutoProduced Heat&amp;Elec'!F25</f>
        <v>9309114758546.0996</v>
      </c>
      <c r="G25" s="4">
        <f>'Aggregated Consumption'!$D25*'Future year scaling'!F22-'AutoProduced Heat&amp;Elec'!G25</f>
        <v>9438408019081.4297</v>
      </c>
      <c r="H25" s="4">
        <f>'Aggregated Consumption'!$D25*'Future year scaling'!G22-'AutoProduced Heat&amp;Elec'!H25</f>
        <v>9567701279616.8047</v>
      </c>
      <c r="I25" s="4">
        <f>'Aggregated Consumption'!$D25*'Future year scaling'!H22-'AutoProduced Heat&amp;Elec'!I25</f>
        <v>9696994540152.1797</v>
      </c>
      <c r="J25" s="4">
        <f>'Aggregated Consumption'!$D25*'Future year scaling'!I22-'AutoProduced Heat&amp;Elec'!J25</f>
        <v>9735021969721.4121</v>
      </c>
      <c r="K25" s="4">
        <f>'Aggregated Consumption'!$D25*'Future year scaling'!J22-'AutoProduced Heat&amp;Elec'!K25</f>
        <v>9773049399290.6348</v>
      </c>
      <c r="L25" s="4">
        <f>'Aggregated Consumption'!$D25*'Future year scaling'!K22-'AutoProduced Heat&amp;Elec'!L25</f>
        <v>9811076828859.8574</v>
      </c>
      <c r="M25" s="4">
        <f>'Aggregated Consumption'!$D25*'Future year scaling'!L22-'AutoProduced Heat&amp;Elec'!M25</f>
        <v>9849104258429.0781</v>
      </c>
      <c r="N25" s="4">
        <f>'Aggregated Consumption'!$D25*'Future year scaling'!M22-'AutoProduced Heat&amp;Elec'!N25</f>
        <v>9887131687998.3008</v>
      </c>
      <c r="O25" s="4">
        <f>'Aggregated Consumption'!$D25*'Future year scaling'!N22-'AutoProduced Heat&amp;Elec'!O25</f>
        <v>9963186547136.7656</v>
      </c>
      <c r="P25" s="4">
        <f>'Aggregated Consumption'!$D25*'Future year scaling'!O22-'AutoProduced Heat&amp;Elec'!P25</f>
        <v>10039241406275.211</v>
      </c>
      <c r="Q25" s="4">
        <f>'Aggregated Consumption'!$D25*'Future year scaling'!P22-'AutoProduced Heat&amp;Elec'!Q25</f>
        <v>10115296265413.656</v>
      </c>
      <c r="R25" s="4">
        <f>'Aggregated Consumption'!$D25*'Future year scaling'!Q22-'AutoProduced Heat&amp;Elec'!R25</f>
        <v>10191351124552.102</v>
      </c>
      <c r="S25" s="4">
        <f>'Aggregated Consumption'!$D25*'Future year scaling'!R22-'AutoProduced Heat&amp;Elec'!S25</f>
        <v>10267405983690.545</v>
      </c>
      <c r="T25" s="4">
        <f>'Aggregated Consumption'!$D25*'Future year scaling'!S22-'AutoProduced Heat&amp;Elec'!T25</f>
        <v>10335855356915.15</v>
      </c>
      <c r="U25" s="4">
        <f>'Aggregated Consumption'!$D25*'Future year scaling'!T22-'AutoProduced Heat&amp;Elec'!U25</f>
        <v>10404304730139.756</v>
      </c>
      <c r="V25" s="4">
        <f>'Aggregated Consumption'!$D25*'Future year scaling'!U22-'AutoProduced Heat&amp;Elec'!V25</f>
        <v>10472754103364.361</v>
      </c>
      <c r="W25" s="4">
        <f>'Aggregated Consumption'!$D25*'Future year scaling'!V22-'AutoProduced Heat&amp;Elec'!W25</f>
        <v>10541203476588.969</v>
      </c>
      <c r="X25" s="4">
        <f>'Aggregated Consumption'!$D25*'Future year scaling'!W22-'AutoProduced Heat&amp;Elec'!X25</f>
        <v>10609652849813.574</v>
      </c>
      <c r="Y25" s="4">
        <f>'Aggregated Consumption'!$D25*'Future year scaling'!X22-'AutoProduced Heat&amp;Elec'!Y25</f>
        <v>10647680279382.797</v>
      </c>
      <c r="Z25" s="4">
        <f>'Aggregated Consumption'!$D25*'Future year scaling'!Y22-'AutoProduced Heat&amp;Elec'!Z25</f>
        <v>10685707708952.018</v>
      </c>
      <c r="AA25" s="4">
        <f>'Aggregated Consumption'!$D25*'Future year scaling'!Z22-'AutoProduced Heat&amp;Elec'!AA25</f>
        <v>10723735138521.24</v>
      </c>
      <c r="AB25" s="4">
        <f>'Aggregated Consumption'!$D25*'Future year scaling'!AA22-'AutoProduced Heat&amp;Elec'!AB25</f>
        <v>10761762568090.463</v>
      </c>
      <c r="AC25" s="4">
        <f>'Aggregated Consumption'!$D25*'Future year scaling'!AB22-'AutoProduced Heat&amp;Elec'!AC25</f>
        <v>10799789997659.686</v>
      </c>
      <c r="AD25" s="4">
        <f>'Aggregated Consumption'!$D25*'Future year scaling'!AC22-'AutoProduced Heat&amp;Elec'!AD25</f>
        <v>10807395483573.527</v>
      </c>
      <c r="AE25" s="4">
        <f>'Aggregated Consumption'!$D25*'Future year scaling'!AD22-'AutoProduced Heat&amp;Elec'!AE25</f>
        <v>10815000969487.369</v>
      </c>
      <c r="AF25" s="4">
        <f>'Aggregated Consumption'!$D25*'Future year scaling'!AE22-'AutoProduced Heat&amp;Elec'!AF25</f>
        <v>10822606455401.217</v>
      </c>
      <c r="AG25" s="4">
        <f>'Aggregated Consumption'!$D25*'Future year scaling'!AF22-'AutoProduced Heat&amp;Elec'!AG25</f>
        <v>10830211941315.063</v>
      </c>
      <c r="AH25" s="4">
        <f>'Aggregated Consumption'!$D25*'Future year scaling'!AG22-'AutoProduced Heat&amp;Elec'!AH25</f>
        <v>10837817427228.904</v>
      </c>
      <c r="AI25" s="4">
        <f>'Aggregated Consumption'!$D25*'Future year scaling'!AH22-'AutoProduced Heat&amp;Elec'!AI25</f>
        <v>10754157082176.604</v>
      </c>
      <c r="AJ25" s="4">
        <f>'Aggregated Consumption'!$D25*'Future year scaling'!AI22-'AutoProduced Heat&amp;Elec'!AJ25</f>
        <v>10670496737124.322</v>
      </c>
      <c r="AK25" s="4">
        <f>'Aggregated Consumption'!$D25*'Future year scaling'!AJ22-'AutoProduced Heat&amp;Elec'!AK25</f>
        <v>10586836392072.018</v>
      </c>
      <c r="AL25" s="4">
        <f>'Aggregated Consumption'!$D25*'Future year scaling'!AK22-'AutoProduced Heat&amp;Elec'!AL25</f>
        <v>10503176047019.711</v>
      </c>
      <c r="AM25" s="4">
        <f>'Aggregated Consumption'!$D25*'Future year scaling'!AL22-'AutoProduced Heat&amp;Elec'!AM25</f>
        <v>10419515701967.434</v>
      </c>
    </row>
    <row r="26" spans="1:39">
      <c r="A26" s="4" t="s">
        <v>26</v>
      </c>
      <c r="B26" s="4" t="s">
        <v>11</v>
      </c>
      <c r="C26" s="4">
        <f>'Aggregated Consumption'!$D26*'Future year scaling'!B23-'AutoProduced Heat&amp;Elec'!C46</f>
        <v>771157867462.91101</v>
      </c>
      <c r="D26" s="4">
        <f>'Aggregated Consumption'!$D26*'Future year scaling'!C23-'AutoProduced Heat&amp;Elec'!D46</f>
        <v>743284691530.52197</v>
      </c>
      <c r="E26" s="4">
        <f>'Aggregated Consumption'!$D26*'Future year scaling'!D23-'AutoProduced Heat&amp;Elec'!E46</f>
        <v>724702574242.25623</v>
      </c>
      <c r="F26" s="4">
        <f>'Aggregated Consumption'!$D26*'Future year scaling'!E23-'AutoProduced Heat&amp;Elec'!F46</f>
        <v>706120456953.99036</v>
      </c>
      <c r="G26" s="4">
        <f>'Aggregated Consumption'!$D26*'Future year scaling'!F23-'AutoProduced Heat&amp;Elec'!G46</f>
        <v>687538339665.73108</v>
      </c>
      <c r="H26" s="4">
        <f>'Aggregated Consumption'!$D26*'Future year scaling'!G23-'AutoProduced Heat&amp;Elec'!H46</f>
        <v>668956222377.46533</v>
      </c>
      <c r="I26" s="4">
        <f>'Aggregated Consumption'!$D26*'Future year scaling'!H23-'AutoProduced Heat&amp;Elec'!I46</f>
        <v>650374105089.20605</v>
      </c>
      <c r="J26" s="4">
        <f>'Aggregated Consumption'!$D26*'Future year scaling'!I23-'AutoProduced Heat&amp;Elec'!J46</f>
        <v>631791987800.94006</v>
      </c>
      <c r="K26" s="4">
        <f>'Aggregated Consumption'!$D26*'Future year scaling'!J23-'AutoProduced Heat&amp;Elec'!K46</f>
        <v>613209870512.68091</v>
      </c>
      <c r="L26" s="4">
        <f>'Aggregated Consumption'!$D26*'Future year scaling'!K23-'AutoProduced Heat&amp;Elec'!L46</f>
        <v>594627753224.41492</v>
      </c>
      <c r="M26" s="4">
        <f>'Aggregated Consumption'!$D26*'Future year scaling'!L23-'AutoProduced Heat&amp;Elec'!M46</f>
        <v>576045635936.14917</v>
      </c>
      <c r="N26" s="4">
        <f>'Aggregated Consumption'!$D26*'Future year scaling'!M23-'AutoProduced Heat&amp;Elec'!N46</f>
        <v>557463518647.89001</v>
      </c>
      <c r="O26" s="4">
        <f>'Aggregated Consumption'!$D26*'Future year scaling'!N23-'AutoProduced Heat&amp;Elec'!O46</f>
        <v>552817989325.82178</v>
      </c>
      <c r="P26" s="4">
        <f>'Aggregated Consumption'!$D26*'Future year scaling'!O23-'AutoProduced Heat&amp;Elec'!P46</f>
        <v>548172460003.75702</v>
      </c>
      <c r="Q26" s="4">
        <f>'Aggregated Consumption'!$D26*'Future year scaling'!P23-'AutoProduced Heat&amp;Elec'!Q46</f>
        <v>543526930681.69055</v>
      </c>
      <c r="R26" s="4">
        <f>'Aggregated Consumption'!$D26*'Future year scaling'!Q23-'AutoProduced Heat&amp;Elec'!R46</f>
        <v>538881401359.62573</v>
      </c>
      <c r="S26" s="4">
        <f>'Aggregated Consumption'!$D26*'Future year scaling'!R23-'AutoProduced Heat&amp;Elec'!S46</f>
        <v>534235872037.55933</v>
      </c>
      <c r="T26" s="4">
        <f>'Aggregated Consumption'!$D26*'Future year scaling'!S23-'AutoProduced Heat&amp;Elec'!T46</f>
        <v>524944813393.42639</v>
      </c>
      <c r="U26" s="4">
        <f>'Aggregated Consumption'!$D26*'Future year scaling'!T23-'AutoProduced Heat&amp;Elec'!U46</f>
        <v>515653754749.29663</v>
      </c>
      <c r="V26" s="4">
        <f>'Aggregated Consumption'!$D26*'Future year scaling'!U23-'AutoProduced Heat&amp;Elec'!V46</f>
        <v>506362696105.16376</v>
      </c>
      <c r="W26" s="4">
        <f>'Aggregated Consumption'!$D26*'Future year scaling'!V23-'AutoProduced Heat&amp;Elec'!W46</f>
        <v>497071637461.03412</v>
      </c>
      <c r="X26" s="4">
        <f>'Aggregated Consumption'!$D26*'Future year scaling'!W23-'AutoProduced Heat&amp;Elec'!X46</f>
        <v>487780578816.90112</v>
      </c>
      <c r="Y26" s="4">
        <f>'Aggregated Consumption'!$D26*'Future year scaling'!X23-'AutoProduced Heat&amp;Elec'!Y46</f>
        <v>483135049494.83636</v>
      </c>
      <c r="Z26" s="4">
        <f>'Aggregated Consumption'!$D26*'Future year scaling'!Y23-'AutoProduced Heat&amp;Elec'!Z46</f>
        <v>478489520172.7699</v>
      </c>
      <c r="AA26" s="4">
        <f>'Aggregated Consumption'!$D26*'Future year scaling'!Z23-'AutoProduced Heat&amp;Elec'!AA46</f>
        <v>473843990850.70508</v>
      </c>
      <c r="AB26" s="4">
        <f>'Aggregated Consumption'!$D26*'Future year scaling'!AA23-'AutoProduced Heat&amp;Elec'!AB46</f>
        <v>469198461528.63861</v>
      </c>
      <c r="AC26" s="4">
        <f>'Aggregated Consumption'!$D26*'Future year scaling'!AB23-'AutoProduced Heat&amp;Elec'!AC46</f>
        <v>464552932206.57214</v>
      </c>
      <c r="AD26" s="4">
        <f>'Aggregated Consumption'!$D26*'Future year scaling'!AC23-'AutoProduced Heat&amp;Elec'!AD46</f>
        <v>459907402884.50903</v>
      </c>
      <c r="AE26" s="4">
        <f>'Aggregated Consumption'!$D26*'Future year scaling'!AD23-'AutoProduced Heat&amp;Elec'!AE46</f>
        <v>455261873562.4425</v>
      </c>
      <c r="AF26" s="4">
        <f>'Aggregated Consumption'!$D26*'Future year scaling'!AE23-'AutoProduced Heat&amp;Elec'!AF46</f>
        <v>450616344240.37769</v>
      </c>
      <c r="AG26" s="4">
        <f>'Aggregated Consumption'!$D26*'Future year scaling'!AF23-'AutoProduced Heat&amp;Elec'!AG46</f>
        <v>445970814918.31128</v>
      </c>
      <c r="AH26" s="4">
        <f>'Aggregated Consumption'!$D26*'Future year scaling'!AG23-'AutoProduced Heat&amp;Elec'!AH46</f>
        <v>441325285596.24646</v>
      </c>
      <c r="AI26" s="4">
        <f>'Aggregated Consumption'!$D26*'Future year scaling'!AH23-'AutoProduced Heat&amp;Elec'!AI46</f>
        <v>432034226952.11353</v>
      </c>
      <c r="AJ26" s="4">
        <f>'Aggregated Consumption'!$D26*'Future year scaling'!AI23-'AutoProduced Heat&amp;Elec'!AJ46</f>
        <v>422743168307.98389</v>
      </c>
      <c r="AK26" s="4">
        <f>'Aggregated Consumption'!$D26*'Future year scaling'!AJ23-'AutoProduced Heat&amp;Elec'!AK46</f>
        <v>413452109663.85101</v>
      </c>
      <c r="AL26" s="4">
        <f>'Aggregated Consumption'!$D26*'Future year scaling'!AK23-'AutoProduced Heat&amp;Elec'!AL46</f>
        <v>404161051019.71802</v>
      </c>
      <c r="AM26" s="4">
        <f>'Aggregated Consumption'!$D26*'Future year scaling'!AL23-'AutoProduced Heat&amp;Elec'!AM46</f>
        <v>394869992375.58844</v>
      </c>
    </row>
    <row r="27" spans="1:39">
      <c r="A27" s="4" t="s">
        <v>26</v>
      </c>
      <c r="B27" s="4" t="s">
        <v>4</v>
      </c>
      <c r="C27" s="4">
        <f>'Aggregated Consumption'!$D27*'Future year scaling'!B22-'AutoProduced Heat&amp;Elec'!C47</f>
        <v>1139599959695.1907</v>
      </c>
      <c r="D27" s="4">
        <f>'Aggregated Consumption'!$D27*'Future year scaling'!C22-'AutoProduced Heat&amp;Elec'!D47</f>
        <v>1138643116739.9473</v>
      </c>
      <c r="E27" s="4">
        <f>'Aggregated Consumption'!$D27*'Future year scaling'!D22-'AutoProduced Heat&amp;Elec'!E47</f>
        <v>1154909446979.0886</v>
      </c>
      <c r="F27" s="4">
        <f>'Aggregated Consumption'!$D27*'Future year scaling'!E22-'AutoProduced Heat&amp;Elec'!F47</f>
        <v>1171175777218.2324</v>
      </c>
      <c r="G27" s="4">
        <f>'Aggregated Consumption'!$D27*'Future year scaling'!F22-'AutoProduced Heat&amp;Elec'!G47</f>
        <v>1187442107457.3706</v>
      </c>
      <c r="H27" s="4">
        <f>'Aggregated Consumption'!$D27*'Future year scaling'!G22-'AutoProduced Heat&amp;Elec'!H47</f>
        <v>1203708437696.5142</v>
      </c>
      <c r="I27" s="4">
        <f>'Aggregated Consumption'!$D27*'Future year scaling'!H22-'AutoProduced Heat&amp;Elec'!I47</f>
        <v>1219974767935.6577</v>
      </c>
      <c r="J27" s="4">
        <f>'Aggregated Consumption'!$D27*'Future year scaling'!I22-'AutoProduced Heat&amp;Elec'!J47</f>
        <v>1224758982711.8772</v>
      </c>
      <c r="K27" s="4">
        <f>'Aggregated Consumption'!$D27*'Future year scaling'!J22-'AutoProduced Heat&amp;Elec'!K47</f>
        <v>1229543197488.0952</v>
      </c>
      <c r="L27" s="4">
        <f>'Aggregated Consumption'!$D27*'Future year scaling'!K22-'AutoProduced Heat&amp;Elec'!L47</f>
        <v>1234327412264.3132</v>
      </c>
      <c r="M27" s="4">
        <f>'Aggregated Consumption'!$D27*'Future year scaling'!L22-'AutoProduced Heat&amp;Elec'!M47</f>
        <v>1239111627040.531</v>
      </c>
      <c r="N27" s="4">
        <f>'Aggregated Consumption'!$D27*'Future year scaling'!M22-'AutoProduced Heat&amp;Elec'!N47</f>
        <v>1243895841816.749</v>
      </c>
      <c r="O27" s="4">
        <f>'Aggregated Consumption'!$D27*'Future year scaling'!N22-'AutoProduced Heat&amp;Elec'!O47</f>
        <v>1253464271369.188</v>
      </c>
      <c r="P27" s="4">
        <f>'Aggregated Consumption'!$D27*'Future year scaling'!O22-'AutoProduced Heat&amp;Elec'!P47</f>
        <v>1263032700921.624</v>
      </c>
      <c r="Q27" s="4">
        <f>'Aggregated Consumption'!$D27*'Future year scaling'!P22-'AutoProduced Heat&amp;Elec'!Q47</f>
        <v>1272601130474.0598</v>
      </c>
      <c r="R27" s="4">
        <f>'Aggregated Consumption'!$D27*'Future year scaling'!Q22-'AutoProduced Heat&amp;Elec'!R47</f>
        <v>1282169560026.4958</v>
      </c>
      <c r="S27" s="4">
        <f>'Aggregated Consumption'!$D27*'Future year scaling'!R22-'AutoProduced Heat&amp;Elec'!S47</f>
        <v>1291737989578.9319</v>
      </c>
      <c r="T27" s="4">
        <f>'Aggregated Consumption'!$D27*'Future year scaling'!S22-'AutoProduced Heat&amp;Elec'!T47</f>
        <v>1300349576176.125</v>
      </c>
      <c r="U27" s="4">
        <f>'Aggregated Consumption'!$D27*'Future year scaling'!T22-'AutoProduced Heat&amp;Elec'!U47</f>
        <v>1308961162773.3181</v>
      </c>
      <c r="V27" s="4">
        <f>'Aggregated Consumption'!$D27*'Future year scaling'!U22-'AutoProduced Heat&amp;Elec'!V47</f>
        <v>1317572749370.5112</v>
      </c>
      <c r="W27" s="4">
        <f>'Aggregated Consumption'!$D27*'Future year scaling'!V22-'AutoProduced Heat&amp;Elec'!W47</f>
        <v>1326184335967.7046</v>
      </c>
      <c r="X27" s="4">
        <f>'Aggregated Consumption'!$D27*'Future year scaling'!W22-'AutoProduced Heat&amp;Elec'!X47</f>
        <v>1334795922564.8977</v>
      </c>
      <c r="Y27" s="4">
        <f>'Aggregated Consumption'!$D27*'Future year scaling'!X22-'AutoProduced Heat&amp;Elec'!Y47</f>
        <v>1339580137341.1157</v>
      </c>
      <c r="Z27" s="4">
        <f>'Aggregated Consumption'!$D27*'Future year scaling'!Y22-'AutoProduced Heat&amp;Elec'!Z47</f>
        <v>1344364352117.334</v>
      </c>
      <c r="AA27" s="4">
        <f>'Aggregated Consumption'!$D27*'Future year scaling'!Z22-'AutoProduced Heat&amp;Elec'!AA47</f>
        <v>1349148566893.552</v>
      </c>
      <c r="AB27" s="4">
        <f>'Aggregated Consumption'!$D27*'Future year scaling'!AA22-'AutoProduced Heat&amp;Elec'!AB47</f>
        <v>1353932781669.7698</v>
      </c>
      <c r="AC27" s="4">
        <f>'Aggregated Consumption'!$D27*'Future year scaling'!AB22-'AutoProduced Heat&amp;Elec'!AC47</f>
        <v>1358716996445.9878</v>
      </c>
      <c r="AD27" s="4">
        <f>'Aggregated Consumption'!$D27*'Future year scaling'!AC22-'AutoProduced Heat&amp;Elec'!AD47</f>
        <v>1359673839401.2312</v>
      </c>
      <c r="AE27" s="4">
        <f>'Aggregated Consumption'!$D27*'Future year scaling'!AD22-'AutoProduced Heat&amp;Elec'!AE47</f>
        <v>1360630682356.4746</v>
      </c>
      <c r="AF27" s="4">
        <f>'Aggregated Consumption'!$D27*'Future year scaling'!AE22-'AutoProduced Heat&amp;Elec'!AF47</f>
        <v>1361587525311.7185</v>
      </c>
      <c r="AG27" s="4">
        <f>'Aggregated Consumption'!$D27*'Future year scaling'!AF22-'AutoProduced Heat&amp;Elec'!AG47</f>
        <v>1362544368266.9622</v>
      </c>
      <c r="AH27" s="4">
        <f>'Aggregated Consumption'!$D27*'Future year scaling'!AG22-'AutoProduced Heat&amp;Elec'!AH47</f>
        <v>1363501211222.2056</v>
      </c>
      <c r="AI27" s="4">
        <f>'Aggregated Consumption'!$D27*'Future year scaling'!AH22-'AutoProduced Heat&amp;Elec'!AI47</f>
        <v>1352975938714.5242</v>
      </c>
      <c r="AJ27" s="4">
        <f>'Aggregated Consumption'!$D27*'Future year scaling'!AI22-'AutoProduced Heat&amp;Elec'!AJ47</f>
        <v>1342450666206.8455</v>
      </c>
      <c r="AK27" s="4">
        <f>'Aggregated Consumption'!$D27*'Future year scaling'!AJ22-'AutoProduced Heat&amp;Elec'!AK47</f>
        <v>1331925393699.1641</v>
      </c>
      <c r="AL27" s="4">
        <f>'Aggregated Consumption'!$D27*'Future year scaling'!AK22-'AutoProduced Heat&amp;Elec'!AL47</f>
        <v>1321400121191.4824</v>
      </c>
      <c r="AM27" s="4">
        <f>'Aggregated Consumption'!$D27*'Future year scaling'!AL22-'AutoProduced Heat&amp;Elec'!AM47</f>
        <v>1310874848683.8037</v>
      </c>
    </row>
    <row r="28" spans="1:39">
      <c r="A28" s="4" t="s">
        <v>26</v>
      </c>
      <c r="B28" s="4" t="s">
        <v>7</v>
      </c>
      <c r="C28" s="4">
        <f>'Aggregated Consumption'!$D28*'Future year scaling'!B22-'AutoProduced Heat&amp;Elec'!C48</f>
        <v>17027165713581.074</v>
      </c>
      <c r="D28" s="4">
        <f>'Aggregated Consumption'!$D28*'Future year scaling'!C22-'AutoProduced Heat&amp;Elec'!D48</f>
        <v>17012869184854.307</v>
      </c>
      <c r="E28" s="4">
        <f>'Aggregated Consumption'!$D28*'Future year scaling'!D22-'AutoProduced Heat&amp;Elec'!E48</f>
        <v>17255910173209.361</v>
      </c>
      <c r="F28" s="4">
        <f>'Aggregated Consumption'!$D28*'Future year scaling'!E22-'AutoProduced Heat&amp;Elec'!F48</f>
        <v>17498951161564.449</v>
      </c>
      <c r="G28" s="4">
        <f>'Aggregated Consumption'!$D28*'Future year scaling'!F22-'AutoProduced Heat&amp;Elec'!G48</f>
        <v>17741992149919.449</v>
      </c>
      <c r="H28" s="4">
        <f>'Aggregated Consumption'!$D28*'Future year scaling'!G22-'AutoProduced Heat&amp;Elec'!H48</f>
        <v>17985033138274.535</v>
      </c>
      <c r="I28" s="4">
        <f>'Aggregated Consumption'!$D28*'Future year scaling'!H22-'AutoProduced Heat&amp;Elec'!I48</f>
        <v>18228074126629.617</v>
      </c>
      <c r="J28" s="4">
        <f>'Aggregated Consumption'!$D28*'Future year scaling'!I22-'AutoProduced Heat&amp;Elec'!J48</f>
        <v>18299556770263.477</v>
      </c>
      <c r="K28" s="4">
        <f>'Aggregated Consumption'!$D28*'Future year scaling'!J22-'AutoProduced Heat&amp;Elec'!K48</f>
        <v>18371039413897.313</v>
      </c>
      <c r="L28" s="4">
        <f>'Aggregated Consumption'!$D28*'Future year scaling'!K22-'AutoProduced Heat&amp;Elec'!L48</f>
        <v>18442522057531.152</v>
      </c>
      <c r="M28" s="4">
        <f>'Aggregated Consumption'!$D28*'Future year scaling'!L22-'AutoProduced Heat&amp;Elec'!M48</f>
        <v>18514004701164.992</v>
      </c>
      <c r="N28" s="4">
        <f>'Aggregated Consumption'!$D28*'Future year scaling'!M22-'AutoProduced Heat&amp;Elec'!N48</f>
        <v>18585487344798.828</v>
      </c>
      <c r="O28" s="4">
        <f>'Aggregated Consumption'!$D28*'Future year scaling'!N22-'AutoProduced Heat&amp;Elec'!O48</f>
        <v>18728452632066.543</v>
      </c>
      <c r="P28" s="4">
        <f>'Aggregated Consumption'!$D28*'Future year scaling'!O22-'AutoProduced Heat&amp;Elec'!P48</f>
        <v>18871417919334.219</v>
      </c>
      <c r="Q28" s="4">
        <f>'Aggregated Consumption'!$D28*'Future year scaling'!P22-'AutoProduced Heat&amp;Elec'!Q48</f>
        <v>19014383206601.895</v>
      </c>
      <c r="R28" s="4">
        <f>'Aggregated Consumption'!$D28*'Future year scaling'!Q22-'AutoProduced Heat&amp;Elec'!R48</f>
        <v>19157348493869.566</v>
      </c>
      <c r="S28" s="4">
        <f>'Aggregated Consumption'!$D28*'Future year scaling'!R22-'AutoProduced Heat&amp;Elec'!S48</f>
        <v>19300313781137.246</v>
      </c>
      <c r="T28" s="4">
        <f>'Aggregated Consumption'!$D28*'Future year scaling'!S22-'AutoProduced Heat&amp;Elec'!T48</f>
        <v>19428982539678.164</v>
      </c>
      <c r="U28" s="4">
        <f>'Aggregated Consumption'!$D28*'Future year scaling'!T22-'AutoProduced Heat&amp;Elec'!U48</f>
        <v>19557651298219.086</v>
      </c>
      <c r="V28" s="4">
        <f>'Aggregated Consumption'!$D28*'Future year scaling'!U22-'AutoProduced Heat&amp;Elec'!V48</f>
        <v>19686320056760</v>
      </c>
      <c r="W28" s="4">
        <f>'Aggregated Consumption'!$D28*'Future year scaling'!V22-'AutoProduced Heat&amp;Elec'!W48</f>
        <v>19814988815300.922</v>
      </c>
      <c r="X28" s="4">
        <f>'Aggregated Consumption'!$D28*'Future year scaling'!W22-'AutoProduced Heat&amp;Elec'!X48</f>
        <v>19943657573841.844</v>
      </c>
      <c r="Y28" s="4">
        <f>'Aggregated Consumption'!$D28*'Future year scaling'!X22-'AutoProduced Heat&amp;Elec'!Y48</f>
        <v>20015140217475.68</v>
      </c>
      <c r="Z28" s="4">
        <f>'Aggregated Consumption'!$D28*'Future year scaling'!Y22-'AutoProduced Heat&amp;Elec'!Z48</f>
        <v>20086622861109.52</v>
      </c>
      <c r="AA28" s="4">
        <f>'Aggregated Consumption'!$D28*'Future year scaling'!Z22-'AutoProduced Heat&amp;Elec'!AA48</f>
        <v>20158105504743.359</v>
      </c>
      <c r="AB28" s="4">
        <f>'Aggregated Consumption'!$D28*'Future year scaling'!AA22-'AutoProduced Heat&amp;Elec'!AB48</f>
        <v>20229588148377.191</v>
      </c>
      <c r="AC28" s="4">
        <f>'Aggregated Consumption'!$D28*'Future year scaling'!AB22-'AutoProduced Heat&amp;Elec'!AC48</f>
        <v>20301070792011.031</v>
      </c>
      <c r="AD28" s="4">
        <f>'Aggregated Consumption'!$D28*'Future year scaling'!AC22-'AutoProduced Heat&amp;Elec'!AD48</f>
        <v>20315367320737.793</v>
      </c>
      <c r="AE28" s="4">
        <f>'Aggregated Consumption'!$D28*'Future year scaling'!AD22-'AutoProduced Heat&amp;Elec'!AE48</f>
        <v>20329663849464.555</v>
      </c>
      <c r="AF28" s="4">
        <f>'Aggregated Consumption'!$D28*'Future year scaling'!AE22-'AutoProduced Heat&amp;Elec'!AF48</f>
        <v>20343960378191.332</v>
      </c>
      <c r="AG28" s="4">
        <f>'Aggregated Consumption'!$D28*'Future year scaling'!AF22-'AutoProduced Heat&amp;Elec'!AG48</f>
        <v>20358256906918.102</v>
      </c>
      <c r="AH28" s="4">
        <f>'Aggregated Consumption'!$D28*'Future year scaling'!AG22-'AutoProduced Heat&amp;Elec'!AH48</f>
        <v>20372553435644.863</v>
      </c>
      <c r="AI28" s="4">
        <f>'Aggregated Consumption'!$D28*'Future year scaling'!AH22-'AutoProduced Heat&amp;Elec'!AI48</f>
        <v>20215291619650.398</v>
      </c>
      <c r="AJ28" s="4">
        <f>'Aggregated Consumption'!$D28*'Future year scaling'!AI22-'AutoProduced Heat&amp;Elec'!AJ48</f>
        <v>20058029803655.969</v>
      </c>
      <c r="AK28" s="4">
        <f>'Aggregated Consumption'!$D28*'Future year scaling'!AJ22-'AutoProduced Heat&amp;Elec'!AK48</f>
        <v>19900767987661.496</v>
      </c>
      <c r="AL28" s="4">
        <f>'Aggregated Consumption'!$D28*'Future year scaling'!AK22-'AutoProduced Heat&amp;Elec'!AL48</f>
        <v>19743506171667.023</v>
      </c>
      <c r="AM28" s="4">
        <f>'Aggregated Consumption'!$D28*'Future year scaling'!AL22-'AutoProduced Heat&amp;Elec'!AM48</f>
        <v>19586244355672.594</v>
      </c>
    </row>
    <row r="29" spans="1:39">
      <c r="A29" s="4" t="s">
        <v>26</v>
      </c>
      <c r="B29" s="4" t="s">
        <v>6</v>
      </c>
      <c r="C29" s="4">
        <f>'Aggregated Consumption'!$D29*'Future year scaling'!B22-'AutoProduced Heat&amp;Elec'!C49</f>
        <v>8036321821038.4912</v>
      </c>
      <c r="D29" s="4">
        <f>'Aggregated Consumption'!$D29*'Future year scaling'!C22-'AutoProduced Heat&amp;Elec'!D49</f>
        <v>8029574279627.041</v>
      </c>
      <c r="E29" s="4">
        <f>'Aggregated Consumption'!$D29*'Future year scaling'!D22-'AutoProduced Heat&amp;Elec'!E49</f>
        <v>8144282483621.71</v>
      </c>
      <c r="F29" s="4">
        <f>'Aggregated Consumption'!$D29*'Future year scaling'!E22-'AutoProduced Heat&amp;Elec'!F49</f>
        <v>8258990687616.3926</v>
      </c>
      <c r="G29" s="4">
        <f>'Aggregated Consumption'!$D29*'Future year scaling'!F22-'AutoProduced Heat&amp;Elec'!G49</f>
        <v>8373698891611.0371</v>
      </c>
      <c r="H29" s="4">
        <f>'Aggregated Consumption'!$D29*'Future year scaling'!G22-'AutoProduced Heat&amp;Elec'!H49</f>
        <v>8488407095605.7197</v>
      </c>
      <c r="I29" s="4">
        <f>'Aggregated Consumption'!$D29*'Future year scaling'!H22-'AutoProduced Heat&amp;Elec'!I49</f>
        <v>8603115299600.4004</v>
      </c>
      <c r="J29" s="4">
        <f>'Aggregated Consumption'!$D29*'Future year scaling'!I22-'AutoProduced Heat&amp;Elec'!J49</f>
        <v>8636853006657.666</v>
      </c>
      <c r="K29" s="4">
        <f>'Aggregated Consumption'!$D29*'Future year scaling'!J22-'AutoProduced Heat&amp;Elec'!K49</f>
        <v>8670590713714.9209</v>
      </c>
      <c r="L29" s="4">
        <f>'Aggregated Consumption'!$D29*'Future year scaling'!K22-'AutoProduced Heat&amp;Elec'!L49</f>
        <v>8704328420772.1748</v>
      </c>
      <c r="M29" s="4">
        <f>'Aggregated Consumption'!$D29*'Future year scaling'!L22-'AutoProduced Heat&amp;Elec'!M49</f>
        <v>8738066127829.4297</v>
      </c>
      <c r="N29" s="4">
        <f>'Aggregated Consumption'!$D29*'Future year scaling'!M22-'AutoProduced Heat&amp;Elec'!N49</f>
        <v>8771803834886.6846</v>
      </c>
      <c r="O29" s="4">
        <f>'Aggregated Consumption'!$D29*'Future year scaling'!N22-'AutoProduced Heat&amp;Elec'!O49</f>
        <v>8839279249001.2129</v>
      </c>
      <c r="P29" s="4">
        <f>'Aggregated Consumption'!$D29*'Future year scaling'!O22-'AutoProduced Heat&amp;Elec'!P49</f>
        <v>8906754663115.7227</v>
      </c>
      <c r="Q29" s="4">
        <f>'Aggregated Consumption'!$D29*'Future year scaling'!P22-'AutoProduced Heat&amp;Elec'!Q49</f>
        <v>8974230077230.2305</v>
      </c>
      <c r="R29" s="4">
        <f>'Aggregated Consumption'!$D29*'Future year scaling'!Q22-'AutoProduced Heat&amp;Elec'!R49</f>
        <v>9041705491344.7402</v>
      </c>
      <c r="S29" s="4">
        <f>'Aggregated Consumption'!$D29*'Future year scaling'!R22-'AutoProduced Heat&amp;Elec'!S49</f>
        <v>9109180905459.25</v>
      </c>
      <c r="T29" s="4">
        <f>'Aggregated Consumption'!$D29*'Future year scaling'!S22-'AutoProduced Heat&amp;Elec'!T49</f>
        <v>9169908778162.3145</v>
      </c>
      <c r="U29" s="4">
        <f>'Aggregated Consumption'!$D29*'Future year scaling'!T22-'AutoProduced Heat&amp;Elec'!U49</f>
        <v>9230636650865.377</v>
      </c>
      <c r="V29" s="4">
        <f>'Aggregated Consumption'!$D29*'Future year scaling'!U22-'AutoProduced Heat&amp;Elec'!V49</f>
        <v>9291364523568.4395</v>
      </c>
      <c r="W29" s="4">
        <f>'Aggregated Consumption'!$D29*'Future year scaling'!V22-'AutoProduced Heat&amp;Elec'!W49</f>
        <v>9352092396271.5059</v>
      </c>
      <c r="X29" s="4">
        <f>'Aggregated Consumption'!$D29*'Future year scaling'!W22-'AutoProduced Heat&amp;Elec'!X49</f>
        <v>9412820268974.5684</v>
      </c>
      <c r="Y29" s="4">
        <f>'Aggregated Consumption'!$D29*'Future year scaling'!X22-'AutoProduced Heat&amp;Elec'!Y49</f>
        <v>9446557976031.8242</v>
      </c>
      <c r="Z29" s="4">
        <f>'Aggregated Consumption'!$D29*'Future year scaling'!Y22-'AutoProduced Heat&amp;Elec'!Z49</f>
        <v>9480295683089.0781</v>
      </c>
      <c r="AA29" s="4">
        <f>'Aggregated Consumption'!$D29*'Future year scaling'!Z22-'AutoProduced Heat&amp;Elec'!AA49</f>
        <v>9514033390146.332</v>
      </c>
      <c r="AB29" s="4">
        <f>'Aggregated Consumption'!$D29*'Future year scaling'!AA22-'AutoProduced Heat&amp;Elec'!AB49</f>
        <v>9547771097203.5879</v>
      </c>
      <c r="AC29" s="4">
        <f>'Aggregated Consumption'!$D29*'Future year scaling'!AB22-'AutoProduced Heat&amp;Elec'!AC49</f>
        <v>9581508804260.8418</v>
      </c>
      <c r="AD29" s="4">
        <f>'Aggregated Consumption'!$D29*'Future year scaling'!AC22-'AutoProduced Heat&amp;Elec'!AD49</f>
        <v>9588256345672.291</v>
      </c>
      <c r="AE29" s="4">
        <f>'Aggregated Consumption'!$D29*'Future year scaling'!AD22-'AutoProduced Heat&amp;Elec'!AE49</f>
        <v>9595003887083.7402</v>
      </c>
      <c r="AF29" s="4">
        <f>'Aggregated Consumption'!$D29*'Future year scaling'!AE22-'AutoProduced Heat&amp;Elec'!AF49</f>
        <v>9601751428495.1934</v>
      </c>
      <c r="AG29" s="4">
        <f>'Aggregated Consumption'!$D29*'Future year scaling'!AF22-'AutoProduced Heat&amp;Elec'!AG49</f>
        <v>9608498969906.6465</v>
      </c>
      <c r="AH29" s="4">
        <f>'Aggregated Consumption'!$D29*'Future year scaling'!AG22-'AutoProduced Heat&amp;Elec'!AH49</f>
        <v>9615246511318.0957</v>
      </c>
      <c r="AI29" s="4">
        <f>'Aggregated Consumption'!$D29*'Future year scaling'!AH22-'AutoProduced Heat&amp;Elec'!AI49</f>
        <v>9541023555792.1211</v>
      </c>
      <c r="AJ29" s="4">
        <f>'Aggregated Consumption'!$D29*'Future year scaling'!AI22-'AutoProduced Heat&amp;Elec'!AJ49</f>
        <v>9466800600266.1699</v>
      </c>
      <c r="AK29" s="4">
        <f>'Aggregated Consumption'!$D29*'Future year scaling'!AJ22-'AutoProduced Heat&amp;Elec'!AK49</f>
        <v>9392577644740.1953</v>
      </c>
      <c r="AL29" s="4">
        <f>'Aggregated Consumption'!$D29*'Future year scaling'!AK22-'AutoProduced Heat&amp;Elec'!AL49</f>
        <v>9318354689214.2227</v>
      </c>
      <c r="AM29" s="4">
        <f>'Aggregated Consumption'!$D29*'Future year scaling'!AL22-'AutoProduced Heat&amp;Elec'!AM49</f>
        <v>9244131733688.2676</v>
      </c>
    </row>
    <row r="30" spans="1:39">
      <c r="A30" s="4" t="s">
        <v>26</v>
      </c>
      <c r="B30" s="4" t="s">
        <v>8</v>
      </c>
      <c r="C30" s="4">
        <f>'Aggregated Consumption'!$D30*'Future year scaling'!B22-'AutoProduced Heat&amp;Elec'!C50</f>
        <v>3535330401279.9673</v>
      </c>
      <c r="D30" s="4">
        <f>'Aggregated Consumption'!$D30*'Future year scaling'!C22-'AutoProduced Heat&amp;Elec'!D50</f>
        <v>3532362029826.3325</v>
      </c>
      <c r="E30" s="4">
        <f>'Aggregated Consumption'!$D30*'Future year scaling'!D22-'AutoProduced Heat&amp;Elec'!E50</f>
        <v>3582824344538.1353</v>
      </c>
      <c r="F30" s="4">
        <f>'Aggregated Consumption'!$D30*'Future year scaling'!E22-'AutoProduced Heat&amp;Elec'!F50</f>
        <v>3633286659249.9448</v>
      </c>
      <c r="G30" s="4">
        <f>'Aggregated Consumption'!$D30*'Future year scaling'!F22-'AutoProduced Heat&amp;Elec'!G50</f>
        <v>3683748973961.7378</v>
      </c>
      <c r="H30" s="4">
        <f>'Aggregated Consumption'!$D30*'Future year scaling'!G22-'AutoProduced Heat&amp;Elec'!H50</f>
        <v>3734211288673.5474</v>
      </c>
      <c r="I30" s="4">
        <f>'Aggregated Consumption'!$D30*'Future year scaling'!H22-'AutoProduced Heat&amp;Elec'!I50</f>
        <v>3784673603385.3564</v>
      </c>
      <c r="J30" s="4">
        <f>'Aggregated Consumption'!$D30*'Future year scaling'!I22-'AutoProduced Heat&amp;Elec'!J50</f>
        <v>3799515460653.5381</v>
      </c>
      <c r="K30" s="4">
        <f>'Aggregated Consumption'!$D30*'Future year scaling'!J22-'AutoProduced Heat&amp;Elec'!K50</f>
        <v>3814357317921.7148</v>
      </c>
      <c r="L30" s="4">
        <f>'Aggregated Consumption'!$D30*'Future year scaling'!K22-'AutoProduced Heat&amp;Elec'!L50</f>
        <v>3829199175189.8921</v>
      </c>
      <c r="M30" s="4">
        <f>'Aggregated Consumption'!$D30*'Future year scaling'!L22-'AutoProduced Heat&amp;Elec'!M50</f>
        <v>3844041032458.0693</v>
      </c>
      <c r="N30" s="4">
        <f>'Aggregated Consumption'!$D30*'Future year scaling'!M22-'AutoProduced Heat&amp;Elec'!N50</f>
        <v>3858882889726.2461</v>
      </c>
      <c r="O30" s="4">
        <f>'Aggregated Consumption'!$D30*'Future year scaling'!N22-'AutoProduced Heat&amp;Elec'!O50</f>
        <v>3888566604262.6089</v>
      </c>
      <c r="P30" s="4">
        <f>'Aggregated Consumption'!$D30*'Future year scaling'!O22-'AutoProduced Heat&amp;Elec'!P50</f>
        <v>3918250318798.9629</v>
      </c>
      <c r="Q30" s="4">
        <f>'Aggregated Consumption'!$D30*'Future year scaling'!P22-'AutoProduced Heat&amp;Elec'!Q50</f>
        <v>3947934033335.3169</v>
      </c>
      <c r="R30" s="4">
        <f>'Aggregated Consumption'!$D30*'Future year scaling'!Q22-'AutoProduced Heat&amp;Elec'!R50</f>
        <v>3977617747871.6709</v>
      </c>
      <c r="S30" s="4">
        <f>'Aggregated Consumption'!$D30*'Future year scaling'!R22-'AutoProduced Heat&amp;Elec'!S50</f>
        <v>4007301462408.0244</v>
      </c>
      <c r="T30" s="4">
        <f>'Aggregated Consumption'!$D30*'Future year scaling'!S22-'AutoProduced Heat&amp;Elec'!T50</f>
        <v>4034016805490.7456</v>
      </c>
      <c r="U30" s="4">
        <f>'Aggregated Consumption'!$D30*'Future year scaling'!T22-'AutoProduced Heat&amp;Elec'!U50</f>
        <v>4060732148573.4673</v>
      </c>
      <c r="V30" s="4">
        <f>'Aggregated Consumption'!$D30*'Future year scaling'!U22-'AutoProduced Heat&amp;Elec'!V50</f>
        <v>4087447491656.188</v>
      </c>
      <c r="W30" s="4">
        <f>'Aggregated Consumption'!$D30*'Future year scaling'!V22-'AutoProduced Heat&amp;Elec'!W50</f>
        <v>4114162834738.9097</v>
      </c>
      <c r="X30" s="4">
        <f>'Aggregated Consumption'!$D30*'Future year scaling'!W22-'AutoProduced Heat&amp;Elec'!X50</f>
        <v>4140878177821.6304</v>
      </c>
      <c r="Y30" s="4">
        <f>'Aggregated Consumption'!$D30*'Future year scaling'!X22-'AutoProduced Heat&amp;Elec'!Y50</f>
        <v>4155720035089.8071</v>
      </c>
      <c r="Z30" s="4">
        <f>'Aggregated Consumption'!$D30*'Future year scaling'!Y22-'AutoProduced Heat&amp;Elec'!Z50</f>
        <v>4170561892357.9849</v>
      </c>
      <c r="AA30" s="4">
        <f>'Aggregated Consumption'!$D30*'Future year scaling'!Z22-'AutoProduced Heat&amp;Elec'!AA50</f>
        <v>4185403749626.1616</v>
      </c>
      <c r="AB30" s="4">
        <f>'Aggregated Consumption'!$D30*'Future year scaling'!AA22-'AutoProduced Heat&amp;Elec'!AB50</f>
        <v>4200245606894.3384</v>
      </c>
      <c r="AC30" s="4">
        <f>'Aggregated Consumption'!$D30*'Future year scaling'!AB22-'AutoProduced Heat&amp;Elec'!AC50</f>
        <v>4215087464162.5161</v>
      </c>
      <c r="AD30" s="4">
        <f>'Aggregated Consumption'!$D30*'Future year scaling'!AC22-'AutoProduced Heat&amp;Elec'!AD50</f>
        <v>4218055835616.1504</v>
      </c>
      <c r="AE30" s="4">
        <f>'Aggregated Consumption'!$D30*'Future year scaling'!AD22-'AutoProduced Heat&amp;Elec'!AE50</f>
        <v>4221024207069.7852</v>
      </c>
      <c r="AF30" s="4">
        <f>'Aggregated Consumption'!$D30*'Future year scaling'!AE22-'AutoProduced Heat&amp;Elec'!AF50</f>
        <v>4223992578523.4214</v>
      </c>
      <c r="AG30" s="4">
        <f>'Aggregated Consumption'!$D30*'Future year scaling'!AF22-'AutoProduced Heat&amp;Elec'!AG50</f>
        <v>4226960949977.0576</v>
      </c>
      <c r="AH30" s="4">
        <f>'Aggregated Consumption'!$D30*'Future year scaling'!AG22-'AutoProduced Heat&amp;Elec'!AH50</f>
        <v>4229929321430.6919</v>
      </c>
      <c r="AI30" s="4">
        <f>'Aggregated Consumption'!$D30*'Future year scaling'!AH22-'AutoProduced Heat&amp;Elec'!AI50</f>
        <v>4197277235440.6968</v>
      </c>
      <c r="AJ30" s="4">
        <f>'Aggregated Consumption'!$D30*'Future year scaling'!AI22-'AutoProduced Heat&amp;Elec'!AJ50</f>
        <v>4164625149450.7109</v>
      </c>
      <c r="AK30" s="4">
        <f>'Aggregated Consumption'!$D30*'Future year scaling'!AJ22-'AutoProduced Heat&amp;Elec'!AK50</f>
        <v>4131973063460.7148</v>
      </c>
      <c r="AL30" s="4">
        <f>'Aggregated Consumption'!$D30*'Future year scaling'!AK22-'AutoProduced Heat&amp;Elec'!AL50</f>
        <v>4099320977470.7197</v>
      </c>
      <c r="AM30" s="4">
        <f>'Aggregated Consumption'!$D30*'Future year scaling'!AL22-'AutoProduced Heat&amp;Elec'!AM50</f>
        <v>4066668891480.7324</v>
      </c>
    </row>
    <row r="31" spans="1:39">
      <c r="A31" s="4" t="s">
        <v>26</v>
      </c>
      <c r="B31" s="4" t="s">
        <v>5</v>
      </c>
      <c r="C31" s="4">
        <f>'Aggregated Consumption'!$D31*'Future year scaling'!B22-'AutoProduced Heat&amp;Elec'!C51</f>
        <v>1322964163736.3716</v>
      </c>
      <c r="D31" s="4">
        <f>'Aggregated Consumption'!$D31*'Future year scaling'!C22-'AutoProduced Heat&amp;Elec'!D51</f>
        <v>1321853362591.3372</v>
      </c>
      <c r="E31" s="4">
        <f>'Aggregated Consumption'!$D31*'Future year scaling'!D22-'AutoProduced Heat&amp;Elec'!E51</f>
        <v>1340736982056.9272</v>
      </c>
      <c r="F31" s="4">
        <f>'Aggregated Consumption'!$D31*'Future year scaling'!E22-'AutoProduced Heat&amp;Elec'!F51</f>
        <v>1359620601522.5195</v>
      </c>
      <c r="G31" s="4">
        <f>'Aggregated Consumption'!$D31*'Future year scaling'!F22-'AutoProduced Heat&amp;Elec'!G51</f>
        <v>1378504220988.1055</v>
      </c>
      <c r="H31" s="4">
        <f>'Aggregated Consumption'!$D31*'Future year scaling'!G22-'AutoProduced Heat&amp;Elec'!H51</f>
        <v>1397387840453.6978</v>
      </c>
      <c r="I31" s="4">
        <f>'Aggregated Consumption'!$D31*'Future year scaling'!H22-'AutoProduced Heat&amp;Elec'!I51</f>
        <v>1416271459919.2898</v>
      </c>
      <c r="J31" s="4">
        <f>'Aggregated Consumption'!$D31*'Future year scaling'!I22-'AutoProduced Heat&amp;Elec'!J51</f>
        <v>1421825465644.4651</v>
      </c>
      <c r="K31" s="4">
        <f>'Aggregated Consumption'!$D31*'Future year scaling'!J22-'AutoProduced Heat&amp;Elec'!K51</f>
        <v>1427379471369.6384</v>
      </c>
      <c r="L31" s="4">
        <f>'Aggregated Consumption'!$D31*'Future year scaling'!K22-'AutoProduced Heat&amp;Elec'!L51</f>
        <v>1432933477094.8118</v>
      </c>
      <c r="M31" s="4">
        <f>'Aggregated Consumption'!$D31*'Future year scaling'!L22-'AutoProduced Heat&amp;Elec'!M51</f>
        <v>1438487482819.9851</v>
      </c>
      <c r="N31" s="4">
        <f>'Aggregated Consumption'!$D31*'Future year scaling'!M22-'AutoProduced Heat&amp;Elec'!N51</f>
        <v>1444041488545.1584</v>
      </c>
      <c r="O31" s="4">
        <f>'Aggregated Consumption'!$D31*'Future year scaling'!N22-'AutoProduced Heat&amp;Elec'!O51</f>
        <v>1455149499995.5083</v>
      </c>
      <c r="P31" s="4">
        <f>'Aggregated Consumption'!$D31*'Future year scaling'!O22-'AutoProduced Heat&amp;Elec'!P51</f>
        <v>1466257511445.8552</v>
      </c>
      <c r="Q31" s="4">
        <f>'Aggregated Consumption'!$D31*'Future year scaling'!P22-'AutoProduced Heat&amp;Elec'!Q51</f>
        <v>1477365522896.2021</v>
      </c>
      <c r="R31" s="4">
        <f>'Aggregated Consumption'!$D31*'Future year scaling'!Q22-'AutoProduced Heat&amp;Elec'!R51</f>
        <v>1488473534346.5488</v>
      </c>
      <c r="S31" s="4">
        <f>'Aggregated Consumption'!$D31*'Future year scaling'!R22-'AutoProduced Heat&amp;Elec'!S51</f>
        <v>1499581545796.8955</v>
      </c>
      <c r="T31" s="4">
        <f>'Aggregated Consumption'!$D31*'Future year scaling'!S22-'AutoProduced Heat&amp;Elec'!T51</f>
        <v>1509578756102.2083</v>
      </c>
      <c r="U31" s="4">
        <f>'Aggregated Consumption'!$D31*'Future year scaling'!T22-'AutoProduced Heat&amp;Elec'!U51</f>
        <v>1519575966407.5215</v>
      </c>
      <c r="V31" s="4">
        <f>'Aggregated Consumption'!$D31*'Future year scaling'!U22-'AutoProduced Heat&amp;Elec'!V51</f>
        <v>1529573176712.8342</v>
      </c>
      <c r="W31" s="4">
        <f>'Aggregated Consumption'!$D31*'Future year scaling'!V22-'AutoProduced Heat&amp;Elec'!W51</f>
        <v>1539570387018.1475</v>
      </c>
      <c r="X31" s="4">
        <f>'Aggregated Consumption'!$D31*'Future year scaling'!W22-'AutoProduced Heat&amp;Elec'!X51</f>
        <v>1549567597323.4604</v>
      </c>
      <c r="Y31" s="4">
        <f>'Aggregated Consumption'!$D31*'Future year scaling'!X22-'AutoProduced Heat&amp;Elec'!Y51</f>
        <v>1555121603048.6338</v>
      </c>
      <c r="Z31" s="4">
        <f>'Aggregated Consumption'!$D31*'Future year scaling'!Y22-'AutoProduced Heat&amp;Elec'!Z51</f>
        <v>1560675608773.8071</v>
      </c>
      <c r="AA31" s="4">
        <f>'Aggregated Consumption'!$D31*'Future year scaling'!Z22-'AutoProduced Heat&amp;Elec'!AA51</f>
        <v>1566229614498.9805</v>
      </c>
      <c r="AB31" s="4">
        <f>'Aggregated Consumption'!$D31*'Future year scaling'!AA22-'AutoProduced Heat&amp;Elec'!AB51</f>
        <v>1571783620224.1538</v>
      </c>
      <c r="AC31" s="4">
        <f>'Aggregated Consumption'!$D31*'Future year scaling'!AB22-'AutoProduced Heat&amp;Elec'!AC51</f>
        <v>1577337625949.3271</v>
      </c>
      <c r="AD31" s="4">
        <f>'Aggregated Consumption'!$D31*'Future year scaling'!AC22-'AutoProduced Heat&amp;Elec'!AD51</f>
        <v>1578448427094.3618</v>
      </c>
      <c r="AE31" s="4">
        <f>'Aggregated Consumption'!$D31*'Future year scaling'!AD22-'AutoProduced Heat&amp;Elec'!AE51</f>
        <v>1579559228239.396</v>
      </c>
      <c r="AF31" s="4">
        <f>'Aggregated Consumption'!$D31*'Future year scaling'!AE22-'AutoProduced Heat&amp;Elec'!AF51</f>
        <v>1580670029384.4309</v>
      </c>
      <c r="AG31" s="4">
        <f>'Aggregated Consumption'!$D31*'Future year scaling'!AF22-'AutoProduced Heat&amp;Elec'!AG51</f>
        <v>1581780830529.4661</v>
      </c>
      <c r="AH31" s="4">
        <f>'Aggregated Consumption'!$D31*'Future year scaling'!AG22-'AutoProduced Heat&amp;Elec'!AH51</f>
        <v>1582891631674.5002</v>
      </c>
      <c r="AI31" s="4">
        <f>'Aggregated Consumption'!$D31*'Future year scaling'!AH22-'AutoProduced Heat&amp;Elec'!AI51</f>
        <v>1570672819079.1169</v>
      </c>
      <c r="AJ31" s="4">
        <f>'Aggregated Consumption'!$D31*'Future year scaling'!AI22-'AutoProduced Heat&amp;Elec'!AJ51</f>
        <v>1558454006483.7366</v>
      </c>
      <c r="AK31" s="4">
        <f>'Aggregated Consumption'!$D31*'Future year scaling'!AJ22-'AutoProduced Heat&amp;Elec'!AK51</f>
        <v>1546235193888.3528</v>
      </c>
      <c r="AL31" s="4">
        <f>'Aggregated Consumption'!$D31*'Future year scaling'!AK22-'AutoProduced Heat&amp;Elec'!AL51</f>
        <v>1534016381292.9692</v>
      </c>
      <c r="AM31" s="4">
        <f>'Aggregated Consumption'!$D31*'Future year scaling'!AL22-'AutoProduced Heat&amp;Elec'!AM51</f>
        <v>1521797568697.5889</v>
      </c>
    </row>
    <row r="32" spans="1:39">
      <c r="A32" s="4" t="s">
        <v>26</v>
      </c>
      <c r="B32" s="4" t="s">
        <v>10</v>
      </c>
      <c r="C32" s="4">
        <f>'Aggregated Consumption'!$D32*'Future year scaling'!B22-'AutoProduced Heat&amp;Elec'!C52</f>
        <v>42445385867233.578</v>
      </c>
      <c r="D32" s="4">
        <f>'Aggregated Consumption'!$D32*'Future year scaling'!C22-'AutoProduced Heat&amp;Elec'!D52</f>
        <v>42409747424020.125</v>
      </c>
      <c r="E32" s="4">
        <f>'Aggregated Consumption'!$D32*'Future year scaling'!D22-'AutoProduced Heat&amp;Elec'!E52</f>
        <v>43015600958648.961</v>
      </c>
      <c r="F32" s="4">
        <f>'Aggregated Consumption'!$D32*'Future year scaling'!E22-'AutoProduced Heat&amp;Elec'!F52</f>
        <v>43621454493277.883</v>
      </c>
      <c r="G32" s="4">
        <f>'Aggregated Consumption'!$D32*'Future year scaling'!F22-'AutoProduced Heat&amp;Elec'!G52</f>
        <v>44227308027906.586</v>
      </c>
      <c r="H32" s="4">
        <f>'Aggregated Consumption'!$D32*'Future year scaling'!G22-'AutoProduced Heat&amp;Elec'!H52</f>
        <v>44833161562535.508</v>
      </c>
      <c r="I32" s="4">
        <f>'Aggregated Consumption'!$D32*'Future year scaling'!H22-'AutoProduced Heat&amp;Elec'!I52</f>
        <v>45439015097164.422</v>
      </c>
      <c r="J32" s="4">
        <f>'Aggregated Consumption'!$D32*'Future year scaling'!I22-'AutoProduced Heat&amp;Elec'!J52</f>
        <v>45617207313231.773</v>
      </c>
      <c r="K32" s="4">
        <f>'Aggregated Consumption'!$D32*'Future year scaling'!J22-'AutoProduced Heat&amp;Elec'!K52</f>
        <v>45795399529299.078</v>
      </c>
      <c r="L32" s="4">
        <f>'Aggregated Consumption'!$D32*'Future year scaling'!K22-'AutoProduced Heat&amp;Elec'!L52</f>
        <v>45973591745366.375</v>
      </c>
      <c r="M32" s="4">
        <f>'Aggregated Consumption'!$D32*'Future year scaling'!L22-'AutoProduced Heat&amp;Elec'!M52</f>
        <v>46151783961433.68</v>
      </c>
      <c r="N32" s="4">
        <f>'Aggregated Consumption'!$D32*'Future year scaling'!M22-'AutoProduced Heat&amp;Elec'!N52</f>
        <v>46329976177500.977</v>
      </c>
      <c r="O32" s="4">
        <f>'Aggregated Consumption'!$D32*'Future year scaling'!N22-'AutoProduced Heat&amp;Elec'!O52</f>
        <v>46686360609635.688</v>
      </c>
      <c r="P32" s="4">
        <f>'Aggregated Consumption'!$D32*'Future year scaling'!O22-'AutoProduced Heat&amp;Elec'!P52</f>
        <v>47042745041770.289</v>
      </c>
      <c r="Q32" s="4">
        <f>'Aggregated Consumption'!$D32*'Future year scaling'!P22-'AutoProduced Heat&amp;Elec'!Q52</f>
        <v>47399129473904.891</v>
      </c>
      <c r="R32" s="4">
        <f>'Aggregated Consumption'!$D32*'Future year scaling'!Q22-'AutoProduced Heat&amp;Elec'!R52</f>
        <v>47755513906039.492</v>
      </c>
      <c r="S32" s="4">
        <f>'Aggregated Consumption'!$D32*'Future year scaling'!R22-'AutoProduced Heat&amp;Elec'!S52</f>
        <v>48111898338174.094</v>
      </c>
      <c r="T32" s="4">
        <f>'Aggregated Consumption'!$D32*'Future year scaling'!S22-'AutoProduced Heat&amp;Elec'!T52</f>
        <v>48432644327095.266</v>
      </c>
      <c r="U32" s="4">
        <f>'Aggregated Consumption'!$D32*'Future year scaling'!T22-'AutoProduced Heat&amp;Elec'!U52</f>
        <v>48753390316016.445</v>
      </c>
      <c r="V32" s="4">
        <f>'Aggregated Consumption'!$D32*'Future year scaling'!U22-'AutoProduced Heat&amp;Elec'!V52</f>
        <v>49074136304937.609</v>
      </c>
      <c r="W32" s="4">
        <f>'Aggregated Consumption'!$D32*'Future year scaling'!V22-'AutoProduced Heat&amp;Elec'!W52</f>
        <v>49394882293858.789</v>
      </c>
      <c r="X32" s="4">
        <f>'Aggregated Consumption'!$D32*'Future year scaling'!W22-'AutoProduced Heat&amp;Elec'!X52</f>
        <v>49715628282779.953</v>
      </c>
      <c r="Y32" s="4">
        <f>'Aggregated Consumption'!$D32*'Future year scaling'!X22-'AutoProduced Heat&amp;Elec'!Y52</f>
        <v>49893820498847.266</v>
      </c>
      <c r="Z32" s="4">
        <f>'Aggregated Consumption'!$D32*'Future year scaling'!Y22-'AutoProduced Heat&amp;Elec'!Z52</f>
        <v>50072012714914.563</v>
      </c>
      <c r="AA32" s="4">
        <f>'Aggregated Consumption'!$D32*'Future year scaling'!Z22-'AutoProduced Heat&amp;Elec'!AA52</f>
        <v>50250204930981.867</v>
      </c>
      <c r="AB32" s="4">
        <f>'Aggregated Consumption'!$D32*'Future year scaling'!AA22-'AutoProduced Heat&amp;Elec'!AB52</f>
        <v>50428397147049.172</v>
      </c>
      <c r="AC32" s="4">
        <f>'Aggregated Consumption'!$D32*'Future year scaling'!AB22-'AutoProduced Heat&amp;Elec'!AC52</f>
        <v>50606589363116.469</v>
      </c>
      <c r="AD32" s="4">
        <f>'Aggregated Consumption'!$D32*'Future year scaling'!AC22-'AutoProduced Heat&amp;Elec'!AD52</f>
        <v>50642227806329.922</v>
      </c>
      <c r="AE32" s="4">
        <f>'Aggregated Consumption'!$D32*'Future year scaling'!AD22-'AutoProduced Heat&amp;Elec'!AE52</f>
        <v>50677866249543.367</v>
      </c>
      <c r="AF32" s="4">
        <f>'Aggregated Consumption'!$D32*'Future year scaling'!AE22-'AutoProduced Heat&amp;Elec'!AF52</f>
        <v>50713504692756.844</v>
      </c>
      <c r="AG32" s="4">
        <f>'Aggregated Consumption'!$D32*'Future year scaling'!AF22-'AutoProduced Heat&amp;Elec'!AG52</f>
        <v>50749143135970.313</v>
      </c>
      <c r="AH32" s="4">
        <f>'Aggregated Consumption'!$D32*'Future year scaling'!AG22-'AutoProduced Heat&amp;Elec'!AH52</f>
        <v>50784781579183.758</v>
      </c>
      <c r="AI32" s="4">
        <f>'Aggregated Consumption'!$D32*'Future year scaling'!AH22-'AutoProduced Heat&amp;Elec'!AI52</f>
        <v>50392758703835.633</v>
      </c>
      <c r="AJ32" s="4">
        <f>'Aggregated Consumption'!$D32*'Future year scaling'!AI22-'AutoProduced Heat&amp;Elec'!AJ52</f>
        <v>50000735828487.602</v>
      </c>
      <c r="AK32" s="4">
        <f>'Aggregated Consumption'!$D32*'Future year scaling'!AJ22-'AutoProduced Heat&amp;Elec'!AK52</f>
        <v>49608712953139.469</v>
      </c>
      <c r="AL32" s="4">
        <f>'Aggregated Consumption'!$D32*'Future year scaling'!AK22-'AutoProduced Heat&amp;Elec'!AL52</f>
        <v>49216690077791.328</v>
      </c>
      <c r="AM32" s="4">
        <f>'Aggregated Consumption'!$D32*'Future year scaling'!AL22-'AutoProduced Heat&amp;Elec'!AM52</f>
        <v>48824667202443.297</v>
      </c>
    </row>
    <row r="33" spans="1:39">
      <c r="A33" s="4" t="s">
        <v>26</v>
      </c>
      <c r="B33" s="4" t="s">
        <v>9</v>
      </c>
      <c r="C33" s="4">
        <f>'Aggregated Consumption'!$D33*'Future year scaling'!B22-'AutoProduced Heat&amp;Elec'!C53</f>
        <v>656341029418.43311</v>
      </c>
      <c r="D33" s="4">
        <f>'Aggregated Consumption'!$D33*'Future year scaling'!C22-'AutoProduced Heat&amp;Elec'!D53</f>
        <v>655789945430.67639</v>
      </c>
      <c r="E33" s="4">
        <f>'Aggregated Consumption'!$D33*'Future year scaling'!D22-'AutoProduced Heat&amp;Elec'!E53</f>
        <v>665158373222.54272</v>
      </c>
      <c r="F33" s="4">
        <f>'Aggregated Consumption'!$D33*'Future year scaling'!E22-'AutoProduced Heat&amp;Elec'!F53</f>
        <v>674526801014.41064</v>
      </c>
      <c r="G33" s="4">
        <f>'Aggregated Consumption'!$D33*'Future year scaling'!F22-'AutoProduced Heat&amp;Elec'!G53</f>
        <v>683895228806.27502</v>
      </c>
      <c r="H33" s="4">
        <f>'Aggregated Consumption'!$D33*'Future year scaling'!G22-'AutoProduced Heat&amp;Elec'!H53</f>
        <v>693263656598.14282</v>
      </c>
      <c r="I33" s="4">
        <f>'Aggregated Consumption'!$D33*'Future year scaling'!H22-'AutoProduced Heat&amp;Elec'!I53</f>
        <v>702632084390.01038</v>
      </c>
      <c r="J33" s="4">
        <f>'Aggregated Consumption'!$D33*'Future year scaling'!I22-'AutoProduced Heat&amp;Elec'!J53</f>
        <v>705387504328.79541</v>
      </c>
      <c r="K33" s="4">
        <f>'Aggregated Consumption'!$D33*'Future year scaling'!J22-'AutoProduced Heat&amp;Elec'!K53</f>
        <v>708142924267.57971</v>
      </c>
      <c r="L33" s="4">
        <f>'Aggregated Consumption'!$D33*'Future year scaling'!K22-'AutoProduced Heat&amp;Elec'!L53</f>
        <v>710898344206.36389</v>
      </c>
      <c r="M33" s="4">
        <f>'Aggregated Consumption'!$D33*'Future year scaling'!L22-'AutoProduced Heat&amp;Elec'!M53</f>
        <v>713653764145.14807</v>
      </c>
      <c r="N33" s="4">
        <f>'Aggregated Consumption'!$D33*'Future year scaling'!M22-'AutoProduced Heat&amp;Elec'!N53</f>
        <v>716409184083.93225</v>
      </c>
      <c r="O33" s="4">
        <f>'Aggregated Consumption'!$D33*'Future year scaling'!N22-'AutoProduced Heat&amp;Elec'!O53</f>
        <v>721920023961.50232</v>
      </c>
      <c r="P33" s="4">
        <f>'Aggregated Consumption'!$D33*'Future year scaling'!O22-'AutoProduced Heat&amp;Elec'!P53</f>
        <v>727430863839.07056</v>
      </c>
      <c r="Q33" s="4">
        <f>'Aggregated Consumption'!$D33*'Future year scaling'!P22-'AutoProduced Heat&amp;Elec'!Q53</f>
        <v>732941703716.63904</v>
      </c>
      <c r="R33" s="4">
        <f>'Aggregated Consumption'!$D33*'Future year scaling'!Q22-'AutoProduced Heat&amp;Elec'!R53</f>
        <v>738452543594.20752</v>
      </c>
      <c r="S33" s="4">
        <f>'Aggregated Consumption'!$D33*'Future year scaling'!R22-'AutoProduced Heat&amp;Elec'!S53</f>
        <v>743963383471.77576</v>
      </c>
      <c r="T33" s="4">
        <f>'Aggregated Consumption'!$D33*'Future year scaling'!S22-'AutoProduced Heat&amp;Elec'!T53</f>
        <v>748923139361.58777</v>
      </c>
      <c r="U33" s="4">
        <f>'Aggregated Consumption'!$D33*'Future year scaling'!T22-'AutoProduced Heat&amp;Elec'!U53</f>
        <v>753882895251.39978</v>
      </c>
      <c r="V33" s="4">
        <f>'Aggregated Consumption'!$D33*'Future year scaling'!U22-'AutoProduced Heat&amp;Elec'!V53</f>
        <v>758842651141.21179</v>
      </c>
      <c r="W33" s="4">
        <f>'Aggregated Consumption'!$D33*'Future year scaling'!V22-'AutoProduced Heat&amp;Elec'!W53</f>
        <v>763802407031.02405</v>
      </c>
      <c r="X33" s="4">
        <f>'Aggregated Consumption'!$D33*'Future year scaling'!W22-'AutoProduced Heat&amp;Elec'!X53</f>
        <v>768762162920.83594</v>
      </c>
      <c r="Y33" s="4">
        <f>'Aggregated Consumption'!$D33*'Future year scaling'!X22-'AutoProduced Heat&amp;Elec'!Y53</f>
        <v>771517582859.62012</v>
      </c>
      <c r="Z33" s="4">
        <f>'Aggregated Consumption'!$D33*'Future year scaling'!Y22-'AutoProduced Heat&amp;Elec'!Z53</f>
        <v>774273002798.4043</v>
      </c>
      <c r="AA33" s="4">
        <f>'Aggregated Consumption'!$D33*'Future year scaling'!Z22-'AutoProduced Heat&amp;Elec'!AA53</f>
        <v>777028422737.18848</v>
      </c>
      <c r="AB33" s="4">
        <f>'Aggregated Consumption'!$D33*'Future year scaling'!AA22-'AutoProduced Heat&amp;Elec'!AB53</f>
        <v>779783842675.97278</v>
      </c>
      <c r="AC33" s="4">
        <f>'Aggregated Consumption'!$D33*'Future year scaling'!AB22-'AutoProduced Heat&amp;Elec'!AC53</f>
        <v>782539262614.75684</v>
      </c>
      <c r="AD33" s="4">
        <f>'Aggregated Consumption'!$D33*'Future year scaling'!AC22-'AutoProduced Heat&amp;Elec'!AD53</f>
        <v>783090346602.51355</v>
      </c>
      <c r="AE33" s="4">
        <f>'Aggregated Consumption'!$D33*'Future year scaling'!AD22-'AutoProduced Heat&amp;Elec'!AE53</f>
        <v>783641430590.27026</v>
      </c>
      <c r="AF33" s="4">
        <f>'Aggregated Consumption'!$D33*'Future year scaling'!AE22-'AutoProduced Heat&amp;Elec'!AF53</f>
        <v>784192514578.02734</v>
      </c>
      <c r="AG33" s="4">
        <f>'Aggregated Consumption'!$D33*'Future year scaling'!AF22-'AutoProduced Heat&amp;Elec'!AG53</f>
        <v>784743598565.7843</v>
      </c>
      <c r="AH33" s="4">
        <f>'Aggregated Consumption'!$D33*'Future year scaling'!AG22-'AutoProduced Heat&amp;Elec'!AH53</f>
        <v>785294682553.54102</v>
      </c>
      <c r="AI33" s="4">
        <f>'Aggregated Consumption'!$D33*'Future year scaling'!AH22-'AutoProduced Heat&amp;Elec'!AI53</f>
        <v>779232758688.21472</v>
      </c>
      <c r="AJ33" s="4">
        <f>'Aggregated Consumption'!$D33*'Future year scaling'!AI22-'AutoProduced Heat&amp;Elec'!AJ53</f>
        <v>773170834822.89014</v>
      </c>
      <c r="AK33" s="4">
        <f>'Aggregated Consumption'!$D33*'Future year scaling'!AJ22-'AutoProduced Heat&amp;Elec'!AK53</f>
        <v>767108910957.56372</v>
      </c>
      <c r="AL33" s="4">
        <f>'Aggregated Consumption'!$D33*'Future year scaling'!AK22-'AutoProduced Heat&amp;Elec'!AL53</f>
        <v>761046987092.2373</v>
      </c>
      <c r="AM33" s="4">
        <f>'Aggregated Consumption'!$D33*'Future year scaling'!AL22-'AutoProduced Heat&amp;Elec'!AM53</f>
        <v>754985063226.9126</v>
      </c>
    </row>
    <row r="34" spans="1:39">
      <c r="A34" s="4" t="s">
        <v>178</v>
      </c>
      <c r="B34" s="4" t="s">
        <v>11</v>
      </c>
      <c r="C34" s="4">
        <f>'Aggregated Consumption'!$D34*'Future year scaling'!B23</f>
        <v>4052866005120</v>
      </c>
      <c r="D34" s="4">
        <f>'Aggregated Consumption'!$D34*'Future year scaling'!C23</f>
        <v>3906376872404.8481</v>
      </c>
      <c r="E34" s="4">
        <f>'Aggregated Consumption'!$D34*'Future year scaling'!D23</f>
        <v>3808717450594.7119</v>
      </c>
      <c r="F34" s="4">
        <f>'Aggregated Consumption'!$D34*'Future year scaling'!E23</f>
        <v>3711058028784.5762</v>
      </c>
      <c r="G34" s="4">
        <f>'Aggregated Consumption'!$D34*'Future year scaling'!F23</f>
        <v>3613398606974.4751</v>
      </c>
      <c r="H34" s="4">
        <f>'Aggregated Consumption'!$D34*'Future year scaling'!G23</f>
        <v>3515739185164.3394</v>
      </c>
      <c r="I34" s="4">
        <f>'Aggregated Consumption'!$D34*'Future year scaling'!H23</f>
        <v>3418079763354.2378</v>
      </c>
      <c r="J34" s="4">
        <f>'Aggregated Consumption'!$D34*'Future year scaling'!I23</f>
        <v>3320420341544.1016</v>
      </c>
      <c r="K34" s="4">
        <f>'Aggregated Consumption'!$D34*'Future year scaling'!J23</f>
        <v>3222760919734.0005</v>
      </c>
      <c r="L34" s="4">
        <f>'Aggregated Consumption'!$D34*'Future year scaling'!K23</f>
        <v>3125101497923.8647</v>
      </c>
      <c r="M34" s="4">
        <f>'Aggregated Consumption'!$D34*'Future year scaling'!L23</f>
        <v>3027442076113.7285</v>
      </c>
      <c r="N34" s="4">
        <f>'Aggregated Consumption'!$D34*'Future year scaling'!M23</f>
        <v>2929782654303.6274</v>
      </c>
      <c r="O34" s="4">
        <f>'Aggregated Consumption'!$D34*'Future year scaling'!N23</f>
        <v>2905367798851.085</v>
      </c>
      <c r="P34" s="4">
        <f>'Aggregated Consumption'!$D34*'Future year scaling'!O23</f>
        <v>2880952943398.5596</v>
      </c>
      <c r="Q34" s="4">
        <f>'Aggregated Consumption'!$D34*'Future year scaling'!P23</f>
        <v>2856538087946.0254</v>
      </c>
      <c r="R34" s="4">
        <f>'Aggregated Consumption'!$D34*'Future year scaling'!Q23</f>
        <v>2832123232493.5</v>
      </c>
      <c r="S34" s="4">
        <f>'Aggregated Consumption'!$D34*'Future year scaling'!R23</f>
        <v>2807708377040.9663</v>
      </c>
      <c r="T34" s="4">
        <f>'Aggregated Consumption'!$D34*'Future year scaling'!S23</f>
        <v>2758878666135.8984</v>
      </c>
      <c r="U34" s="4">
        <f>'Aggregated Consumption'!$D34*'Future year scaling'!T23</f>
        <v>2710048955230.8472</v>
      </c>
      <c r="V34" s="4">
        <f>'Aggregated Consumption'!$D34*'Future year scaling'!U23</f>
        <v>2661219244325.7798</v>
      </c>
      <c r="W34" s="4">
        <f>'Aggregated Consumption'!$D34*'Future year scaling'!V23</f>
        <v>2612389533420.729</v>
      </c>
      <c r="X34" s="4">
        <f>'Aggregated Consumption'!$D34*'Future year scaling'!W23</f>
        <v>2563559822515.6606</v>
      </c>
      <c r="Y34" s="4">
        <f>'Aggregated Consumption'!$D34*'Future year scaling'!X23</f>
        <v>2539144967063.1357</v>
      </c>
      <c r="Z34" s="4">
        <f>'Aggregated Consumption'!$D34*'Future year scaling'!Y23</f>
        <v>2514730111610.6016</v>
      </c>
      <c r="AA34" s="4">
        <f>'Aggregated Consumption'!$D34*'Future year scaling'!Z23</f>
        <v>2490315256158.0762</v>
      </c>
      <c r="AB34" s="4">
        <f>'Aggregated Consumption'!$D34*'Future year scaling'!AA23</f>
        <v>2465900400705.542</v>
      </c>
      <c r="AC34" s="4">
        <f>'Aggregated Consumption'!$D34*'Future year scaling'!AB23</f>
        <v>2441485545253.0083</v>
      </c>
      <c r="AD34" s="4">
        <f>'Aggregated Consumption'!$D34*'Future year scaling'!AC23</f>
        <v>2417070689800.4917</v>
      </c>
      <c r="AE34" s="4">
        <f>'Aggregated Consumption'!$D34*'Future year scaling'!AD23</f>
        <v>2392655834347.9575</v>
      </c>
      <c r="AF34" s="4">
        <f>'Aggregated Consumption'!$D34*'Future year scaling'!AE23</f>
        <v>2368240978895.4321</v>
      </c>
      <c r="AG34" s="4">
        <f>'Aggregated Consumption'!$D34*'Future year scaling'!AF23</f>
        <v>2343826123442.8984</v>
      </c>
      <c r="AH34" s="4">
        <f>'Aggregated Consumption'!$D34*'Future year scaling'!AG23</f>
        <v>2319411267990.373</v>
      </c>
      <c r="AI34" s="4">
        <f>'Aggregated Consumption'!$D34*'Future year scaling'!AH23</f>
        <v>2270581557085.3052</v>
      </c>
      <c r="AJ34" s="4">
        <f>'Aggregated Consumption'!$D34*'Future year scaling'!AI23</f>
        <v>2221751846180.2549</v>
      </c>
      <c r="AK34" s="4">
        <f>'Aggregated Consumption'!$D34*'Future year scaling'!AJ23</f>
        <v>2172922135275.1865</v>
      </c>
      <c r="AL34" s="4">
        <f>'Aggregated Consumption'!$D34*'Future year scaling'!AK23</f>
        <v>2124092424370.1187</v>
      </c>
      <c r="AM34" s="4">
        <f>'Aggregated Consumption'!$D34*'Future year scaling'!AL23</f>
        <v>2075262713465.0681</v>
      </c>
    </row>
    <row r="35" spans="1:39">
      <c r="A35" s="4" t="s">
        <v>178</v>
      </c>
      <c r="B35" s="4" t="s">
        <v>4</v>
      </c>
      <c r="C35" s="4">
        <f>'Aggregated Consumption'!$D35*'Future year scaling'!B22</f>
        <v>41163697521600</v>
      </c>
      <c r="D35" s="4">
        <f>'Aggregated Consumption'!$D35*'Future year scaling'!C22</f>
        <v>41129135223093.203</v>
      </c>
      <c r="E35" s="4">
        <f>'Aggregated Consumption'!$D35*'Future year scaling'!D22</f>
        <v>41716694297708.805</v>
      </c>
      <c r="F35" s="4">
        <f>'Aggregated Consumption'!$D35*'Future year scaling'!E22</f>
        <v>42304253372324.477</v>
      </c>
      <c r="G35" s="4">
        <f>'Aggregated Consumption'!$D35*'Future year scaling'!F22</f>
        <v>42891812446939.953</v>
      </c>
      <c r="H35" s="4">
        <f>'Aggregated Consumption'!$D35*'Future year scaling'!G22</f>
        <v>43479371521555.625</v>
      </c>
      <c r="I35" s="4">
        <f>'Aggregated Consumption'!$D35*'Future year scaling'!H22</f>
        <v>44066930596171.297</v>
      </c>
      <c r="J35" s="4">
        <f>'Aggregated Consumption'!$D35*'Future year scaling'!I22</f>
        <v>44239742088705.344</v>
      </c>
      <c r="K35" s="4">
        <f>'Aggregated Consumption'!$D35*'Future year scaling'!J22</f>
        <v>44412553581239.336</v>
      </c>
      <c r="L35" s="4">
        <f>'Aggregated Consumption'!$D35*'Future year scaling'!K22</f>
        <v>44585365073773.336</v>
      </c>
      <c r="M35" s="4">
        <f>'Aggregated Consumption'!$D35*'Future year scaling'!L22</f>
        <v>44758176566307.328</v>
      </c>
      <c r="N35" s="4">
        <f>'Aggregated Consumption'!$D35*'Future year scaling'!M22</f>
        <v>44930988058841.32</v>
      </c>
      <c r="O35" s="4">
        <f>'Aggregated Consumption'!$D35*'Future year scaling'!N22</f>
        <v>45276611043909.414</v>
      </c>
      <c r="P35" s="4">
        <f>'Aggregated Consumption'!$D35*'Future year scaling'!O22</f>
        <v>45622234028977.406</v>
      </c>
      <c r="Q35" s="4">
        <f>'Aggregated Consumption'!$D35*'Future year scaling'!P22</f>
        <v>45967857014045.398</v>
      </c>
      <c r="R35" s="4">
        <f>'Aggregated Consumption'!$D35*'Future year scaling'!Q22</f>
        <v>46313479999113.383</v>
      </c>
      <c r="S35" s="4">
        <f>'Aggregated Consumption'!$D35*'Future year scaling'!R22</f>
        <v>46659102984181.375</v>
      </c>
      <c r="T35" s="4">
        <f>'Aggregated Consumption'!$D35*'Future year scaling'!S22</f>
        <v>46970163670742.594</v>
      </c>
      <c r="U35" s="4">
        <f>'Aggregated Consumption'!$D35*'Future year scaling'!T22</f>
        <v>47281224357303.813</v>
      </c>
      <c r="V35" s="4">
        <f>'Aggregated Consumption'!$D35*'Future year scaling'!U22</f>
        <v>47592285043865.031</v>
      </c>
      <c r="W35" s="4">
        <f>'Aggregated Consumption'!$D35*'Future year scaling'!V22</f>
        <v>47903345730426.258</v>
      </c>
      <c r="X35" s="4">
        <f>'Aggregated Consumption'!$D35*'Future year scaling'!W22</f>
        <v>48214406416987.477</v>
      </c>
      <c r="Y35" s="4">
        <f>'Aggregated Consumption'!$D35*'Future year scaling'!X22</f>
        <v>48387217909521.477</v>
      </c>
      <c r="Z35" s="4">
        <f>'Aggregated Consumption'!$D35*'Future year scaling'!Y22</f>
        <v>48560029402055.469</v>
      </c>
      <c r="AA35" s="4">
        <f>'Aggregated Consumption'!$D35*'Future year scaling'!Z22</f>
        <v>48732840894589.469</v>
      </c>
      <c r="AB35" s="4">
        <f>'Aggregated Consumption'!$D35*'Future year scaling'!AA22</f>
        <v>48905652387123.461</v>
      </c>
      <c r="AC35" s="4">
        <f>'Aggregated Consumption'!$D35*'Future year scaling'!AB22</f>
        <v>49078463879657.453</v>
      </c>
      <c r="AD35" s="4">
        <f>'Aggregated Consumption'!$D35*'Future year scaling'!AC22</f>
        <v>49113026178164.242</v>
      </c>
      <c r="AE35" s="4">
        <f>'Aggregated Consumption'!$D35*'Future year scaling'!AD22</f>
        <v>49147588476671.039</v>
      </c>
      <c r="AF35" s="4">
        <f>'Aggregated Consumption'!$D35*'Future year scaling'!AE22</f>
        <v>49182150775177.844</v>
      </c>
      <c r="AG35" s="4">
        <f>'Aggregated Consumption'!$D35*'Future year scaling'!AF22</f>
        <v>49216713073684.648</v>
      </c>
      <c r="AH35" s="4">
        <f>'Aggregated Consumption'!$D35*'Future year scaling'!AG22</f>
        <v>49251275372191.445</v>
      </c>
      <c r="AI35" s="4">
        <f>'Aggregated Consumption'!$D35*'Future year scaling'!AH22</f>
        <v>48871090088616.586</v>
      </c>
      <c r="AJ35" s="4">
        <f>'Aggregated Consumption'!$D35*'Future year scaling'!AI22</f>
        <v>48490904805041.836</v>
      </c>
      <c r="AK35" s="4">
        <f>'Aggregated Consumption'!$D35*'Future year scaling'!AJ22</f>
        <v>48110719521466.977</v>
      </c>
      <c r="AL35" s="4">
        <f>'Aggregated Consumption'!$D35*'Future year scaling'!AK22</f>
        <v>47730534237892.109</v>
      </c>
      <c r="AM35" s="4">
        <f>'Aggregated Consumption'!$D35*'Future year scaling'!AL22</f>
        <v>47350348954317.359</v>
      </c>
    </row>
    <row r="36" spans="1:39">
      <c r="A36" s="4" t="s">
        <v>178</v>
      </c>
      <c r="B36" s="4" t="s">
        <v>7</v>
      </c>
      <c r="C36" s="4">
        <f>'Aggregated Consumption'!$D36*'Future year scaling'!B22</f>
        <v>96556973465760</v>
      </c>
      <c r="D36" s="4">
        <f>'Aggregated Consumption'!$D36*'Future year scaling'!C22</f>
        <v>96475901279810.594</v>
      </c>
      <c r="E36" s="4">
        <f>'Aggregated Consumption'!$D36*'Future year scaling'!D22</f>
        <v>97854128440950.703</v>
      </c>
      <c r="F36" s="4">
        <f>'Aggregated Consumption'!$D36*'Future year scaling'!E22</f>
        <v>99232355602090.984</v>
      </c>
      <c r="G36" s="4">
        <f>'Aggregated Consumption'!$D36*'Future year scaling'!F22</f>
        <v>100610582763230.8</v>
      </c>
      <c r="H36" s="4">
        <f>'Aggregated Consumption'!$D36*'Future year scaling'!G22</f>
        <v>101988809924371.09</v>
      </c>
      <c r="I36" s="4">
        <f>'Aggregated Consumption'!$D36*'Future year scaling'!H22</f>
        <v>103367037085511.36</v>
      </c>
      <c r="J36" s="4">
        <f>'Aggregated Consumption'!$D36*'Future year scaling'!I22</f>
        <v>103772398015258.56</v>
      </c>
      <c r="K36" s="4">
        <f>'Aggregated Consumption'!$D36*'Future year scaling'!J22</f>
        <v>104177758945005.64</v>
      </c>
      <c r="L36" s="4">
        <f>'Aggregated Consumption'!$D36*'Future year scaling'!K22</f>
        <v>104583119874752.72</v>
      </c>
      <c r="M36" s="4">
        <f>'Aggregated Consumption'!$D36*'Future year scaling'!L22</f>
        <v>104988480804499.81</v>
      </c>
      <c r="N36" s="4">
        <f>'Aggregated Consumption'!$D36*'Future year scaling'!M22</f>
        <v>105393841734246.89</v>
      </c>
      <c r="O36" s="4">
        <f>'Aggregated Consumption'!$D36*'Future year scaling'!N22</f>
        <v>106204563593741.28</v>
      </c>
      <c r="P36" s="4">
        <f>'Aggregated Consumption'!$D36*'Future year scaling'!O22</f>
        <v>107015285453235.44</v>
      </c>
      <c r="Q36" s="4">
        <f>'Aggregated Consumption'!$D36*'Future year scaling'!P22</f>
        <v>107826007312729.61</v>
      </c>
      <c r="R36" s="4">
        <f>'Aggregated Consumption'!$D36*'Future year scaling'!Q22</f>
        <v>108636729172223.77</v>
      </c>
      <c r="S36" s="4">
        <f>'Aggregated Consumption'!$D36*'Future year scaling'!R22</f>
        <v>109447451031717.92</v>
      </c>
      <c r="T36" s="4">
        <f>'Aggregated Consumption'!$D36*'Future year scaling'!S22</f>
        <v>110177100705262.73</v>
      </c>
      <c r="U36" s="4">
        <f>'Aggregated Consumption'!$D36*'Future year scaling'!T22</f>
        <v>110906750378807.55</v>
      </c>
      <c r="V36" s="4">
        <f>'Aggregated Consumption'!$D36*'Future year scaling'!U22</f>
        <v>111636400052352.34</v>
      </c>
      <c r="W36" s="4">
        <f>'Aggregated Consumption'!$D36*'Future year scaling'!V22</f>
        <v>112366049725897.17</v>
      </c>
      <c r="X36" s="4">
        <f>'Aggregated Consumption'!$D36*'Future year scaling'!W22</f>
        <v>113095699399441.98</v>
      </c>
      <c r="Y36" s="4">
        <f>'Aggregated Consumption'!$D36*'Future year scaling'!X22</f>
        <v>113501060329189.06</v>
      </c>
      <c r="Z36" s="4">
        <f>'Aggregated Consumption'!$D36*'Future year scaling'!Y22</f>
        <v>113906421258936.16</v>
      </c>
      <c r="AA36" s="4">
        <f>'Aggregated Consumption'!$D36*'Future year scaling'!Z22</f>
        <v>114311782188683.23</v>
      </c>
      <c r="AB36" s="4">
        <f>'Aggregated Consumption'!$D36*'Future year scaling'!AA22</f>
        <v>114717143118430.31</v>
      </c>
      <c r="AC36" s="4">
        <f>'Aggregated Consumption'!$D36*'Future year scaling'!AB22</f>
        <v>115122504048177.39</v>
      </c>
      <c r="AD36" s="4">
        <f>'Aggregated Consumption'!$D36*'Future year scaling'!AC22</f>
        <v>115203576234126.78</v>
      </c>
      <c r="AE36" s="4">
        <f>'Aggregated Consumption'!$D36*'Future year scaling'!AD22</f>
        <v>115284648420076.17</v>
      </c>
      <c r="AF36" s="4">
        <f>'Aggregated Consumption'!$D36*'Future year scaling'!AE22</f>
        <v>115365720606025.61</v>
      </c>
      <c r="AG36" s="4">
        <f>'Aggregated Consumption'!$D36*'Future year scaling'!AF22</f>
        <v>115446792791975.05</v>
      </c>
      <c r="AH36" s="4">
        <f>'Aggregated Consumption'!$D36*'Future year scaling'!AG22</f>
        <v>115527864977924.45</v>
      </c>
      <c r="AI36" s="4">
        <f>'Aggregated Consumption'!$D36*'Future year scaling'!AH22</f>
        <v>114636070932480.72</v>
      </c>
      <c r="AJ36" s="4">
        <f>'Aggregated Consumption'!$D36*'Future year scaling'!AI22</f>
        <v>113744276887037.23</v>
      </c>
      <c r="AK36" s="4">
        <f>'Aggregated Consumption'!$D36*'Future year scaling'!AJ22</f>
        <v>112852482841593.48</v>
      </c>
      <c r="AL36" s="4">
        <f>'Aggregated Consumption'!$D36*'Future year scaling'!AK22</f>
        <v>111960688796149.73</v>
      </c>
      <c r="AM36" s="4">
        <f>'Aggregated Consumption'!$D36*'Future year scaling'!AL22</f>
        <v>111068894750706.25</v>
      </c>
    </row>
    <row r="37" spans="1:39">
      <c r="A37" s="4" t="s">
        <v>178</v>
      </c>
      <c r="B37" s="4" t="s">
        <v>6</v>
      </c>
      <c r="C37" s="4">
        <f>'Aggregated Consumption'!$D37*'Future year scaling'!B22</f>
        <v>48839120559360</v>
      </c>
      <c r="D37" s="4">
        <f>'Aggregated Consumption'!$D37*'Future year scaling'!C22</f>
        <v>48798113741090.188</v>
      </c>
      <c r="E37" s="4">
        <f>'Aggregated Consumption'!$D37*'Future year scaling'!D22</f>
        <v>49495229651677.164</v>
      </c>
      <c r="F37" s="4">
        <f>'Aggregated Consumption'!$D37*'Future year scaling'!E22</f>
        <v>50192345562264.234</v>
      </c>
      <c r="G37" s="4">
        <f>'Aggregated Consumption'!$D37*'Future year scaling'!F22</f>
        <v>50889461472851.07</v>
      </c>
      <c r="H37" s="4">
        <f>'Aggregated Consumption'!$D37*'Future year scaling'!G22</f>
        <v>51586577383438.141</v>
      </c>
      <c r="I37" s="4">
        <f>'Aggregated Consumption'!$D37*'Future year scaling'!H22</f>
        <v>52283693294025.195</v>
      </c>
      <c r="J37" s="4">
        <f>'Aggregated Consumption'!$D37*'Future year scaling'!I22</f>
        <v>52488727385374.367</v>
      </c>
      <c r="K37" s="4">
        <f>'Aggregated Consumption'!$D37*'Future year scaling'!J22</f>
        <v>52693761476723.477</v>
      </c>
      <c r="L37" s="4">
        <f>'Aggregated Consumption'!$D37*'Future year scaling'!K22</f>
        <v>52898795568072.586</v>
      </c>
      <c r="M37" s="4">
        <f>'Aggregated Consumption'!$D37*'Future year scaling'!L22</f>
        <v>53103829659421.688</v>
      </c>
      <c r="N37" s="4">
        <f>'Aggregated Consumption'!$D37*'Future year scaling'!M22</f>
        <v>53308863750770.797</v>
      </c>
      <c r="O37" s="4">
        <f>'Aggregated Consumption'!$D37*'Future year scaling'!N22</f>
        <v>53718931933469.133</v>
      </c>
      <c r="P37" s="4">
        <f>'Aggregated Consumption'!$D37*'Future year scaling'!O22</f>
        <v>54129000116167.344</v>
      </c>
      <c r="Q37" s="4">
        <f>'Aggregated Consumption'!$D37*'Future year scaling'!P22</f>
        <v>54539068298865.555</v>
      </c>
      <c r="R37" s="4">
        <f>'Aggregated Consumption'!$D37*'Future year scaling'!Q22</f>
        <v>54949136481563.773</v>
      </c>
      <c r="S37" s="4">
        <f>'Aggregated Consumption'!$D37*'Future year scaling'!R22</f>
        <v>55359204664261.984</v>
      </c>
      <c r="T37" s="4">
        <f>'Aggregated Consumption'!$D37*'Future year scaling'!S22</f>
        <v>55728266028690.406</v>
      </c>
      <c r="U37" s="4">
        <f>'Aggregated Consumption'!$D37*'Future year scaling'!T22</f>
        <v>56097327393118.836</v>
      </c>
      <c r="V37" s="4">
        <f>'Aggregated Consumption'!$D37*'Future year scaling'!U22</f>
        <v>56466388757547.258</v>
      </c>
      <c r="W37" s="4">
        <f>'Aggregated Consumption'!$D37*'Future year scaling'!V22</f>
        <v>56835450121975.695</v>
      </c>
      <c r="X37" s="4">
        <f>'Aggregated Consumption'!$D37*'Future year scaling'!W22</f>
        <v>57204511486404.117</v>
      </c>
      <c r="Y37" s="4">
        <f>'Aggregated Consumption'!$D37*'Future year scaling'!X22</f>
        <v>57409545577753.227</v>
      </c>
      <c r="Z37" s="4">
        <f>'Aggregated Consumption'!$D37*'Future year scaling'!Y22</f>
        <v>57614579669102.336</v>
      </c>
      <c r="AA37" s="4">
        <f>'Aggregated Consumption'!$D37*'Future year scaling'!Z22</f>
        <v>57819613760451.438</v>
      </c>
      <c r="AB37" s="4">
        <f>'Aggregated Consumption'!$D37*'Future year scaling'!AA22</f>
        <v>58024647851800.547</v>
      </c>
      <c r="AC37" s="4">
        <f>'Aggregated Consumption'!$D37*'Future year scaling'!AB22</f>
        <v>58229681943149.648</v>
      </c>
      <c r="AD37" s="4">
        <f>'Aggregated Consumption'!$D37*'Future year scaling'!AC22</f>
        <v>58270688761419.461</v>
      </c>
      <c r="AE37" s="4">
        <f>'Aggregated Consumption'!$D37*'Future year scaling'!AD22</f>
        <v>58311695579689.273</v>
      </c>
      <c r="AF37" s="4">
        <f>'Aggregated Consumption'!$D37*'Future year scaling'!AE22</f>
        <v>58352702397959.109</v>
      </c>
      <c r="AG37" s="4">
        <f>'Aggregated Consumption'!$D37*'Future year scaling'!AF22</f>
        <v>58393709216228.938</v>
      </c>
      <c r="AH37" s="4">
        <f>'Aggregated Consumption'!$D37*'Future year scaling'!AG22</f>
        <v>58434716034498.75</v>
      </c>
      <c r="AI37" s="4">
        <f>'Aggregated Consumption'!$D37*'Future year scaling'!AH22</f>
        <v>57983641033530.641</v>
      </c>
      <c r="AJ37" s="4">
        <f>'Aggregated Consumption'!$D37*'Future year scaling'!AI22</f>
        <v>57532566032562.648</v>
      </c>
      <c r="AK37" s="4">
        <f>'Aggregated Consumption'!$D37*'Future year scaling'!AJ22</f>
        <v>57081491031594.523</v>
      </c>
      <c r="AL37" s="4">
        <f>'Aggregated Consumption'!$D37*'Future year scaling'!AK22</f>
        <v>56630416030626.406</v>
      </c>
      <c r="AM37" s="4">
        <f>'Aggregated Consumption'!$D37*'Future year scaling'!AL22</f>
        <v>56179341029658.414</v>
      </c>
    </row>
    <row r="38" spans="1:39">
      <c r="A38" s="4" t="s">
        <v>178</v>
      </c>
      <c r="B38" s="4" t="s">
        <v>8</v>
      </c>
      <c r="C38" s="4">
        <f>'Aggregated Consumption'!$D38*'Future year scaling'!B22</f>
        <v>1173397594560</v>
      </c>
      <c r="D38" s="4">
        <f>'Aggregated Consumption'!$D38*'Future year scaling'!C22</f>
        <v>1172412374077.582</v>
      </c>
      <c r="E38" s="4">
        <f>'Aggregated Consumption'!$D38*'Future year scaling'!D22</f>
        <v>1189161122278.6897</v>
      </c>
      <c r="F38" s="4">
        <f>'Aggregated Consumption'!$D38*'Future year scaling'!E22</f>
        <v>1205909870479.7998</v>
      </c>
      <c r="G38" s="4">
        <f>'Aggregated Consumption'!$D38*'Future year scaling'!F22</f>
        <v>1222658618680.9041</v>
      </c>
      <c r="H38" s="4">
        <f>'Aggregated Consumption'!$D38*'Future year scaling'!G22</f>
        <v>1239407366882.0139</v>
      </c>
      <c r="I38" s="4">
        <f>'Aggregated Consumption'!$D38*'Future year scaling'!H22</f>
        <v>1256156115083.1238</v>
      </c>
      <c r="J38" s="4">
        <f>'Aggregated Consumption'!$D38*'Future year scaling'!I22</f>
        <v>1261082217495.2156</v>
      </c>
      <c r="K38" s="4">
        <f>'Aggregated Consumption'!$D38*'Future year scaling'!J22</f>
        <v>1266008319907.3062</v>
      </c>
      <c r="L38" s="4">
        <f>'Aggregated Consumption'!$D38*'Future year scaling'!K22</f>
        <v>1270934422319.3965</v>
      </c>
      <c r="M38" s="4">
        <f>'Aggregated Consumption'!$D38*'Future year scaling'!L22</f>
        <v>1275860524731.4868</v>
      </c>
      <c r="N38" s="4">
        <f>'Aggregated Consumption'!$D38*'Future year scaling'!M22</f>
        <v>1280786627143.5771</v>
      </c>
      <c r="O38" s="4">
        <f>'Aggregated Consumption'!$D38*'Future year scaling'!N22</f>
        <v>1290638831967.761</v>
      </c>
      <c r="P38" s="4">
        <f>'Aggregated Consumption'!$D38*'Future year scaling'!O22</f>
        <v>1300491036791.9417</v>
      </c>
      <c r="Q38" s="4">
        <f>'Aggregated Consumption'!$D38*'Future year scaling'!P22</f>
        <v>1310343241616.1226</v>
      </c>
      <c r="R38" s="4">
        <f>'Aggregated Consumption'!$D38*'Future year scaling'!Q22</f>
        <v>1320195446440.3032</v>
      </c>
      <c r="S38" s="4">
        <f>'Aggregated Consumption'!$D38*'Future year scaling'!R22</f>
        <v>1330047651264.4841</v>
      </c>
      <c r="T38" s="4">
        <f>'Aggregated Consumption'!$D38*'Future year scaling'!S22</f>
        <v>1338914635606.2476</v>
      </c>
      <c r="U38" s="4">
        <f>'Aggregated Consumption'!$D38*'Future year scaling'!T22</f>
        <v>1347781619948.011</v>
      </c>
      <c r="V38" s="4">
        <f>'Aggregated Consumption'!$D38*'Future year scaling'!U22</f>
        <v>1356648604289.7747</v>
      </c>
      <c r="W38" s="4">
        <f>'Aggregated Consumption'!$D38*'Future year scaling'!V22</f>
        <v>1365515588631.5383</v>
      </c>
      <c r="X38" s="4">
        <f>'Aggregated Consumption'!$D38*'Future year scaling'!W22</f>
        <v>1374382572973.3018</v>
      </c>
      <c r="Y38" s="4">
        <f>'Aggregated Consumption'!$D38*'Future year scaling'!X22</f>
        <v>1379308675385.3923</v>
      </c>
      <c r="Z38" s="4">
        <f>'Aggregated Consumption'!$D38*'Future year scaling'!Y22</f>
        <v>1384234777797.4827</v>
      </c>
      <c r="AA38" s="4">
        <f>'Aggregated Consumption'!$D38*'Future year scaling'!Z22</f>
        <v>1389160880209.573</v>
      </c>
      <c r="AB38" s="4">
        <f>'Aggregated Consumption'!$D38*'Future year scaling'!AA22</f>
        <v>1394086982621.6636</v>
      </c>
      <c r="AC38" s="4">
        <f>'Aggregated Consumption'!$D38*'Future year scaling'!AB22</f>
        <v>1399013085033.7539</v>
      </c>
      <c r="AD38" s="4">
        <f>'Aggregated Consumption'!$D38*'Future year scaling'!AC22</f>
        <v>1399998305516.1716</v>
      </c>
      <c r="AE38" s="4">
        <f>'Aggregated Consumption'!$D38*'Future year scaling'!AD22</f>
        <v>1400983525998.5896</v>
      </c>
      <c r="AF38" s="4">
        <f>'Aggregated Consumption'!$D38*'Future year scaling'!AE22</f>
        <v>1401968746481.0078</v>
      </c>
      <c r="AG38" s="4">
        <f>'Aggregated Consumption'!$D38*'Future year scaling'!AF22</f>
        <v>1402953966963.4263</v>
      </c>
      <c r="AH38" s="4">
        <f>'Aggregated Consumption'!$D38*'Future year scaling'!AG22</f>
        <v>1403939187445.844</v>
      </c>
      <c r="AI38" s="4">
        <f>'Aggregated Consumption'!$D38*'Future year scaling'!AH22</f>
        <v>1393101762139.2434</v>
      </c>
      <c r="AJ38" s="4">
        <f>'Aggregated Consumption'!$D38*'Future year scaling'!AI22</f>
        <v>1382264336832.6455</v>
      </c>
      <c r="AK38" s="4">
        <f>'Aggregated Consumption'!$D38*'Future year scaling'!AJ22</f>
        <v>1371426911526.0444</v>
      </c>
      <c r="AL38" s="4">
        <f>'Aggregated Consumption'!$D38*'Future year scaling'!AK22</f>
        <v>1360589486219.4436</v>
      </c>
      <c r="AM38" s="4">
        <f>'Aggregated Consumption'!$D38*'Future year scaling'!AL22</f>
        <v>1349752060912.8457</v>
      </c>
    </row>
    <row r="39" spans="1:39">
      <c r="A39" s="4" t="s">
        <v>178</v>
      </c>
      <c r="B39" s="4" t="s">
        <v>5</v>
      </c>
      <c r="C39" s="4">
        <f>'Aggregated Consumption'!$D39*'Future year scaling'!B22</f>
        <v>156332955772800</v>
      </c>
      <c r="D39" s="4">
        <f>'Aggregated Consumption'!$D39*'Future year scaling'!C22</f>
        <v>156201693845199.03</v>
      </c>
      <c r="E39" s="4">
        <f>'Aggregated Consumption'!$D39*'Future year scaling'!D22</f>
        <v>158433146614416.06</v>
      </c>
      <c r="F39" s="4">
        <f>'Aggregated Consumption'!$D39*'Future year scaling'!E22</f>
        <v>160664599383633.41</v>
      </c>
      <c r="G39" s="4">
        <f>'Aggregated Consumption'!$D39*'Future year scaling'!F22</f>
        <v>162896052152850</v>
      </c>
      <c r="H39" s="4">
        <f>'Aggregated Consumption'!$D39*'Future year scaling'!G22</f>
        <v>165127504922067.34</v>
      </c>
      <c r="I39" s="4">
        <f>'Aggregated Consumption'!$D39*'Future year scaling'!H22</f>
        <v>167358957691284.66</v>
      </c>
      <c r="J39" s="4">
        <f>'Aggregated Consumption'!$D39*'Future year scaling'!I22</f>
        <v>168015267329289.88</v>
      </c>
      <c r="K39" s="4">
        <f>'Aggregated Consumption'!$D39*'Future year scaling'!J22</f>
        <v>168671576967294.88</v>
      </c>
      <c r="L39" s="4">
        <f>'Aggregated Consumption'!$D39*'Future year scaling'!K22</f>
        <v>169327886605299.88</v>
      </c>
      <c r="M39" s="4">
        <f>'Aggregated Consumption'!$D39*'Future year scaling'!L22</f>
        <v>169984196243304.88</v>
      </c>
      <c r="N39" s="4">
        <f>'Aggregated Consumption'!$D39*'Future year scaling'!M22</f>
        <v>170640505881309.88</v>
      </c>
      <c r="O39" s="4">
        <f>'Aggregated Consumption'!$D39*'Future year scaling'!N22</f>
        <v>171953125157320.25</v>
      </c>
      <c r="P39" s="4">
        <f>'Aggregated Consumption'!$D39*'Future year scaling'!O22</f>
        <v>173265744433330.25</v>
      </c>
      <c r="Q39" s="4">
        <f>'Aggregated Consumption'!$D39*'Future year scaling'!P22</f>
        <v>174578363709340.25</v>
      </c>
      <c r="R39" s="4">
        <f>'Aggregated Consumption'!$D39*'Future year scaling'!Q22</f>
        <v>175890982985350.25</v>
      </c>
      <c r="S39" s="4">
        <f>'Aggregated Consumption'!$D39*'Future year scaling'!R22</f>
        <v>177203602261360.25</v>
      </c>
      <c r="T39" s="4">
        <f>'Aggregated Consumption'!$D39*'Future year scaling'!S22</f>
        <v>178384959609769.38</v>
      </c>
      <c r="U39" s="4">
        <f>'Aggregated Consumption'!$D39*'Future year scaling'!T22</f>
        <v>179566316958178.47</v>
      </c>
      <c r="V39" s="4">
        <f>'Aggregated Consumption'!$D39*'Future year scaling'!U22</f>
        <v>180747674306587.59</v>
      </c>
      <c r="W39" s="4">
        <f>'Aggregated Consumption'!$D39*'Future year scaling'!V22</f>
        <v>181929031654996.72</v>
      </c>
      <c r="X39" s="4">
        <f>'Aggregated Consumption'!$D39*'Future year scaling'!W22</f>
        <v>183110389003405.81</v>
      </c>
      <c r="Y39" s="4">
        <f>'Aggregated Consumption'!$D39*'Future year scaling'!X22</f>
        <v>183766698641410.81</v>
      </c>
      <c r="Z39" s="4">
        <f>'Aggregated Consumption'!$D39*'Future year scaling'!Y22</f>
        <v>184423008279415.81</v>
      </c>
      <c r="AA39" s="4">
        <f>'Aggregated Consumption'!$D39*'Future year scaling'!Z22</f>
        <v>185079317917420.81</v>
      </c>
      <c r="AB39" s="4">
        <f>'Aggregated Consumption'!$D39*'Future year scaling'!AA22</f>
        <v>185735627555425.81</v>
      </c>
      <c r="AC39" s="4">
        <f>'Aggregated Consumption'!$D39*'Future year scaling'!AB22</f>
        <v>186391937193430.81</v>
      </c>
      <c r="AD39" s="4">
        <f>'Aggregated Consumption'!$D39*'Future year scaling'!AC22</f>
        <v>186523199121031.78</v>
      </c>
      <c r="AE39" s="4">
        <f>'Aggregated Consumption'!$D39*'Future year scaling'!AD22</f>
        <v>186654461048632.75</v>
      </c>
      <c r="AF39" s="4">
        <f>'Aggregated Consumption'!$D39*'Future year scaling'!AE22</f>
        <v>186785722976233.78</v>
      </c>
      <c r="AG39" s="4">
        <f>'Aggregated Consumption'!$D39*'Future year scaling'!AF22</f>
        <v>186916984903834.81</v>
      </c>
      <c r="AH39" s="4">
        <f>'Aggregated Consumption'!$D39*'Future year scaling'!AG22</f>
        <v>187048246831435.78</v>
      </c>
      <c r="AI39" s="4">
        <f>'Aggregated Consumption'!$D39*'Future year scaling'!AH22</f>
        <v>185604365627824.56</v>
      </c>
      <c r="AJ39" s="4">
        <f>'Aggregated Consumption'!$D39*'Future year scaling'!AI22</f>
        <v>184160484424213.69</v>
      </c>
      <c r="AK39" s="4">
        <f>'Aggregated Consumption'!$D39*'Future year scaling'!AJ22</f>
        <v>182716603220602.41</v>
      </c>
      <c r="AL39" s="4">
        <f>'Aggregated Consumption'!$D39*'Future year scaling'!AK22</f>
        <v>181272722016991.13</v>
      </c>
      <c r="AM39" s="4">
        <f>'Aggregated Consumption'!$D39*'Future year scaling'!AL22</f>
        <v>179828840813380.28</v>
      </c>
    </row>
    <row r="40" spans="1:39">
      <c r="A40" s="4" t="s">
        <v>178</v>
      </c>
      <c r="B40" s="4" t="s">
        <v>10</v>
      </c>
      <c r="C40" s="4">
        <f>'Aggregated Consumption'!$D40*'Future year scaling'!B22</f>
        <v>119957630341440</v>
      </c>
      <c r="D40" s="4">
        <f>'Aggregated Consumption'!$D40*'Future year scaling'!C22</f>
        <v>119856910248793.97</v>
      </c>
      <c r="E40" s="4">
        <f>'Aggregated Consumption'!$D40*'Future year scaling'!D22</f>
        <v>121569151823776.69</v>
      </c>
      <c r="F40" s="4">
        <f>'Aggregated Consumption'!$D40*'Future year scaling'!E22</f>
        <v>123281393398759.63</v>
      </c>
      <c r="G40" s="4">
        <f>'Aggregated Consumption'!$D40*'Future year scaling'!F22</f>
        <v>124993634973741.98</v>
      </c>
      <c r="H40" s="4">
        <f>'Aggregated Consumption'!$D40*'Future year scaling'!G22</f>
        <v>126705876548724.92</v>
      </c>
      <c r="I40" s="4">
        <f>'Aggregated Consumption'!$D40*'Future year scaling'!H22</f>
        <v>128418118123707.83</v>
      </c>
      <c r="J40" s="4">
        <f>'Aggregated Consumption'!$D40*'Future year scaling'!I22</f>
        <v>128921718586938.19</v>
      </c>
      <c r="K40" s="4">
        <f>'Aggregated Consumption'!$D40*'Future year scaling'!J22</f>
        <v>129425319050168.39</v>
      </c>
      <c r="L40" s="4">
        <f>'Aggregated Consumption'!$D40*'Future year scaling'!K22</f>
        <v>129928919513398.59</v>
      </c>
      <c r="M40" s="4">
        <f>'Aggregated Consumption'!$D40*'Future year scaling'!L22</f>
        <v>130432519976628.78</v>
      </c>
      <c r="N40" s="4">
        <f>'Aggregated Consumption'!$D40*'Future year scaling'!M22</f>
        <v>130936120439858.98</v>
      </c>
      <c r="O40" s="4">
        <f>'Aggregated Consumption'!$D40*'Future year scaling'!N22</f>
        <v>131943321366319.67</v>
      </c>
      <c r="P40" s="4">
        <f>'Aggregated Consumption'!$D40*'Future year scaling'!O22</f>
        <v>132950522292780.06</v>
      </c>
      <c r="Q40" s="4">
        <f>'Aggregated Consumption'!$D40*'Future year scaling'!P22</f>
        <v>133957723219240.47</v>
      </c>
      <c r="R40" s="4">
        <f>'Aggregated Consumption'!$D40*'Future year scaling'!Q22</f>
        <v>134964924145700.86</v>
      </c>
      <c r="S40" s="4">
        <f>'Aggregated Consumption'!$D40*'Future year scaling'!R22</f>
        <v>135972125072161.25</v>
      </c>
      <c r="T40" s="4">
        <f>'Aggregated Consumption'!$D40*'Future year scaling'!S22</f>
        <v>136878605905975.69</v>
      </c>
      <c r="U40" s="4">
        <f>'Aggregated Consumption'!$D40*'Future year scaling'!T22</f>
        <v>137785086739790.13</v>
      </c>
      <c r="V40" s="4">
        <f>'Aggregated Consumption'!$D40*'Future year scaling'!U22</f>
        <v>138691567573604.56</v>
      </c>
      <c r="W40" s="4">
        <f>'Aggregated Consumption'!$D40*'Future year scaling'!V22</f>
        <v>139598048407419.03</v>
      </c>
      <c r="X40" s="4">
        <f>'Aggregated Consumption'!$D40*'Future year scaling'!W22</f>
        <v>140504529241233.47</v>
      </c>
      <c r="Y40" s="4">
        <f>'Aggregated Consumption'!$D40*'Future year scaling'!X22</f>
        <v>141008129704463.66</v>
      </c>
      <c r="Z40" s="4">
        <f>'Aggregated Consumption'!$D40*'Future year scaling'!Y22</f>
        <v>141511730167693.88</v>
      </c>
      <c r="AA40" s="4">
        <f>'Aggregated Consumption'!$D40*'Future year scaling'!Z22</f>
        <v>142015330630924.06</v>
      </c>
      <c r="AB40" s="4">
        <f>'Aggregated Consumption'!$D40*'Future year scaling'!AA22</f>
        <v>142518931094154.25</v>
      </c>
      <c r="AC40" s="4">
        <f>'Aggregated Consumption'!$D40*'Future year scaling'!AB22</f>
        <v>143022531557384.47</v>
      </c>
      <c r="AD40" s="4">
        <f>'Aggregated Consumption'!$D40*'Future year scaling'!AC22</f>
        <v>143123251650030.47</v>
      </c>
      <c r="AE40" s="4">
        <f>'Aggregated Consumption'!$D40*'Future year scaling'!AD22</f>
        <v>143223971742676.47</v>
      </c>
      <c r="AF40" s="4">
        <f>'Aggregated Consumption'!$D40*'Future year scaling'!AE22</f>
        <v>143324691835322.56</v>
      </c>
      <c r="AG40" s="4">
        <f>'Aggregated Consumption'!$D40*'Future year scaling'!AF22</f>
        <v>143425411927968.63</v>
      </c>
      <c r="AH40" s="4">
        <f>'Aggregated Consumption'!$D40*'Future year scaling'!AG22</f>
        <v>143526132020614.63</v>
      </c>
      <c r="AI40" s="4">
        <f>'Aggregated Consumption'!$D40*'Future year scaling'!AH22</f>
        <v>142418211001508</v>
      </c>
      <c r="AJ40" s="4">
        <f>'Aggregated Consumption'!$D40*'Future year scaling'!AI22</f>
        <v>141310289982401.69</v>
      </c>
      <c r="AK40" s="4">
        <f>'Aggregated Consumption'!$D40*'Future year scaling'!AJ22</f>
        <v>140202368963295.03</v>
      </c>
      <c r="AL40" s="4">
        <f>'Aggregated Consumption'!$D40*'Future year scaling'!AK22</f>
        <v>139094447944188.38</v>
      </c>
      <c r="AM40" s="4">
        <f>'Aggregated Consumption'!$D40*'Future year scaling'!AL22</f>
        <v>137986526925082.05</v>
      </c>
    </row>
    <row r="41" spans="1:39">
      <c r="A41" s="4" t="s">
        <v>178</v>
      </c>
      <c r="B41" s="4" t="s">
        <v>9</v>
      </c>
      <c r="C41" s="4">
        <f>'Aggregated Consumption'!$D41*'Future year scaling'!B22</f>
        <v>2732556756960</v>
      </c>
      <c r="D41" s="4">
        <f>'Aggregated Consumption'!$D41*'Future year scaling'!C22</f>
        <v>2730262418792.9478</v>
      </c>
      <c r="E41" s="4">
        <f>'Aggregated Consumption'!$D41*'Future year scaling'!D22</f>
        <v>2769266167632.8457</v>
      </c>
      <c r="F41" s="4">
        <f>'Aggregated Consumption'!$D41*'Future year scaling'!E22</f>
        <v>2808269916472.7485</v>
      </c>
      <c r="G41" s="4">
        <f>'Aggregated Consumption'!$D41*'Future year scaling'!F22</f>
        <v>2847273665312.6382</v>
      </c>
      <c r="H41" s="4">
        <f>'Aggregated Consumption'!$D41*'Future year scaling'!G22</f>
        <v>2886277414152.5415</v>
      </c>
      <c r="I41" s="4">
        <f>'Aggregated Consumption'!$D41*'Future year scaling'!H22</f>
        <v>2925281162992.4438</v>
      </c>
      <c r="J41" s="4">
        <f>'Aggregated Consumption'!$D41*'Future year scaling'!I22</f>
        <v>2936752853827.7114</v>
      </c>
      <c r="K41" s="4">
        <f>'Aggregated Consumption'!$D41*'Future year scaling'!J22</f>
        <v>2948224544662.9751</v>
      </c>
      <c r="L41" s="4">
        <f>'Aggregated Consumption'!$D41*'Future year scaling'!K22</f>
        <v>2959696235498.2393</v>
      </c>
      <c r="M41" s="4">
        <f>'Aggregated Consumption'!$D41*'Future year scaling'!L22</f>
        <v>2971167926333.5029</v>
      </c>
      <c r="N41" s="4">
        <f>'Aggregated Consumption'!$D41*'Future year scaling'!M22</f>
        <v>2982639617168.7666</v>
      </c>
      <c r="O41" s="4">
        <f>'Aggregated Consumption'!$D41*'Future year scaling'!N22</f>
        <v>3005582998839.3013</v>
      </c>
      <c r="P41" s="4">
        <f>'Aggregated Consumption'!$D41*'Future year scaling'!O22</f>
        <v>3028526380509.8286</v>
      </c>
      <c r="Q41" s="4">
        <f>'Aggregated Consumption'!$D41*'Future year scaling'!P22</f>
        <v>3051469762180.3564</v>
      </c>
      <c r="R41" s="4">
        <f>'Aggregated Consumption'!$D41*'Future year scaling'!Q22</f>
        <v>3074413143850.8838</v>
      </c>
      <c r="S41" s="4">
        <f>'Aggregated Consumption'!$D41*'Future year scaling'!R22</f>
        <v>3097356525521.4116</v>
      </c>
      <c r="T41" s="4">
        <f>'Aggregated Consumption'!$D41*'Future year scaling'!S22</f>
        <v>3118005569024.8882</v>
      </c>
      <c r="U41" s="4">
        <f>'Aggregated Consumption'!$D41*'Future year scaling'!T22</f>
        <v>3138654612528.3652</v>
      </c>
      <c r="V41" s="4">
        <f>'Aggregated Consumption'!$D41*'Future year scaling'!U22</f>
        <v>3159303656031.8418</v>
      </c>
      <c r="W41" s="4">
        <f>'Aggregated Consumption'!$D41*'Future year scaling'!V22</f>
        <v>3179952699535.3193</v>
      </c>
      <c r="X41" s="4">
        <f>'Aggregated Consumption'!$D41*'Future year scaling'!W22</f>
        <v>3200601743038.7959</v>
      </c>
      <c r="Y41" s="4">
        <f>'Aggregated Consumption'!$D41*'Future year scaling'!X22</f>
        <v>3212073433874.0596</v>
      </c>
      <c r="Z41" s="4">
        <f>'Aggregated Consumption'!$D41*'Future year scaling'!Y22</f>
        <v>3223545124709.3237</v>
      </c>
      <c r="AA41" s="4">
        <f>'Aggregated Consumption'!$D41*'Future year scaling'!Z22</f>
        <v>3235016815544.5874</v>
      </c>
      <c r="AB41" s="4">
        <f>'Aggregated Consumption'!$D41*'Future year scaling'!AA22</f>
        <v>3246488506379.8511</v>
      </c>
      <c r="AC41" s="4">
        <f>'Aggregated Consumption'!$D41*'Future year scaling'!AB22</f>
        <v>3257960197215.1152</v>
      </c>
      <c r="AD41" s="4">
        <f>'Aggregated Consumption'!$D41*'Future year scaling'!AC22</f>
        <v>3260254535382.167</v>
      </c>
      <c r="AE41" s="4">
        <f>'Aggregated Consumption'!$D41*'Future year scaling'!AD22</f>
        <v>3262548873549.2192</v>
      </c>
      <c r="AF41" s="4">
        <f>'Aggregated Consumption'!$D41*'Future year scaling'!AE22</f>
        <v>3264843211716.2729</v>
      </c>
      <c r="AG41" s="4">
        <f>'Aggregated Consumption'!$D41*'Future year scaling'!AF22</f>
        <v>3267137549883.3262</v>
      </c>
      <c r="AH41" s="4">
        <f>'Aggregated Consumption'!$D41*'Future year scaling'!AG22</f>
        <v>3269431888050.3784</v>
      </c>
      <c r="AI41" s="4">
        <f>'Aggregated Consumption'!$D41*'Future year scaling'!AH22</f>
        <v>3244194168212.7935</v>
      </c>
      <c r="AJ41" s="4">
        <f>'Aggregated Consumption'!$D41*'Future year scaling'!AI22</f>
        <v>3218956448375.2158</v>
      </c>
      <c r="AK41" s="4">
        <f>'Aggregated Consumption'!$D41*'Future year scaling'!AJ22</f>
        <v>3193718728537.6304</v>
      </c>
      <c r="AL41" s="4">
        <f>'Aggregated Consumption'!$D41*'Future year scaling'!AK22</f>
        <v>3168481008700.0449</v>
      </c>
      <c r="AM41" s="4">
        <f>'Aggregated Consumption'!$D41*'Future year scaling'!AL22</f>
        <v>3143243288862.4668</v>
      </c>
    </row>
    <row r="42" spans="1:39">
      <c r="A42" s="4" t="s">
        <v>180</v>
      </c>
      <c r="B42" s="4" t="s">
        <v>11</v>
      </c>
      <c r="C42" s="4">
        <f>'Aggregated Consumption'!$D42*'Future year scaling'!B23</f>
        <v>68713897748640</v>
      </c>
      <c r="D42" s="4">
        <f>'Aggregated Consumption'!$D42*'Future year scaling'!C23</f>
        <v>66230262890255.906</v>
      </c>
      <c r="E42" s="4">
        <f>'Aggregated Consumption'!$D42*'Future year scaling'!D23</f>
        <v>64574506317999.258</v>
      </c>
      <c r="F42" s="4">
        <f>'Aggregated Consumption'!$D42*'Future year scaling'!E23</f>
        <v>62918749745742.617</v>
      </c>
      <c r="G42" s="4">
        <f>'Aggregated Consumption'!$D42*'Future year scaling'!F23</f>
        <v>61262993173486.555</v>
      </c>
      <c r="H42" s="4">
        <f>'Aggregated Consumption'!$D42*'Future year scaling'!G23</f>
        <v>59607236601229.914</v>
      </c>
      <c r="I42" s="4">
        <f>'Aggregated Consumption'!$D42*'Future year scaling'!H23</f>
        <v>57951480028973.852</v>
      </c>
      <c r="J42" s="4">
        <f>'Aggregated Consumption'!$D42*'Future year scaling'!I23</f>
        <v>56295723456717.195</v>
      </c>
      <c r="K42" s="4">
        <f>'Aggregated Consumption'!$D42*'Future year scaling'!J23</f>
        <v>54639966884461.141</v>
      </c>
      <c r="L42" s="4">
        <f>'Aggregated Consumption'!$D42*'Future year scaling'!K23</f>
        <v>52984210312204.492</v>
      </c>
      <c r="M42" s="4">
        <f>'Aggregated Consumption'!$D42*'Future year scaling'!L23</f>
        <v>51328453739947.844</v>
      </c>
      <c r="N42" s="4">
        <f>'Aggregated Consumption'!$D42*'Future year scaling'!M23</f>
        <v>49672697167691.789</v>
      </c>
      <c r="O42" s="4">
        <f>'Aggregated Consumption'!$D42*'Future year scaling'!N23</f>
        <v>49258758024627.477</v>
      </c>
      <c r="P42" s="4">
        <f>'Aggregated Consumption'!$D42*'Future year scaling'!O23</f>
        <v>48844818881563.461</v>
      </c>
      <c r="Q42" s="4">
        <f>'Aggregated Consumption'!$D42*'Future year scaling'!P23</f>
        <v>48430879738499.297</v>
      </c>
      <c r="R42" s="4">
        <f>'Aggregated Consumption'!$D42*'Future year scaling'!Q23</f>
        <v>48016940595435.281</v>
      </c>
      <c r="S42" s="4">
        <f>'Aggregated Consumption'!$D42*'Future year scaling'!R23</f>
        <v>47603001452371.125</v>
      </c>
      <c r="T42" s="4">
        <f>'Aggregated Consumption'!$D42*'Future year scaling'!S23</f>
        <v>46775123166242.805</v>
      </c>
      <c r="U42" s="4">
        <f>'Aggregated Consumption'!$D42*'Future year scaling'!T23</f>
        <v>45947244880114.766</v>
      </c>
      <c r="V42" s="4">
        <f>'Aggregated Consumption'!$D42*'Future year scaling'!U23</f>
        <v>45119366593986.445</v>
      </c>
      <c r="W42" s="4">
        <f>'Aggregated Consumption'!$D42*'Future year scaling'!V23</f>
        <v>44291488307858.414</v>
      </c>
      <c r="X42" s="4">
        <f>'Aggregated Consumption'!$D42*'Future year scaling'!W23</f>
        <v>43463610021730.086</v>
      </c>
      <c r="Y42" s="4">
        <f>'Aggregated Consumption'!$D42*'Future year scaling'!X23</f>
        <v>43049670878666.078</v>
      </c>
      <c r="Z42" s="4">
        <f>'Aggregated Consumption'!$D42*'Future year scaling'!Y23</f>
        <v>42635731735601.914</v>
      </c>
      <c r="AA42" s="4">
        <f>'Aggregated Consumption'!$D42*'Future year scaling'!Z23</f>
        <v>42221792592537.898</v>
      </c>
      <c r="AB42" s="4">
        <f>'Aggregated Consumption'!$D42*'Future year scaling'!AA23</f>
        <v>41807853449473.734</v>
      </c>
      <c r="AC42" s="4">
        <f>'Aggregated Consumption'!$D42*'Future year scaling'!AB23</f>
        <v>41393914306409.57</v>
      </c>
      <c r="AD42" s="4">
        <f>'Aggregated Consumption'!$D42*'Future year scaling'!AC23</f>
        <v>40979975163345.711</v>
      </c>
      <c r="AE42" s="4">
        <f>'Aggregated Consumption'!$D42*'Future year scaling'!AD23</f>
        <v>40566036020281.547</v>
      </c>
      <c r="AF42" s="4">
        <f>'Aggregated Consumption'!$D42*'Future year scaling'!AE23</f>
        <v>40152096877217.531</v>
      </c>
      <c r="AG42" s="4">
        <f>'Aggregated Consumption'!$D42*'Future year scaling'!AF23</f>
        <v>39738157734153.375</v>
      </c>
      <c r="AH42" s="4">
        <f>'Aggregated Consumption'!$D42*'Future year scaling'!AG23</f>
        <v>39324218591089.359</v>
      </c>
      <c r="AI42" s="4">
        <f>'Aggregated Consumption'!$D42*'Future year scaling'!AH23</f>
        <v>38496340304961.031</v>
      </c>
      <c r="AJ42" s="4">
        <f>'Aggregated Consumption'!$D42*'Future year scaling'!AI23</f>
        <v>37668462018833</v>
      </c>
      <c r="AK42" s="4">
        <f>'Aggregated Consumption'!$D42*'Future year scaling'!AJ23</f>
        <v>36840583732704.68</v>
      </c>
      <c r="AL42" s="4">
        <f>'Aggregated Consumption'!$D42*'Future year scaling'!AK23</f>
        <v>36012705446576.352</v>
      </c>
      <c r="AM42" s="4">
        <f>'Aggregated Consumption'!$D42*'Future year scaling'!AL23</f>
        <v>35184827160448.328</v>
      </c>
    </row>
    <row r="43" spans="1:39">
      <c r="A43" s="4" t="s">
        <v>180</v>
      </c>
      <c r="B43" s="4" t="s">
        <v>4</v>
      </c>
      <c r="C43" s="4">
        <f>'Aggregated Consumption'!$D43*'Future year scaling'!B22</f>
        <v>3896476180320</v>
      </c>
      <c r="D43" s="4">
        <f>'Aggregated Consumption'!$D43*'Future year scaling'!C22</f>
        <v>3893204579832.7461</v>
      </c>
      <c r="E43" s="4">
        <f>'Aggregated Consumption'!$D43*'Future year scaling'!D22</f>
        <v>3948821788116.0693</v>
      </c>
      <c r="F43" s="4">
        <f>'Aggregated Consumption'!$D43*'Future year scaling'!E22</f>
        <v>4004438996399.3999</v>
      </c>
      <c r="G43" s="4">
        <f>'Aggregated Consumption'!$D43*'Future year scaling'!F22</f>
        <v>4060056204682.7109</v>
      </c>
      <c r="H43" s="4">
        <f>'Aggregated Consumption'!$D43*'Future year scaling'!G22</f>
        <v>4115673412966.0415</v>
      </c>
      <c r="I43" s="4">
        <f>'Aggregated Consumption'!$D43*'Future year scaling'!H22</f>
        <v>4171290621249.3711</v>
      </c>
      <c r="J43" s="4">
        <f>'Aggregated Consumption'!$D43*'Future year scaling'!I22</f>
        <v>4187648623685.6475</v>
      </c>
      <c r="K43" s="4">
        <f>'Aggregated Consumption'!$D43*'Future year scaling'!J22</f>
        <v>4204006626121.9185</v>
      </c>
      <c r="L43" s="4">
        <f>'Aggregated Consumption'!$D43*'Future year scaling'!K22</f>
        <v>4220364628558.1895</v>
      </c>
      <c r="M43" s="4">
        <f>'Aggregated Consumption'!$D43*'Future year scaling'!L22</f>
        <v>4236722630994.4609</v>
      </c>
      <c r="N43" s="4">
        <f>'Aggregated Consumption'!$D43*'Future year scaling'!M22</f>
        <v>4253080633430.7319</v>
      </c>
      <c r="O43" s="4">
        <f>'Aggregated Consumption'!$D43*'Future year scaling'!N22</f>
        <v>4285796638303.2837</v>
      </c>
      <c r="P43" s="4">
        <f>'Aggregated Consumption'!$D43*'Future year scaling'!O22</f>
        <v>4318512643175.8257</v>
      </c>
      <c r="Q43" s="4">
        <f>'Aggregated Consumption'!$D43*'Future year scaling'!P22</f>
        <v>4351228648048.3682</v>
      </c>
      <c r="R43" s="4">
        <f>'Aggregated Consumption'!$D43*'Future year scaling'!Q22</f>
        <v>4383944652920.9102</v>
      </c>
      <c r="S43" s="4">
        <f>'Aggregated Consumption'!$D43*'Future year scaling'!R22</f>
        <v>4416660657793.4521</v>
      </c>
      <c r="T43" s="4">
        <f>'Aggregated Consumption'!$D43*'Future year scaling'!S22</f>
        <v>4446105062178.7432</v>
      </c>
      <c r="U43" s="4">
        <f>'Aggregated Consumption'!$D43*'Future year scaling'!T22</f>
        <v>4475549466564.0332</v>
      </c>
      <c r="V43" s="4">
        <f>'Aggregated Consumption'!$D43*'Future year scaling'!U22</f>
        <v>4504993870949.3242</v>
      </c>
      <c r="W43" s="4">
        <f>'Aggregated Consumption'!$D43*'Future year scaling'!V22</f>
        <v>4534438275334.6152</v>
      </c>
      <c r="X43" s="4">
        <f>'Aggregated Consumption'!$D43*'Future year scaling'!W22</f>
        <v>4563882679719.9063</v>
      </c>
      <c r="Y43" s="4">
        <f>'Aggregated Consumption'!$D43*'Future year scaling'!X22</f>
        <v>4580240682156.1777</v>
      </c>
      <c r="Z43" s="4">
        <f>'Aggregated Consumption'!$D43*'Future year scaling'!Y22</f>
        <v>4596598684592.4482</v>
      </c>
      <c r="AA43" s="4">
        <f>'Aggregated Consumption'!$D43*'Future year scaling'!Z22</f>
        <v>4612956687028.7197</v>
      </c>
      <c r="AB43" s="4">
        <f>'Aggregated Consumption'!$D43*'Future year scaling'!AA22</f>
        <v>4629314689464.9912</v>
      </c>
      <c r="AC43" s="4">
        <f>'Aggregated Consumption'!$D43*'Future year scaling'!AB22</f>
        <v>4645672691901.2617</v>
      </c>
      <c r="AD43" s="4">
        <f>'Aggregated Consumption'!$D43*'Future year scaling'!AC22</f>
        <v>4648944292388.5156</v>
      </c>
      <c r="AE43" s="4">
        <f>'Aggregated Consumption'!$D43*'Future year scaling'!AD22</f>
        <v>4652215892875.7686</v>
      </c>
      <c r="AF43" s="4">
        <f>'Aggregated Consumption'!$D43*'Future year scaling'!AE22</f>
        <v>4655487493363.0234</v>
      </c>
      <c r="AG43" s="4">
        <f>'Aggregated Consumption'!$D43*'Future year scaling'!AF22</f>
        <v>4658759093850.2783</v>
      </c>
      <c r="AH43" s="4">
        <f>'Aggregated Consumption'!$D43*'Future year scaling'!AG22</f>
        <v>4662030694337.5322</v>
      </c>
      <c r="AI43" s="4">
        <f>'Aggregated Consumption'!$D43*'Future year scaling'!AH22</f>
        <v>4626043088977.7295</v>
      </c>
      <c r="AJ43" s="4">
        <f>'Aggregated Consumption'!$D43*'Future year scaling'!AI22</f>
        <v>4590055483617.9365</v>
      </c>
      <c r="AK43" s="4">
        <f>'Aggregated Consumption'!$D43*'Future year scaling'!AJ22</f>
        <v>4554067878258.1328</v>
      </c>
      <c r="AL43" s="4">
        <f>'Aggregated Consumption'!$D43*'Future year scaling'!AK22</f>
        <v>4518080272898.3301</v>
      </c>
      <c r="AM43" s="4">
        <f>'Aggregated Consumption'!$D43*'Future year scaling'!AL22</f>
        <v>4482092667538.5371</v>
      </c>
    </row>
    <row r="44" spans="1:39">
      <c r="A44" s="4" t="s">
        <v>180</v>
      </c>
      <c r="B44" s="4" t="s">
        <v>7</v>
      </c>
      <c r="C44" s="4">
        <f>'Aggregated Consumption'!$D44*'Future year scaling'!B22</f>
        <v>1387604263680</v>
      </c>
      <c r="D44" s="4">
        <f>'Aggregated Consumption'!$D44*'Future year scaling'!C22</f>
        <v>1386439188731.4863</v>
      </c>
      <c r="E44" s="4">
        <f>'Aggregated Consumption'!$D44*'Future year scaling'!D22</f>
        <v>1406245462856.2212</v>
      </c>
      <c r="F44" s="4">
        <f>'Aggregated Consumption'!$D44*'Future year scaling'!E22</f>
        <v>1426051736980.9587</v>
      </c>
      <c r="G44" s="4">
        <f>'Aggregated Consumption'!$D44*'Future year scaling'!F22</f>
        <v>1445858011105.6895</v>
      </c>
      <c r="H44" s="4">
        <f>'Aggregated Consumption'!$D44*'Future year scaling'!G22</f>
        <v>1465664285230.4268</v>
      </c>
      <c r="I44" s="4">
        <f>'Aggregated Consumption'!$D44*'Future year scaling'!H22</f>
        <v>1485470559355.1641</v>
      </c>
      <c r="J44" s="4">
        <f>'Aggregated Consumption'!$D44*'Future year scaling'!I22</f>
        <v>1491295934097.7349</v>
      </c>
      <c r="K44" s="4">
        <f>'Aggregated Consumption'!$D44*'Future year scaling'!J22</f>
        <v>1497121308840.3037</v>
      </c>
      <c r="L44" s="4">
        <f>'Aggregated Consumption'!$D44*'Future year scaling'!K22</f>
        <v>1502946683582.8728</v>
      </c>
      <c r="M44" s="4">
        <f>'Aggregated Consumption'!$D44*'Future year scaling'!L22</f>
        <v>1508772058325.4417</v>
      </c>
      <c r="N44" s="4">
        <f>'Aggregated Consumption'!$D44*'Future year scaling'!M22</f>
        <v>1514597433068.0105</v>
      </c>
      <c r="O44" s="4">
        <f>'Aggregated Consumption'!$D44*'Future year scaling'!N22</f>
        <v>1526248182553.1519</v>
      </c>
      <c r="P44" s="4">
        <f>'Aggregated Consumption'!$D44*'Future year scaling'!O22</f>
        <v>1537898932038.2898</v>
      </c>
      <c r="Q44" s="4">
        <f>'Aggregated Consumption'!$D44*'Future year scaling'!P22</f>
        <v>1549549681523.4275</v>
      </c>
      <c r="R44" s="4">
        <f>'Aggregated Consumption'!$D44*'Future year scaling'!Q22</f>
        <v>1561200431008.5654</v>
      </c>
      <c r="S44" s="4">
        <f>'Aggregated Consumption'!$D44*'Future year scaling'!R22</f>
        <v>1572851180493.7034</v>
      </c>
      <c r="T44" s="4">
        <f>'Aggregated Consumption'!$D44*'Future year scaling'!S22</f>
        <v>1583336855030.3284</v>
      </c>
      <c r="U44" s="4">
        <f>'Aggregated Consumption'!$D44*'Future year scaling'!T22</f>
        <v>1593822529566.9534</v>
      </c>
      <c r="V44" s="4">
        <f>'Aggregated Consumption'!$D44*'Future year scaling'!U22</f>
        <v>1604308204103.5784</v>
      </c>
      <c r="W44" s="4">
        <f>'Aggregated Consumption'!$D44*'Future year scaling'!V22</f>
        <v>1614793878640.2036</v>
      </c>
      <c r="X44" s="4">
        <f>'Aggregated Consumption'!$D44*'Future year scaling'!W22</f>
        <v>1625279553176.8286</v>
      </c>
      <c r="Y44" s="4">
        <f>'Aggregated Consumption'!$D44*'Future year scaling'!X22</f>
        <v>1631104927919.3977</v>
      </c>
      <c r="Z44" s="4">
        <f>'Aggregated Consumption'!$D44*'Future year scaling'!Y22</f>
        <v>1636930302661.9666</v>
      </c>
      <c r="AA44" s="4">
        <f>'Aggregated Consumption'!$D44*'Future year scaling'!Z22</f>
        <v>1642755677404.5356</v>
      </c>
      <c r="AB44" s="4">
        <f>'Aggregated Consumption'!$D44*'Future year scaling'!AA22</f>
        <v>1648581052147.1045</v>
      </c>
      <c r="AC44" s="4">
        <f>'Aggregated Consumption'!$D44*'Future year scaling'!AB22</f>
        <v>1654406426889.6733</v>
      </c>
      <c r="AD44" s="4">
        <f>'Aggregated Consumption'!$D44*'Future year scaling'!AC22</f>
        <v>1655571501838.1868</v>
      </c>
      <c r="AE44" s="4">
        <f>'Aggregated Consumption'!$D44*'Future year scaling'!AD22</f>
        <v>1656736576786.7004</v>
      </c>
      <c r="AF44" s="4">
        <f>'Aggregated Consumption'!$D44*'Future year scaling'!AE22</f>
        <v>1657901651735.2144</v>
      </c>
      <c r="AG44" s="4">
        <f>'Aggregated Consumption'!$D44*'Future year scaling'!AF22</f>
        <v>1659066726683.7285</v>
      </c>
      <c r="AH44" s="4">
        <f>'Aggregated Consumption'!$D44*'Future year scaling'!AG22</f>
        <v>1660231801632.2419</v>
      </c>
      <c r="AI44" s="4">
        <f>'Aggregated Consumption'!$D44*'Future year scaling'!AH22</f>
        <v>1647415977198.5881</v>
      </c>
      <c r="AJ44" s="4">
        <f>'Aggregated Consumption'!$D44*'Future year scaling'!AI22</f>
        <v>1634600152764.9377</v>
      </c>
      <c r="AK44" s="4">
        <f>'Aggregated Consumption'!$D44*'Future year scaling'!AJ22</f>
        <v>1621784328331.2837</v>
      </c>
      <c r="AL44" s="4">
        <f>'Aggregated Consumption'!$D44*'Future year scaling'!AK22</f>
        <v>1608968503897.6296</v>
      </c>
      <c r="AM44" s="4">
        <f>'Aggregated Consumption'!$D44*'Future year scaling'!AL22</f>
        <v>1596152679463.979</v>
      </c>
    </row>
    <row r="45" spans="1:39">
      <c r="A45" s="4" t="s">
        <v>180</v>
      </c>
      <c r="B45" s="4" t="s">
        <v>6</v>
      </c>
      <c r="C45" s="4">
        <f>'Aggregated Consumption'!$D45*'Future year scaling'!B22</f>
        <v>668211069600</v>
      </c>
      <c r="D45" s="4">
        <f>'Aggregated Consumption'!$D45*'Future year scaling'!C22</f>
        <v>667650019163.72803</v>
      </c>
      <c r="E45" s="4">
        <f>'Aggregated Consumption'!$D45*'Future year scaling'!D22</f>
        <v>677187876580.35242</v>
      </c>
      <c r="F45" s="4">
        <f>'Aggregated Consumption'!$D45*'Future year scaling'!E22</f>
        <v>686725733996.97803</v>
      </c>
      <c r="G45" s="4">
        <f>'Aggregated Consumption'!$D45*'Future year scaling'!F22</f>
        <v>696263591413.60046</v>
      </c>
      <c r="H45" s="4">
        <f>'Aggregated Consumption'!$D45*'Future year scaling'!G22</f>
        <v>705801448830.22607</v>
      </c>
      <c r="I45" s="4">
        <f>'Aggregated Consumption'!$D45*'Future year scaling'!H22</f>
        <v>715339306246.85156</v>
      </c>
      <c r="J45" s="4">
        <f>'Aggregated Consumption'!$D45*'Future year scaling'!I22</f>
        <v>718144558428.2124</v>
      </c>
      <c r="K45" s="4">
        <f>'Aggregated Consumption'!$D45*'Future year scaling'!J22</f>
        <v>720949810609.57251</v>
      </c>
      <c r="L45" s="4">
        <f>'Aggregated Consumption'!$D45*'Future year scaling'!K22</f>
        <v>723755062790.9325</v>
      </c>
      <c r="M45" s="4">
        <f>'Aggregated Consumption'!$D45*'Future year scaling'!L22</f>
        <v>726560314972.2926</v>
      </c>
      <c r="N45" s="4">
        <f>'Aggregated Consumption'!$D45*'Future year scaling'!M22</f>
        <v>729365567153.65259</v>
      </c>
      <c r="O45" s="4">
        <f>'Aggregated Consumption'!$D45*'Future year scaling'!N22</f>
        <v>734976071516.37439</v>
      </c>
      <c r="P45" s="4">
        <f>'Aggregated Consumption'!$D45*'Future year scaling'!O22</f>
        <v>740586575879.09448</v>
      </c>
      <c r="Q45" s="4">
        <f>'Aggregated Consumption'!$D45*'Future year scaling'!P22</f>
        <v>746197080241.81445</v>
      </c>
      <c r="R45" s="4">
        <f>'Aggregated Consumption'!$D45*'Future year scaling'!Q22</f>
        <v>751807584604.53455</v>
      </c>
      <c r="S45" s="4">
        <f>'Aggregated Consumption'!$D45*'Future year scaling'!R22</f>
        <v>757418088967.25464</v>
      </c>
      <c r="T45" s="4">
        <f>'Aggregated Consumption'!$D45*'Future year scaling'!S22</f>
        <v>762467542893.70325</v>
      </c>
      <c r="U45" s="4">
        <f>'Aggregated Consumption'!$D45*'Future year scaling'!T22</f>
        <v>767516996820.15173</v>
      </c>
      <c r="V45" s="4">
        <f>'Aggregated Consumption'!$D45*'Future year scaling'!U22</f>
        <v>772566450746.60022</v>
      </c>
      <c r="W45" s="4">
        <f>'Aggregated Consumption'!$D45*'Future year scaling'!V22</f>
        <v>777615904673.04895</v>
      </c>
      <c r="X45" s="4">
        <f>'Aggregated Consumption'!$D45*'Future year scaling'!W22</f>
        <v>782665358599.49744</v>
      </c>
      <c r="Y45" s="4">
        <f>'Aggregated Consumption'!$D45*'Future year scaling'!X22</f>
        <v>785470610780.85742</v>
      </c>
      <c r="Z45" s="4">
        <f>'Aggregated Consumption'!$D45*'Future year scaling'!Y22</f>
        <v>788275862962.21753</v>
      </c>
      <c r="AA45" s="4">
        <f>'Aggregated Consumption'!$D45*'Future year scaling'!Z22</f>
        <v>791081115143.57751</v>
      </c>
      <c r="AB45" s="4">
        <f>'Aggregated Consumption'!$D45*'Future year scaling'!AA22</f>
        <v>793886367324.93762</v>
      </c>
      <c r="AC45" s="4">
        <f>'Aggregated Consumption'!$D45*'Future year scaling'!AB22</f>
        <v>796691619506.29761</v>
      </c>
      <c r="AD45" s="4">
        <f>'Aggregated Consumption'!$D45*'Future year scaling'!AC22</f>
        <v>797252669942.56946</v>
      </c>
      <c r="AE45" s="4">
        <f>'Aggregated Consumption'!$D45*'Future year scaling'!AD22</f>
        <v>797813720378.84131</v>
      </c>
      <c r="AF45" s="4">
        <f>'Aggregated Consumption'!$D45*'Future year scaling'!AE22</f>
        <v>798374770815.11353</v>
      </c>
      <c r="AG45" s="4">
        <f>'Aggregated Consumption'!$D45*'Future year scaling'!AF22</f>
        <v>798935821251.38562</v>
      </c>
      <c r="AH45" s="4">
        <f>'Aggregated Consumption'!$D45*'Future year scaling'!AG22</f>
        <v>799496871687.65759</v>
      </c>
      <c r="AI45" s="4">
        <f>'Aggregated Consumption'!$D45*'Future year scaling'!AH22</f>
        <v>793325316888.66443</v>
      </c>
      <c r="AJ45" s="4">
        <f>'Aggregated Consumption'!$D45*'Future year scaling'!AI22</f>
        <v>787153762089.67285</v>
      </c>
      <c r="AK45" s="4">
        <f>'Aggregated Consumption'!$D45*'Future year scaling'!AJ22</f>
        <v>780982207290.67957</v>
      </c>
      <c r="AL45" s="4">
        <f>'Aggregated Consumption'!$D45*'Future year scaling'!AK22</f>
        <v>774810652491.6864</v>
      </c>
      <c r="AM45" s="4">
        <f>'Aggregated Consumption'!$D45*'Future year scaling'!AL22</f>
        <v>768639097692.69482</v>
      </c>
    </row>
    <row r="46" spans="1:39">
      <c r="A46" s="4" t="s">
        <v>180</v>
      </c>
      <c r="B46" s="4" t="s">
        <v>8</v>
      </c>
      <c r="C46" s="4">
        <f>'Aggregated Consumption'!$D46*'Future year scaling'!B22</f>
        <v>3560948919840</v>
      </c>
      <c r="D46" s="4">
        <f>'Aggregated Consumption'!$D46*'Future year scaling'!C22</f>
        <v>3557959038295.2148</v>
      </c>
      <c r="E46" s="4">
        <f>'Aggregated Consumption'!$D46*'Future year scaling'!D22</f>
        <v>3608787024556.5732</v>
      </c>
      <c r="F46" s="4">
        <f>'Aggregated Consumption'!$D46*'Future year scaling'!E22</f>
        <v>3659615010817.9385</v>
      </c>
      <c r="G46" s="4">
        <f>'Aggregated Consumption'!$D46*'Future year scaling'!F22</f>
        <v>3710442997079.2861</v>
      </c>
      <c r="H46" s="4">
        <f>'Aggregated Consumption'!$D46*'Future year scaling'!G22</f>
        <v>3761270983340.6514</v>
      </c>
      <c r="I46" s="4">
        <f>'Aggregated Consumption'!$D46*'Future year scaling'!H22</f>
        <v>3812098969602.0156</v>
      </c>
      <c r="J46" s="4">
        <f>'Aggregated Consumption'!$D46*'Future year scaling'!I22</f>
        <v>3827048377325.9492</v>
      </c>
      <c r="K46" s="4">
        <f>'Aggregated Consumption'!$D46*'Future year scaling'!J22</f>
        <v>3841997785049.8779</v>
      </c>
      <c r="L46" s="4">
        <f>'Aggregated Consumption'!$D46*'Future year scaling'!K22</f>
        <v>3856947192773.8066</v>
      </c>
      <c r="M46" s="4">
        <f>'Aggregated Consumption'!$D46*'Future year scaling'!L22</f>
        <v>3871896600497.7349</v>
      </c>
      <c r="N46" s="4">
        <f>'Aggregated Consumption'!$D46*'Future year scaling'!M22</f>
        <v>3886846008221.6636</v>
      </c>
      <c r="O46" s="4">
        <f>'Aggregated Consumption'!$D46*'Future year scaling'!N22</f>
        <v>3916744823669.5298</v>
      </c>
      <c r="P46" s="4">
        <f>'Aggregated Consumption'!$D46*'Future year scaling'!O22</f>
        <v>3946643639117.3867</v>
      </c>
      <c r="Q46" s="4">
        <f>'Aggregated Consumption'!$D46*'Future year scaling'!P22</f>
        <v>3976542454565.2441</v>
      </c>
      <c r="R46" s="4">
        <f>'Aggregated Consumption'!$D46*'Future year scaling'!Q22</f>
        <v>4006441270013.1016</v>
      </c>
      <c r="S46" s="4">
        <f>'Aggregated Consumption'!$D46*'Future year scaling'!R22</f>
        <v>4036340085460.9585</v>
      </c>
      <c r="T46" s="4">
        <f>'Aggregated Consumption'!$D46*'Future year scaling'!S22</f>
        <v>4063249019364.0327</v>
      </c>
      <c r="U46" s="4">
        <f>'Aggregated Consumption'!$D46*'Future year scaling'!T22</f>
        <v>4090157953267.1064</v>
      </c>
      <c r="V46" s="4">
        <f>'Aggregated Consumption'!$D46*'Future year scaling'!U22</f>
        <v>4117066887170.1802</v>
      </c>
      <c r="W46" s="4">
        <f>'Aggregated Consumption'!$D46*'Future year scaling'!V22</f>
        <v>4143975821073.2549</v>
      </c>
      <c r="X46" s="4">
        <f>'Aggregated Consumption'!$D46*'Future year scaling'!W22</f>
        <v>4170884754976.3291</v>
      </c>
      <c r="Y46" s="4">
        <f>'Aggregated Consumption'!$D46*'Future year scaling'!X22</f>
        <v>4185834162700.2573</v>
      </c>
      <c r="Z46" s="4">
        <f>'Aggregated Consumption'!$D46*'Future year scaling'!Y22</f>
        <v>4200783570424.186</v>
      </c>
      <c r="AA46" s="4">
        <f>'Aggregated Consumption'!$D46*'Future year scaling'!Z22</f>
        <v>4215732978148.1147</v>
      </c>
      <c r="AB46" s="4">
        <f>'Aggregated Consumption'!$D46*'Future year scaling'!AA22</f>
        <v>4230682385872.0435</v>
      </c>
      <c r="AC46" s="4">
        <f>'Aggregated Consumption'!$D46*'Future year scaling'!AB22</f>
        <v>4245631793595.9722</v>
      </c>
      <c r="AD46" s="4">
        <f>'Aggregated Consumption'!$D46*'Future year scaling'!AC22</f>
        <v>4248621675140.7568</v>
      </c>
      <c r="AE46" s="4">
        <f>'Aggregated Consumption'!$D46*'Future year scaling'!AD22</f>
        <v>4251611556685.542</v>
      </c>
      <c r="AF46" s="4">
        <f>'Aggregated Consumption'!$D46*'Future year scaling'!AE22</f>
        <v>4254601438230.3281</v>
      </c>
      <c r="AG46" s="4">
        <f>'Aggregated Consumption'!$D46*'Future year scaling'!AF22</f>
        <v>4257591319775.1147</v>
      </c>
      <c r="AH46" s="4">
        <f>'Aggregated Consumption'!$D46*'Future year scaling'!AG22</f>
        <v>4260581201319.8999</v>
      </c>
      <c r="AI46" s="4">
        <f>'Aggregated Consumption'!$D46*'Future year scaling'!AH22</f>
        <v>4227692504327.2515</v>
      </c>
      <c r="AJ46" s="4">
        <f>'Aggregated Consumption'!$D46*'Future year scaling'!AI22</f>
        <v>4194803807334.6113</v>
      </c>
      <c r="AK46" s="4">
        <f>'Aggregated Consumption'!$D46*'Future year scaling'!AJ22</f>
        <v>4161915110341.9624</v>
      </c>
      <c r="AL46" s="4">
        <f>'Aggregated Consumption'!$D46*'Future year scaling'!AK22</f>
        <v>4129026413349.313</v>
      </c>
      <c r="AM46" s="4">
        <f>'Aggregated Consumption'!$D46*'Future year scaling'!AL22</f>
        <v>4096137716356.6733</v>
      </c>
    </row>
    <row r="47" spans="1:39">
      <c r="A47" s="4" t="s">
        <v>180</v>
      </c>
      <c r="B47" s="4" t="s">
        <v>5</v>
      </c>
      <c r="C47" s="4">
        <f>'Aggregated Consumption'!$D47*'Future year scaling'!B22</f>
        <v>1003145944380000</v>
      </c>
      <c r="D47" s="4">
        <f>'Aggregated Consumption'!$D47*'Future year scaling'!C22</f>
        <v>1002303672386398.1</v>
      </c>
      <c r="E47" s="4">
        <f>'Aggregated Consumption'!$D47*'Future year scaling'!D22</f>
        <v>1016622296277631.9</v>
      </c>
      <c r="F47" s="4">
        <f>'Aggregated Consumption'!$D47*'Future year scaling'!E22</f>
        <v>1030940920168867.6</v>
      </c>
      <c r="G47" s="4">
        <f>'Aggregated Consumption'!$D47*'Future year scaling'!F22</f>
        <v>1045259544060098.4</v>
      </c>
      <c r="H47" s="4">
        <f>'Aggregated Consumption'!$D47*'Future year scaling'!G22</f>
        <v>1059578167951334</v>
      </c>
      <c r="I47" s="4">
        <f>'Aggregated Consumption'!$D47*'Future year scaling'!H22</f>
        <v>1073896791842569.5</v>
      </c>
      <c r="J47" s="4">
        <f>'Aggregated Consumption'!$D47*'Future year scaling'!I22</f>
        <v>1078108151810580.6</v>
      </c>
      <c r="K47" s="4">
        <f>'Aggregated Consumption'!$D47*'Future year scaling'!J22</f>
        <v>1082319511778590.5</v>
      </c>
      <c r="L47" s="4">
        <f>'Aggregated Consumption'!$D47*'Future year scaling'!K22</f>
        <v>1086530871746600.4</v>
      </c>
      <c r="M47" s="4">
        <f>'Aggregated Consumption'!$D47*'Future year scaling'!L22</f>
        <v>1090742231714610.1</v>
      </c>
      <c r="N47" s="4">
        <f>'Aggregated Consumption'!$D47*'Future year scaling'!M22</f>
        <v>1094953591682620</v>
      </c>
      <c r="O47" s="4">
        <f>'Aggregated Consumption'!$D47*'Future year scaling'!N22</f>
        <v>1103376311618642.1</v>
      </c>
      <c r="P47" s="4">
        <f>'Aggregated Consumption'!$D47*'Future year scaling'!O22</f>
        <v>1111799031554661.8</v>
      </c>
      <c r="Q47" s="4">
        <f>'Aggregated Consumption'!$D47*'Future year scaling'!P22</f>
        <v>1120221751490681.5</v>
      </c>
      <c r="R47" s="4">
        <f>'Aggregated Consumption'!$D47*'Future year scaling'!Q22</f>
        <v>1128644471426701.3</v>
      </c>
      <c r="S47" s="4">
        <f>'Aggregated Consumption'!$D47*'Future year scaling'!R22</f>
        <v>1137067191362720.8</v>
      </c>
      <c r="T47" s="4">
        <f>'Aggregated Consumption'!$D47*'Future year scaling'!S22</f>
        <v>1144647639305139.3</v>
      </c>
      <c r="U47" s="4">
        <f>'Aggregated Consumption'!$D47*'Future year scaling'!T22</f>
        <v>1152228087247557.5</v>
      </c>
      <c r="V47" s="4">
        <f>'Aggregated Consumption'!$D47*'Future year scaling'!U22</f>
        <v>1159808535189976</v>
      </c>
      <c r="W47" s="4">
        <f>'Aggregated Consumption'!$D47*'Future year scaling'!V22</f>
        <v>1167388983132394.5</v>
      </c>
      <c r="X47" s="4">
        <f>'Aggregated Consumption'!$D47*'Future year scaling'!W22</f>
        <v>1174969431074813</v>
      </c>
      <c r="Y47" s="4">
        <f>'Aggregated Consumption'!$D47*'Future year scaling'!X22</f>
        <v>1179180791042822.8</v>
      </c>
      <c r="Z47" s="4">
        <f>'Aggregated Consumption'!$D47*'Future year scaling'!Y22</f>
        <v>1183392151010832.5</v>
      </c>
      <c r="AA47" s="4">
        <f>'Aggregated Consumption'!$D47*'Future year scaling'!Z22</f>
        <v>1187603510978842.5</v>
      </c>
      <c r="AB47" s="4">
        <f>'Aggregated Consumption'!$D47*'Future year scaling'!AA22</f>
        <v>1191814870946852.3</v>
      </c>
      <c r="AC47" s="4">
        <f>'Aggregated Consumption'!$D47*'Future year scaling'!AB22</f>
        <v>1196026230914862</v>
      </c>
      <c r="AD47" s="4">
        <f>'Aggregated Consumption'!$D47*'Future year scaling'!AC22</f>
        <v>1196868502908463.8</v>
      </c>
      <c r="AE47" s="4">
        <f>'Aggregated Consumption'!$D47*'Future year scaling'!AD22</f>
        <v>1197710774902065.5</v>
      </c>
      <c r="AF47" s="4">
        <f>'Aggregated Consumption'!$D47*'Future year scaling'!AE22</f>
        <v>1198553046895667.8</v>
      </c>
      <c r="AG47" s="4">
        <f>'Aggregated Consumption'!$D47*'Future year scaling'!AF22</f>
        <v>1199395318889270</v>
      </c>
      <c r="AH47" s="4">
        <f>'Aggregated Consumption'!$D47*'Future year scaling'!AG22</f>
        <v>1200237590882871.8</v>
      </c>
      <c r="AI47" s="4">
        <f>'Aggregated Consumption'!$D47*'Future year scaling'!AH22</f>
        <v>1190972598953248.5</v>
      </c>
      <c r="AJ47" s="4">
        <f>'Aggregated Consumption'!$D47*'Future year scaling'!AI22</f>
        <v>1181707607023627.8</v>
      </c>
      <c r="AK47" s="4">
        <f>'Aggregated Consumption'!$D47*'Future year scaling'!AJ22</f>
        <v>1172442615094004.3</v>
      </c>
      <c r="AL47" s="4">
        <f>'Aggregated Consumption'!$D47*'Future year scaling'!AK22</f>
        <v>1163177623164381</v>
      </c>
      <c r="AM47" s="4">
        <f>'Aggregated Consumption'!$D47*'Future year scaling'!AL22</f>
        <v>1153912631234760.3</v>
      </c>
    </row>
    <row r="48" spans="1:39">
      <c r="A48" s="4" t="s">
        <v>180</v>
      </c>
      <c r="B48" s="4" t="s">
        <v>10</v>
      </c>
      <c r="C48" s="4">
        <f>'Aggregated Consumption'!$D48*'Future year scaling'!B22</f>
        <v>20481380146080</v>
      </c>
      <c r="D48" s="4">
        <f>'Aggregated Consumption'!$D48*'Future year scaling'!C22</f>
        <v>20464183353346.098</v>
      </c>
      <c r="E48" s="4">
        <f>'Aggregated Consumption'!$D48*'Future year scaling'!D22</f>
        <v>20756528829822.461</v>
      </c>
      <c r="F48" s="4">
        <f>'Aggregated Consumption'!$D48*'Future year scaling'!E22</f>
        <v>21048874306298.863</v>
      </c>
      <c r="G48" s="4">
        <f>'Aggregated Consumption'!$D48*'Future year scaling'!F22</f>
        <v>21341219782775.164</v>
      </c>
      <c r="H48" s="4">
        <f>'Aggregated Consumption'!$D48*'Future year scaling'!G22</f>
        <v>21633565259251.566</v>
      </c>
      <c r="I48" s="4">
        <f>'Aggregated Consumption'!$D48*'Future year scaling'!H22</f>
        <v>21925910735727.965</v>
      </c>
      <c r="J48" s="4">
        <f>'Aggregated Consumption'!$D48*'Future year scaling'!I22</f>
        <v>22011894699397.508</v>
      </c>
      <c r="K48" s="4">
        <f>'Aggregated Consumption'!$D48*'Future year scaling'!J22</f>
        <v>22097878663067.023</v>
      </c>
      <c r="L48" s="4">
        <f>'Aggregated Consumption'!$D48*'Future year scaling'!K22</f>
        <v>22183862626736.539</v>
      </c>
      <c r="M48" s="4">
        <f>'Aggregated Consumption'!$D48*'Future year scaling'!L22</f>
        <v>22269846590406.059</v>
      </c>
      <c r="N48" s="4">
        <f>'Aggregated Consumption'!$D48*'Future year scaling'!M22</f>
        <v>22355830554075.574</v>
      </c>
      <c r="O48" s="4">
        <f>'Aggregated Consumption'!$D48*'Future year scaling'!N22</f>
        <v>22527798481414.656</v>
      </c>
      <c r="P48" s="4">
        <f>'Aggregated Consumption'!$D48*'Future year scaling'!O22</f>
        <v>22699766408753.691</v>
      </c>
      <c r="Q48" s="4">
        <f>'Aggregated Consumption'!$D48*'Future year scaling'!P22</f>
        <v>22871734336092.723</v>
      </c>
      <c r="R48" s="4">
        <f>'Aggregated Consumption'!$D48*'Future year scaling'!Q22</f>
        <v>23043702263431.758</v>
      </c>
      <c r="S48" s="4">
        <f>'Aggregated Consumption'!$D48*'Future year scaling'!R22</f>
        <v>23215670190770.789</v>
      </c>
      <c r="T48" s="4">
        <f>'Aggregated Consumption'!$D48*'Future year scaling'!S22</f>
        <v>23370441325375.934</v>
      </c>
      <c r="U48" s="4">
        <f>'Aggregated Consumption'!$D48*'Future year scaling'!T22</f>
        <v>23525212459981.074</v>
      </c>
      <c r="V48" s="4">
        <f>'Aggregated Consumption'!$D48*'Future year scaling'!U22</f>
        <v>23679983594586.219</v>
      </c>
      <c r="W48" s="4">
        <f>'Aggregated Consumption'!$D48*'Future year scaling'!V22</f>
        <v>23834754729191.367</v>
      </c>
      <c r="X48" s="4">
        <f>'Aggregated Consumption'!$D48*'Future year scaling'!W22</f>
        <v>23989525863796.512</v>
      </c>
      <c r="Y48" s="4">
        <f>'Aggregated Consumption'!$D48*'Future year scaling'!X22</f>
        <v>24075509827466.027</v>
      </c>
      <c r="Z48" s="4">
        <f>'Aggregated Consumption'!$D48*'Future year scaling'!Y22</f>
        <v>24161493791135.543</v>
      </c>
      <c r="AA48" s="4">
        <f>'Aggregated Consumption'!$D48*'Future year scaling'!Z22</f>
        <v>24247477754805.059</v>
      </c>
      <c r="AB48" s="4">
        <f>'Aggregated Consumption'!$D48*'Future year scaling'!AA22</f>
        <v>24333461718474.578</v>
      </c>
      <c r="AC48" s="4">
        <f>'Aggregated Consumption'!$D48*'Future year scaling'!AB22</f>
        <v>24419445682144.094</v>
      </c>
      <c r="AD48" s="4">
        <f>'Aggregated Consumption'!$D48*'Future year scaling'!AC22</f>
        <v>24436642474877.992</v>
      </c>
      <c r="AE48" s="4">
        <f>'Aggregated Consumption'!$D48*'Future year scaling'!AD22</f>
        <v>24453839267611.891</v>
      </c>
      <c r="AF48" s="4">
        <f>'Aggregated Consumption'!$D48*'Future year scaling'!AE22</f>
        <v>24471036060345.797</v>
      </c>
      <c r="AG48" s="4">
        <f>'Aggregated Consumption'!$D48*'Future year scaling'!AF22</f>
        <v>24488232853079.707</v>
      </c>
      <c r="AH48" s="4">
        <f>'Aggregated Consumption'!$D48*'Future year scaling'!AG22</f>
        <v>24505429645813.605</v>
      </c>
      <c r="AI48" s="4">
        <f>'Aggregated Consumption'!$D48*'Future year scaling'!AH22</f>
        <v>24316264925740.637</v>
      </c>
      <c r="AJ48" s="4">
        <f>'Aggregated Consumption'!$D48*'Future year scaling'!AI22</f>
        <v>24127100205667.719</v>
      </c>
      <c r="AK48" s="4">
        <f>'Aggregated Consumption'!$D48*'Future year scaling'!AJ22</f>
        <v>23937935485594.746</v>
      </c>
      <c r="AL48" s="4">
        <f>'Aggregated Consumption'!$D48*'Future year scaling'!AK22</f>
        <v>23748770765521.773</v>
      </c>
      <c r="AM48" s="4">
        <f>'Aggregated Consumption'!$D48*'Future year scaling'!AL22</f>
        <v>23559606045448.855</v>
      </c>
    </row>
    <row r="49" spans="1:39">
      <c r="A49" s="4" t="s">
        <v>180</v>
      </c>
      <c r="B49" s="4" t="s">
        <v>9</v>
      </c>
      <c r="C49" s="4">
        <f>'Aggregated Consumption'!$D49*'Future year scaling'!B22</f>
        <v>4944761915040</v>
      </c>
      <c r="D49" s="4">
        <f>'Aggregated Consumption'!$D49*'Future year scaling'!C22</f>
        <v>4940610141811.5879</v>
      </c>
      <c r="E49" s="4">
        <f>'Aggregated Consumption'!$D49*'Future year scaling'!D22</f>
        <v>5011190286694.6084</v>
      </c>
      <c r="F49" s="4">
        <f>'Aggregated Consumption'!$D49*'Future year scaling'!E22</f>
        <v>5081770431577.6377</v>
      </c>
      <c r="G49" s="4">
        <f>'Aggregated Consumption'!$D49*'Future year scaling'!F22</f>
        <v>5152350576460.6436</v>
      </c>
      <c r="H49" s="4">
        <f>'Aggregated Consumption'!$D49*'Future year scaling'!G22</f>
        <v>5222930721343.6729</v>
      </c>
      <c r="I49" s="4">
        <f>'Aggregated Consumption'!$D49*'Future year scaling'!H22</f>
        <v>5293510866226.7012</v>
      </c>
      <c r="J49" s="4">
        <f>'Aggregated Consumption'!$D49*'Future year scaling'!I22</f>
        <v>5314269732368.7725</v>
      </c>
      <c r="K49" s="4">
        <f>'Aggregated Consumption'!$D49*'Future year scaling'!J22</f>
        <v>5335028598510.8369</v>
      </c>
      <c r="L49" s="4">
        <f>'Aggregated Consumption'!$D49*'Future year scaling'!K22</f>
        <v>5355787464652.9004</v>
      </c>
      <c r="M49" s="4">
        <f>'Aggregated Consumption'!$D49*'Future year scaling'!L22</f>
        <v>5376546330794.9648</v>
      </c>
      <c r="N49" s="4">
        <f>'Aggregated Consumption'!$D49*'Future year scaling'!M22</f>
        <v>5397305196937.0293</v>
      </c>
      <c r="O49" s="4">
        <f>'Aggregated Consumption'!$D49*'Future year scaling'!N22</f>
        <v>5438822929221.1699</v>
      </c>
      <c r="P49" s="4">
        <f>'Aggregated Consumption'!$D49*'Future year scaling'!O22</f>
        <v>5480340661505.2988</v>
      </c>
      <c r="Q49" s="4">
        <f>'Aggregated Consumption'!$D49*'Future year scaling'!P22</f>
        <v>5521858393789.4277</v>
      </c>
      <c r="R49" s="4">
        <f>'Aggregated Consumption'!$D49*'Future year scaling'!Q22</f>
        <v>5563376126073.5557</v>
      </c>
      <c r="S49" s="4">
        <f>'Aggregated Consumption'!$D49*'Future year scaling'!R22</f>
        <v>5604893858357.6846</v>
      </c>
      <c r="T49" s="4">
        <f>'Aggregated Consumption'!$D49*'Future year scaling'!S22</f>
        <v>5642259817413.4033</v>
      </c>
      <c r="U49" s="4">
        <f>'Aggregated Consumption'!$D49*'Future year scaling'!T22</f>
        <v>5679625776469.123</v>
      </c>
      <c r="V49" s="4">
        <f>'Aggregated Consumption'!$D49*'Future year scaling'!U22</f>
        <v>5716991735524.8418</v>
      </c>
      <c r="W49" s="4">
        <f>'Aggregated Consumption'!$D49*'Future year scaling'!V22</f>
        <v>5754357694580.5615</v>
      </c>
      <c r="X49" s="4">
        <f>'Aggregated Consumption'!$D49*'Future year scaling'!W22</f>
        <v>5791723653636.2813</v>
      </c>
      <c r="Y49" s="4">
        <f>'Aggregated Consumption'!$D49*'Future year scaling'!X22</f>
        <v>5812482519778.3457</v>
      </c>
      <c r="Z49" s="4">
        <f>'Aggregated Consumption'!$D49*'Future year scaling'!Y22</f>
        <v>5833241385920.4092</v>
      </c>
      <c r="AA49" s="4">
        <f>'Aggregated Consumption'!$D49*'Future year scaling'!Z22</f>
        <v>5854000252062.4736</v>
      </c>
      <c r="AB49" s="4">
        <f>'Aggregated Consumption'!$D49*'Future year scaling'!AA22</f>
        <v>5874759118204.5381</v>
      </c>
      <c r="AC49" s="4">
        <f>'Aggregated Consumption'!$D49*'Future year scaling'!AB22</f>
        <v>5895517984346.6025</v>
      </c>
      <c r="AD49" s="4">
        <f>'Aggregated Consumption'!$D49*'Future year scaling'!AC22</f>
        <v>5899669757575.0146</v>
      </c>
      <c r="AE49" s="4">
        <f>'Aggregated Consumption'!$D49*'Future year scaling'!AD22</f>
        <v>5903821530803.4258</v>
      </c>
      <c r="AF49" s="4">
        <f>'Aggregated Consumption'!$D49*'Future year scaling'!AE22</f>
        <v>5907973304031.8398</v>
      </c>
      <c r="AG49" s="4">
        <f>'Aggregated Consumption'!$D49*'Future year scaling'!AF22</f>
        <v>5912125077260.2539</v>
      </c>
      <c r="AH49" s="4">
        <f>'Aggregated Consumption'!$D49*'Future year scaling'!AG22</f>
        <v>5916276850488.666</v>
      </c>
      <c r="AI49" s="4">
        <f>'Aggregated Consumption'!$D49*'Future year scaling'!AH22</f>
        <v>5870607344976.1162</v>
      </c>
      <c r="AJ49" s="4">
        <f>'Aggregated Consumption'!$D49*'Future year scaling'!AI22</f>
        <v>5824937839463.5791</v>
      </c>
      <c r="AK49" s="4">
        <f>'Aggregated Consumption'!$D49*'Future year scaling'!AJ22</f>
        <v>5779268333951.0293</v>
      </c>
      <c r="AL49" s="4">
        <f>'Aggregated Consumption'!$D49*'Future year scaling'!AK22</f>
        <v>5733598828438.4785</v>
      </c>
      <c r="AM49" s="4">
        <f>'Aggregated Consumption'!$D49*'Future year scaling'!AL22</f>
        <v>5687929322925.9414</v>
      </c>
    </row>
    <row r="50" spans="1:39" s="4" customFormat="1"/>
    <row r="51" spans="1:39" s="4" customFormat="1"/>
    <row r="52" spans="1:39" s="4" customFormat="1">
      <c r="C52" s="154"/>
    </row>
    <row r="53" spans="1:39" s="4" customFormat="1"/>
    <row r="54" spans="1:39" s="4" customFormat="1"/>
    <row r="55" spans="1:39" s="4" customFormat="1">
      <c r="B55" s="153"/>
    </row>
    <row r="56" spans="1:39" s="4" customFormat="1">
      <c r="A56" s="150"/>
    </row>
    <row r="57" spans="1:39" s="4" customFormat="1"/>
    <row r="58" spans="1:39" s="4" customFormat="1"/>
    <row r="59" spans="1:39" s="4" customFormat="1"/>
    <row r="60" spans="1:39" s="4" customFormat="1"/>
    <row r="61" spans="1:39" s="4" customFormat="1"/>
    <row r="62" spans="1:39" s="4" customFormat="1"/>
    <row r="63" spans="1:39" s="4" customFormat="1"/>
    <row r="64" spans="1:39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</sheetData>
  <sortState ref="A2:B49">
    <sortCondition ref="A2:A49"/>
    <sortCondition ref="B2:B49"/>
  </sortState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workbookViewId="0">
      <selection activeCell="C12" sqref="C12"/>
    </sheetView>
  </sheetViews>
  <sheetFormatPr defaultColWidth="9.140625" defaultRowHeight="15"/>
  <cols>
    <col min="1" max="1" width="39.85546875" style="4" customWidth="1"/>
    <col min="2" max="2" width="11.85546875" style="4" bestFit="1" customWidth="1"/>
    <col min="3" max="16384" width="9.140625" style="4"/>
  </cols>
  <sheetData>
    <row r="1" spans="1:38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>
      <c r="A2" s="4" t="s">
        <v>4</v>
      </c>
      <c r="B2" s="4">
        <f>INDEX('Future Fuel Use'!$C$10:$AM$17,MATCH('BIFUbC-coal'!$A2,'Future Fuel Use'!$B$10:$B$17,0),MATCH('BIFUbC-coal'!B$1,'Future Fuel Use'!$C$1:$AM$1,0))</f>
        <v>27901840378560</v>
      </c>
      <c r="C2" s="4">
        <f>INDEX('Future Fuel Use'!$C$10:$AM$17,MATCH('BIFUbC-coal'!$A2,'Future Fuel Use'!$B$10:$B$17,0),MATCH('BIFUbC-coal'!C$1,'Future Fuel Use'!$C$1:$AM$1,0))</f>
        <v>27878413140626.703</v>
      </c>
      <c r="D2" s="4">
        <f>INDEX('Future Fuel Use'!$C$10:$AM$17,MATCH('BIFUbC-coal'!$A2,'Future Fuel Use'!$B$10:$B$17,0),MATCH('BIFUbC-coal'!D$1,'Future Fuel Use'!$C$1:$AM$1,0))</f>
        <v>28276676185492.785</v>
      </c>
      <c r="E2" s="4">
        <f>INDEX('Future Fuel Use'!$C$10:$AM$17,MATCH('BIFUbC-coal'!$A2,'Future Fuel Use'!$B$10:$B$17,0),MATCH('BIFUbC-coal'!E$1,'Future Fuel Use'!$C$1:$AM$1,0))</f>
        <v>28674939230358.922</v>
      </c>
      <c r="F2" s="4">
        <f>INDEX('Future Fuel Use'!$C$10:$AM$17,MATCH('BIFUbC-coal'!$A2,'Future Fuel Use'!$B$10:$B$17,0),MATCH('BIFUbC-coal'!F$1,'Future Fuel Use'!$C$1:$AM$1,0))</f>
        <v>29073202275224.922</v>
      </c>
      <c r="G2" s="4">
        <f>INDEX('Future Fuel Use'!$C$10:$AM$17,MATCH('BIFUbC-coal'!$A2,'Future Fuel Use'!$B$10:$B$17,0),MATCH('BIFUbC-coal'!G$1,'Future Fuel Use'!$C$1:$AM$1,0))</f>
        <v>29471465320091.055</v>
      </c>
      <c r="H2" s="4">
        <f>INDEX('Future Fuel Use'!$C$10:$AM$17,MATCH('BIFUbC-coal'!$A2,'Future Fuel Use'!$B$10:$B$17,0),MATCH('BIFUbC-coal'!H$1,'Future Fuel Use'!$C$1:$AM$1,0))</f>
        <v>29869728364957.184</v>
      </c>
      <c r="I2" s="4">
        <f>INDEX('Future Fuel Use'!$C$10:$AM$17,MATCH('BIFUbC-coal'!$A2,'Future Fuel Use'!$B$10:$B$17,0),MATCH('BIFUbC-coal'!I$1,'Future Fuel Use'!$C$1:$AM$1,0))</f>
        <v>29986864554623.715</v>
      </c>
      <c r="J2" s="4">
        <f>INDEX('Future Fuel Use'!$C$10:$AM$17,MATCH('BIFUbC-coal'!$A2,'Future Fuel Use'!$B$10:$B$17,0),MATCH('BIFUbC-coal'!J$1,'Future Fuel Use'!$C$1:$AM$1,0))</f>
        <v>30104000744290.207</v>
      </c>
      <c r="K2" s="4">
        <f>INDEX('Future Fuel Use'!$C$10:$AM$17,MATCH('BIFUbC-coal'!$A2,'Future Fuel Use'!$B$10:$B$17,0),MATCH('BIFUbC-coal'!K$1,'Future Fuel Use'!$C$1:$AM$1,0))</f>
        <v>30221136933956.699</v>
      </c>
      <c r="L2" s="4">
        <f>INDEX('Future Fuel Use'!$C$10:$AM$17,MATCH('BIFUbC-coal'!$A2,'Future Fuel Use'!$B$10:$B$17,0),MATCH('BIFUbC-coal'!L$1,'Future Fuel Use'!$C$1:$AM$1,0))</f>
        <v>30338273123623.191</v>
      </c>
      <c r="M2" s="4">
        <f>INDEX('Future Fuel Use'!$C$10:$AM$17,MATCH('BIFUbC-coal'!$A2,'Future Fuel Use'!$B$10:$B$17,0),MATCH('BIFUbC-coal'!M$1,'Future Fuel Use'!$C$1:$AM$1,0))</f>
        <v>30455409313289.684</v>
      </c>
      <c r="N2" s="4">
        <f>INDEX('Future Fuel Use'!$C$10:$AM$17,MATCH('BIFUbC-coal'!$A2,'Future Fuel Use'!$B$10:$B$17,0),MATCH('BIFUbC-coal'!N$1,'Future Fuel Use'!$C$1:$AM$1,0))</f>
        <v>30689681692622.734</v>
      </c>
      <c r="O2" s="4">
        <f>INDEX('Future Fuel Use'!$C$10:$AM$17,MATCH('BIFUbC-coal'!$A2,'Future Fuel Use'!$B$10:$B$17,0),MATCH('BIFUbC-coal'!O$1,'Future Fuel Use'!$C$1:$AM$1,0))</f>
        <v>30923954071955.719</v>
      </c>
      <c r="P2" s="4">
        <f>INDEX('Future Fuel Use'!$C$10:$AM$17,MATCH('BIFUbC-coal'!$A2,'Future Fuel Use'!$B$10:$B$17,0),MATCH('BIFUbC-coal'!P$1,'Future Fuel Use'!$C$1:$AM$1,0))</f>
        <v>31158226451288.703</v>
      </c>
      <c r="Q2" s="4">
        <f>INDEX('Future Fuel Use'!$C$10:$AM$17,MATCH('BIFUbC-coal'!$A2,'Future Fuel Use'!$B$10:$B$17,0),MATCH('BIFUbC-coal'!Q$1,'Future Fuel Use'!$C$1:$AM$1,0))</f>
        <v>31392498830621.688</v>
      </c>
      <c r="R2" s="4">
        <f>INDEX('Future Fuel Use'!$C$10:$AM$17,MATCH('BIFUbC-coal'!$A2,'Future Fuel Use'!$B$10:$B$17,0),MATCH('BIFUbC-coal'!R$1,'Future Fuel Use'!$C$1:$AM$1,0))</f>
        <v>31626771209954.672</v>
      </c>
      <c r="S2" s="4">
        <f>INDEX('Future Fuel Use'!$C$10:$AM$17,MATCH('BIFUbC-coal'!$A2,'Future Fuel Use'!$B$10:$B$17,0),MATCH('BIFUbC-coal'!S$1,'Future Fuel Use'!$C$1:$AM$1,0))</f>
        <v>31837616351354.375</v>
      </c>
      <c r="T2" s="4">
        <f>INDEX('Future Fuel Use'!$C$10:$AM$17,MATCH('BIFUbC-coal'!$A2,'Future Fuel Use'!$B$10:$B$17,0),MATCH('BIFUbC-coal'!T$1,'Future Fuel Use'!$C$1:$AM$1,0))</f>
        <v>32048461492754.078</v>
      </c>
      <c r="U2" s="4">
        <f>INDEX('Future Fuel Use'!$C$10:$AM$17,MATCH('BIFUbC-coal'!$A2,'Future Fuel Use'!$B$10:$B$17,0),MATCH('BIFUbC-coal'!U$1,'Future Fuel Use'!$C$1:$AM$1,0))</f>
        <v>32259306634153.785</v>
      </c>
      <c r="V2" s="4">
        <f>INDEX('Future Fuel Use'!$C$10:$AM$17,MATCH('BIFUbC-coal'!$A2,'Future Fuel Use'!$B$10:$B$17,0),MATCH('BIFUbC-coal'!V$1,'Future Fuel Use'!$C$1:$AM$1,0))</f>
        <v>32470151775553.496</v>
      </c>
      <c r="W2" s="4">
        <f>INDEX('Future Fuel Use'!$C$10:$AM$17,MATCH('BIFUbC-coal'!$A2,'Future Fuel Use'!$B$10:$B$17,0),MATCH('BIFUbC-coal'!W$1,'Future Fuel Use'!$C$1:$AM$1,0))</f>
        <v>32680996916953.199</v>
      </c>
      <c r="X2" s="4">
        <f>INDEX('Future Fuel Use'!$C$10:$AM$17,MATCH('BIFUbC-coal'!$A2,'Future Fuel Use'!$B$10:$B$17,0),MATCH('BIFUbC-coal'!X$1,'Future Fuel Use'!$C$1:$AM$1,0))</f>
        <v>32798133106619.691</v>
      </c>
      <c r="Y2" s="4">
        <f>INDEX('Future Fuel Use'!$C$10:$AM$17,MATCH('BIFUbC-coal'!$A2,'Future Fuel Use'!$B$10:$B$17,0),MATCH('BIFUbC-coal'!Y$1,'Future Fuel Use'!$C$1:$AM$1,0))</f>
        <v>32915269296286.184</v>
      </c>
      <c r="Z2" s="4">
        <f>INDEX('Future Fuel Use'!$C$10:$AM$17,MATCH('BIFUbC-coal'!$A2,'Future Fuel Use'!$B$10:$B$17,0),MATCH('BIFUbC-coal'!Z$1,'Future Fuel Use'!$C$1:$AM$1,0))</f>
        <v>33032405485952.676</v>
      </c>
      <c r="AA2" s="4">
        <f>INDEX('Future Fuel Use'!$C$10:$AM$17,MATCH('BIFUbC-coal'!$A2,'Future Fuel Use'!$B$10:$B$17,0),MATCH('BIFUbC-coal'!AA$1,'Future Fuel Use'!$C$1:$AM$1,0))</f>
        <v>33149541675619.168</v>
      </c>
      <c r="AB2" s="4">
        <f>INDEX('Future Fuel Use'!$C$10:$AM$17,MATCH('BIFUbC-coal'!$A2,'Future Fuel Use'!$B$10:$B$17,0),MATCH('BIFUbC-coal'!AB$1,'Future Fuel Use'!$C$1:$AM$1,0))</f>
        <v>33266677865285.66</v>
      </c>
      <c r="AC2" s="4">
        <f>INDEX('Future Fuel Use'!$C$10:$AM$17,MATCH('BIFUbC-coal'!$A2,'Future Fuel Use'!$B$10:$B$17,0),MATCH('BIFUbC-coal'!AC$1,'Future Fuel Use'!$C$1:$AM$1,0))</f>
        <v>33290105103218.953</v>
      </c>
      <c r="AD2" s="4">
        <f>INDEX('Future Fuel Use'!$C$10:$AM$17,MATCH('BIFUbC-coal'!$A2,'Future Fuel Use'!$B$10:$B$17,0),MATCH('BIFUbC-coal'!AD$1,'Future Fuel Use'!$C$1:$AM$1,0))</f>
        <v>33313532341152.242</v>
      </c>
      <c r="AE2" s="4">
        <f>INDEX('Future Fuel Use'!$C$10:$AM$17,MATCH('BIFUbC-coal'!$A2,'Future Fuel Use'!$B$10:$B$17,0),MATCH('BIFUbC-coal'!AE$1,'Future Fuel Use'!$C$1:$AM$1,0))</f>
        <v>33336959579085.547</v>
      </c>
      <c r="AF2" s="4">
        <f>INDEX('Future Fuel Use'!$C$10:$AM$17,MATCH('BIFUbC-coal'!$A2,'Future Fuel Use'!$B$10:$B$17,0),MATCH('BIFUbC-coal'!AF$1,'Future Fuel Use'!$C$1:$AM$1,0))</f>
        <v>33360386817018.852</v>
      </c>
      <c r="AG2" s="4">
        <f>INDEX('Future Fuel Use'!$C$10:$AM$17,MATCH('BIFUbC-coal'!$A2,'Future Fuel Use'!$B$10:$B$17,0),MATCH('BIFUbC-coal'!AG$1,'Future Fuel Use'!$C$1:$AM$1,0))</f>
        <v>33383814054952.145</v>
      </c>
      <c r="AH2" s="4">
        <f>INDEX('Future Fuel Use'!$C$10:$AM$17,MATCH('BIFUbC-coal'!$A2,'Future Fuel Use'!$B$10:$B$17,0),MATCH('BIFUbC-coal'!AH$1,'Future Fuel Use'!$C$1:$AM$1,0))</f>
        <v>33126114437685.82</v>
      </c>
      <c r="AI2" s="4">
        <f>INDEX('Future Fuel Use'!$C$10:$AM$17,MATCH('BIFUbC-coal'!$A2,'Future Fuel Use'!$B$10:$B$17,0),MATCH('BIFUbC-coal'!AI$1,'Future Fuel Use'!$C$1:$AM$1,0))</f>
        <v>32868414820419.563</v>
      </c>
      <c r="AJ2" s="4">
        <f>INDEX('Future Fuel Use'!$C$10:$AM$17,MATCH('BIFUbC-coal'!$A2,'Future Fuel Use'!$B$10:$B$17,0),MATCH('BIFUbC-coal'!AJ$1,'Future Fuel Use'!$C$1:$AM$1,0))</f>
        <v>32610715203153.23</v>
      </c>
      <c r="AK2" s="4">
        <f>INDEX('Future Fuel Use'!$C$10:$AM$17,MATCH('BIFUbC-coal'!$A2,'Future Fuel Use'!$B$10:$B$17,0),MATCH('BIFUbC-coal'!AK$1,'Future Fuel Use'!$C$1:$AM$1,0))</f>
        <v>32353015585886.898</v>
      </c>
      <c r="AL2" s="4">
        <f>INDEX('Future Fuel Use'!$C$10:$AM$17,MATCH('BIFUbC-coal'!$A2,'Future Fuel Use'!$B$10:$B$17,0),MATCH('BIFUbC-coal'!AL$1,'Future Fuel Use'!$C$1:$AM$1,0))</f>
        <v>32095315968620.641</v>
      </c>
    </row>
    <row r="3" spans="1:38">
      <c r="A3" s="4" t="s">
        <v>5</v>
      </c>
      <c r="B3" s="4">
        <f>INDEX('Future Fuel Use'!$C$10:$AM$17,MATCH('BIFUbC-coal'!$A3,'Future Fuel Use'!$B$10:$B$17,0),MATCH('BIFUbC-coal'!B$1,'Future Fuel Use'!$C$1:$AM$1,0))</f>
        <v>185772155520</v>
      </c>
      <c r="C3" s="4">
        <f>INDEX('Future Fuel Use'!$C$10:$AM$17,MATCH('BIFUbC-coal'!$A3,'Future Fuel Use'!$B$10:$B$17,0),MATCH('BIFUbC-coal'!C$1,'Future Fuel Use'!$C$1:$AM$1,0))</f>
        <v>185616175540.5542</v>
      </c>
      <c r="D3" s="4">
        <f>INDEX('Future Fuel Use'!$C$10:$AM$17,MATCH('BIFUbC-coal'!$A3,'Future Fuel Use'!$B$10:$B$17,0),MATCH('BIFUbC-coal'!D$1,'Future Fuel Use'!$C$1:$AM$1,0))</f>
        <v>188267835191.13345</v>
      </c>
      <c r="E3" s="4">
        <f>INDEX('Future Fuel Use'!$C$10:$AM$17,MATCH('BIFUbC-coal'!$A3,'Future Fuel Use'!$B$10:$B$17,0),MATCH('BIFUbC-coal'!E$1,'Future Fuel Use'!$C$1:$AM$1,0))</f>
        <v>190919494841.71304</v>
      </c>
      <c r="F3" s="4">
        <f>INDEX('Future Fuel Use'!$C$10:$AM$17,MATCH('BIFUbC-coal'!$A3,'Future Fuel Use'!$B$10:$B$17,0),MATCH('BIFUbC-coal'!F$1,'Future Fuel Use'!$C$1:$AM$1,0))</f>
        <v>193571154492.29175</v>
      </c>
      <c r="G3" s="4">
        <f>INDEX('Future Fuel Use'!$C$10:$AM$17,MATCH('BIFUbC-coal'!$A3,'Future Fuel Use'!$B$10:$B$17,0),MATCH('BIFUbC-coal'!G$1,'Future Fuel Use'!$C$1:$AM$1,0))</f>
        <v>196222814142.87137</v>
      </c>
      <c r="H3" s="4">
        <f>INDEX('Future Fuel Use'!$C$10:$AM$17,MATCH('BIFUbC-coal'!$A3,'Future Fuel Use'!$B$10:$B$17,0),MATCH('BIFUbC-coal'!H$1,'Future Fuel Use'!$C$1:$AM$1,0))</f>
        <v>198874473793.45093</v>
      </c>
      <c r="I3" s="4">
        <f>INDEX('Future Fuel Use'!$C$10:$AM$17,MATCH('BIFUbC-coal'!$A3,'Future Fuel Use'!$B$10:$B$17,0),MATCH('BIFUbC-coal'!I$1,'Future Fuel Use'!$C$1:$AM$1,0))</f>
        <v>199654373690.68033</v>
      </c>
      <c r="J3" s="4">
        <f>INDEX('Future Fuel Use'!$C$10:$AM$17,MATCH('BIFUbC-coal'!$A3,'Future Fuel Use'!$B$10:$B$17,0),MATCH('BIFUbC-coal'!J$1,'Future Fuel Use'!$C$1:$AM$1,0))</f>
        <v>200434273587.90952</v>
      </c>
      <c r="K3" s="4">
        <f>INDEX('Future Fuel Use'!$C$10:$AM$17,MATCH('BIFUbC-coal'!$A3,'Future Fuel Use'!$B$10:$B$17,0),MATCH('BIFUbC-coal'!K$1,'Future Fuel Use'!$C$1:$AM$1,0))</f>
        <v>201214173485.1387</v>
      </c>
      <c r="L3" s="4">
        <f>INDEX('Future Fuel Use'!$C$10:$AM$17,MATCH('BIFUbC-coal'!$A3,'Future Fuel Use'!$B$10:$B$17,0),MATCH('BIFUbC-coal'!L$1,'Future Fuel Use'!$C$1:$AM$1,0))</f>
        <v>201994073382.36786</v>
      </c>
      <c r="M3" s="4">
        <f>INDEX('Future Fuel Use'!$C$10:$AM$17,MATCH('BIFUbC-coal'!$A3,'Future Fuel Use'!$B$10:$B$17,0),MATCH('BIFUbC-coal'!M$1,'Future Fuel Use'!$C$1:$AM$1,0))</f>
        <v>202773973279.59705</v>
      </c>
      <c r="N3" s="4">
        <f>INDEX('Future Fuel Use'!$C$10:$AM$17,MATCH('BIFUbC-coal'!$A3,'Future Fuel Use'!$B$10:$B$17,0),MATCH('BIFUbC-coal'!N$1,'Future Fuel Use'!$C$1:$AM$1,0))</f>
        <v>204333773074.05585</v>
      </c>
      <c r="O3" s="4">
        <f>INDEX('Future Fuel Use'!$C$10:$AM$17,MATCH('BIFUbC-coal'!$A3,'Future Fuel Use'!$B$10:$B$17,0),MATCH('BIFUbC-coal'!O$1,'Future Fuel Use'!$C$1:$AM$1,0))</f>
        <v>205893572868.51419</v>
      </c>
      <c r="P3" s="4">
        <f>INDEX('Future Fuel Use'!$C$10:$AM$17,MATCH('BIFUbC-coal'!$A3,'Future Fuel Use'!$B$10:$B$17,0),MATCH('BIFUbC-coal'!P$1,'Future Fuel Use'!$C$1:$AM$1,0))</f>
        <v>207453372662.97253</v>
      </c>
      <c r="Q3" s="4">
        <f>INDEX('Future Fuel Use'!$C$10:$AM$17,MATCH('BIFUbC-coal'!$A3,'Future Fuel Use'!$B$10:$B$17,0),MATCH('BIFUbC-coal'!Q$1,'Future Fuel Use'!$C$1:$AM$1,0))</f>
        <v>209013172457.43091</v>
      </c>
      <c r="R3" s="4">
        <f>INDEX('Future Fuel Use'!$C$10:$AM$17,MATCH('BIFUbC-coal'!$A3,'Future Fuel Use'!$B$10:$B$17,0),MATCH('BIFUbC-coal'!R$1,'Future Fuel Use'!$C$1:$AM$1,0))</f>
        <v>210572972251.88925</v>
      </c>
      <c r="S3" s="4">
        <f>INDEX('Future Fuel Use'!$C$10:$AM$17,MATCH('BIFUbC-coal'!$A3,'Future Fuel Use'!$B$10:$B$17,0),MATCH('BIFUbC-coal'!S$1,'Future Fuel Use'!$C$1:$AM$1,0))</f>
        <v>211976792066.90189</v>
      </c>
      <c r="T3" s="4">
        <f>INDEX('Future Fuel Use'!$C$10:$AM$17,MATCH('BIFUbC-coal'!$A3,'Future Fuel Use'!$B$10:$B$17,0),MATCH('BIFUbC-coal'!T$1,'Future Fuel Use'!$C$1:$AM$1,0))</f>
        <v>213380611881.91452</v>
      </c>
      <c r="U3" s="4">
        <f>INDEX('Future Fuel Use'!$C$10:$AM$17,MATCH('BIFUbC-coal'!$A3,'Future Fuel Use'!$B$10:$B$17,0),MATCH('BIFUbC-coal'!U$1,'Future Fuel Use'!$C$1:$AM$1,0))</f>
        <v>214784431696.92715</v>
      </c>
      <c r="V3" s="4">
        <f>INDEX('Future Fuel Use'!$C$10:$AM$17,MATCH('BIFUbC-coal'!$A3,'Future Fuel Use'!$B$10:$B$17,0),MATCH('BIFUbC-coal'!V$1,'Future Fuel Use'!$C$1:$AM$1,0))</f>
        <v>216188251511.93985</v>
      </c>
      <c r="W3" s="4">
        <f>INDEX('Future Fuel Use'!$C$10:$AM$17,MATCH('BIFUbC-coal'!$A3,'Future Fuel Use'!$B$10:$B$17,0),MATCH('BIFUbC-coal'!W$1,'Future Fuel Use'!$C$1:$AM$1,0))</f>
        <v>217592071326.95248</v>
      </c>
      <c r="X3" s="4">
        <f>INDEX('Future Fuel Use'!$C$10:$AM$17,MATCH('BIFUbC-coal'!$A3,'Future Fuel Use'!$B$10:$B$17,0),MATCH('BIFUbC-coal'!X$1,'Future Fuel Use'!$C$1:$AM$1,0))</f>
        <v>218371971224.18164</v>
      </c>
      <c r="Y3" s="4">
        <f>INDEX('Future Fuel Use'!$C$10:$AM$17,MATCH('BIFUbC-coal'!$A3,'Future Fuel Use'!$B$10:$B$17,0),MATCH('BIFUbC-coal'!Y$1,'Future Fuel Use'!$C$1:$AM$1,0))</f>
        <v>219151871121.41083</v>
      </c>
      <c r="Z3" s="4">
        <f>INDEX('Future Fuel Use'!$C$10:$AM$17,MATCH('BIFUbC-coal'!$A3,'Future Fuel Use'!$B$10:$B$17,0),MATCH('BIFUbC-coal'!Z$1,'Future Fuel Use'!$C$1:$AM$1,0))</f>
        <v>219931771018.64001</v>
      </c>
      <c r="AA3" s="4">
        <f>INDEX('Future Fuel Use'!$C$10:$AM$17,MATCH('BIFUbC-coal'!$A3,'Future Fuel Use'!$B$10:$B$17,0),MATCH('BIFUbC-coal'!AA$1,'Future Fuel Use'!$C$1:$AM$1,0))</f>
        <v>220711670915.86917</v>
      </c>
      <c r="AB3" s="4">
        <f>INDEX('Future Fuel Use'!$C$10:$AM$17,MATCH('BIFUbC-coal'!$A3,'Future Fuel Use'!$B$10:$B$17,0),MATCH('BIFUbC-coal'!AB$1,'Future Fuel Use'!$C$1:$AM$1,0))</f>
        <v>221491570813.09836</v>
      </c>
      <c r="AC3" s="4">
        <f>INDEX('Future Fuel Use'!$C$10:$AM$17,MATCH('BIFUbC-coal'!$A3,'Future Fuel Use'!$B$10:$B$17,0),MATCH('BIFUbC-coal'!AC$1,'Future Fuel Use'!$C$1:$AM$1,0))</f>
        <v>221647550792.54416</v>
      </c>
      <c r="AD3" s="4">
        <f>INDEX('Future Fuel Use'!$C$10:$AM$17,MATCH('BIFUbC-coal'!$A3,'Future Fuel Use'!$B$10:$B$17,0),MATCH('BIFUbC-coal'!AD$1,'Future Fuel Use'!$C$1:$AM$1,0))</f>
        <v>221803530771.98993</v>
      </c>
      <c r="AE3" s="4">
        <f>INDEX('Future Fuel Use'!$C$10:$AM$17,MATCH('BIFUbC-coal'!$A3,'Future Fuel Use'!$B$10:$B$17,0),MATCH('BIFUbC-coal'!AE$1,'Future Fuel Use'!$C$1:$AM$1,0))</f>
        <v>221959510751.43582</v>
      </c>
      <c r="AF3" s="4">
        <f>INDEX('Future Fuel Use'!$C$10:$AM$17,MATCH('BIFUbC-coal'!$A3,'Future Fuel Use'!$B$10:$B$17,0),MATCH('BIFUbC-coal'!AF$1,'Future Fuel Use'!$C$1:$AM$1,0))</f>
        <v>222115490730.88168</v>
      </c>
      <c r="AG3" s="4">
        <f>INDEX('Future Fuel Use'!$C$10:$AM$17,MATCH('BIFUbC-coal'!$A3,'Future Fuel Use'!$B$10:$B$17,0),MATCH('BIFUbC-coal'!AG$1,'Future Fuel Use'!$C$1:$AM$1,0))</f>
        <v>222271470710.32748</v>
      </c>
      <c r="AH3" s="4">
        <f>INDEX('Future Fuel Use'!$C$10:$AM$17,MATCH('BIFUbC-coal'!$A3,'Future Fuel Use'!$B$10:$B$17,0),MATCH('BIFUbC-coal'!AH$1,'Future Fuel Use'!$C$1:$AM$1,0))</f>
        <v>220555690936.423</v>
      </c>
      <c r="AI3" s="4">
        <f>INDEX('Future Fuel Use'!$C$10:$AM$17,MATCH('BIFUbC-coal'!$A3,'Future Fuel Use'!$B$10:$B$17,0),MATCH('BIFUbC-coal'!AI$1,'Future Fuel Use'!$C$1:$AM$1,0))</f>
        <v>218839911162.51898</v>
      </c>
      <c r="AJ3" s="4">
        <f>INDEX('Future Fuel Use'!$C$10:$AM$17,MATCH('BIFUbC-coal'!$A3,'Future Fuel Use'!$B$10:$B$17,0),MATCH('BIFUbC-coal'!AJ$1,'Future Fuel Use'!$C$1:$AM$1,0))</f>
        <v>217124131388.61447</v>
      </c>
      <c r="AK3" s="4">
        <f>INDEX('Future Fuel Use'!$C$10:$AM$17,MATCH('BIFUbC-coal'!$A3,'Future Fuel Use'!$B$10:$B$17,0),MATCH('BIFUbC-coal'!AK$1,'Future Fuel Use'!$C$1:$AM$1,0))</f>
        <v>215408351614.70996</v>
      </c>
      <c r="AL3" s="4">
        <f>INDEX('Future Fuel Use'!$C$10:$AM$17,MATCH('BIFUbC-coal'!$A3,'Future Fuel Use'!$B$10:$B$17,0),MATCH('BIFUbC-coal'!AL$1,'Future Fuel Use'!$C$1:$AM$1,0))</f>
        <v>213692571840.80594</v>
      </c>
    </row>
    <row r="4" spans="1:38">
      <c r="A4" s="4" t="s">
        <v>6</v>
      </c>
      <c r="B4" s="4">
        <f>INDEX('Future Fuel Use'!$C$10:$AM$17,MATCH('BIFUbC-coal'!$A4,'Future Fuel Use'!$B$10:$B$17,0),MATCH('BIFUbC-coal'!B$1,'Future Fuel Use'!$C$1:$AM$1,0))</f>
        <v>113993017205280</v>
      </c>
      <c r="C4" s="4">
        <f>INDEX('Future Fuel Use'!$C$10:$AM$17,MATCH('BIFUbC-coal'!$A4,'Future Fuel Use'!$B$10:$B$17,0),MATCH('BIFUbC-coal'!C$1,'Future Fuel Use'!$C$1:$AM$1,0))</f>
        <v>113897305184116.89</v>
      </c>
      <c r="D4" s="4">
        <f>INDEX('Future Fuel Use'!$C$10:$AM$17,MATCH('BIFUbC-coal'!$A4,'Future Fuel Use'!$B$10:$B$17,0),MATCH('BIFUbC-coal'!D$1,'Future Fuel Use'!$C$1:$AM$1,0))</f>
        <v>115524409543889.94</v>
      </c>
      <c r="E4" s="4">
        <f>INDEX('Future Fuel Use'!$C$10:$AM$17,MATCH('BIFUbC-coal'!$A4,'Future Fuel Use'!$B$10:$B$17,0),MATCH('BIFUbC-coal'!E$1,'Future Fuel Use'!$C$1:$AM$1,0))</f>
        <v>117151513903663.2</v>
      </c>
      <c r="F4" s="4">
        <f>INDEX('Future Fuel Use'!$C$10:$AM$17,MATCH('BIFUbC-coal'!$A4,'Future Fuel Use'!$B$10:$B$17,0),MATCH('BIFUbC-coal'!F$1,'Future Fuel Use'!$C$1:$AM$1,0))</f>
        <v>118778618263435.91</v>
      </c>
      <c r="G4" s="4">
        <f>INDEX('Future Fuel Use'!$C$10:$AM$17,MATCH('BIFUbC-coal'!$A4,'Future Fuel Use'!$B$10:$B$17,0),MATCH('BIFUbC-coal'!G$1,'Future Fuel Use'!$C$1:$AM$1,0))</f>
        <v>120405722623209.16</v>
      </c>
      <c r="H4" s="4">
        <f>INDEX('Future Fuel Use'!$C$10:$AM$17,MATCH('BIFUbC-coal'!$A4,'Future Fuel Use'!$B$10:$B$17,0),MATCH('BIFUbC-coal'!H$1,'Future Fuel Use'!$C$1:$AM$1,0))</f>
        <v>122032826982982.39</v>
      </c>
      <c r="I4" s="4">
        <f>INDEX('Future Fuel Use'!$C$10:$AM$17,MATCH('BIFUbC-coal'!$A4,'Future Fuel Use'!$B$10:$B$17,0),MATCH('BIFUbC-coal'!I$1,'Future Fuel Use'!$C$1:$AM$1,0))</f>
        <v>122511387088798.14</v>
      </c>
      <c r="J4" s="4">
        <f>INDEX('Future Fuel Use'!$C$10:$AM$17,MATCH('BIFUbC-coal'!$A4,'Future Fuel Use'!$B$10:$B$17,0),MATCH('BIFUbC-coal'!J$1,'Future Fuel Use'!$C$1:$AM$1,0))</f>
        <v>122989947194613.72</v>
      </c>
      <c r="K4" s="4">
        <f>INDEX('Future Fuel Use'!$C$10:$AM$17,MATCH('BIFUbC-coal'!$A4,'Future Fuel Use'!$B$10:$B$17,0),MATCH('BIFUbC-coal'!K$1,'Future Fuel Use'!$C$1:$AM$1,0))</f>
        <v>123468507300429.31</v>
      </c>
      <c r="L4" s="4">
        <f>INDEX('Future Fuel Use'!$C$10:$AM$17,MATCH('BIFUbC-coal'!$A4,'Future Fuel Use'!$B$10:$B$17,0),MATCH('BIFUbC-coal'!L$1,'Future Fuel Use'!$C$1:$AM$1,0))</f>
        <v>123947067406244.91</v>
      </c>
      <c r="M4" s="4">
        <f>INDEX('Future Fuel Use'!$C$10:$AM$17,MATCH('BIFUbC-coal'!$A4,'Future Fuel Use'!$B$10:$B$17,0),MATCH('BIFUbC-coal'!M$1,'Future Fuel Use'!$C$1:$AM$1,0))</f>
        <v>124425627512060.5</v>
      </c>
      <c r="N4" s="4">
        <f>INDEX('Future Fuel Use'!$C$10:$AM$17,MATCH('BIFUbC-coal'!$A4,'Future Fuel Use'!$B$10:$B$17,0),MATCH('BIFUbC-coal'!N$1,'Future Fuel Use'!$C$1:$AM$1,0))</f>
        <v>125382747723691.95</v>
      </c>
      <c r="O4" s="4">
        <f>INDEX('Future Fuel Use'!$C$10:$AM$17,MATCH('BIFUbC-coal'!$A4,'Future Fuel Use'!$B$10:$B$17,0),MATCH('BIFUbC-coal'!O$1,'Future Fuel Use'!$C$1:$AM$1,0))</f>
        <v>126339867935323.13</v>
      </c>
      <c r="P4" s="4">
        <f>INDEX('Future Fuel Use'!$C$10:$AM$17,MATCH('BIFUbC-coal'!$A4,'Future Fuel Use'!$B$10:$B$17,0),MATCH('BIFUbC-coal'!P$1,'Future Fuel Use'!$C$1:$AM$1,0))</f>
        <v>127296988146954.31</v>
      </c>
      <c r="Q4" s="4">
        <f>INDEX('Future Fuel Use'!$C$10:$AM$17,MATCH('BIFUbC-coal'!$A4,'Future Fuel Use'!$B$10:$B$17,0),MATCH('BIFUbC-coal'!Q$1,'Future Fuel Use'!$C$1:$AM$1,0))</f>
        <v>128254108358585.48</v>
      </c>
      <c r="R4" s="4">
        <f>INDEX('Future Fuel Use'!$C$10:$AM$17,MATCH('BIFUbC-coal'!$A4,'Future Fuel Use'!$B$10:$B$17,0),MATCH('BIFUbC-coal'!R$1,'Future Fuel Use'!$C$1:$AM$1,0))</f>
        <v>129211228570216.67</v>
      </c>
      <c r="S4" s="4">
        <f>INDEX('Future Fuel Use'!$C$10:$AM$17,MATCH('BIFUbC-coal'!$A4,'Future Fuel Use'!$B$10:$B$17,0),MATCH('BIFUbC-coal'!S$1,'Future Fuel Use'!$C$1:$AM$1,0))</f>
        <v>130072636760684.81</v>
      </c>
      <c r="T4" s="4">
        <f>INDEX('Future Fuel Use'!$C$10:$AM$17,MATCH('BIFUbC-coal'!$A4,'Future Fuel Use'!$B$10:$B$17,0),MATCH('BIFUbC-coal'!T$1,'Future Fuel Use'!$C$1:$AM$1,0))</f>
        <v>130934044951152.95</v>
      </c>
      <c r="U4" s="4">
        <f>INDEX('Future Fuel Use'!$C$10:$AM$17,MATCH('BIFUbC-coal'!$A4,'Future Fuel Use'!$B$10:$B$17,0),MATCH('BIFUbC-coal'!U$1,'Future Fuel Use'!$C$1:$AM$1,0))</f>
        <v>131795453141621.08</v>
      </c>
      <c r="V4" s="4">
        <f>INDEX('Future Fuel Use'!$C$10:$AM$17,MATCH('BIFUbC-coal'!$A4,'Future Fuel Use'!$B$10:$B$17,0),MATCH('BIFUbC-coal'!V$1,'Future Fuel Use'!$C$1:$AM$1,0))</f>
        <v>132656861332089.25</v>
      </c>
      <c r="W4" s="4">
        <f>INDEX('Future Fuel Use'!$C$10:$AM$17,MATCH('BIFUbC-coal'!$A4,'Future Fuel Use'!$B$10:$B$17,0),MATCH('BIFUbC-coal'!W$1,'Future Fuel Use'!$C$1:$AM$1,0))</f>
        <v>133518269522557.39</v>
      </c>
      <c r="X4" s="4">
        <f>INDEX('Future Fuel Use'!$C$10:$AM$17,MATCH('BIFUbC-coal'!$A4,'Future Fuel Use'!$B$10:$B$17,0),MATCH('BIFUbC-coal'!X$1,'Future Fuel Use'!$C$1:$AM$1,0))</f>
        <v>133996829628372.97</v>
      </c>
      <c r="Y4" s="4">
        <f>INDEX('Future Fuel Use'!$C$10:$AM$17,MATCH('BIFUbC-coal'!$A4,'Future Fuel Use'!$B$10:$B$17,0),MATCH('BIFUbC-coal'!Y$1,'Future Fuel Use'!$C$1:$AM$1,0))</f>
        <v>134475389734188.56</v>
      </c>
      <c r="Z4" s="4">
        <f>INDEX('Future Fuel Use'!$C$10:$AM$17,MATCH('BIFUbC-coal'!$A4,'Future Fuel Use'!$B$10:$B$17,0),MATCH('BIFUbC-coal'!Z$1,'Future Fuel Use'!$C$1:$AM$1,0))</f>
        <v>134953949840004.16</v>
      </c>
      <c r="AA4" s="4">
        <f>INDEX('Future Fuel Use'!$C$10:$AM$17,MATCH('BIFUbC-coal'!$A4,'Future Fuel Use'!$B$10:$B$17,0),MATCH('BIFUbC-coal'!AA$1,'Future Fuel Use'!$C$1:$AM$1,0))</f>
        <v>135432509945819.75</v>
      </c>
      <c r="AB4" s="4">
        <f>INDEX('Future Fuel Use'!$C$10:$AM$17,MATCH('BIFUbC-coal'!$A4,'Future Fuel Use'!$B$10:$B$17,0),MATCH('BIFUbC-coal'!AB$1,'Future Fuel Use'!$C$1:$AM$1,0))</f>
        <v>135911070051635.33</v>
      </c>
      <c r="AC4" s="4">
        <f>INDEX('Future Fuel Use'!$C$10:$AM$17,MATCH('BIFUbC-coal'!$A4,'Future Fuel Use'!$B$10:$B$17,0),MATCH('BIFUbC-coal'!AC$1,'Future Fuel Use'!$C$1:$AM$1,0))</f>
        <v>136006782072798.42</v>
      </c>
      <c r="AD4" s="4">
        <f>INDEX('Future Fuel Use'!$C$10:$AM$17,MATCH('BIFUbC-coal'!$A4,'Future Fuel Use'!$B$10:$B$17,0),MATCH('BIFUbC-coal'!AD$1,'Future Fuel Use'!$C$1:$AM$1,0))</f>
        <v>136102494093961.52</v>
      </c>
      <c r="AE4" s="4">
        <f>INDEX('Future Fuel Use'!$C$10:$AM$17,MATCH('BIFUbC-coal'!$A4,'Future Fuel Use'!$B$10:$B$17,0),MATCH('BIFUbC-coal'!AE$1,'Future Fuel Use'!$C$1:$AM$1,0))</f>
        <v>136198206115124.66</v>
      </c>
      <c r="AF4" s="4">
        <f>INDEX('Future Fuel Use'!$C$10:$AM$17,MATCH('BIFUbC-coal'!$A4,'Future Fuel Use'!$B$10:$B$17,0),MATCH('BIFUbC-coal'!AF$1,'Future Fuel Use'!$C$1:$AM$1,0))</f>
        <v>136293918136287.81</v>
      </c>
      <c r="AG4" s="4">
        <f>INDEX('Future Fuel Use'!$C$10:$AM$17,MATCH('BIFUbC-coal'!$A4,'Future Fuel Use'!$B$10:$B$17,0),MATCH('BIFUbC-coal'!AG$1,'Future Fuel Use'!$C$1:$AM$1,0))</f>
        <v>136389630157450.91</v>
      </c>
      <c r="AH4" s="4">
        <f>INDEX('Future Fuel Use'!$C$10:$AM$17,MATCH('BIFUbC-coal'!$A4,'Future Fuel Use'!$B$10:$B$17,0),MATCH('BIFUbC-coal'!AH$1,'Future Fuel Use'!$C$1:$AM$1,0))</f>
        <v>135336797924656.42</v>
      </c>
      <c r="AI4" s="4">
        <f>INDEX('Future Fuel Use'!$C$10:$AM$17,MATCH('BIFUbC-coal'!$A4,'Future Fuel Use'!$B$10:$B$17,0),MATCH('BIFUbC-coal'!AI$1,'Future Fuel Use'!$C$1:$AM$1,0))</f>
        <v>134283965691862.23</v>
      </c>
      <c r="AJ4" s="4">
        <f>INDEX('Future Fuel Use'!$C$10:$AM$17,MATCH('BIFUbC-coal'!$A4,'Future Fuel Use'!$B$10:$B$17,0),MATCH('BIFUbC-coal'!AJ$1,'Future Fuel Use'!$C$1:$AM$1,0))</f>
        <v>133231133459067.73</v>
      </c>
      <c r="AK4" s="4">
        <f>INDEX('Future Fuel Use'!$C$10:$AM$17,MATCH('BIFUbC-coal'!$A4,'Future Fuel Use'!$B$10:$B$17,0),MATCH('BIFUbC-coal'!AK$1,'Future Fuel Use'!$C$1:$AM$1,0))</f>
        <v>132178301226273.23</v>
      </c>
      <c r="AL4" s="4">
        <f>INDEX('Future Fuel Use'!$C$10:$AM$17,MATCH('BIFUbC-coal'!$A4,'Future Fuel Use'!$B$10:$B$17,0),MATCH('BIFUbC-coal'!AL$1,'Future Fuel Use'!$C$1:$AM$1,0))</f>
        <v>131125468993479.03</v>
      </c>
    </row>
    <row r="5" spans="1:38">
      <c r="A5" s="4" t="s">
        <v>7</v>
      </c>
      <c r="B5" s="4">
        <f>INDEX('Future Fuel Use'!$C$10:$AM$17,MATCH('BIFUbC-coal'!$A5,'Future Fuel Use'!$B$10:$B$17,0),MATCH('BIFUbC-coal'!B$1,'Future Fuel Use'!$C$1:$AM$1,0))</f>
        <v>5478382953600</v>
      </c>
      <c r="C5" s="4">
        <f>INDEX('Future Fuel Use'!$C$10:$AM$17,MATCH('BIFUbC-coal'!$A5,'Future Fuel Use'!$B$10:$B$17,0),MATCH('BIFUbC-coal'!C$1,'Future Fuel Use'!$C$1:$AM$1,0))</f>
        <v>5473783135838.792</v>
      </c>
      <c r="D5" s="4">
        <f>INDEX('Future Fuel Use'!$C$10:$AM$17,MATCH('BIFUbC-coal'!$A5,'Future Fuel Use'!$B$10:$B$17,0),MATCH('BIFUbC-coal'!D$1,'Future Fuel Use'!$C$1:$AM$1,0))</f>
        <v>5551980037779.3438</v>
      </c>
      <c r="E5" s="4">
        <f>INDEX('Future Fuel Use'!$C$10:$AM$17,MATCH('BIFUbC-coal'!$A5,'Future Fuel Use'!$B$10:$B$17,0),MATCH('BIFUbC-coal'!E$1,'Future Fuel Use'!$C$1:$AM$1,0))</f>
        <v>5630176939719.9053</v>
      </c>
      <c r="F5" s="4">
        <f>INDEX('Future Fuel Use'!$C$10:$AM$17,MATCH('BIFUbC-coal'!$A5,'Future Fuel Use'!$B$10:$B$17,0),MATCH('BIFUbC-coal'!F$1,'Future Fuel Use'!$C$1:$AM$1,0))</f>
        <v>5708373841660.4404</v>
      </c>
      <c r="G5" s="4">
        <f>INDEX('Future Fuel Use'!$C$10:$AM$17,MATCH('BIFUbC-coal'!$A5,'Future Fuel Use'!$B$10:$B$17,0),MATCH('BIFUbC-coal'!G$1,'Future Fuel Use'!$C$1:$AM$1,0))</f>
        <v>5786570743601.002</v>
      </c>
      <c r="H5" s="4">
        <f>INDEX('Future Fuel Use'!$C$10:$AM$17,MATCH('BIFUbC-coal'!$A5,'Future Fuel Use'!$B$10:$B$17,0),MATCH('BIFUbC-coal'!H$1,'Future Fuel Use'!$C$1:$AM$1,0))</f>
        <v>5864767645541.5625</v>
      </c>
      <c r="I5" s="4">
        <f>INDEX('Future Fuel Use'!$C$10:$AM$17,MATCH('BIFUbC-coal'!$A5,'Future Fuel Use'!$B$10:$B$17,0),MATCH('BIFUbC-coal'!I$1,'Future Fuel Use'!$C$1:$AM$1,0))</f>
        <v>5887766734347.6143</v>
      </c>
      <c r="J5" s="4">
        <f>INDEX('Future Fuel Use'!$C$10:$AM$17,MATCH('BIFUbC-coal'!$A5,'Future Fuel Use'!$B$10:$B$17,0),MATCH('BIFUbC-coal'!J$1,'Future Fuel Use'!$C$1:$AM$1,0))</f>
        <v>5910765823153.6582</v>
      </c>
      <c r="K5" s="4">
        <f>INDEX('Future Fuel Use'!$C$10:$AM$17,MATCH('BIFUbC-coal'!$A5,'Future Fuel Use'!$B$10:$B$17,0),MATCH('BIFUbC-coal'!K$1,'Future Fuel Use'!$C$1:$AM$1,0))</f>
        <v>5933764911959.7021</v>
      </c>
      <c r="L5" s="4">
        <f>INDEX('Future Fuel Use'!$C$10:$AM$17,MATCH('BIFUbC-coal'!$A5,'Future Fuel Use'!$B$10:$B$17,0),MATCH('BIFUbC-coal'!L$1,'Future Fuel Use'!$C$1:$AM$1,0))</f>
        <v>5956764000765.7461</v>
      </c>
      <c r="M5" s="4">
        <f>INDEX('Future Fuel Use'!$C$10:$AM$17,MATCH('BIFUbC-coal'!$A5,'Future Fuel Use'!$B$10:$B$17,0),MATCH('BIFUbC-coal'!M$1,'Future Fuel Use'!$C$1:$AM$1,0))</f>
        <v>5979763089571.79</v>
      </c>
      <c r="N5" s="4">
        <f>INDEX('Future Fuel Use'!$C$10:$AM$17,MATCH('BIFUbC-coal'!$A5,'Future Fuel Use'!$B$10:$B$17,0),MATCH('BIFUbC-coal'!N$1,'Future Fuel Use'!$C$1:$AM$1,0))</f>
        <v>6025761267183.8916</v>
      </c>
      <c r="O5" s="4">
        <f>INDEX('Future Fuel Use'!$C$10:$AM$17,MATCH('BIFUbC-coal'!$A5,'Future Fuel Use'!$B$10:$B$17,0),MATCH('BIFUbC-coal'!O$1,'Future Fuel Use'!$C$1:$AM$1,0))</f>
        <v>6071759444795.9795</v>
      </c>
      <c r="P5" s="4">
        <f>INDEX('Future Fuel Use'!$C$10:$AM$17,MATCH('BIFUbC-coal'!$A5,'Future Fuel Use'!$B$10:$B$17,0),MATCH('BIFUbC-coal'!P$1,'Future Fuel Use'!$C$1:$AM$1,0))</f>
        <v>6117757622408.0684</v>
      </c>
      <c r="Q5" s="4">
        <f>INDEX('Future Fuel Use'!$C$10:$AM$17,MATCH('BIFUbC-coal'!$A5,'Future Fuel Use'!$B$10:$B$17,0),MATCH('BIFUbC-coal'!Q$1,'Future Fuel Use'!$C$1:$AM$1,0))</f>
        <v>6163755800020.1563</v>
      </c>
      <c r="R5" s="4">
        <f>INDEX('Future Fuel Use'!$C$10:$AM$17,MATCH('BIFUbC-coal'!$A5,'Future Fuel Use'!$B$10:$B$17,0),MATCH('BIFUbC-coal'!R$1,'Future Fuel Use'!$C$1:$AM$1,0))</f>
        <v>6209753977632.2441</v>
      </c>
      <c r="S5" s="4">
        <f>INDEX('Future Fuel Use'!$C$10:$AM$17,MATCH('BIFUbC-coal'!$A5,'Future Fuel Use'!$B$10:$B$17,0),MATCH('BIFUbC-coal'!S$1,'Future Fuel Use'!$C$1:$AM$1,0))</f>
        <v>6251152337483.127</v>
      </c>
      <c r="T5" s="4">
        <f>INDEX('Future Fuel Use'!$C$10:$AM$17,MATCH('BIFUbC-coal'!$A5,'Future Fuel Use'!$B$10:$B$17,0),MATCH('BIFUbC-coal'!T$1,'Future Fuel Use'!$C$1:$AM$1,0))</f>
        <v>6292550697334.0098</v>
      </c>
      <c r="U5" s="4">
        <f>INDEX('Future Fuel Use'!$C$10:$AM$17,MATCH('BIFUbC-coal'!$A5,'Future Fuel Use'!$B$10:$B$17,0),MATCH('BIFUbC-coal'!U$1,'Future Fuel Use'!$C$1:$AM$1,0))</f>
        <v>6333949057184.8926</v>
      </c>
      <c r="V5" s="4">
        <f>INDEX('Future Fuel Use'!$C$10:$AM$17,MATCH('BIFUbC-coal'!$A5,'Future Fuel Use'!$B$10:$B$17,0),MATCH('BIFUbC-coal'!V$1,'Future Fuel Use'!$C$1:$AM$1,0))</f>
        <v>6375347417035.7773</v>
      </c>
      <c r="W5" s="4">
        <f>INDEX('Future Fuel Use'!$C$10:$AM$17,MATCH('BIFUbC-coal'!$A5,'Future Fuel Use'!$B$10:$B$17,0),MATCH('BIFUbC-coal'!W$1,'Future Fuel Use'!$C$1:$AM$1,0))</f>
        <v>6416745776886.6602</v>
      </c>
      <c r="X5" s="4">
        <f>INDEX('Future Fuel Use'!$C$10:$AM$17,MATCH('BIFUbC-coal'!$A5,'Future Fuel Use'!$B$10:$B$17,0),MATCH('BIFUbC-coal'!X$1,'Future Fuel Use'!$C$1:$AM$1,0))</f>
        <v>6439744865692.7041</v>
      </c>
      <c r="Y5" s="4">
        <f>INDEX('Future Fuel Use'!$C$10:$AM$17,MATCH('BIFUbC-coal'!$A5,'Future Fuel Use'!$B$10:$B$17,0),MATCH('BIFUbC-coal'!Y$1,'Future Fuel Use'!$C$1:$AM$1,0))</f>
        <v>6462743954498.748</v>
      </c>
      <c r="Z5" s="4">
        <f>INDEX('Future Fuel Use'!$C$10:$AM$17,MATCH('BIFUbC-coal'!$A5,'Future Fuel Use'!$B$10:$B$17,0),MATCH('BIFUbC-coal'!Z$1,'Future Fuel Use'!$C$1:$AM$1,0))</f>
        <v>6485743043304.792</v>
      </c>
      <c r="AA5" s="4">
        <f>INDEX('Future Fuel Use'!$C$10:$AM$17,MATCH('BIFUbC-coal'!$A5,'Future Fuel Use'!$B$10:$B$17,0),MATCH('BIFUbC-coal'!AA$1,'Future Fuel Use'!$C$1:$AM$1,0))</f>
        <v>6508742132110.8359</v>
      </c>
      <c r="AB5" s="4">
        <f>INDEX('Future Fuel Use'!$C$10:$AM$17,MATCH('BIFUbC-coal'!$A5,'Future Fuel Use'!$B$10:$B$17,0),MATCH('BIFUbC-coal'!AB$1,'Future Fuel Use'!$C$1:$AM$1,0))</f>
        <v>6531741220916.8799</v>
      </c>
      <c r="AC5" s="4">
        <f>INDEX('Future Fuel Use'!$C$10:$AM$17,MATCH('BIFUbC-coal'!$A5,'Future Fuel Use'!$B$10:$B$17,0),MATCH('BIFUbC-coal'!AC$1,'Future Fuel Use'!$C$1:$AM$1,0))</f>
        <v>6536341038678.0879</v>
      </c>
      <c r="AD5" s="4">
        <f>INDEX('Future Fuel Use'!$C$10:$AM$17,MATCH('BIFUbC-coal'!$A5,'Future Fuel Use'!$B$10:$B$17,0),MATCH('BIFUbC-coal'!AD$1,'Future Fuel Use'!$C$1:$AM$1,0))</f>
        <v>6540940856439.2949</v>
      </c>
      <c r="AE5" s="4">
        <f>INDEX('Future Fuel Use'!$C$10:$AM$17,MATCH('BIFUbC-coal'!$A5,'Future Fuel Use'!$B$10:$B$17,0),MATCH('BIFUbC-coal'!AE$1,'Future Fuel Use'!$C$1:$AM$1,0))</f>
        <v>6545540674200.5049</v>
      </c>
      <c r="AF5" s="4">
        <f>INDEX('Future Fuel Use'!$C$10:$AM$17,MATCH('BIFUbC-coal'!$A5,'Future Fuel Use'!$B$10:$B$17,0),MATCH('BIFUbC-coal'!AF$1,'Future Fuel Use'!$C$1:$AM$1,0))</f>
        <v>6550140491961.7148</v>
      </c>
      <c r="AG5" s="4">
        <f>INDEX('Future Fuel Use'!$C$10:$AM$17,MATCH('BIFUbC-coal'!$A5,'Future Fuel Use'!$B$10:$B$17,0),MATCH('BIFUbC-coal'!AG$1,'Future Fuel Use'!$C$1:$AM$1,0))</f>
        <v>6554740309722.9229</v>
      </c>
      <c r="AH5" s="4">
        <f>INDEX('Future Fuel Use'!$C$10:$AM$17,MATCH('BIFUbC-coal'!$A5,'Future Fuel Use'!$B$10:$B$17,0),MATCH('BIFUbC-coal'!AH$1,'Future Fuel Use'!$C$1:$AM$1,0))</f>
        <v>6504142314349.6172</v>
      </c>
      <c r="AI5" s="4">
        <f>INDEX('Future Fuel Use'!$C$10:$AM$17,MATCH('BIFUbC-coal'!$A5,'Future Fuel Use'!$B$10:$B$17,0),MATCH('BIFUbC-coal'!AI$1,'Future Fuel Use'!$C$1:$AM$1,0))</f>
        <v>6453544318976.3252</v>
      </c>
      <c r="AJ5" s="4">
        <f>INDEX('Future Fuel Use'!$C$10:$AM$17,MATCH('BIFUbC-coal'!$A5,'Future Fuel Use'!$B$10:$B$17,0),MATCH('BIFUbC-coal'!AJ$1,'Future Fuel Use'!$C$1:$AM$1,0))</f>
        <v>6402946323603.0186</v>
      </c>
      <c r="AK5" s="4">
        <f>INDEX('Future Fuel Use'!$C$10:$AM$17,MATCH('BIFUbC-coal'!$A5,'Future Fuel Use'!$B$10:$B$17,0),MATCH('BIFUbC-coal'!AK$1,'Future Fuel Use'!$C$1:$AM$1,0))</f>
        <v>6352348328229.7119</v>
      </c>
      <c r="AL5" s="4">
        <f>INDEX('Future Fuel Use'!$C$10:$AM$17,MATCH('BIFUbC-coal'!$A5,'Future Fuel Use'!$B$10:$B$17,0),MATCH('BIFUbC-coal'!AL$1,'Future Fuel Use'!$C$1:$AM$1,0))</f>
        <v>6301750332856.4199</v>
      </c>
    </row>
    <row r="6" spans="1:38">
      <c r="A6" s="4" t="s">
        <v>8</v>
      </c>
      <c r="B6" s="4">
        <f>INDEX('Future Fuel Use'!$C$10:$AM$17,MATCH('BIFUbC-coal'!$A6,'Future Fuel Use'!$B$10:$B$17,0),MATCH('BIFUbC-coal'!B$1,'Future Fuel Use'!$C$1:$AM$1,0))</f>
        <v>893791544160</v>
      </c>
      <c r="C6" s="4">
        <f>INDEX('Future Fuel Use'!$C$10:$AM$17,MATCH('BIFUbC-coal'!$A6,'Future Fuel Use'!$B$10:$B$17,0),MATCH('BIFUbC-coal'!C$1,'Future Fuel Use'!$C$1:$AM$1,0))</f>
        <v>893041089462.97241</v>
      </c>
      <c r="D6" s="4">
        <f>INDEX('Future Fuel Use'!$C$10:$AM$17,MATCH('BIFUbC-coal'!$A6,'Future Fuel Use'!$B$10:$B$17,0),MATCH('BIFUbC-coal'!D$1,'Future Fuel Use'!$C$1:$AM$1,0))</f>
        <v>905798819312.44299</v>
      </c>
      <c r="E6" s="4">
        <f>INDEX('Future Fuel Use'!$C$10:$AM$17,MATCH('BIFUbC-coal'!$A6,'Future Fuel Use'!$B$10:$B$17,0),MATCH('BIFUbC-coal'!E$1,'Future Fuel Use'!$C$1:$AM$1,0))</f>
        <v>918556549161.91528</v>
      </c>
      <c r="F6" s="4">
        <f>INDEX('Future Fuel Use'!$C$10:$AM$17,MATCH('BIFUbC-coal'!$A6,'Future Fuel Use'!$B$10:$B$17,0),MATCH('BIFUbC-coal'!F$1,'Future Fuel Use'!$C$1:$AM$1,0))</f>
        <v>931314279011.3833</v>
      </c>
      <c r="G6" s="4">
        <f>INDEX('Future Fuel Use'!$C$10:$AM$17,MATCH('BIFUbC-coal'!$A6,'Future Fuel Use'!$B$10:$B$17,0),MATCH('BIFUbC-coal'!G$1,'Future Fuel Use'!$C$1:$AM$1,0))</f>
        <v>944072008860.85559</v>
      </c>
      <c r="H6" s="4">
        <f>INDEX('Future Fuel Use'!$C$10:$AM$17,MATCH('BIFUbC-coal'!$A6,'Future Fuel Use'!$B$10:$B$17,0),MATCH('BIFUbC-coal'!H$1,'Future Fuel Use'!$C$1:$AM$1,0))</f>
        <v>956829738710.32764</v>
      </c>
      <c r="I6" s="4">
        <f>INDEX('Future Fuel Use'!$C$10:$AM$17,MATCH('BIFUbC-coal'!$A6,'Future Fuel Use'!$B$10:$B$17,0),MATCH('BIFUbC-coal'!I$1,'Future Fuel Use'!$C$1:$AM$1,0))</f>
        <v>960582012195.46716</v>
      </c>
      <c r="J6" s="4">
        <f>INDEX('Future Fuel Use'!$C$10:$AM$17,MATCH('BIFUbC-coal'!$A6,'Future Fuel Use'!$B$10:$B$17,0),MATCH('BIFUbC-coal'!J$1,'Future Fuel Use'!$C$1:$AM$1,0))</f>
        <v>964334285680.60547</v>
      </c>
      <c r="K6" s="4">
        <f>INDEX('Future Fuel Use'!$C$10:$AM$17,MATCH('BIFUbC-coal'!$A6,'Future Fuel Use'!$B$10:$B$17,0),MATCH('BIFUbC-coal'!K$1,'Future Fuel Use'!$C$1:$AM$1,0))</f>
        <v>968086559165.74377</v>
      </c>
      <c r="L6" s="4">
        <f>INDEX('Future Fuel Use'!$C$10:$AM$17,MATCH('BIFUbC-coal'!$A6,'Future Fuel Use'!$B$10:$B$17,0),MATCH('BIFUbC-coal'!L$1,'Future Fuel Use'!$C$1:$AM$1,0))</f>
        <v>971838832650.88208</v>
      </c>
      <c r="M6" s="4">
        <f>INDEX('Future Fuel Use'!$C$10:$AM$17,MATCH('BIFUbC-coal'!$A6,'Future Fuel Use'!$B$10:$B$17,0),MATCH('BIFUbC-coal'!M$1,'Future Fuel Use'!$C$1:$AM$1,0))</f>
        <v>975591106136.02051</v>
      </c>
      <c r="N6" s="4">
        <f>INDEX('Future Fuel Use'!$C$10:$AM$17,MATCH('BIFUbC-coal'!$A6,'Future Fuel Use'!$B$10:$B$17,0),MATCH('BIFUbC-coal'!N$1,'Future Fuel Use'!$C$1:$AM$1,0))</f>
        <v>983095653106.29932</v>
      </c>
      <c r="O6" s="4">
        <f>INDEX('Future Fuel Use'!$C$10:$AM$17,MATCH('BIFUbC-coal'!$A6,'Future Fuel Use'!$B$10:$B$17,0),MATCH('BIFUbC-coal'!O$1,'Future Fuel Use'!$C$1:$AM$1,0))</f>
        <v>990600200076.57593</v>
      </c>
      <c r="P6" s="4">
        <f>INDEX('Future Fuel Use'!$C$10:$AM$17,MATCH('BIFUbC-coal'!$A6,'Future Fuel Use'!$B$10:$B$17,0),MATCH('BIFUbC-coal'!P$1,'Future Fuel Use'!$C$1:$AM$1,0))</f>
        <v>998104747046.85266</v>
      </c>
      <c r="Q6" s="4">
        <f>INDEX('Future Fuel Use'!$C$10:$AM$17,MATCH('BIFUbC-coal'!$A6,'Future Fuel Use'!$B$10:$B$17,0),MATCH('BIFUbC-coal'!Q$1,'Future Fuel Use'!$C$1:$AM$1,0))</f>
        <v>1005609294017.1293</v>
      </c>
      <c r="R6" s="4">
        <f>INDEX('Future Fuel Use'!$C$10:$AM$17,MATCH('BIFUbC-coal'!$A6,'Future Fuel Use'!$B$10:$B$17,0),MATCH('BIFUbC-coal'!R$1,'Future Fuel Use'!$C$1:$AM$1,0))</f>
        <v>1013113840987.4059</v>
      </c>
      <c r="S6" s="4">
        <f>INDEX('Future Fuel Use'!$C$10:$AM$17,MATCH('BIFUbC-coal'!$A6,'Future Fuel Use'!$B$10:$B$17,0),MATCH('BIFUbC-coal'!S$1,'Future Fuel Use'!$C$1:$AM$1,0))</f>
        <v>1019867933260.6555</v>
      </c>
      <c r="T6" s="4">
        <f>INDEX('Future Fuel Use'!$C$10:$AM$17,MATCH('BIFUbC-coal'!$A6,'Future Fuel Use'!$B$10:$B$17,0),MATCH('BIFUbC-coal'!T$1,'Future Fuel Use'!$C$1:$AM$1,0))</f>
        <v>1026622025533.905</v>
      </c>
      <c r="U6" s="4">
        <f>INDEX('Future Fuel Use'!$C$10:$AM$17,MATCH('BIFUbC-coal'!$A6,'Future Fuel Use'!$B$10:$B$17,0),MATCH('BIFUbC-coal'!U$1,'Future Fuel Use'!$C$1:$AM$1,0))</f>
        <v>1033376117807.1547</v>
      </c>
      <c r="V6" s="4">
        <f>INDEX('Future Fuel Use'!$C$10:$AM$17,MATCH('BIFUbC-coal'!$A6,'Future Fuel Use'!$B$10:$B$17,0),MATCH('BIFUbC-coal'!V$1,'Future Fuel Use'!$C$1:$AM$1,0))</f>
        <v>1040130210080.4044</v>
      </c>
      <c r="W6" s="4">
        <f>INDEX('Future Fuel Use'!$C$10:$AM$17,MATCH('BIFUbC-coal'!$A6,'Future Fuel Use'!$B$10:$B$17,0),MATCH('BIFUbC-coal'!W$1,'Future Fuel Use'!$C$1:$AM$1,0))</f>
        <v>1046884302353.6541</v>
      </c>
      <c r="X6" s="4">
        <f>INDEX('Future Fuel Use'!$C$10:$AM$17,MATCH('BIFUbC-coal'!$A6,'Future Fuel Use'!$B$10:$B$17,0),MATCH('BIFUbC-coal'!X$1,'Future Fuel Use'!$C$1:$AM$1,0))</f>
        <v>1050636575838.7924</v>
      </c>
      <c r="Y6" s="4">
        <f>INDEX('Future Fuel Use'!$C$10:$AM$17,MATCH('BIFUbC-coal'!$A6,'Future Fuel Use'!$B$10:$B$17,0),MATCH('BIFUbC-coal'!Y$1,'Future Fuel Use'!$C$1:$AM$1,0))</f>
        <v>1054388849323.9307</v>
      </c>
      <c r="Z6" s="4">
        <f>INDEX('Future Fuel Use'!$C$10:$AM$17,MATCH('BIFUbC-coal'!$A6,'Future Fuel Use'!$B$10:$B$17,0),MATCH('BIFUbC-coal'!Z$1,'Future Fuel Use'!$C$1:$AM$1,0))</f>
        <v>1058141122809.069</v>
      </c>
      <c r="AA6" s="4">
        <f>INDEX('Future Fuel Use'!$C$10:$AM$17,MATCH('BIFUbC-coal'!$A6,'Future Fuel Use'!$B$10:$B$17,0),MATCH('BIFUbC-coal'!AA$1,'Future Fuel Use'!$C$1:$AM$1,0))</f>
        <v>1061893396294.2073</v>
      </c>
      <c r="AB6" s="4">
        <f>INDEX('Future Fuel Use'!$C$10:$AM$17,MATCH('BIFUbC-coal'!$A6,'Future Fuel Use'!$B$10:$B$17,0),MATCH('BIFUbC-coal'!AB$1,'Future Fuel Use'!$C$1:$AM$1,0))</f>
        <v>1065645669779.3456</v>
      </c>
      <c r="AC6" s="4">
        <f>INDEX('Future Fuel Use'!$C$10:$AM$17,MATCH('BIFUbC-coal'!$A6,'Future Fuel Use'!$B$10:$B$17,0),MATCH('BIFUbC-coal'!AC$1,'Future Fuel Use'!$C$1:$AM$1,0))</f>
        <v>1066396124476.373</v>
      </c>
      <c r="AD6" s="4">
        <f>INDEX('Future Fuel Use'!$C$10:$AM$17,MATCH('BIFUbC-coal'!$A6,'Future Fuel Use'!$B$10:$B$17,0),MATCH('BIFUbC-coal'!AD$1,'Future Fuel Use'!$C$1:$AM$1,0))</f>
        <v>1067146579173.4005</v>
      </c>
      <c r="AE6" s="4">
        <f>INDEX('Future Fuel Use'!$C$10:$AM$17,MATCH('BIFUbC-coal'!$A6,'Future Fuel Use'!$B$10:$B$17,0),MATCH('BIFUbC-coal'!AE$1,'Future Fuel Use'!$C$1:$AM$1,0))</f>
        <v>1067897033870.4285</v>
      </c>
      <c r="AF6" s="4">
        <f>INDEX('Future Fuel Use'!$C$10:$AM$17,MATCH('BIFUbC-coal'!$A6,'Future Fuel Use'!$B$10:$B$17,0),MATCH('BIFUbC-coal'!AF$1,'Future Fuel Use'!$C$1:$AM$1,0))</f>
        <v>1068647488567.4563</v>
      </c>
      <c r="AG6" s="4">
        <f>INDEX('Future Fuel Use'!$C$10:$AM$17,MATCH('BIFUbC-coal'!$A6,'Future Fuel Use'!$B$10:$B$17,0),MATCH('BIFUbC-coal'!AG$1,'Future Fuel Use'!$C$1:$AM$1,0))</f>
        <v>1069397943264.4838</v>
      </c>
      <c r="AH6" s="4">
        <f>INDEX('Future Fuel Use'!$C$10:$AM$17,MATCH('BIFUbC-coal'!$A6,'Future Fuel Use'!$B$10:$B$17,0),MATCH('BIFUbC-coal'!AH$1,'Future Fuel Use'!$C$1:$AM$1,0))</f>
        <v>1061142941597.1781</v>
      </c>
      <c r="AI6" s="4">
        <f>INDEX('Future Fuel Use'!$C$10:$AM$17,MATCH('BIFUbC-coal'!$A6,'Future Fuel Use'!$B$10:$B$17,0),MATCH('BIFUbC-coal'!AI$1,'Future Fuel Use'!$C$1:$AM$1,0))</f>
        <v>1052887939929.8745</v>
      </c>
      <c r="AJ6" s="4">
        <f>INDEX('Future Fuel Use'!$C$10:$AM$17,MATCH('BIFUbC-coal'!$A6,'Future Fuel Use'!$B$10:$B$17,0),MATCH('BIFUbC-coal'!AJ$1,'Future Fuel Use'!$C$1:$AM$1,0))</f>
        <v>1044632938262.5686</v>
      </c>
      <c r="AK6" s="4">
        <f>INDEX('Future Fuel Use'!$C$10:$AM$17,MATCH('BIFUbC-coal'!$A6,'Future Fuel Use'!$B$10:$B$17,0),MATCH('BIFUbC-coal'!AK$1,'Future Fuel Use'!$C$1:$AM$1,0))</f>
        <v>1036377936595.2627</v>
      </c>
      <c r="AL6" s="4">
        <f>INDEX('Future Fuel Use'!$C$10:$AM$17,MATCH('BIFUbC-coal'!$A6,'Future Fuel Use'!$B$10:$B$17,0),MATCH('BIFUbC-coal'!AL$1,'Future Fuel Use'!$C$1:$AM$1,0))</f>
        <v>1028122934927.9592</v>
      </c>
    </row>
    <row r="7" spans="1:38">
      <c r="A7" s="4" t="s">
        <v>9</v>
      </c>
      <c r="B7" s="4">
        <f>INDEX('Future Fuel Use'!$C$10:$AM$17,MATCH('BIFUbC-coal'!$A7,'Future Fuel Use'!$B$10:$B$17,0),MATCH('BIFUbC-coal'!B$1,'Future Fuel Use'!$C$1:$AM$1,0))</f>
        <v>4822493506560</v>
      </c>
      <c r="C7" s="4">
        <f>INDEX('Future Fuel Use'!$C$10:$AM$17,MATCH('BIFUbC-coal'!$A7,'Future Fuel Use'!$B$10:$B$17,0),MATCH('BIFUbC-coal'!C$1,'Future Fuel Use'!$C$1:$AM$1,0))</f>
        <v>4818444393624.1816</v>
      </c>
      <c r="D7" s="4">
        <f>INDEX('Future Fuel Use'!$C$10:$AM$17,MATCH('BIFUbC-coal'!$A7,'Future Fuel Use'!$B$10:$B$17,0),MATCH('BIFUbC-coal'!D$1,'Future Fuel Use'!$C$1:$AM$1,0))</f>
        <v>4887279313533.0967</v>
      </c>
      <c r="E7" s="4">
        <f>INDEX('Future Fuel Use'!$C$10:$AM$17,MATCH('BIFUbC-coal'!$A7,'Future Fuel Use'!$B$10:$B$17,0),MATCH('BIFUbC-coal'!E$1,'Future Fuel Use'!$C$1:$AM$1,0))</f>
        <v>4956114233442.0205</v>
      </c>
      <c r="F7" s="4">
        <f>INDEX('Future Fuel Use'!$C$10:$AM$17,MATCH('BIFUbC-coal'!$A7,'Future Fuel Use'!$B$10:$B$17,0),MATCH('BIFUbC-coal'!F$1,'Future Fuel Use'!$C$1:$AM$1,0))</f>
        <v>5024949153350.9209</v>
      </c>
      <c r="G7" s="4">
        <f>INDEX('Future Fuel Use'!$C$10:$AM$17,MATCH('BIFUbC-coal'!$A7,'Future Fuel Use'!$B$10:$B$17,0),MATCH('BIFUbC-coal'!G$1,'Future Fuel Use'!$C$1:$AM$1,0))</f>
        <v>5093784073259.8438</v>
      </c>
      <c r="H7" s="4">
        <f>INDEX('Future Fuel Use'!$C$10:$AM$17,MATCH('BIFUbC-coal'!$A7,'Future Fuel Use'!$B$10:$B$17,0),MATCH('BIFUbC-coal'!H$1,'Future Fuel Use'!$C$1:$AM$1,0))</f>
        <v>5162618993168.7666</v>
      </c>
      <c r="I7" s="4">
        <f>INDEX('Future Fuel Use'!$C$10:$AM$17,MATCH('BIFUbC-coal'!$A7,'Future Fuel Use'!$B$10:$B$17,0),MATCH('BIFUbC-coal'!I$1,'Future Fuel Use'!$C$1:$AM$1,0))</f>
        <v>5182864557847.8652</v>
      </c>
      <c r="J7" s="4">
        <f>INDEX('Future Fuel Use'!$C$10:$AM$17,MATCH('BIFUbC-coal'!$A7,'Future Fuel Use'!$B$10:$B$17,0),MATCH('BIFUbC-coal'!J$1,'Future Fuel Use'!$C$1:$AM$1,0))</f>
        <v>5203110122526.957</v>
      </c>
      <c r="K7" s="4">
        <f>INDEX('Future Fuel Use'!$C$10:$AM$17,MATCH('BIFUbC-coal'!$A7,'Future Fuel Use'!$B$10:$B$17,0),MATCH('BIFUbC-coal'!K$1,'Future Fuel Use'!$C$1:$AM$1,0))</f>
        <v>5223355687206.0498</v>
      </c>
      <c r="L7" s="4">
        <f>INDEX('Future Fuel Use'!$C$10:$AM$17,MATCH('BIFUbC-coal'!$A7,'Future Fuel Use'!$B$10:$B$17,0),MATCH('BIFUbC-coal'!L$1,'Future Fuel Use'!$C$1:$AM$1,0))</f>
        <v>5243601251885.1416</v>
      </c>
      <c r="M7" s="4">
        <f>INDEX('Future Fuel Use'!$C$10:$AM$17,MATCH('BIFUbC-coal'!$A7,'Future Fuel Use'!$B$10:$B$17,0),MATCH('BIFUbC-coal'!M$1,'Future Fuel Use'!$C$1:$AM$1,0))</f>
        <v>5263846816564.2334</v>
      </c>
      <c r="N7" s="4">
        <f>INDEX('Future Fuel Use'!$C$10:$AM$17,MATCH('BIFUbC-coal'!$A7,'Future Fuel Use'!$B$10:$B$17,0),MATCH('BIFUbC-coal'!N$1,'Future Fuel Use'!$C$1:$AM$1,0))</f>
        <v>5304337945922.4297</v>
      </c>
      <c r="O7" s="4">
        <f>INDEX('Future Fuel Use'!$C$10:$AM$17,MATCH('BIFUbC-coal'!$A7,'Future Fuel Use'!$B$10:$B$17,0),MATCH('BIFUbC-coal'!O$1,'Future Fuel Use'!$C$1:$AM$1,0))</f>
        <v>5344829075280.6133</v>
      </c>
      <c r="P7" s="4">
        <f>INDEX('Future Fuel Use'!$C$10:$AM$17,MATCH('BIFUbC-coal'!$A7,'Future Fuel Use'!$B$10:$B$17,0),MATCH('BIFUbC-coal'!P$1,'Future Fuel Use'!$C$1:$AM$1,0))</f>
        <v>5385320204638.7979</v>
      </c>
      <c r="Q7" s="4">
        <f>INDEX('Future Fuel Use'!$C$10:$AM$17,MATCH('BIFUbC-coal'!$A7,'Future Fuel Use'!$B$10:$B$17,0),MATCH('BIFUbC-coal'!Q$1,'Future Fuel Use'!$C$1:$AM$1,0))</f>
        <v>5425811333996.9814</v>
      </c>
      <c r="R7" s="4">
        <f>INDEX('Future Fuel Use'!$C$10:$AM$17,MATCH('BIFUbC-coal'!$A7,'Future Fuel Use'!$B$10:$B$17,0),MATCH('BIFUbC-coal'!R$1,'Future Fuel Use'!$C$1:$AM$1,0))</f>
        <v>5466302463355.166</v>
      </c>
      <c r="S7" s="4">
        <f>INDEX('Future Fuel Use'!$C$10:$AM$17,MATCH('BIFUbC-coal'!$A7,'Future Fuel Use'!$B$10:$B$17,0),MATCH('BIFUbC-coal'!S$1,'Future Fuel Use'!$C$1:$AM$1,0))</f>
        <v>5502744479777.5342</v>
      </c>
      <c r="T7" s="4">
        <f>INDEX('Future Fuel Use'!$C$10:$AM$17,MATCH('BIFUbC-coal'!$A7,'Future Fuel Use'!$B$10:$B$17,0),MATCH('BIFUbC-coal'!T$1,'Future Fuel Use'!$C$1:$AM$1,0))</f>
        <v>5539186496199.9033</v>
      </c>
      <c r="U7" s="4">
        <f>INDEX('Future Fuel Use'!$C$10:$AM$17,MATCH('BIFUbC-coal'!$A7,'Future Fuel Use'!$B$10:$B$17,0),MATCH('BIFUbC-coal'!U$1,'Future Fuel Use'!$C$1:$AM$1,0))</f>
        <v>5575628512622.2725</v>
      </c>
      <c r="V7" s="4">
        <f>INDEX('Future Fuel Use'!$C$10:$AM$17,MATCH('BIFUbC-coal'!$A7,'Future Fuel Use'!$B$10:$B$17,0),MATCH('BIFUbC-coal'!V$1,'Future Fuel Use'!$C$1:$AM$1,0))</f>
        <v>5612070529044.6426</v>
      </c>
      <c r="W7" s="4">
        <f>INDEX('Future Fuel Use'!$C$10:$AM$17,MATCH('BIFUbC-coal'!$A7,'Future Fuel Use'!$B$10:$B$17,0),MATCH('BIFUbC-coal'!W$1,'Future Fuel Use'!$C$1:$AM$1,0))</f>
        <v>5648512545467.0117</v>
      </c>
      <c r="X7" s="4">
        <f>INDEX('Future Fuel Use'!$C$10:$AM$17,MATCH('BIFUbC-coal'!$A7,'Future Fuel Use'!$B$10:$B$17,0),MATCH('BIFUbC-coal'!X$1,'Future Fuel Use'!$C$1:$AM$1,0))</f>
        <v>5668758110146.1035</v>
      </c>
      <c r="Y7" s="4">
        <f>INDEX('Future Fuel Use'!$C$10:$AM$17,MATCH('BIFUbC-coal'!$A7,'Future Fuel Use'!$B$10:$B$17,0),MATCH('BIFUbC-coal'!Y$1,'Future Fuel Use'!$C$1:$AM$1,0))</f>
        <v>5689003674825.1953</v>
      </c>
      <c r="Z7" s="4">
        <f>INDEX('Future Fuel Use'!$C$10:$AM$17,MATCH('BIFUbC-coal'!$A7,'Future Fuel Use'!$B$10:$B$17,0),MATCH('BIFUbC-coal'!Z$1,'Future Fuel Use'!$C$1:$AM$1,0))</f>
        <v>5709249239504.2871</v>
      </c>
      <c r="AA7" s="4">
        <f>INDEX('Future Fuel Use'!$C$10:$AM$17,MATCH('BIFUbC-coal'!$A7,'Future Fuel Use'!$B$10:$B$17,0),MATCH('BIFUbC-coal'!AA$1,'Future Fuel Use'!$C$1:$AM$1,0))</f>
        <v>5729494804183.3799</v>
      </c>
      <c r="AB7" s="4">
        <f>INDEX('Future Fuel Use'!$C$10:$AM$17,MATCH('BIFUbC-coal'!$A7,'Future Fuel Use'!$B$10:$B$17,0),MATCH('BIFUbC-coal'!AB$1,'Future Fuel Use'!$C$1:$AM$1,0))</f>
        <v>5749740368862.4717</v>
      </c>
      <c r="AC7" s="4">
        <f>INDEX('Future Fuel Use'!$C$10:$AM$17,MATCH('BIFUbC-coal'!$A7,'Future Fuel Use'!$B$10:$B$17,0),MATCH('BIFUbC-coal'!AC$1,'Future Fuel Use'!$C$1:$AM$1,0))</f>
        <v>5753789481798.2891</v>
      </c>
      <c r="AD7" s="4">
        <f>INDEX('Future Fuel Use'!$C$10:$AM$17,MATCH('BIFUbC-coal'!$A7,'Future Fuel Use'!$B$10:$B$17,0),MATCH('BIFUbC-coal'!AD$1,'Future Fuel Use'!$C$1:$AM$1,0))</f>
        <v>5757838594734.1064</v>
      </c>
      <c r="AE7" s="4">
        <f>INDEX('Future Fuel Use'!$C$10:$AM$17,MATCH('BIFUbC-coal'!$A7,'Future Fuel Use'!$B$10:$B$17,0),MATCH('BIFUbC-coal'!AE$1,'Future Fuel Use'!$C$1:$AM$1,0))</f>
        <v>5761887707669.9258</v>
      </c>
      <c r="AF7" s="4">
        <f>INDEX('Future Fuel Use'!$C$10:$AM$17,MATCH('BIFUbC-coal'!$A7,'Future Fuel Use'!$B$10:$B$17,0),MATCH('BIFUbC-coal'!AF$1,'Future Fuel Use'!$C$1:$AM$1,0))</f>
        <v>5765936820605.7451</v>
      </c>
      <c r="AG7" s="4">
        <f>INDEX('Future Fuel Use'!$C$10:$AM$17,MATCH('BIFUbC-coal'!$A7,'Future Fuel Use'!$B$10:$B$17,0),MATCH('BIFUbC-coal'!AG$1,'Future Fuel Use'!$C$1:$AM$1,0))</f>
        <v>5769985933541.5625</v>
      </c>
      <c r="AH7" s="4">
        <f>INDEX('Future Fuel Use'!$C$10:$AM$17,MATCH('BIFUbC-coal'!$A7,'Future Fuel Use'!$B$10:$B$17,0),MATCH('BIFUbC-coal'!AH$1,'Future Fuel Use'!$C$1:$AM$1,0))</f>
        <v>5725445691247.5527</v>
      </c>
      <c r="AI7" s="4">
        <f>INDEX('Future Fuel Use'!$C$10:$AM$17,MATCH('BIFUbC-coal'!$A7,'Future Fuel Use'!$B$10:$B$17,0),MATCH('BIFUbC-coal'!AI$1,'Future Fuel Use'!$C$1:$AM$1,0))</f>
        <v>5680905448953.5547</v>
      </c>
      <c r="AJ7" s="4">
        <f>INDEX('Future Fuel Use'!$C$10:$AM$17,MATCH('BIFUbC-coal'!$A7,'Future Fuel Use'!$B$10:$B$17,0),MATCH('BIFUbC-coal'!AJ$1,'Future Fuel Use'!$C$1:$AM$1,0))</f>
        <v>5636365206659.543</v>
      </c>
      <c r="AK7" s="4">
        <f>INDEX('Future Fuel Use'!$C$10:$AM$17,MATCH('BIFUbC-coal'!$A7,'Future Fuel Use'!$B$10:$B$17,0),MATCH('BIFUbC-coal'!AK$1,'Future Fuel Use'!$C$1:$AM$1,0))</f>
        <v>5591824964365.5322</v>
      </c>
      <c r="AL7" s="4">
        <f>INDEX('Future Fuel Use'!$C$10:$AM$17,MATCH('BIFUbC-coal'!$A7,'Future Fuel Use'!$B$10:$B$17,0),MATCH('BIFUbC-coal'!AL$1,'Future Fuel Use'!$C$1:$AM$1,0))</f>
        <v>5547284722071.5342</v>
      </c>
    </row>
    <row r="8" spans="1:38">
      <c r="A8" s="4" t="s">
        <v>11</v>
      </c>
      <c r="B8" s="4">
        <f>INDEX('Future Fuel Use'!$C$10:$AM$17,MATCH('BIFUbC-coal'!$A8,'Future Fuel Use'!$B$10:$B$17,0),MATCH('BIFUbC-coal'!B$1,'Future Fuel Use'!$C$1:$AM$1,0))</f>
        <v>39569469125760</v>
      </c>
      <c r="C8" s="4">
        <f>INDEX('Future Fuel Use'!$C$10:$AM$17,MATCH('BIFUbC-coal'!$A8,'Future Fuel Use'!$B$10:$B$17,0),MATCH('BIFUbC-coal'!C$1,'Future Fuel Use'!$C$1:$AM$1,0))</f>
        <v>38139247350130.398</v>
      </c>
      <c r="D8" s="4">
        <f>INDEX('Future Fuel Use'!$C$10:$AM$17,MATCH('BIFUbC-coal'!$A8,'Future Fuel Use'!$B$10:$B$17,0),MATCH('BIFUbC-coal'!D$1,'Future Fuel Use'!$C$1:$AM$1,0))</f>
        <v>37185766166376.992</v>
      </c>
      <c r="E8" s="4">
        <f>INDEX('Future Fuel Use'!$C$10:$AM$17,MATCH('BIFUbC-coal'!$A8,'Future Fuel Use'!$B$10:$B$17,0),MATCH('BIFUbC-coal'!E$1,'Future Fuel Use'!$C$1:$AM$1,0))</f>
        <v>36232284982623.594</v>
      </c>
      <c r="F8" s="4">
        <f>INDEX('Future Fuel Use'!$C$10:$AM$17,MATCH('BIFUbC-coal'!$A8,'Future Fuel Use'!$B$10:$B$17,0),MATCH('BIFUbC-coal'!F$1,'Future Fuel Use'!$C$1:$AM$1,0))</f>
        <v>35278803798870.531</v>
      </c>
      <c r="G8" s="4">
        <f>INDEX('Future Fuel Use'!$C$10:$AM$17,MATCH('BIFUbC-coal'!$A8,'Future Fuel Use'!$B$10:$B$17,0),MATCH('BIFUbC-coal'!G$1,'Future Fuel Use'!$C$1:$AM$1,0))</f>
        <v>34325322615117.125</v>
      </c>
      <c r="H8" s="4">
        <f>INDEX('Future Fuel Use'!$C$10:$AM$17,MATCH('BIFUbC-coal'!$A8,'Future Fuel Use'!$B$10:$B$17,0),MATCH('BIFUbC-coal'!H$1,'Future Fuel Use'!$C$1:$AM$1,0))</f>
        <v>33371841431364.059</v>
      </c>
      <c r="I8" s="4">
        <f>INDEX('Future Fuel Use'!$C$10:$AM$17,MATCH('BIFUbC-coal'!$A8,'Future Fuel Use'!$B$10:$B$17,0),MATCH('BIFUbC-coal'!I$1,'Future Fuel Use'!$C$1:$AM$1,0))</f>
        <v>32418360247610.652</v>
      </c>
      <c r="J8" s="4">
        <f>INDEX('Future Fuel Use'!$C$10:$AM$17,MATCH('BIFUbC-coal'!$A8,'Future Fuel Use'!$B$10:$B$17,0),MATCH('BIFUbC-coal'!J$1,'Future Fuel Use'!$C$1:$AM$1,0))</f>
        <v>31464879063857.59</v>
      </c>
      <c r="K8" s="4">
        <f>INDEX('Future Fuel Use'!$C$10:$AM$17,MATCH('BIFUbC-coal'!$A8,'Future Fuel Use'!$B$10:$B$17,0),MATCH('BIFUbC-coal'!K$1,'Future Fuel Use'!$C$1:$AM$1,0))</f>
        <v>30511397880104.188</v>
      </c>
      <c r="L8" s="4">
        <f>INDEX('Future Fuel Use'!$C$10:$AM$17,MATCH('BIFUbC-coal'!$A8,'Future Fuel Use'!$B$10:$B$17,0),MATCH('BIFUbC-coal'!L$1,'Future Fuel Use'!$C$1:$AM$1,0))</f>
        <v>29557916696350.781</v>
      </c>
      <c r="M8" s="4">
        <f>INDEX('Future Fuel Use'!$C$10:$AM$17,MATCH('BIFUbC-coal'!$A8,'Future Fuel Use'!$B$10:$B$17,0),MATCH('BIFUbC-coal'!M$1,'Future Fuel Use'!$C$1:$AM$1,0))</f>
        <v>28604435512597.719</v>
      </c>
      <c r="N8" s="4">
        <f>INDEX('Future Fuel Use'!$C$10:$AM$17,MATCH('BIFUbC-coal'!$A8,'Future Fuel Use'!$B$10:$B$17,0),MATCH('BIFUbC-coal'!N$1,'Future Fuel Use'!$C$1:$AM$1,0))</f>
        <v>28366065216659.281</v>
      </c>
      <c r="O8" s="4">
        <f>INDEX('Future Fuel Use'!$C$10:$AM$17,MATCH('BIFUbC-coal'!$A8,'Future Fuel Use'!$B$10:$B$17,0),MATCH('BIFUbC-coal'!O$1,'Future Fuel Use'!$C$1:$AM$1,0))</f>
        <v>28127694920721.016</v>
      </c>
      <c r="P8" s="4">
        <f>INDEX('Future Fuel Use'!$C$10:$AM$17,MATCH('BIFUbC-coal'!$A8,'Future Fuel Use'!$B$10:$B$17,0),MATCH('BIFUbC-coal'!P$1,'Future Fuel Use'!$C$1:$AM$1,0))</f>
        <v>27889324624782.664</v>
      </c>
      <c r="Q8" s="4">
        <f>INDEX('Future Fuel Use'!$C$10:$AM$17,MATCH('BIFUbC-coal'!$A8,'Future Fuel Use'!$B$10:$B$17,0),MATCH('BIFUbC-coal'!Q$1,'Future Fuel Use'!$C$1:$AM$1,0))</f>
        <v>27650954328844.395</v>
      </c>
      <c r="R8" s="4">
        <f>INDEX('Future Fuel Use'!$C$10:$AM$17,MATCH('BIFUbC-coal'!$A8,'Future Fuel Use'!$B$10:$B$17,0),MATCH('BIFUbC-coal'!R$1,'Future Fuel Use'!$C$1:$AM$1,0))</f>
        <v>27412584032906.047</v>
      </c>
      <c r="S8" s="4">
        <f>INDEX('Future Fuel Use'!$C$10:$AM$17,MATCH('BIFUbC-coal'!$A8,'Future Fuel Use'!$B$10:$B$17,0),MATCH('BIFUbC-coal'!S$1,'Future Fuel Use'!$C$1:$AM$1,0))</f>
        <v>26935843441029.348</v>
      </c>
      <c r="T8" s="4">
        <f>INDEX('Future Fuel Use'!$C$10:$AM$17,MATCH('BIFUbC-coal'!$A8,'Future Fuel Use'!$B$10:$B$17,0),MATCH('BIFUbC-coal'!T$1,'Future Fuel Use'!$C$1:$AM$1,0))</f>
        <v>26459102849152.809</v>
      </c>
      <c r="U8" s="4">
        <f>INDEX('Future Fuel Use'!$C$10:$AM$17,MATCH('BIFUbC-coal'!$A8,'Future Fuel Use'!$B$10:$B$17,0),MATCH('BIFUbC-coal'!U$1,'Future Fuel Use'!$C$1:$AM$1,0))</f>
        <v>25982362257276.113</v>
      </c>
      <c r="V8" s="4">
        <f>INDEX('Future Fuel Use'!$C$10:$AM$17,MATCH('BIFUbC-coal'!$A8,'Future Fuel Use'!$B$10:$B$17,0),MATCH('BIFUbC-coal'!V$1,'Future Fuel Use'!$C$1:$AM$1,0))</f>
        <v>25505621665399.574</v>
      </c>
      <c r="W8" s="4">
        <f>INDEX('Future Fuel Use'!$C$10:$AM$17,MATCH('BIFUbC-coal'!$A8,'Future Fuel Use'!$B$10:$B$17,0),MATCH('BIFUbC-coal'!W$1,'Future Fuel Use'!$C$1:$AM$1,0))</f>
        <v>25028881073522.875</v>
      </c>
      <c r="X8" s="4">
        <f>INDEX('Future Fuel Use'!$C$10:$AM$17,MATCH('BIFUbC-coal'!$A8,'Future Fuel Use'!$B$10:$B$17,0),MATCH('BIFUbC-coal'!X$1,'Future Fuel Use'!$C$1:$AM$1,0))</f>
        <v>24790510777584.609</v>
      </c>
      <c r="Y8" s="4">
        <f>INDEX('Future Fuel Use'!$C$10:$AM$17,MATCH('BIFUbC-coal'!$A8,'Future Fuel Use'!$B$10:$B$17,0),MATCH('BIFUbC-coal'!Y$1,'Future Fuel Use'!$C$1:$AM$1,0))</f>
        <v>24552140481646.258</v>
      </c>
      <c r="Z8" s="4">
        <f>INDEX('Future Fuel Use'!$C$10:$AM$17,MATCH('BIFUbC-coal'!$A8,'Future Fuel Use'!$B$10:$B$17,0),MATCH('BIFUbC-coal'!Z$1,'Future Fuel Use'!$C$1:$AM$1,0))</f>
        <v>24313770185707.992</v>
      </c>
      <c r="AA8" s="4">
        <f>INDEX('Future Fuel Use'!$C$10:$AM$17,MATCH('BIFUbC-coal'!$A8,'Future Fuel Use'!$B$10:$B$17,0),MATCH('BIFUbC-coal'!AA$1,'Future Fuel Use'!$C$1:$AM$1,0))</f>
        <v>24075399889769.641</v>
      </c>
      <c r="AB8" s="4">
        <f>INDEX('Future Fuel Use'!$C$10:$AM$17,MATCH('BIFUbC-coal'!$A8,'Future Fuel Use'!$B$10:$B$17,0),MATCH('BIFUbC-coal'!AB$1,'Future Fuel Use'!$C$1:$AM$1,0))</f>
        <v>23837029593831.289</v>
      </c>
      <c r="AC8" s="4">
        <f>INDEX('Future Fuel Use'!$C$10:$AM$17,MATCH('BIFUbC-coal'!$A8,'Future Fuel Use'!$B$10:$B$17,0),MATCH('BIFUbC-coal'!AC$1,'Future Fuel Use'!$C$1:$AM$1,0))</f>
        <v>23598659297893.109</v>
      </c>
      <c r="AD8" s="4">
        <f>INDEX('Future Fuel Use'!$C$10:$AM$17,MATCH('BIFUbC-coal'!$A8,'Future Fuel Use'!$B$10:$B$17,0),MATCH('BIFUbC-coal'!AD$1,'Future Fuel Use'!$C$1:$AM$1,0))</f>
        <v>23360289001954.758</v>
      </c>
      <c r="AE8" s="4">
        <f>INDEX('Future Fuel Use'!$C$10:$AM$17,MATCH('BIFUbC-coal'!$A8,'Future Fuel Use'!$B$10:$B$17,0),MATCH('BIFUbC-coal'!AE$1,'Future Fuel Use'!$C$1:$AM$1,0))</f>
        <v>23121918706016.488</v>
      </c>
      <c r="AF8" s="4">
        <f>INDEX('Future Fuel Use'!$C$10:$AM$17,MATCH('BIFUbC-coal'!$A8,'Future Fuel Use'!$B$10:$B$17,0),MATCH('BIFUbC-coal'!AF$1,'Future Fuel Use'!$C$1:$AM$1,0))</f>
        <v>22883548410078.141</v>
      </c>
      <c r="AG8" s="4">
        <f>INDEX('Future Fuel Use'!$C$10:$AM$17,MATCH('BIFUbC-coal'!$A8,'Future Fuel Use'!$B$10:$B$17,0),MATCH('BIFUbC-coal'!AG$1,'Future Fuel Use'!$C$1:$AM$1,0))</f>
        <v>22645178114139.875</v>
      </c>
      <c r="AH8" s="4">
        <f>INDEX('Future Fuel Use'!$C$10:$AM$17,MATCH('BIFUbC-coal'!$A8,'Future Fuel Use'!$B$10:$B$17,0),MATCH('BIFUbC-coal'!AH$1,'Future Fuel Use'!$C$1:$AM$1,0))</f>
        <v>22168437522263.172</v>
      </c>
      <c r="AI8" s="4">
        <f>INDEX('Future Fuel Use'!$C$10:$AM$17,MATCH('BIFUbC-coal'!$A8,'Future Fuel Use'!$B$10:$B$17,0),MATCH('BIFUbC-coal'!AI$1,'Future Fuel Use'!$C$1:$AM$1,0))</f>
        <v>21691696930386.641</v>
      </c>
      <c r="AJ8" s="4">
        <f>INDEX('Future Fuel Use'!$C$10:$AM$17,MATCH('BIFUbC-coal'!$A8,'Future Fuel Use'!$B$10:$B$17,0),MATCH('BIFUbC-coal'!AJ$1,'Future Fuel Use'!$C$1:$AM$1,0))</f>
        <v>21214956338509.938</v>
      </c>
      <c r="AK8" s="4">
        <f>INDEX('Future Fuel Use'!$C$10:$AM$17,MATCH('BIFUbC-coal'!$A8,'Future Fuel Use'!$B$10:$B$17,0),MATCH('BIFUbC-coal'!AK$1,'Future Fuel Use'!$C$1:$AM$1,0))</f>
        <v>20738215746633.234</v>
      </c>
      <c r="AL8" s="4">
        <f>INDEX('Future Fuel Use'!$C$10:$AM$17,MATCH('BIFUbC-coal'!$A8,'Future Fuel Use'!$B$10:$B$17,0),MATCH('BIFUbC-coal'!AL$1,'Future Fuel Use'!$C$1:$AM$1,0))</f>
        <v>20261475154756.703</v>
      </c>
    </row>
    <row r="9" spans="1:38">
      <c r="A9" s="4" t="s">
        <v>10</v>
      </c>
      <c r="B9" s="4">
        <f>INDEX('Future Fuel Use'!$C$10:$AM$17,MATCH('BIFUbC-coal'!$A9,'Future Fuel Use'!$B$10:$B$17,0),MATCH('BIFUbC-coal'!B$1,'Future Fuel Use'!$C$1:$AM$1,0))</f>
        <v>434658505243680</v>
      </c>
      <c r="C9" s="4">
        <f>INDEX('Future Fuel Use'!$C$10:$AM$17,MATCH('BIFUbC-coal'!$A9,'Future Fuel Use'!$B$10:$B$17,0),MATCH('BIFUbC-coal'!C$1,'Future Fuel Use'!$C$1:$AM$1,0))</f>
        <v>434293552678404.13</v>
      </c>
      <c r="D9" s="4">
        <f>INDEX('Future Fuel Use'!$C$10:$AM$17,MATCH('BIFUbC-coal'!$A9,'Future Fuel Use'!$B$10:$B$17,0),MATCH('BIFUbC-coal'!D$1,'Future Fuel Use'!$C$1:$AM$1,0))</f>
        <v>440497746288095.38</v>
      </c>
      <c r="E9" s="4">
        <f>INDEX('Future Fuel Use'!$C$10:$AM$17,MATCH('BIFUbC-coal'!$A9,'Future Fuel Use'!$B$10:$B$17,0),MATCH('BIFUbC-coal'!E$1,'Future Fuel Use'!$C$1:$AM$1,0))</f>
        <v>446701939897787.5</v>
      </c>
      <c r="F9" s="4">
        <f>INDEX('Future Fuel Use'!$C$10:$AM$17,MATCH('BIFUbC-coal'!$A9,'Future Fuel Use'!$B$10:$B$17,0),MATCH('BIFUbC-coal'!F$1,'Future Fuel Use'!$C$1:$AM$1,0))</f>
        <v>452906133507477.44</v>
      </c>
      <c r="G9" s="4">
        <f>INDEX('Future Fuel Use'!$C$10:$AM$17,MATCH('BIFUbC-coal'!$A9,'Future Fuel Use'!$B$10:$B$17,0),MATCH('BIFUbC-coal'!G$1,'Future Fuel Use'!$C$1:$AM$1,0))</f>
        <v>459110327117169.56</v>
      </c>
      <c r="H9" s="4">
        <f>INDEX('Future Fuel Use'!$C$10:$AM$17,MATCH('BIFUbC-coal'!$A9,'Future Fuel Use'!$B$10:$B$17,0),MATCH('BIFUbC-coal'!H$1,'Future Fuel Use'!$C$1:$AM$1,0))</f>
        <v>465314520726861.56</v>
      </c>
      <c r="I9" s="4">
        <f>INDEX('Future Fuel Use'!$C$10:$AM$17,MATCH('BIFUbC-coal'!$A9,'Future Fuel Use'!$B$10:$B$17,0),MATCH('BIFUbC-coal'!I$1,'Future Fuel Use'!$C$1:$AM$1,0))</f>
        <v>467139283553241.88</v>
      </c>
      <c r="J9" s="4">
        <f>INDEX('Future Fuel Use'!$C$10:$AM$17,MATCH('BIFUbC-coal'!$A9,'Future Fuel Use'!$B$10:$B$17,0),MATCH('BIFUbC-coal'!J$1,'Future Fuel Use'!$C$1:$AM$1,0))</f>
        <v>468964046379621.63</v>
      </c>
      <c r="K9" s="4">
        <f>INDEX('Future Fuel Use'!$C$10:$AM$17,MATCH('BIFUbC-coal'!$A9,'Future Fuel Use'!$B$10:$B$17,0),MATCH('BIFUbC-coal'!K$1,'Future Fuel Use'!$C$1:$AM$1,0))</f>
        <v>470788809206001.38</v>
      </c>
      <c r="L9" s="4">
        <f>INDEX('Future Fuel Use'!$C$10:$AM$17,MATCH('BIFUbC-coal'!$A9,'Future Fuel Use'!$B$10:$B$17,0),MATCH('BIFUbC-coal'!L$1,'Future Fuel Use'!$C$1:$AM$1,0))</f>
        <v>472613572032381.13</v>
      </c>
      <c r="M9" s="4">
        <f>INDEX('Future Fuel Use'!$C$10:$AM$17,MATCH('BIFUbC-coal'!$A9,'Future Fuel Use'!$B$10:$B$17,0),MATCH('BIFUbC-coal'!M$1,'Future Fuel Use'!$C$1:$AM$1,0))</f>
        <v>474438334858760.88</v>
      </c>
      <c r="N9" s="4">
        <f>INDEX('Future Fuel Use'!$C$10:$AM$17,MATCH('BIFUbC-coal'!$A9,'Future Fuel Use'!$B$10:$B$17,0),MATCH('BIFUbC-coal'!N$1,'Future Fuel Use'!$C$1:$AM$1,0))</f>
        <v>478087860511521.44</v>
      </c>
      <c r="O9" s="4">
        <f>INDEX('Future Fuel Use'!$C$10:$AM$17,MATCH('BIFUbC-coal'!$A9,'Future Fuel Use'!$B$10:$B$17,0),MATCH('BIFUbC-coal'!O$1,'Future Fuel Use'!$C$1:$AM$1,0))</f>
        <v>481737386164280.88</v>
      </c>
      <c r="P9" s="4">
        <f>INDEX('Future Fuel Use'!$C$10:$AM$17,MATCH('BIFUbC-coal'!$A9,'Future Fuel Use'!$B$10:$B$17,0),MATCH('BIFUbC-coal'!P$1,'Future Fuel Use'!$C$1:$AM$1,0))</f>
        <v>485386911817040.38</v>
      </c>
      <c r="Q9" s="4">
        <f>INDEX('Future Fuel Use'!$C$10:$AM$17,MATCH('BIFUbC-coal'!$A9,'Future Fuel Use'!$B$10:$B$17,0),MATCH('BIFUbC-coal'!Q$1,'Future Fuel Use'!$C$1:$AM$1,0))</f>
        <v>489036437469799.88</v>
      </c>
      <c r="R9" s="4">
        <f>INDEX('Future Fuel Use'!$C$10:$AM$17,MATCH('BIFUbC-coal'!$A9,'Future Fuel Use'!$B$10:$B$17,0),MATCH('BIFUbC-coal'!R$1,'Future Fuel Use'!$C$1:$AM$1,0))</f>
        <v>492685963122559.38</v>
      </c>
      <c r="S9" s="4">
        <f>INDEX('Future Fuel Use'!$C$10:$AM$17,MATCH('BIFUbC-coal'!$A9,'Future Fuel Use'!$B$10:$B$17,0),MATCH('BIFUbC-coal'!S$1,'Future Fuel Use'!$C$1:$AM$1,0))</f>
        <v>495970536210043.19</v>
      </c>
      <c r="T9" s="4">
        <f>INDEX('Future Fuel Use'!$C$10:$AM$17,MATCH('BIFUbC-coal'!$A9,'Future Fuel Use'!$B$10:$B$17,0),MATCH('BIFUbC-coal'!T$1,'Future Fuel Use'!$C$1:$AM$1,0))</f>
        <v>499255109297527.06</v>
      </c>
      <c r="U9" s="4">
        <f>INDEX('Future Fuel Use'!$C$10:$AM$17,MATCH('BIFUbC-coal'!$A9,'Future Fuel Use'!$B$10:$B$17,0),MATCH('BIFUbC-coal'!U$1,'Future Fuel Use'!$C$1:$AM$1,0))</f>
        <v>502539682385010.88</v>
      </c>
      <c r="V9" s="4">
        <f>INDEX('Future Fuel Use'!$C$10:$AM$17,MATCH('BIFUbC-coal'!$A9,'Future Fuel Use'!$B$10:$B$17,0),MATCH('BIFUbC-coal'!V$1,'Future Fuel Use'!$C$1:$AM$1,0))</f>
        <v>505824255472494.81</v>
      </c>
      <c r="W9" s="4">
        <f>INDEX('Future Fuel Use'!$C$10:$AM$17,MATCH('BIFUbC-coal'!$A9,'Future Fuel Use'!$B$10:$B$17,0),MATCH('BIFUbC-coal'!W$1,'Future Fuel Use'!$C$1:$AM$1,0))</f>
        <v>509108828559978.63</v>
      </c>
      <c r="X9" s="4">
        <f>INDEX('Future Fuel Use'!$C$10:$AM$17,MATCH('BIFUbC-coal'!$A9,'Future Fuel Use'!$B$10:$B$17,0),MATCH('BIFUbC-coal'!X$1,'Future Fuel Use'!$C$1:$AM$1,0))</f>
        <v>510933591386358.38</v>
      </c>
      <c r="Y9" s="4">
        <f>INDEX('Future Fuel Use'!$C$10:$AM$17,MATCH('BIFUbC-coal'!$A9,'Future Fuel Use'!$B$10:$B$17,0),MATCH('BIFUbC-coal'!Y$1,'Future Fuel Use'!$C$1:$AM$1,0))</f>
        <v>512758354212738.13</v>
      </c>
      <c r="Z9" s="4">
        <f>INDEX('Future Fuel Use'!$C$10:$AM$17,MATCH('BIFUbC-coal'!$A9,'Future Fuel Use'!$B$10:$B$17,0),MATCH('BIFUbC-coal'!Z$1,'Future Fuel Use'!$C$1:$AM$1,0))</f>
        <v>514583117039117.88</v>
      </c>
      <c r="AA9" s="4">
        <f>INDEX('Future Fuel Use'!$C$10:$AM$17,MATCH('BIFUbC-coal'!$A9,'Future Fuel Use'!$B$10:$B$17,0),MATCH('BIFUbC-coal'!AA$1,'Future Fuel Use'!$C$1:$AM$1,0))</f>
        <v>516407879865497.63</v>
      </c>
      <c r="AB9" s="4">
        <f>INDEX('Future Fuel Use'!$C$10:$AM$17,MATCH('BIFUbC-coal'!$A9,'Future Fuel Use'!$B$10:$B$17,0),MATCH('BIFUbC-coal'!AB$1,'Future Fuel Use'!$C$1:$AM$1,0))</f>
        <v>518232642691877.38</v>
      </c>
      <c r="AC9" s="4">
        <f>INDEX('Future Fuel Use'!$C$10:$AM$17,MATCH('BIFUbC-coal'!$A9,'Future Fuel Use'!$B$10:$B$17,0),MATCH('BIFUbC-coal'!AC$1,'Future Fuel Use'!$C$1:$AM$1,0))</f>
        <v>518597595257153.19</v>
      </c>
      <c r="AD9" s="4">
        <f>INDEX('Future Fuel Use'!$C$10:$AM$17,MATCH('BIFUbC-coal'!$A9,'Future Fuel Use'!$B$10:$B$17,0),MATCH('BIFUbC-coal'!AD$1,'Future Fuel Use'!$C$1:$AM$1,0))</f>
        <v>518962547822429.06</v>
      </c>
      <c r="AE9" s="4">
        <f>INDEX('Future Fuel Use'!$C$10:$AM$17,MATCH('BIFUbC-coal'!$A9,'Future Fuel Use'!$B$10:$B$17,0),MATCH('BIFUbC-coal'!AE$1,'Future Fuel Use'!$C$1:$AM$1,0))</f>
        <v>519327500387705.13</v>
      </c>
      <c r="AF9" s="4">
        <f>INDEX('Future Fuel Use'!$C$10:$AM$17,MATCH('BIFUbC-coal'!$A9,'Future Fuel Use'!$B$10:$B$17,0),MATCH('BIFUbC-coal'!AF$1,'Future Fuel Use'!$C$1:$AM$1,0))</f>
        <v>519692452952981.13</v>
      </c>
      <c r="AG9" s="4">
        <f>INDEX('Future Fuel Use'!$C$10:$AM$17,MATCH('BIFUbC-coal'!$A9,'Future Fuel Use'!$B$10:$B$17,0),MATCH('BIFUbC-coal'!AG$1,'Future Fuel Use'!$C$1:$AM$1,0))</f>
        <v>520057405518257</v>
      </c>
      <c r="AH9" s="4">
        <f>INDEX('Future Fuel Use'!$C$10:$AM$17,MATCH('BIFUbC-coal'!$A9,'Future Fuel Use'!$B$10:$B$17,0),MATCH('BIFUbC-coal'!AH$1,'Future Fuel Use'!$C$1:$AM$1,0))</f>
        <v>516042927300220.88</v>
      </c>
      <c r="AI9" s="4">
        <f>INDEX('Future Fuel Use'!$C$10:$AM$17,MATCH('BIFUbC-coal'!$A9,'Future Fuel Use'!$B$10:$B$17,0),MATCH('BIFUbC-coal'!AI$1,'Future Fuel Use'!$C$1:$AM$1,0))</f>
        <v>512028449082185.81</v>
      </c>
      <c r="AJ9" s="4">
        <f>INDEX('Future Fuel Use'!$C$10:$AM$17,MATCH('BIFUbC-coal'!$A9,'Future Fuel Use'!$B$10:$B$17,0),MATCH('BIFUbC-coal'!AJ$1,'Future Fuel Use'!$C$1:$AM$1,0))</f>
        <v>508013970864149.63</v>
      </c>
      <c r="AK9" s="4">
        <f>INDEX('Future Fuel Use'!$C$10:$AM$17,MATCH('BIFUbC-coal'!$A9,'Future Fuel Use'!$B$10:$B$17,0),MATCH('BIFUbC-coal'!AK$1,'Future Fuel Use'!$C$1:$AM$1,0))</f>
        <v>503999492646113.38</v>
      </c>
      <c r="AL9" s="4">
        <f>INDEX('Future Fuel Use'!$C$10:$AM$17,MATCH('BIFUbC-coal'!$A9,'Future Fuel Use'!$B$10:$B$17,0),MATCH('BIFUbC-coal'!AL$1,'Future Fuel Use'!$C$1:$AM$1,0))</f>
        <v>499985014428078.38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topLeftCell="O1" workbookViewId="0">
      <selection activeCell="B2" sqref="B2:AL9"/>
    </sheetView>
  </sheetViews>
  <sheetFormatPr defaultRowHeight="15"/>
  <cols>
    <col min="1" max="1" width="39.85546875" customWidth="1"/>
    <col min="2" max="2" width="11.85546875" bestFit="1" customWidth="1"/>
  </cols>
  <sheetData>
    <row r="1" spans="1:38" s="4" customFormat="1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>
      <c r="A2" s="4" t="s">
        <v>4</v>
      </c>
      <c r="B2" s="4">
        <f>INDEX('Future Fuel Use'!$C$18:$AM$25,MATCH('BIFUbC-electricity'!$A2,'Future Fuel Use'!$B$18:$B$25,0),MATCH('BIFUbC-electricity'!B$1,'Future Fuel Use'!$C$1:$AM$1,0))</f>
        <v>15292194557560.361</v>
      </c>
      <c r="C2" s="4">
        <f>INDEX('Future Fuel Use'!$C$18:$AM$25,MATCH('BIFUbC-electricity'!$A2,'Future Fuel Use'!$B$18:$B$25,0),MATCH('BIFUbC-electricity'!C$1,'Future Fuel Use'!$C$1:$AM$1,0))</f>
        <v>15279354763641.336</v>
      </c>
      <c r="D2" s="4">
        <f>INDEX('Future Fuel Use'!$C$18:$AM$25,MATCH('BIFUbC-electricity'!$A2,'Future Fuel Use'!$B$18:$B$25,0),MATCH('BIFUbC-electricity'!D$1,'Future Fuel Use'!$C$1:$AM$1,0))</f>
        <v>15497631260264.779</v>
      </c>
      <c r="E2" s="4">
        <f>INDEX('Future Fuel Use'!$C$18:$AM$25,MATCH('BIFUbC-electricity'!$A2,'Future Fuel Use'!$B$18:$B$25,0),MATCH('BIFUbC-electricity'!E$1,'Future Fuel Use'!$C$1:$AM$1,0))</f>
        <v>15715907756888.248</v>
      </c>
      <c r="F2" s="4">
        <f>INDEX('Future Fuel Use'!$C$18:$AM$25,MATCH('BIFUbC-electricity'!$A2,'Future Fuel Use'!$B$18:$B$25,0),MATCH('BIFUbC-electricity'!F$1,'Future Fuel Use'!$C$1:$AM$1,0))</f>
        <v>15934184253511.641</v>
      </c>
      <c r="G2" s="4">
        <f>INDEX('Future Fuel Use'!$C$18:$AM$25,MATCH('BIFUbC-electricity'!$A2,'Future Fuel Use'!$B$18:$B$25,0),MATCH('BIFUbC-electricity'!G$1,'Future Fuel Use'!$C$1:$AM$1,0))</f>
        <v>16152460750135.111</v>
      </c>
      <c r="H2" s="4">
        <f>INDEX('Future Fuel Use'!$C$18:$AM$25,MATCH('BIFUbC-electricity'!$A2,'Future Fuel Use'!$B$18:$B$25,0),MATCH('BIFUbC-electricity'!H$1,'Future Fuel Use'!$C$1:$AM$1,0))</f>
        <v>16370737246758.576</v>
      </c>
      <c r="I2" s="4">
        <f>INDEX('Future Fuel Use'!$C$18:$AM$25,MATCH('BIFUbC-electricity'!$A2,'Future Fuel Use'!$B$18:$B$25,0),MATCH('BIFUbC-electricity'!I$1,'Future Fuel Use'!$C$1:$AM$1,0))</f>
        <v>16434936216353.727</v>
      </c>
      <c r="J2" s="4">
        <f>INDEX('Future Fuel Use'!$C$18:$AM$25,MATCH('BIFUbC-electricity'!$A2,'Future Fuel Use'!$B$18:$B$25,0),MATCH('BIFUbC-electricity'!J$1,'Future Fuel Use'!$C$1:$AM$1,0))</f>
        <v>16499135185948.854</v>
      </c>
      <c r="K2" s="4">
        <f>INDEX('Future Fuel Use'!$C$18:$AM$25,MATCH('BIFUbC-electricity'!$A2,'Future Fuel Use'!$B$18:$B$25,0),MATCH('BIFUbC-electricity'!K$1,'Future Fuel Use'!$C$1:$AM$1,0))</f>
        <v>16563334155543.982</v>
      </c>
      <c r="L2" s="4">
        <f>INDEX('Future Fuel Use'!$C$18:$AM$25,MATCH('BIFUbC-electricity'!$A2,'Future Fuel Use'!$B$18:$B$25,0),MATCH('BIFUbC-electricity'!L$1,'Future Fuel Use'!$C$1:$AM$1,0))</f>
        <v>16627533125139.109</v>
      </c>
      <c r="M2" s="4">
        <f>INDEX('Future Fuel Use'!$C$18:$AM$25,MATCH('BIFUbC-electricity'!$A2,'Future Fuel Use'!$B$18:$B$25,0),MATCH('BIFUbC-electricity'!M$1,'Future Fuel Use'!$C$1:$AM$1,0))</f>
        <v>16691732094734.238</v>
      </c>
      <c r="N2" s="4">
        <f>INDEX('Future Fuel Use'!$C$18:$AM$25,MATCH('BIFUbC-electricity'!$A2,'Future Fuel Use'!$B$18:$B$25,0),MATCH('BIFUbC-electricity'!N$1,'Future Fuel Use'!$C$1:$AM$1,0))</f>
        <v>16820130033924.531</v>
      </c>
      <c r="O2" s="4">
        <f>INDEX('Future Fuel Use'!$C$18:$AM$25,MATCH('BIFUbC-electricity'!$A2,'Future Fuel Use'!$B$18:$B$25,0),MATCH('BIFUbC-electricity'!O$1,'Future Fuel Use'!$C$1:$AM$1,0))</f>
        <v>16948527973114.787</v>
      </c>
      <c r="P2" s="4">
        <f>INDEX('Future Fuel Use'!$C$18:$AM$25,MATCH('BIFUbC-electricity'!$A2,'Future Fuel Use'!$B$18:$B$25,0),MATCH('BIFUbC-electricity'!P$1,'Future Fuel Use'!$C$1:$AM$1,0))</f>
        <v>17076925912305.043</v>
      </c>
      <c r="Q2" s="4">
        <f>INDEX('Future Fuel Use'!$C$18:$AM$25,MATCH('BIFUbC-electricity'!$A2,'Future Fuel Use'!$B$18:$B$25,0),MATCH('BIFUbC-electricity'!Q$1,'Future Fuel Use'!$C$1:$AM$1,0))</f>
        <v>17205323851495.299</v>
      </c>
      <c r="R2" s="4">
        <f>INDEX('Future Fuel Use'!$C$18:$AM$25,MATCH('BIFUbC-electricity'!$A2,'Future Fuel Use'!$B$18:$B$25,0),MATCH('BIFUbC-electricity'!R$1,'Future Fuel Use'!$C$1:$AM$1,0))</f>
        <v>17333721790685.555</v>
      </c>
      <c r="S2" s="4">
        <f>INDEX('Future Fuel Use'!$C$18:$AM$25,MATCH('BIFUbC-electricity'!$A2,'Future Fuel Use'!$B$18:$B$25,0),MATCH('BIFUbC-electricity'!S$1,'Future Fuel Use'!$C$1:$AM$1,0))</f>
        <v>17449279935956.795</v>
      </c>
      <c r="T2" s="4">
        <f>INDEX('Future Fuel Use'!$C$18:$AM$25,MATCH('BIFUbC-electricity'!$A2,'Future Fuel Use'!$B$18:$B$25,0),MATCH('BIFUbC-electricity'!T$1,'Future Fuel Use'!$C$1:$AM$1,0))</f>
        <v>17564838081228.037</v>
      </c>
      <c r="U2" s="4">
        <f>INDEX('Future Fuel Use'!$C$18:$AM$25,MATCH('BIFUbC-electricity'!$A2,'Future Fuel Use'!$B$18:$B$25,0),MATCH('BIFUbC-electricity'!U$1,'Future Fuel Use'!$C$1:$AM$1,0))</f>
        <v>17680396226499.277</v>
      </c>
      <c r="V2" s="4">
        <f>INDEX('Future Fuel Use'!$C$18:$AM$25,MATCH('BIFUbC-electricity'!$A2,'Future Fuel Use'!$B$18:$B$25,0),MATCH('BIFUbC-electricity'!V$1,'Future Fuel Use'!$C$1:$AM$1,0))</f>
        <v>17795954371770.52</v>
      </c>
      <c r="W2" s="4">
        <f>INDEX('Future Fuel Use'!$C$18:$AM$25,MATCH('BIFUbC-electricity'!$A2,'Future Fuel Use'!$B$18:$B$25,0),MATCH('BIFUbC-electricity'!W$1,'Future Fuel Use'!$C$1:$AM$1,0))</f>
        <v>17911512517041.762</v>
      </c>
      <c r="X2" s="4">
        <f>INDEX('Future Fuel Use'!$C$18:$AM$25,MATCH('BIFUbC-electricity'!$A2,'Future Fuel Use'!$B$18:$B$25,0),MATCH('BIFUbC-electricity'!X$1,'Future Fuel Use'!$C$1:$AM$1,0))</f>
        <v>17975711486636.891</v>
      </c>
      <c r="Y2" s="4">
        <f>INDEX('Future Fuel Use'!$C$18:$AM$25,MATCH('BIFUbC-electricity'!$A2,'Future Fuel Use'!$B$18:$B$25,0),MATCH('BIFUbC-electricity'!Y$1,'Future Fuel Use'!$C$1:$AM$1,0))</f>
        <v>18039910456232.016</v>
      </c>
      <c r="Z2" s="4">
        <f>INDEX('Future Fuel Use'!$C$18:$AM$25,MATCH('BIFUbC-electricity'!$A2,'Future Fuel Use'!$B$18:$B$25,0),MATCH('BIFUbC-electricity'!Z$1,'Future Fuel Use'!$C$1:$AM$1,0))</f>
        <v>18104109425827.145</v>
      </c>
      <c r="AA2" s="4">
        <f>INDEX('Future Fuel Use'!$C$18:$AM$25,MATCH('BIFUbC-electricity'!$A2,'Future Fuel Use'!$B$18:$B$25,0),MATCH('BIFUbC-electricity'!AA$1,'Future Fuel Use'!$C$1:$AM$1,0))</f>
        <v>18168308395422.273</v>
      </c>
      <c r="AB2" s="4">
        <f>INDEX('Future Fuel Use'!$C$18:$AM$25,MATCH('BIFUbC-electricity'!$A2,'Future Fuel Use'!$B$18:$B$25,0),MATCH('BIFUbC-electricity'!AB$1,'Future Fuel Use'!$C$1:$AM$1,0))</f>
        <v>18232507365017.402</v>
      </c>
      <c r="AC2" s="4">
        <f>INDEX('Future Fuel Use'!$C$18:$AM$25,MATCH('BIFUbC-electricity'!$A2,'Future Fuel Use'!$B$18:$B$25,0),MATCH('BIFUbC-electricity'!AC$1,'Future Fuel Use'!$C$1:$AM$1,0))</f>
        <v>18245347158936.422</v>
      </c>
      <c r="AD2" s="4">
        <f>INDEX('Future Fuel Use'!$C$18:$AM$25,MATCH('BIFUbC-electricity'!$A2,'Future Fuel Use'!$B$18:$B$25,0),MATCH('BIFUbC-electricity'!AD$1,'Future Fuel Use'!$C$1:$AM$1,0))</f>
        <v>18258186952855.445</v>
      </c>
      <c r="AE2" s="4">
        <f>INDEX('Future Fuel Use'!$C$18:$AM$25,MATCH('BIFUbC-electricity'!$A2,'Future Fuel Use'!$B$18:$B$25,0),MATCH('BIFUbC-electricity'!AE$1,'Future Fuel Use'!$C$1:$AM$1,0))</f>
        <v>18271026746774.473</v>
      </c>
      <c r="AF2" s="4">
        <f>INDEX('Future Fuel Use'!$C$18:$AM$25,MATCH('BIFUbC-electricity'!$A2,'Future Fuel Use'!$B$18:$B$25,0),MATCH('BIFUbC-electricity'!AF$1,'Future Fuel Use'!$C$1:$AM$1,0))</f>
        <v>18283866540693.504</v>
      </c>
      <c r="AG2" s="4">
        <f>INDEX('Future Fuel Use'!$C$18:$AM$25,MATCH('BIFUbC-electricity'!$A2,'Future Fuel Use'!$B$18:$B$25,0),MATCH('BIFUbC-electricity'!AG$1,'Future Fuel Use'!$C$1:$AM$1,0))</f>
        <v>18296706334612.523</v>
      </c>
      <c r="AH2" s="4">
        <f>INDEX('Future Fuel Use'!$C$18:$AM$25,MATCH('BIFUbC-electricity'!$A2,'Future Fuel Use'!$B$18:$B$25,0),MATCH('BIFUbC-electricity'!AH$1,'Future Fuel Use'!$C$1:$AM$1,0))</f>
        <v>18155468601503.219</v>
      </c>
      <c r="AI2" s="4">
        <f>INDEX('Future Fuel Use'!$C$18:$AM$25,MATCH('BIFUbC-electricity'!$A2,'Future Fuel Use'!$B$18:$B$25,0),MATCH('BIFUbC-electricity'!AI$1,'Future Fuel Use'!$C$1:$AM$1,0))</f>
        <v>18014230868393.949</v>
      </c>
      <c r="AJ2" s="4">
        <f>INDEX('Future Fuel Use'!$C$18:$AM$25,MATCH('BIFUbC-electricity'!$A2,'Future Fuel Use'!$B$18:$B$25,0),MATCH('BIFUbC-electricity'!AJ$1,'Future Fuel Use'!$C$1:$AM$1,0))</f>
        <v>17872993135284.645</v>
      </c>
      <c r="AK2" s="4">
        <f>INDEX('Future Fuel Use'!$C$18:$AM$25,MATCH('BIFUbC-electricity'!$A2,'Future Fuel Use'!$B$18:$B$25,0),MATCH('BIFUbC-electricity'!AK$1,'Future Fuel Use'!$C$1:$AM$1,0))</f>
        <v>17731755402175.336</v>
      </c>
      <c r="AL2" s="4">
        <f>INDEX('Future Fuel Use'!$C$18:$AM$25,MATCH('BIFUbC-electricity'!$A2,'Future Fuel Use'!$B$18:$B$25,0),MATCH('BIFUbC-electricity'!AL$1,'Future Fuel Use'!$C$1:$AM$1,0))</f>
        <v>17590517669066.066</v>
      </c>
    </row>
    <row r="3" spans="1:38">
      <c r="A3" s="4" t="s">
        <v>5</v>
      </c>
      <c r="B3" s="4">
        <f>INDEX('Future Fuel Use'!$C$18:$AM$25,MATCH('BIFUbC-electricity'!$A3,'Future Fuel Use'!$B$18:$B$25,0),MATCH('BIFUbC-electricity'!B$1,'Future Fuel Use'!$C$1:$AM$1,0))</f>
        <v>9125014702420.0586</v>
      </c>
      <c r="C3" s="4">
        <f>INDEX('Future Fuel Use'!$C$18:$AM$25,MATCH('BIFUbC-electricity'!$A3,'Future Fuel Use'!$B$18:$B$25,0),MATCH('BIFUbC-electricity'!C$1,'Future Fuel Use'!$C$1:$AM$1,0))</f>
        <v>9117353061192.168</v>
      </c>
      <c r="D3" s="4">
        <f>INDEX('Future Fuel Use'!$C$18:$AM$25,MATCH('BIFUbC-electricity'!$A3,'Future Fuel Use'!$B$18:$B$25,0),MATCH('BIFUbC-electricity'!D$1,'Future Fuel Use'!$C$1:$AM$1,0))</f>
        <v>9247600962066.3359</v>
      </c>
      <c r="E3" s="4">
        <f>INDEX('Future Fuel Use'!$C$18:$AM$25,MATCH('BIFUbC-electricity'!$A3,'Future Fuel Use'!$B$18:$B$25,0),MATCH('BIFUbC-electricity'!E$1,'Future Fuel Use'!$C$1:$AM$1,0))</f>
        <v>9377848862940.5215</v>
      </c>
      <c r="F3" s="4">
        <f>INDEX('Future Fuel Use'!$C$18:$AM$25,MATCH('BIFUbC-electricity'!$A3,'Future Fuel Use'!$B$18:$B$25,0),MATCH('BIFUbC-electricity'!F$1,'Future Fuel Use'!$C$1:$AM$1,0))</f>
        <v>9508096763814.666</v>
      </c>
      <c r="G3" s="4">
        <f>INDEX('Future Fuel Use'!$C$18:$AM$25,MATCH('BIFUbC-electricity'!$A3,'Future Fuel Use'!$B$18:$B$25,0),MATCH('BIFUbC-electricity'!G$1,'Future Fuel Use'!$C$1:$AM$1,0))</f>
        <v>9638344664688.8516</v>
      </c>
      <c r="H3" s="4">
        <f>INDEX('Future Fuel Use'!$C$18:$AM$25,MATCH('BIFUbC-electricity'!$A3,'Future Fuel Use'!$B$18:$B$25,0),MATCH('BIFUbC-electricity'!H$1,'Future Fuel Use'!$C$1:$AM$1,0))</f>
        <v>9768592565563.0352</v>
      </c>
      <c r="I3" s="4">
        <f>INDEX('Future Fuel Use'!$C$18:$AM$25,MATCH('BIFUbC-electricity'!$A3,'Future Fuel Use'!$B$18:$B$25,0),MATCH('BIFUbC-electricity'!I$1,'Future Fuel Use'!$C$1:$AM$1,0))</f>
        <v>9806900771702.5098</v>
      </c>
      <c r="J3" s="4">
        <f>INDEX('Future Fuel Use'!$C$18:$AM$25,MATCH('BIFUbC-electricity'!$A3,'Future Fuel Use'!$B$18:$B$25,0),MATCH('BIFUbC-electricity'!J$1,'Future Fuel Use'!$C$1:$AM$1,0))</f>
        <v>9845208977841.9688</v>
      </c>
      <c r="K3" s="4">
        <f>INDEX('Future Fuel Use'!$C$18:$AM$25,MATCH('BIFUbC-electricity'!$A3,'Future Fuel Use'!$B$18:$B$25,0),MATCH('BIFUbC-electricity'!K$1,'Future Fuel Use'!$C$1:$AM$1,0))</f>
        <v>9883517183981.4316</v>
      </c>
      <c r="L3" s="4">
        <f>INDEX('Future Fuel Use'!$C$18:$AM$25,MATCH('BIFUbC-electricity'!$A3,'Future Fuel Use'!$B$18:$B$25,0),MATCH('BIFUbC-electricity'!L$1,'Future Fuel Use'!$C$1:$AM$1,0))</f>
        <v>9921825390120.8906</v>
      </c>
      <c r="M3" s="4">
        <f>INDEX('Future Fuel Use'!$C$18:$AM$25,MATCH('BIFUbC-electricity'!$A3,'Future Fuel Use'!$B$18:$B$25,0),MATCH('BIFUbC-electricity'!M$1,'Future Fuel Use'!$C$1:$AM$1,0))</f>
        <v>9960133596260.3516</v>
      </c>
      <c r="N3" s="4">
        <f>INDEX('Future Fuel Use'!$C$18:$AM$25,MATCH('BIFUbC-electricity'!$A3,'Future Fuel Use'!$B$18:$B$25,0),MATCH('BIFUbC-electricity'!N$1,'Future Fuel Use'!$C$1:$AM$1,0))</f>
        <v>10036750008539.297</v>
      </c>
      <c r="O3" s="4">
        <f>INDEX('Future Fuel Use'!$C$18:$AM$25,MATCH('BIFUbC-electricity'!$A3,'Future Fuel Use'!$B$18:$B$25,0),MATCH('BIFUbC-electricity'!O$1,'Future Fuel Use'!$C$1:$AM$1,0))</f>
        <v>10113366420818.217</v>
      </c>
      <c r="P3" s="4">
        <f>INDEX('Future Fuel Use'!$C$18:$AM$25,MATCH('BIFUbC-electricity'!$A3,'Future Fuel Use'!$B$18:$B$25,0),MATCH('BIFUbC-electricity'!P$1,'Future Fuel Use'!$C$1:$AM$1,0))</f>
        <v>10189982833097.139</v>
      </c>
      <c r="Q3" s="4">
        <f>INDEX('Future Fuel Use'!$C$18:$AM$25,MATCH('BIFUbC-electricity'!$A3,'Future Fuel Use'!$B$18:$B$25,0),MATCH('BIFUbC-electricity'!Q$1,'Future Fuel Use'!$C$1:$AM$1,0))</f>
        <v>10266599245376.061</v>
      </c>
      <c r="R3" s="4">
        <f>INDEX('Future Fuel Use'!$C$18:$AM$25,MATCH('BIFUbC-electricity'!$A3,'Future Fuel Use'!$B$18:$B$25,0),MATCH('BIFUbC-electricity'!R$1,'Future Fuel Use'!$C$1:$AM$1,0))</f>
        <v>10343215657654.982</v>
      </c>
      <c r="S3" s="4">
        <f>INDEX('Future Fuel Use'!$C$18:$AM$25,MATCH('BIFUbC-electricity'!$A3,'Future Fuel Use'!$B$18:$B$25,0),MATCH('BIFUbC-electricity'!S$1,'Future Fuel Use'!$C$1:$AM$1,0))</f>
        <v>10412170428706.018</v>
      </c>
      <c r="T3" s="4">
        <f>INDEX('Future Fuel Use'!$C$18:$AM$25,MATCH('BIFUbC-electricity'!$A3,'Future Fuel Use'!$B$18:$B$25,0),MATCH('BIFUbC-electricity'!T$1,'Future Fuel Use'!$C$1:$AM$1,0))</f>
        <v>10481125199757.053</v>
      </c>
      <c r="U3" s="4">
        <f>INDEX('Future Fuel Use'!$C$18:$AM$25,MATCH('BIFUbC-electricity'!$A3,'Future Fuel Use'!$B$18:$B$25,0),MATCH('BIFUbC-electricity'!U$1,'Future Fuel Use'!$C$1:$AM$1,0))</f>
        <v>10550079970808.088</v>
      </c>
      <c r="V3" s="4">
        <f>INDEX('Future Fuel Use'!$C$18:$AM$25,MATCH('BIFUbC-electricity'!$A3,'Future Fuel Use'!$B$18:$B$25,0),MATCH('BIFUbC-electricity'!V$1,'Future Fuel Use'!$C$1:$AM$1,0))</f>
        <v>10619034741859.125</v>
      </c>
      <c r="W3" s="4">
        <f>INDEX('Future Fuel Use'!$C$18:$AM$25,MATCH('BIFUbC-electricity'!$A3,'Future Fuel Use'!$B$18:$B$25,0),MATCH('BIFUbC-electricity'!W$1,'Future Fuel Use'!$C$1:$AM$1,0))</f>
        <v>10687989512910.16</v>
      </c>
      <c r="X3" s="4">
        <f>INDEX('Future Fuel Use'!$C$18:$AM$25,MATCH('BIFUbC-electricity'!$A3,'Future Fuel Use'!$B$18:$B$25,0),MATCH('BIFUbC-electricity'!X$1,'Future Fuel Use'!$C$1:$AM$1,0))</f>
        <v>10726297719049.621</v>
      </c>
      <c r="Y3" s="4">
        <f>INDEX('Future Fuel Use'!$C$18:$AM$25,MATCH('BIFUbC-electricity'!$A3,'Future Fuel Use'!$B$18:$B$25,0),MATCH('BIFUbC-electricity'!Y$1,'Future Fuel Use'!$C$1:$AM$1,0))</f>
        <v>10764605925189.08</v>
      </c>
      <c r="Z3" s="4">
        <f>INDEX('Future Fuel Use'!$C$18:$AM$25,MATCH('BIFUbC-electricity'!$A3,'Future Fuel Use'!$B$18:$B$25,0),MATCH('BIFUbC-electricity'!Z$1,'Future Fuel Use'!$C$1:$AM$1,0))</f>
        <v>10802914131328.543</v>
      </c>
      <c r="AA3" s="4">
        <f>INDEX('Future Fuel Use'!$C$18:$AM$25,MATCH('BIFUbC-electricity'!$A3,'Future Fuel Use'!$B$18:$B$25,0),MATCH('BIFUbC-electricity'!AA$1,'Future Fuel Use'!$C$1:$AM$1,0))</f>
        <v>10841222337468.002</v>
      </c>
      <c r="AB3" s="4">
        <f>INDEX('Future Fuel Use'!$C$18:$AM$25,MATCH('BIFUbC-electricity'!$A3,'Future Fuel Use'!$B$18:$B$25,0),MATCH('BIFUbC-electricity'!AB$1,'Future Fuel Use'!$C$1:$AM$1,0))</f>
        <v>10879530543607.463</v>
      </c>
      <c r="AC3" s="4">
        <f>INDEX('Future Fuel Use'!$C$18:$AM$25,MATCH('BIFUbC-electricity'!$A3,'Future Fuel Use'!$B$18:$B$25,0),MATCH('BIFUbC-electricity'!AC$1,'Future Fuel Use'!$C$1:$AM$1,0))</f>
        <v>10887192184835.354</v>
      </c>
      <c r="AD3" s="4">
        <f>INDEX('Future Fuel Use'!$C$18:$AM$25,MATCH('BIFUbC-electricity'!$A3,'Future Fuel Use'!$B$18:$B$25,0),MATCH('BIFUbC-electricity'!AD$1,'Future Fuel Use'!$C$1:$AM$1,0))</f>
        <v>10894853826063.244</v>
      </c>
      <c r="AE3" s="4">
        <f>INDEX('Future Fuel Use'!$C$18:$AM$25,MATCH('BIFUbC-electricity'!$A3,'Future Fuel Use'!$B$18:$B$25,0),MATCH('BIFUbC-electricity'!AE$1,'Future Fuel Use'!$C$1:$AM$1,0))</f>
        <v>10902515467291.139</v>
      </c>
      <c r="AF3" s="4">
        <f>INDEX('Future Fuel Use'!$C$18:$AM$25,MATCH('BIFUbC-electricity'!$A3,'Future Fuel Use'!$B$18:$B$25,0),MATCH('BIFUbC-electricity'!AF$1,'Future Fuel Use'!$C$1:$AM$1,0))</f>
        <v>10910177108519.033</v>
      </c>
      <c r="AG3" s="4">
        <f>INDEX('Future Fuel Use'!$C$18:$AM$25,MATCH('BIFUbC-electricity'!$A3,'Future Fuel Use'!$B$18:$B$25,0),MATCH('BIFUbC-electricity'!AG$1,'Future Fuel Use'!$C$1:$AM$1,0))</f>
        <v>10917838749746.922</v>
      </c>
      <c r="AH3" s="4">
        <f>INDEX('Future Fuel Use'!$C$18:$AM$25,MATCH('BIFUbC-electricity'!$A3,'Future Fuel Use'!$B$18:$B$25,0),MATCH('BIFUbC-electricity'!AH$1,'Future Fuel Use'!$C$1:$AM$1,0))</f>
        <v>10833560696240.096</v>
      </c>
      <c r="AI3" s="4">
        <f>INDEX('Future Fuel Use'!$C$18:$AM$25,MATCH('BIFUbC-electricity'!$A3,'Future Fuel Use'!$B$18:$B$25,0),MATCH('BIFUbC-electricity'!AI$1,'Future Fuel Use'!$C$1:$AM$1,0))</f>
        <v>10749282642733.289</v>
      </c>
      <c r="AJ3" s="4">
        <f>INDEX('Future Fuel Use'!$C$18:$AM$25,MATCH('BIFUbC-electricity'!$A3,'Future Fuel Use'!$B$18:$B$25,0),MATCH('BIFUbC-electricity'!AJ$1,'Future Fuel Use'!$C$1:$AM$1,0))</f>
        <v>10665004589226.459</v>
      </c>
      <c r="AK3" s="4">
        <f>INDEX('Future Fuel Use'!$C$18:$AM$25,MATCH('BIFUbC-electricity'!$A3,'Future Fuel Use'!$B$18:$B$25,0),MATCH('BIFUbC-electricity'!AK$1,'Future Fuel Use'!$C$1:$AM$1,0))</f>
        <v>10580726535719.629</v>
      </c>
      <c r="AL3" s="4">
        <f>INDEX('Future Fuel Use'!$C$18:$AM$25,MATCH('BIFUbC-electricity'!$A3,'Future Fuel Use'!$B$18:$B$25,0),MATCH('BIFUbC-electricity'!AL$1,'Future Fuel Use'!$C$1:$AM$1,0))</f>
        <v>10496448482212.824</v>
      </c>
    </row>
    <row r="4" spans="1:38">
      <c r="A4" s="4" t="s">
        <v>6</v>
      </c>
      <c r="B4" s="4">
        <f>INDEX('Future Fuel Use'!$C$18:$AM$25,MATCH('BIFUbC-electricity'!$A4,'Future Fuel Use'!$B$18:$B$25,0),MATCH('BIFUbC-electricity'!B$1,'Future Fuel Use'!$C$1:$AM$1,0))</f>
        <v>28045737868808.961</v>
      </c>
      <c r="C4" s="4">
        <f>INDEX('Future Fuel Use'!$C$18:$AM$25,MATCH('BIFUbC-electricity'!$A4,'Future Fuel Use'!$B$18:$B$25,0),MATCH('BIFUbC-electricity'!C$1,'Future Fuel Use'!$C$1:$AM$1,0))</f>
        <v>28022189810144.977</v>
      </c>
      <c r="D4" s="4">
        <f>INDEX('Future Fuel Use'!$C$18:$AM$25,MATCH('BIFUbC-electricity'!$A4,'Future Fuel Use'!$B$18:$B$25,0),MATCH('BIFUbC-electricity'!D$1,'Future Fuel Use'!$C$1:$AM$1,0))</f>
        <v>28422506807432.75</v>
      </c>
      <c r="E4" s="4">
        <f>INDEX('Future Fuel Use'!$C$18:$AM$25,MATCH('BIFUbC-electricity'!$A4,'Future Fuel Use'!$B$18:$B$25,0),MATCH('BIFUbC-electricity'!E$1,'Future Fuel Use'!$C$1:$AM$1,0))</f>
        <v>28822823804720.574</v>
      </c>
      <c r="F4" s="4">
        <f>INDEX('Future Fuel Use'!$C$18:$AM$25,MATCH('BIFUbC-electricity'!$A4,'Future Fuel Use'!$B$18:$B$25,0),MATCH('BIFUbC-electricity'!F$1,'Future Fuel Use'!$C$1:$AM$1,0))</f>
        <v>29223140802008.262</v>
      </c>
      <c r="G4" s="4">
        <f>INDEX('Future Fuel Use'!$C$18:$AM$25,MATCH('BIFUbC-electricity'!$A4,'Future Fuel Use'!$B$18:$B$25,0),MATCH('BIFUbC-electricity'!G$1,'Future Fuel Use'!$C$1:$AM$1,0))</f>
        <v>29623457799296.086</v>
      </c>
      <c r="H4" s="4">
        <f>INDEX('Future Fuel Use'!$C$18:$AM$25,MATCH('BIFUbC-electricity'!$A4,'Future Fuel Use'!$B$18:$B$25,0),MATCH('BIFUbC-electricity'!H$1,'Future Fuel Use'!$C$1:$AM$1,0))</f>
        <v>30023774796583.902</v>
      </c>
      <c r="I4" s="4">
        <f>INDEX('Future Fuel Use'!$C$18:$AM$25,MATCH('BIFUbC-electricity'!$A4,'Future Fuel Use'!$B$18:$B$25,0),MATCH('BIFUbC-electricity'!I$1,'Future Fuel Use'!$C$1:$AM$1,0))</f>
        <v>30141515089903.871</v>
      </c>
      <c r="J4" s="4">
        <f>INDEX('Future Fuel Use'!$C$18:$AM$25,MATCH('BIFUbC-electricity'!$A4,'Future Fuel Use'!$B$18:$B$25,0),MATCH('BIFUbC-electricity'!J$1,'Future Fuel Use'!$C$1:$AM$1,0))</f>
        <v>30259255383223.805</v>
      </c>
      <c r="K4" s="4">
        <f>INDEX('Future Fuel Use'!$C$18:$AM$25,MATCH('BIFUbC-electricity'!$A4,'Future Fuel Use'!$B$18:$B$25,0),MATCH('BIFUbC-electricity'!K$1,'Future Fuel Use'!$C$1:$AM$1,0))</f>
        <v>30376995676543.73</v>
      </c>
      <c r="L4" s="4">
        <f>INDEX('Future Fuel Use'!$C$18:$AM$25,MATCH('BIFUbC-electricity'!$A4,'Future Fuel Use'!$B$18:$B$25,0),MATCH('BIFUbC-electricity'!L$1,'Future Fuel Use'!$C$1:$AM$1,0))</f>
        <v>30494735969863.66</v>
      </c>
      <c r="M4" s="4">
        <f>INDEX('Future Fuel Use'!$C$18:$AM$25,MATCH('BIFUbC-electricity'!$A4,'Future Fuel Use'!$B$18:$B$25,0),MATCH('BIFUbC-electricity'!M$1,'Future Fuel Use'!$C$1:$AM$1,0))</f>
        <v>30612476263183.594</v>
      </c>
      <c r="N4" s="4">
        <f>INDEX('Future Fuel Use'!$C$18:$AM$25,MATCH('BIFUbC-electricity'!$A4,'Future Fuel Use'!$B$18:$B$25,0),MATCH('BIFUbC-electricity'!N$1,'Future Fuel Use'!$C$1:$AM$1,0))</f>
        <v>30847956849823.52</v>
      </c>
      <c r="O4" s="4">
        <f>INDEX('Future Fuel Use'!$C$18:$AM$25,MATCH('BIFUbC-electricity'!$A4,'Future Fuel Use'!$B$18:$B$25,0),MATCH('BIFUbC-electricity'!O$1,'Future Fuel Use'!$C$1:$AM$1,0))</f>
        <v>31083437436463.383</v>
      </c>
      <c r="P4" s="4">
        <f>INDEX('Future Fuel Use'!$C$18:$AM$25,MATCH('BIFUbC-electricity'!$A4,'Future Fuel Use'!$B$18:$B$25,0),MATCH('BIFUbC-electricity'!P$1,'Future Fuel Use'!$C$1:$AM$1,0))</f>
        <v>31318918023103.242</v>
      </c>
      <c r="Q4" s="4">
        <f>INDEX('Future Fuel Use'!$C$18:$AM$25,MATCH('BIFUbC-electricity'!$A4,'Future Fuel Use'!$B$18:$B$25,0),MATCH('BIFUbC-electricity'!Q$1,'Future Fuel Use'!$C$1:$AM$1,0))</f>
        <v>31554398609743.102</v>
      </c>
      <c r="R4" s="4">
        <f>INDEX('Future Fuel Use'!$C$18:$AM$25,MATCH('BIFUbC-electricity'!$A4,'Future Fuel Use'!$B$18:$B$25,0),MATCH('BIFUbC-electricity'!R$1,'Future Fuel Use'!$C$1:$AM$1,0))</f>
        <v>31789879196382.965</v>
      </c>
      <c r="S4" s="4">
        <f>INDEX('Future Fuel Use'!$C$18:$AM$25,MATCH('BIFUbC-electricity'!$A4,'Future Fuel Use'!$B$18:$B$25,0),MATCH('BIFUbC-electricity'!S$1,'Future Fuel Use'!$C$1:$AM$1,0))</f>
        <v>32001811724358.855</v>
      </c>
      <c r="T4" s="4">
        <f>INDEX('Future Fuel Use'!$C$18:$AM$25,MATCH('BIFUbC-electricity'!$A4,'Future Fuel Use'!$B$18:$B$25,0),MATCH('BIFUbC-electricity'!T$1,'Future Fuel Use'!$C$1:$AM$1,0))</f>
        <v>32213744252334.746</v>
      </c>
      <c r="U4" s="4">
        <f>INDEX('Future Fuel Use'!$C$18:$AM$25,MATCH('BIFUbC-electricity'!$A4,'Future Fuel Use'!$B$18:$B$25,0),MATCH('BIFUbC-electricity'!U$1,'Future Fuel Use'!$C$1:$AM$1,0))</f>
        <v>32425676780310.641</v>
      </c>
      <c r="V4" s="4">
        <f>INDEX('Future Fuel Use'!$C$18:$AM$25,MATCH('BIFUbC-electricity'!$A4,'Future Fuel Use'!$B$18:$B$25,0),MATCH('BIFUbC-electricity'!V$1,'Future Fuel Use'!$C$1:$AM$1,0))</f>
        <v>32637609308286.543</v>
      </c>
      <c r="W4" s="4">
        <f>INDEX('Future Fuel Use'!$C$18:$AM$25,MATCH('BIFUbC-electricity'!$A4,'Future Fuel Use'!$B$18:$B$25,0),MATCH('BIFUbC-electricity'!W$1,'Future Fuel Use'!$C$1:$AM$1,0))</f>
        <v>32849541836262.434</v>
      </c>
      <c r="X4" s="4">
        <f>INDEX('Future Fuel Use'!$C$18:$AM$25,MATCH('BIFUbC-electricity'!$A4,'Future Fuel Use'!$B$18:$B$25,0),MATCH('BIFUbC-electricity'!X$1,'Future Fuel Use'!$C$1:$AM$1,0))</f>
        <v>32967282129582.363</v>
      </c>
      <c r="Y4" s="4">
        <f>INDEX('Future Fuel Use'!$C$18:$AM$25,MATCH('BIFUbC-electricity'!$A4,'Future Fuel Use'!$B$18:$B$25,0),MATCH('BIFUbC-electricity'!Y$1,'Future Fuel Use'!$C$1:$AM$1,0))</f>
        <v>33085022422902.297</v>
      </c>
      <c r="Z4" s="4">
        <f>INDEX('Future Fuel Use'!$C$18:$AM$25,MATCH('BIFUbC-electricity'!$A4,'Future Fuel Use'!$B$18:$B$25,0),MATCH('BIFUbC-electricity'!Z$1,'Future Fuel Use'!$C$1:$AM$1,0))</f>
        <v>33202762716222.223</v>
      </c>
      <c r="AA4" s="4">
        <f>INDEX('Future Fuel Use'!$C$18:$AM$25,MATCH('BIFUbC-electricity'!$A4,'Future Fuel Use'!$B$18:$B$25,0),MATCH('BIFUbC-electricity'!AA$1,'Future Fuel Use'!$C$1:$AM$1,0))</f>
        <v>33320503009542.152</v>
      </c>
      <c r="AB4" s="4">
        <f>INDEX('Future Fuel Use'!$C$18:$AM$25,MATCH('BIFUbC-electricity'!$A4,'Future Fuel Use'!$B$18:$B$25,0),MATCH('BIFUbC-electricity'!AB$1,'Future Fuel Use'!$C$1:$AM$1,0))</f>
        <v>33438243302862.086</v>
      </c>
      <c r="AC4" s="4">
        <f>INDEX('Future Fuel Use'!$C$18:$AM$25,MATCH('BIFUbC-electricity'!$A4,'Future Fuel Use'!$B$18:$B$25,0),MATCH('BIFUbC-electricity'!AC$1,'Future Fuel Use'!$C$1:$AM$1,0))</f>
        <v>33461791361526.066</v>
      </c>
      <c r="AD4" s="4">
        <f>INDEX('Future Fuel Use'!$C$18:$AM$25,MATCH('BIFUbC-electricity'!$A4,'Future Fuel Use'!$B$18:$B$25,0),MATCH('BIFUbC-electricity'!AD$1,'Future Fuel Use'!$C$1:$AM$1,0))</f>
        <v>33485339420190.043</v>
      </c>
      <c r="AE4" s="4">
        <f>INDEX('Future Fuel Use'!$C$18:$AM$25,MATCH('BIFUbC-electricity'!$A4,'Future Fuel Use'!$B$18:$B$25,0),MATCH('BIFUbC-electricity'!AE$1,'Future Fuel Use'!$C$1:$AM$1,0))</f>
        <v>33508887478854.035</v>
      </c>
      <c r="AF4" s="4">
        <f>INDEX('Future Fuel Use'!$C$18:$AM$25,MATCH('BIFUbC-electricity'!$A4,'Future Fuel Use'!$B$18:$B$25,0),MATCH('BIFUbC-electricity'!AF$1,'Future Fuel Use'!$C$1:$AM$1,0))</f>
        <v>33532435537518.031</v>
      </c>
      <c r="AG4" s="4">
        <f>INDEX('Future Fuel Use'!$C$18:$AM$25,MATCH('BIFUbC-electricity'!$A4,'Future Fuel Use'!$B$18:$B$25,0),MATCH('BIFUbC-electricity'!AG$1,'Future Fuel Use'!$C$1:$AM$1,0))</f>
        <v>33555983596182.008</v>
      </c>
      <c r="AH4" s="4">
        <f>INDEX('Future Fuel Use'!$C$18:$AM$25,MATCH('BIFUbC-electricity'!$A4,'Future Fuel Use'!$B$18:$B$25,0),MATCH('BIFUbC-electricity'!AH$1,'Future Fuel Use'!$C$1:$AM$1,0))</f>
        <v>33296954950878.117</v>
      </c>
      <c r="AI4" s="4">
        <f>INDEX('Future Fuel Use'!$C$18:$AM$25,MATCH('BIFUbC-electricity'!$A4,'Future Fuel Use'!$B$18:$B$25,0),MATCH('BIFUbC-electricity'!AI$1,'Future Fuel Use'!$C$1:$AM$1,0))</f>
        <v>33037926305574.297</v>
      </c>
      <c r="AJ4" s="4">
        <f>INDEX('Future Fuel Use'!$C$18:$AM$25,MATCH('BIFUbC-electricity'!$A4,'Future Fuel Use'!$B$18:$B$25,0),MATCH('BIFUbC-electricity'!AJ$1,'Future Fuel Use'!$C$1:$AM$1,0))</f>
        <v>32778897660270.398</v>
      </c>
      <c r="AK4" s="4">
        <f>INDEX('Future Fuel Use'!$C$18:$AM$25,MATCH('BIFUbC-electricity'!$A4,'Future Fuel Use'!$B$18:$B$25,0),MATCH('BIFUbC-electricity'!AK$1,'Future Fuel Use'!$C$1:$AM$1,0))</f>
        <v>32519869014966.504</v>
      </c>
      <c r="AL4" s="4">
        <f>INDEX('Future Fuel Use'!$C$18:$AM$25,MATCH('BIFUbC-electricity'!$A4,'Future Fuel Use'!$B$18:$B$25,0),MATCH('BIFUbC-electricity'!AL$1,'Future Fuel Use'!$C$1:$AM$1,0))</f>
        <v>32260840369662.684</v>
      </c>
    </row>
    <row r="5" spans="1:38">
      <c r="A5" s="4" t="s">
        <v>7</v>
      </c>
      <c r="B5" s="4">
        <f>INDEX('Future Fuel Use'!$C$18:$AM$25,MATCH('BIFUbC-electricity'!$A5,'Future Fuel Use'!$B$18:$B$25,0),MATCH('BIFUbC-electricity'!B$1,'Future Fuel Use'!$C$1:$AM$1,0))</f>
        <v>23984837860330.289</v>
      </c>
      <c r="C5" s="4">
        <f>INDEX('Future Fuel Use'!$C$18:$AM$25,MATCH('BIFUbC-electricity'!$A5,'Future Fuel Use'!$B$18:$B$25,0),MATCH('BIFUbC-electricity'!C$1,'Future Fuel Use'!$C$1:$AM$1,0))</f>
        <v>23964699457424.895</v>
      </c>
      <c r="D5" s="4">
        <f>INDEX('Future Fuel Use'!$C$18:$AM$25,MATCH('BIFUbC-electricity'!$A5,'Future Fuel Use'!$B$18:$B$25,0),MATCH('BIFUbC-electricity'!D$1,'Future Fuel Use'!$C$1:$AM$1,0))</f>
        <v>24307052306816.668</v>
      </c>
      <c r="E5" s="4">
        <f>INDEX('Future Fuel Use'!$C$18:$AM$25,MATCH('BIFUbC-electricity'!$A5,'Future Fuel Use'!$B$18:$B$25,0),MATCH('BIFUbC-electricity'!E$1,'Future Fuel Use'!$C$1:$AM$1,0))</f>
        <v>24649405156208.484</v>
      </c>
      <c r="F5" s="4">
        <f>INDEX('Future Fuel Use'!$C$18:$AM$25,MATCH('BIFUbC-electricity'!$A5,'Future Fuel Use'!$B$18:$B$25,0),MATCH('BIFUbC-electricity'!F$1,'Future Fuel Use'!$C$1:$AM$1,0))</f>
        <v>24991758005600.184</v>
      </c>
      <c r="G5" s="4">
        <f>INDEX('Future Fuel Use'!$C$18:$AM$25,MATCH('BIFUbC-electricity'!$A5,'Future Fuel Use'!$B$18:$B$25,0),MATCH('BIFUbC-electricity'!G$1,'Future Fuel Use'!$C$1:$AM$1,0))</f>
        <v>25334110854992.004</v>
      </c>
      <c r="H5" s="4">
        <f>INDEX('Future Fuel Use'!$C$18:$AM$25,MATCH('BIFUbC-electricity'!$A5,'Future Fuel Use'!$B$18:$B$25,0),MATCH('BIFUbC-electricity'!H$1,'Future Fuel Use'!$C$1:$AM$1,0))</f>
        <v>25676463704383.816</v>
      </c>
      <c r="I5" s="4">
        <f>INDEX('Future Fuel Use'!$C$18:$AM$25,MATCH('BIFUbC-electricity'!$A5,'Future Fuel Use'!$B$18:$B$25,0),MATCH('BIFUbC-electricity'!I$1,'Future Fuel Use'!$C$1:$AM$1,0))</f>
        <v>25777155718910.836</v>
      </c>
      <c r="J5" s="4">
        <f>INDEX('Future Fuel Use'!$C$18:$AM$25,MATCH('BIFUbC-electricity'!$A5,'Future Fuel Use'!$B$18:$B$25,0),MATCH('BIFUbC-electricity'!J$1,'Future Fuel Use'!$C$1:$AM$1,0))</f>
        <v>25877847733437.828</v>
      </c>
      <c r="K5" s="4">
        <f>INDEX('Future Fuel Use'!$C$18:$AM$25,MATCH('BIFUbC-electricity'!$A5,'Future Fuel Use'!$B$18:$B$25,0),MATCH('BIFUbC-electricity'!K$1,'Future Fuel Use'!$C$1:$AM$1,0))</f>
        <v>25978539747964.816</v>
      </c>
      <c r="L5" s="4">
        <f>INDEX('Future Fuel Use'!$C$18:$AM$25,MATCH('BIFUbC-electricity'!$A5,'Future Fuel Use'!$B$18:$B$25,0),MATCH('BIFUbC-electricity'!L$1,'Future Fuel Use'!$C$1:$AM$1,0))</f>
        <v>26079231762491.809</v>
      </c>
      <c r="M5" s="4">
        <f>INDEX('Future Fuel Use'!$C$18:$AM$25,MATCH('BIFUbC-electricity'!$A5,'Future Fuel Use'!$B$18:$B$25,0),MATCH('BIFUbC-electricity'!M$1,'Future Fuel Use'!$C$1:$AM$1,0))</f>
        <v>26179923777018.797</v>
      </c>
      <c r="N5" s="4">
        <f>INDEX('Future Fuel Use'!$C$18:$AM$25,MATCH('BIFUbC-electricity'!$A5,'Future Fuel Use'!$B$18:$B$25,0),MATCH('BIFUbC-electricity'!N$1,'Future Fuel Use'!$C$1:$AM$1,0))</f>
        <v>26381307806072.832</v>
      </c>
      <c r="O5" s="4">
        <f>INDEX('Future Fuel Use'!$C$18:$AM$25,MATCH('BIFUbC-electricity'!$A5,'Future Fuel Use'!$B$18:$B$25,0),MATCH('BIFUbC-electricity'!O$1,'Future Fuel Use'!$C$1:$AM$1,0))</f>
        <v>26582691835126.813</v>
      </c>
      <c r="P5" s="4">
        <f>INDEX('Future Fuel Use'!$C$18:$AM$25,MATCH('BIFUbC-electricity'!$A5,'Future Fuel Use'!$B$18:$B$25,0),MATCH('BIFUbC-electricity'!P$1,'Future Fuel Use'!$C$1:$AM$1,0))</f>
        <v>26784075864180.793</v>
      </c>
      <c r="Q5" s="4">
        <f>INDEX('Future Fuel Use'!$C$18:$AM$25,MATCH('BIFUbC-electricity'!$A5,'Future Fuel Use'!$B$18:$B$25,0),MATCH('BIFUbC-electricity'!Q$1,'Future Fuel Use'!$C$1:$AM$1,0))</f>
        <v>26985459893234.77</v>
      </c>
      <c r="R5" s="4">
        <f>INDEX('Future Fuel Use'!$C$18:$AM$25,MATCH('BIFUbC-electricity'!$A5,'Future Fuel Use'!$B$18:$B$25,0),MATCH('BIFUbC-electricity'!R$1,'Future Fuel Use'!$C$1:$AM$1,0))</f>
        <v>27186843922288.75</v>
      </c>
      <c r="S5" s="4">
        <f>INDEX('Future Fuel Use'!$C$18:$AM$25,MATCH('BIFUbC-electricity'!$A5,'Future Fuel Use'!$B$18:$B$25,0),MATCH('BIFUbC-electricity'!S$1,'Future Fuel Use'!$C$1:$AM$1,0))</f>
        <v>27368089548437.348</v>
      </c>
      <c r="T5" s="4">
        <f>INDEX('Future Fuel Use'!$C$18:$AM$25,MATCH('BIFUbC-electricity'!$A5,'Future Fuel Use'!$B$18:$B$25,0),MATCH('BIFUbC-electricity'!T$1,'Future Fuel Use'!$C$1:$AM$1,0))</f>
        <v>27549335174585.945</v>
      </c>
      <c r="U5" s="4">
        <f>INDEX('Future Fuel Use'!$C$18:$AM$25,MATCH('BIFUbC-electricity'!$A5,'Future Fuel Use'!$B$18:$B$25,0),MATCH('BIFUbC-electricity'!U$1,'Future Fuel Use'!$C$1:$AM$1,0))</f>
        <v>27730580800734.543</v>
      </c>
      <c r="V5" s="4">
        <f>INDEX('Future Fuel Use'!$C$18:$AM$25,MATCH('BIFUbC-electricity'!$A5,'Future Fuel Use'!$B$18:$B$25,0),MATCH('BIFUbC-electricity'!V$1,'Future Fuel Use'!$C$1:$AM$1,0))</f>
        <v>27911826426883.145</v>
      </c>
      <c r="W5" s="4">
        <f>INDEX('Future Fuel Use'!$C$18:$AM$25,MATCH('BIFUbC-electricity'!$A5,'Future Fuel Use'!$B$18:$B$25,0),MATCH('BIFUbC-electricity'!W$1,'Future Fuel Use'!$C$1:$AM$1,0))</f>
        <v>28093072053031.746</v>
      </c>
      <c r="X5" s="4">
        <f>INDEX('Future Fuel Use'!$C$18:$AM$25,MATCH('BIFUbC-electricity'!$A5,'Future Fuel Use'!$B$18:$B$25,0),MATCH('BIFUbC-electricity'!X$1,'Future Fuel Use'!$C$1:$AM$1,0))</f>
        <v>28193764067558.73</v>
      </c>
      <c r="Y5" s="4">
        <f>INDEX('Future Fuel Use'!$C$18:$AM$25,MATCH('BIFUbC-electricity'!$A5,'Future Fuel Use'!$B$18:$B$25,0),MATCH('BIFUbC-electricity'!Y$1,'Future Fuel Use'!$C$1:$AM$1,0))</f>
        <v>28294456082085.723</v>
      </c>
      <c r="Z5" s="4">
        <f>INDEX('Future Fuel Use'!$C$18:$AM$25,MATCH('BIFUbC-electricity'!$A5,'Future Fuel Use'!$B$18:$B$25,0),MATCH('BIFUbC-electricity'!Z$1,'Future Fuel Use'!$C$1:$AM$1,0))</f>
        <v>28395148096612.711</v>
      </c>
      <c r="AA5" s="4">
        <f>INDEX('Future Fuel Use'!$C$18:$AM$25,MATCH('BIFUbC-electricity'!$A5,'Future Fuel Use'!$B$18:$B$25,0),MATCH('BIFUbC-electricity'!AA$1,'Future Fuel Use'!$C$1:$AM$1,0))</f>
        <v>28495840111139.703</v>
      </c>
      <c r="AB5" s="4">
        <f>INDEX('Future Fuel Use'!$C$18:$AM$25,MATCH('BIFUbC-electricity'!$A5,'Future Fuel Use'!$B$18:$B$25,0),MATCH('BIFUbC-electricity'!AB$1,'Future Fuel Use'!$C$1:$AM$1,0))</f>
        <v>28596532125666.691</v>
      </c>
      <c r="AC5" s="4">
        <f>INDEX('Future Fuel Use'!$C$18:$AM$25,MATCH('BIFUbC-electricity'!$A5,'Future Fuel Use'!$B$18:$B$25,0),MATCH('BIFUbC-electricity'!AC$1,'Future Fuel Use'!$C$1:$AM$1,0))</f>
        <v>28616670528572.082</v>
      </c>
      <c r="AD5" s="4">
        <f>INDEX('Future Fuel Use'!$C$18:$AM$25,MATCH('BIFUbC-electricity'!$A5,'Future Fuel Use'!$B$18:$B$25,0),MATCH('BIFUbC-electricity'!AD$1,'Future Fuel Use'!$C$1:$AM$1,0))</f>
        <v>28636808931477.477</v>
      </c>
      <c r="AE5" s="4">
        <f>INDEX('Future Fuel Use'!$C$18:$AM$25,MATCH('BIFUbC-electricity'!$A5,'Future Fuel Use'!$B$18:$B$25,0),MATCH('BIFUbC-electricity'!AE$1,'Future Fuel Use'!$C$1:$AM$1,0))</f>
        <v>28656947334382.879</v>
      </c>
      <c r="AF5" s="4">
        <f>INDEX('Future Fuel Use'!$C$18:$AM$25,MATCH('BIFUbC-electricity'!$A5,'Future Fuel Use'!$B$18:$B$25,0),MATCH('BIFUbC-electricity'!AF$1,'Future Fuel Use'!$C$1:$AM$1,0))</f>
        <v>28677085737288.285</v>
      </c>
      <c r="AG5" s="4">
        <f>INDEX('Future Fuel Use'!$C$18:$AM$25,MATCH('BIFUbC-electricity'!$A5,'Future Fuel Use'!$B$18:$B$25,0),MATCH('BIFUbC-electricity'!AG$1,'Future Fuel Use'!$C$1:$AM$1,0))</f>
        <v>28697224140193.676</v>
      </c>
      <c r="AH5" s="4">
        <f>INDEX('Future Fuel Use'!$C$18:$AM$25,MATCH('BIFUbC-electricity'!$A5,'Future Fuel Use'!$B$18:$B$25,0),MATCH('BIFUbC-electricity'!AH$1,'Future Fuel Use'!$C$1:$AM$1,0))</f>
        <v>28475701708234.262</v>
      </c>
      <c r="AI5" s="4">
        <f>INDEX('Future Fuel Use'!$C$18:$AM$25,MATCH('BIFUbC-electricity'!$A5,'Future Fuel Use'!$B$18:$B$25,0),MATCH('BIFUbC-electricity'!AI$1,'Future Fuel Use'!$C$1:$AM$1,0))</f>
        <v>28254179276274.906</v>
      </c>
      <c r="AJ5" s="4">
        <f>INDEX('Future Fuel Use'!$C$18:$AM$25,MATCH('BIFUbC-electricity'!$A5,'Future Fuel Use'!$B$18:$B$25,0),MATCH('BIFUbC-electricity'!AJ$1,'Future Fuel Use'!$C$1:$AM$1,0))</f>
        <v>28032656844315.484</v>
      </c>
      <c r="AK5" s="4">
        <f>INDEX('Future Fuel Use'!$C$18:$AM$25,MATCH('BIFUbC-electricity'!$A5,'Future Fuel Use'!$B$18:$B$25,0),MATCH('BIFUbC-electricity'!AK$1,'Future Fuel Use'!$C$1:$AM$1,0))</f>
        <v>27811134412356.066</v>
      </c>
      <c r="AL5" s="4">
        <f>INDEX('Future Fuel Use'!$C$18:$AM$25,MATCH('BIFUbC-electricity'!$A5,'Future Fuel Use'!$B$18:$B$25,0),MATCH('BIFUbC-electricity'!AL$1,'Future Fuel Use'!$C$1:$AM$1,0))</f>
        <v>27589611980396.707</v>
      </c>
    </row>
    <row r="6" spans="1:38">
      <c r="A6" s="4" t="s">
        <v>8</v>
      </c>
      <c r="B6" s="4">
        <f>INDEX('Future Fuel Use'!$C$18:$AM$25,MATCH('BIFUbC-electricity'!$A6,'Future Fuel Use'!$B$18:$B$25,0),MATCH('BIFUbC-electricity'!B$1,'Future Fuel Use'!$C$1:$AM$1,0))</f>
        <v>26540444847804.805</v>
      </c>
      <c r="C6" s="4">
        <f>INDEX('Future Fuel Use'!$C$18:$AM$25,MATCH('BIFUbC-electricity'!$A6,'Future Fuel Use'!$B$18:$B$25,0),MATCH('BIFUbC-electricity'!C$1,'Future Fuel Use'!$C$1:$AM$1,0))</f>
        <v>26518160679166.852</v>
      </c>
      <c r="D6" s="4">
        <f>INDEX('Future Fuel Use'!$C$18:$AM$25,MATCH('BIFUbC-electricity'!$A6,'Future Fuel Use'!$B$18:$B$25,0),MATCH('BIFUbC-electricity'!D$1,'Future Fuel Use'!$C$1:$AM$1,0))</f>
        <v>26896991546012.082</v>
      </c>
      <c r="E6" s="4">
        <f>INDEX('Future Fuel Use'!$C$18:$AM$25,MATCH('BIFUbC-electricity'!$A6,'Future Fuel Use'!$B$18:$B$25,0),MATCH('BIFUbC-electricity'!E$1,'Future Fuel Use'!$C$1:$AM$1,0))</f>
        <v>27275822412857.359</v>
      </c>
      <c r="F6" s="4">
        <f>INDEX('Future Fuel Use'!$C$18:$AM$25,MATCH('BIFUbC-electricity'!$A6,'Future Fuel Use'!$B$18:$B$25,0),MATCH('BIFUbC-electricity'!F$1,'Future Fuel Use'!$C$1:$AM$1,0))</f>
        <v>27654653279702.504</v>
      </c>
      <c r="G6" s="4">
        <f>INDEX('Future Fuel Use'!$C$18:$AM$25,MATCH('BIFUbC-electricity'!$A6,'Future Fuel Use'!$B$18:$B$25,0),MATCH('BIFUbC-electricity'!G$1,'Future Fuel Use'!$C$1:$AM$1,0))</f>
        <v>28033484146547.785</v>
      </c>
      <c r="H6" s="4">
        <f>INDEX('Future Fuel Use'!$C$18:$AM$25,MATCH('BIFUbC-electricity'!$A6,'Future Fuel Use'!$B$18:$B$25,0),MATCH('BIFUbC-electricity'!H$1,'Future Fuel Use'!$C$1:$AM$1,0))</f>
        <v>28412315013393.059</v>
      </c>
      <c r="I6" s="4">
        <f>INDEX('Future Fuel Use'!$C$18:$AM$25,MATCH('BIFUbC-electricity'!$A6,'Future Fuel Use'!$B$18:$B$25,0),MATCH('BIFUbC-electricity'!I$1,'Future Fuel Use'!$C$1:$AM$1,0))</f>
        <v>28523735856582.863</v>
      </c>
      <c r="J6" s="4">
        <f>INDEX('Future Fuel Use'!$C$18:$AM$25,MATCH('BIFUbC-electricity'!$A6,'Future Fuel Use'!$B$18:$B$25,0),MATCH('BIFUbC-electricity'!J$1,'Future Fuel Use'!$C$1:$AM$1,0))</f>
        <v>28635156699772.633</v>
      </c>
      <c r="K6" s="4">
        <f>INDEX('Future Fuel Use'!$C$18:$AM$25,MATCH('BIFUbC-electricity'!$A6,'Future Fuel Use'!$B$18:$B$25,0),MATCH('BIFUbC-electricity'!K$1,'Future Fuel Use'!$C$1:$AM$1,0))</f>
        <v>28746577542962.402</v>
      </c>
      <c r="L6" s="4">
        <f>INDEX('Future Fuel Use'!$C$18:$AM$25,MATCH('BIFUbC-electricity'!$A6,'Future Fuel Use'!$B$18:$B$25,0),MATCH('BIFUbC-electricity'!L$1,'Future Fuel Use'!$C$1:$AM$1,0))</f>
        <v>28857998386152.176</v>
      </c>
      <c r="M6" s="4">
        <f>INDEX('Future Fuel Use'!$C$18:$AM$25,MATCH('BIFUbC-electricity'!$A6,'Future Fuel Use'!$B$18:$B$25,0),MATCH('BIFUbC-electricity'!M$1,'Future Fuel Use'!$C$1:$AM$1,0))</f>
        <v>28969419229341.945</v>
      </c>
      <c r="N6" s="4">
        <f>INDEX('Future Fuel Use'!$C$18:$AM$25,MATCH('BIFUbC-electricity'!$A6,'Future Fuel Use'!$B$18:$B$25,0),MATCH('BIFUbC-electricity'!N$1,'Future Fuel Use'!$C$1:$AM$1,0))</f>
        <v>29192260915721.551</v>
      </c>
      <c r="O6" s="4">
        <f>INDEX('Future Fuel Use'!$C$18:$AM$25,MATCH('BIFUbC-electricity'!$A6,'Future Fuel Use'!$B$18:$B$25,0),MATCH('BIFUbC-electricity'!O$1,'Future Fuel Use'!$C$1:$AM$1,0))</f>
        <v>29415102602101.09</v>
      </c>
      <c r="P6" s="4">
        <f>INDEX('Future Fuel Use'!$C$18:$AM$25,MATCH('BIFUbC-electricity'!$A6,'Future Fuel Use'!$B$18:$B$25,0),MATCH('BIFUbC-electricity'!P$1,'Future Fuel Use'!$C$1:$AM$1,0))</f>
        <v>29637944288480.633</v>
      </c>
      <c r="Q6" s="4">
        <f>INDEX('Future Fuel Use'!$C$18:$AM$25,MATCH('BIFUbC-electricity'!$A6,'Future Fuel Use'!$B$18:$B$25,0),MATCH('BIFUbC-electricity'!Q$1,'Future Fuel Use'!$C$1:$AM$1,0))</f>
        <v>29860785974860.172</v>
      </c>
      <c r="R6" s="4">
        <f>INDEX('Future Fuel Use'!$C$18:$AM$25,MATCH('BIFUbC-electricity'!$A6,'Future Fuel Use'!$B$18:$B$25,0),MATCH('BIFUbC-electricity'!R$1,'Future Fuel Use'!$C$1:$AM$1,0))</f>
        <v>30083627661239.711</v>
      </c>
      <c r="S6" s="4">
        <f>INDEX('Future Fuel Use'!$C$18:$AM$25,MATCH('BIFUbC-electricity'!$A6,'Future Fuel Use'!$B$18:$B$25,0),MATCH('BIFUbC-electricity'!S$1,'Future Fuel Use'!$C$1:$AM$1,0))</f>
        <v>30284185178981.316</v>
      </c>
      <c r="T6" s="4">
        <f>INDEX('Future Fuel Use'!$C$18:$AM$25,MATCH('BIFUbC-electricity'!$A6,'Future Fuel Use'!$B$18:$B$25,0),MATCH('BIFUbC-electricity'!T$1,'Future Fuel Use'!$C$1:$AM$1,0))</f>
        <v>30484742696722.918</v>
      </c>
      <c r="U6" s="4">
        <f>INDEX('Future Fuel Use'!$C$18:$AM$25,MATCH('BIFUbC-electricity'!$A6,'Future Fuel Use'!$B$18:$B$25,0),MATCH('BIFUbC-electricity'!U$1,'Future Fuel Use'!$C$1:$AM$1,0))</f>
        <v>30685300214464.523</v>
      </c>
      <c r="V6" s="4">
        <f>INDEX('Future Fuel Use'!$C$18:$AM$25,MATCH('BIFUbC-electricity'!$A6,'Future Fuel Use'!$B$18:$B$25,0),MATCH('BIFUbC-electricity'!V$1,'Future Fuel Use'!$C$1:$AM$1,0))</f>
        <v>30885857732206.137</v>
      </c>
      <c r="W6" s="4">
        <f>INDEX('Future Fuel Use'!$C$18:$AM$25,MATCH('BIFUbC-electricity'!$A6,'Future Fuel Use'!$B$18:$B$25,0),MATCH('BIFUbC-electricity'!W$1,'Future Fuel Use'!$C$1:$AM$1,0))</f>
        <v>31086415249947.738</v>
      </c>
      <c r="X6" s="4">
        <f>INDEX('Future Fuel Use'!$C$18:$AM$25,MATCH('BIFUbC-electricity'!$A6,'Future Fuel Use'!$B$18:$B$25,0),MATCH('BIFUbC-electricity'!X$1,'Future Fuel Use'!$C$1:$AM$1,0))</f>
        <v>31197836093137.512</v>
      </c>
      <c r="Y6" s="4">
        <f>INDEX('Future Fuel Use'!$C$18:$AM$25,MATCH('BIFUbC-electricity'!$A6,'Future Fuel Use'!$B$18:$B$25,0),MATCH('BIFUbC-electricity'!Y$1,'Future Fuel Use'!$C$1:$AM$1,0))</f>
        <v>31309256936327.277</v>
      </c>
      <c r="Z6" s="4">
        <f>INDEX('Future Fuel Use'!$C$18:$AM$25,MATCH('BIFUbC-electricity'!$A6,'Future Fuel Use'!$B$18:$B$25,0),MATCH('BIFUbC-electricity'!Z$1,'Future Fuel Use'!$C$1:$AM$1,0))</f>
        <v>31420677779517.051</v>
      </c>
      <c r="AA6" s="4">
        <f>INDEX('Future Fuel Use'!$C$18:$AM$25,MATCH('BIFUbC-electricity'!$A6,'Future Fuel Use'!$B$18:$B$25,0),MATCH('BIFUbC-electricity'!AA$1,'Future Fuel Use'!$C$1:$AM$1,0))</f>
        <v>31532098622706.824</v>
      </c>
      <c r="AB6" s="4">
        <f>INDEX('Future Fuel Use'!$C$18:$AM$25,MATCH('BIFUbC-electricity'!$A6,'Future Fuel Use'!$B$18:$B$25,0),MATCH('BIFUbC-electricity'!AB$1,'Future Fuel Use'!$C$1:$AM$1,0))</f>
        <v>31643519465896.59</v>
      </c>
      <c r="AC6" s="4">
        <f>INDEX('Future Fuel Use'!$C$18:$AM$25,MATCH('BIFUbC-electricity'!$A6,'Future Fuel Use'!$B$18:$B$25,0),MATCH('BIFUbC-electricity'!AC$1,'Future Fuel Use'!$C$1:$AM$1,0))</f>
        <v>31665803634534.543</v>
      </c>
      <c r="AD6" s="4">
        <f>INDEX('Future Fuel Use'!$C$18:$AM$25,MATCH('BIFUbC-electricity'!$A6,'Future Fuel Use'!$B$18:$B$25,0),MATCH('BIFUbC-electricity'!AD$1,'Future Fuel Use'!$C$1:$AM$1,0))</f>
        <v>31688087803172.488</v>
      </c>
      <c r="AE6" s="4">
        <f>INDEX('Future Fuel Use'!$C$18:$AM$25,MATCH('BIFUbC-electricity'!$A6,'Future Fuel Use'!$B$18:$B$25,0),MATCH('BIFUbC-electricity'!AE$1,'Future Fuel Use'!$C$1:$AM$1,0))</f>
        <v>31710371971810.449</v>
      </c>
      <c r="AF6" s="4">
        <f>INDEX('Future Fuel Use'!$C$18:$AM$25,MATCH('BIFUbC-electricity'!$A6,'Future Fuel Use'!$B$18:$B$25,0),MATCH('BIFUbC-electricity'!AF$1,'Future Fuel Use'!$C$1:$AM$1,0))</f>
        <v>31732656140448.406</v>
      </c>
      <c r="AG6" s="4">
        <f>INDEX('Future Fuel Use'!$C$18:$AM$25,MATCH('BIFUbC-electricity'!$A6,'Future Fuel Use'!$B$18:$B$25,0),MATCH('BIFUbC-electricity'!AG$1,'Future Fuel Use'!$C$1:$AM$1,0))</f>
        <v>31754940309086.355</v>
      </c>
      <c r="AH6" s="4">
        <f>INDEX('Future Fuel Use'!$C$18:$AM$25,MATCH('BIFUbC-electricity'!$A6,'Future Fuel Use'!$B$18:$B$25,0),MATCH('BIFUbC-electricity'!AH$1,'Future Fuel Use'!$C$1:$AM$1,0))</f>
        <v>31509814454068.82</v>
      </c>
      <c r="AI6" s="4">
        <f>INDEX('Future Fuel Use'!$C$18:$AM$25,MATCH('BIFUbC-electricity'!$A6,'Future Fuel Use'!$B$18:$B$25,0),MATCH('BIFUbC-electricity'!AI$1,'Future Fuel Use'!$C$1:$AM$1,0))</f>
        <v>31264688599051.348</v>
      </c>
      <c r="AJ6" s="4">
        <f>INDEX('Future Fuel Use'!$C$18:$AM$25,MATCH('BIFUbC-electricity'!$A6,'Future Fuel Use'!$B$18:$B$25,0),MATCH('BIFUbC-electricity'!AJ$1,'Future Fuel Use'!$C$1:$AM$1,0))</f>
        <v>31019562744033.809</v>
      </c>
      <c r="AK6" s="4">
        <f>INDEX('Future Fuel Use'!$C$18:$AM$25,MATCH('BIFUbC-electricity'!$A6,'Future Fuel Use'!$B$18:$B$25,0),MATCH('BIFUbC-electricity'!AK$1,'Future Fuel Use'!$C$1:$AM$1,0))</f>
        <v>30774436889016.266</v>
      </c>
      <c r="AL6" s="4">
        <f>INDEX('Future Fuel Use'!$C$18:$AM$25,MATCH('BIFUbC-electricity'!$A6,'Future Fuel Use'!$B$18:$B$25,0),MATCH('BIFUbC-electricity'!AL$1,'Future Fuel Use'!$C$1:$AM$1,0))</f>
        <v>30529311033998.797</v>
      </c>
    </row>
    <row r="7" spans="1:38">
      <c r="A7" s="4" t="s">
        <v>9</v>
      </c>
      <c r="B7" s="4">
        <f>INDEX('Future Fuel Use'!$C$18:$AM$25,MATCH('BIFUbC-electricity'!$A7,'Future Fuel Use'!$B$18:$B$25,0),MATCH('BIFUbC-electricity'!B$1,'Future Fuel Use'!$C$1:$AM$1,0))</f>
        <v>9058133723389.2109</v>
      </c>
      <c r="C7" s="4">
        <f>INDEX('Future Fuel Use'!$C$18:$AM$25,MATCH('BIFUbC-electricity'!$A7,'Future Fuel Use'!$B$18:$B$25,0),MATCH('BIFUbC-electricity'!C$1,'Future Fuel Use'!$C$1:$AM$1,0))</f>
        <v>9050528237475.3672</v>
      </c>
      <c r="D7" s="4">
        <f>INDEX('Future Fuel Use'!$C$18:$AM$25,MATCH('BIFUbC-electricity'!$A7,'Future Fuel Use'!$B$18:$B$25,0),MATCH('BIFUbC-electricity'!D$1,'Future Fuel Use'!$C$1:$AM$1,0))</f>
        <v>9179821498010.7246</v>
      </c>
      <c r="E7" s="4">
        <f>INDEX('Future Fuel Use'!$C$18:$AM$25,MATCH('BIFUbC-electricity'!$A7,'Future Fuel Use'!$B$18:$B$25,0),MATCH('BIFUbC-electricity'!E$1,'Future Fuel Use'!$C$1:$AM$1,0))</f>
        <v>9309114758546.0996</v>
      </c>
      <c r="F7" s="4">
        <f>INDEX('Future Fuel Use'!$C$18:$AM$25,MATCH('BIFUbC-electricity'!$A7,'Future Fuel Use'!$B$18:$B$25,0),MATCH('BIFUbC-electricity'!F$1,'Future Fuel Use'!$C$1:$AM$1,0))</f>
        <v>9438408019081.4297</v>
      </c>
      <c r="G7" s="4">
        <f>INDEX('Future Fuel Use'!$C$18:$AM$25,MATCH('BIFUbC-electricity'!$A7,'Future Fuel Use'!$B$18:$B$25,0),MATCH('BIFUbC-electricity'!G$1,'Future Fuel Use'!$C$1:$AM$1,0))</f>
        <v>9567701279616.8047</v>
      </c>
      <c r="H7" s="4">
        <f>INDEX('Future Fuel Use'!$C$18:$AM$25,MATCH('BIFUbC-electricity'!$A7,'Future Fuel Use'!$B$18:$B$25,0),MATCH('BIFUbC-electricity'!H$1,'Future Fuel Use'!$C$1:$AM$1,0))</f>
        <v>9696994540152.1797</v>
      </c>
      <c r="I7" s="4">
        <f>INDEX('Future Fuel Use'!$C$18:$AM$25,MATCH('BIFUbC-electricity'!$A7,'Future Fuel Use'!$B$18:$B$25,0),MATCH('BIFUbC-electricity'!I$1,'Future Fuel Use'!$C$1:$AM$1,0))</f>
        <v>9735021969721.4121</v>
      </c>
      <c r="J7" s="4">
        <f>INDEX('Future Fuel Use'!$C$18:$AM$25,MATCH('BIFUbC-electricity'!$A7,'Future Fuel Use'!$B$18:$B$25,0),MATCH('BIFUbC-electricity'!J$1,'Future Fuel Use'!$C$1:$AM$1,0))</f>
        <v>9773049399290.6348</v>
      </c>
      <c r="K7" s="4">
        <f>INDEX('Future Fuel Use'!$C$18:$AM$25,MATCH('BIFUbC-electricity'!$A7,'Future Fuel Use'!$B$18:$B$25,0),MATCH('BIFUbC-electricity'!K$1,'Future Fuel Use'!$C$1:$AM$1,0))</f>
        <v>9811076828859.8574</v>
      </c>
      <c r="L7" s="4">
        <f>INDEX('Future Fuel Use'!$C$18:$AM$25,MATCH('BIFUbC-electricity'!$A7,'Future Fuel Use'!$B$18:$B$25,0),MATCH('BIFUbC-electricity'!L$1,'Future Fuel Use'!$C$1:$AM$1,0))</f>
        <v>9849104258429.0781</v>
      </c>
      <c r="M7" s="4">
        <f>INDEX('Future Fuel Use'!$C$18:$AM$25,MATCH('BIFUbC-electricity'!$A7,'Future Fuel Use'!$B$18:$B$25,0),MATCH('BIFUbC-electricity'!M$1,'Future Fuel Use'!$C$1:$AM$1,0))</f>
        <v>9887131687998.3008</v>
      </c>
      <c r="N7" s="4">
        <f>INDEX('Future Fuel Use'!$C$18:$AM$25,MATCH('BIFUbC-electricity'!$A7,'Future Fuel Use'!$B$18:$B$25,0),MATCH('BIFUbC-electricity'!N$1,'Future Fuel Use'!$C$1:$AM$1,0))</f>
        <v>9963186547136.7656</v>
      </c>
      <c r="O7" s="4">
        <f>INDEX('Future Fuel Use'!$C$18:$AM$25,MATCH('BIFUbC-electricity'!$A7,'Future Fuel Use'!$B$18:$B$25,0),MATCH('BIFUbC-electricity'!O$1,'Future Fuel Use'!$C$1:$AM$1,0))</f>
        <v>10039241406275.211</v>
      </c>
      <c r="P7" s="4">
        <f>INDEX('Future Fuel Use'!$C$18:$AM$25,MATCH('BIFUbC-electricity'!$A7,'Future Fuel Use'!$B$18:$B$25,0),MATCH('BIFUbC-electricity'!P$1,'Future Fuel Use'!$C$1:$AM$1,0))</f>
        <v>10115296265413.656</v>
      </c>
      <c r="Q7" s="4">
        <f>INDEX('Future Fuel Use'!$C$18:$AM$25,MATCH('BIFUbC-electricity'!$A7,'Future Fuel Use'!$B$18:$B$25,0),MATCH('BIFUbC-electricity'!Q$1,'Future Fuel Use'!$C$1:$AM$1,0))</f>
        <v>10191351124552.102</v>
      </c>
      <c r="R7" s="4">
        <f>INDEX('Future Fuel Use'!$C$18:$AM$25,MATCH('BIFUbC-electricity'!$A7,'Future Fuel Use'!$B$18:$B$25,0),MATCH('BIFUbC-electricity'!R$1,'Future Fuel Use'!$C$1:$AM$1,0))</f>
        <v>10267405983690.545</v>
      </c>
      <c r="S7" s="4">
        <f>INDEX('Future Fuel Use'!$C$18:$AM$25,MATCH('BIFUbC-electricity'!$A7,'Future Fuel Use'!$B$18:$B$25,0),MATCH('BIFUbC-electricity'!S$1,'Future Fuel Use'!$C$1:$AM$1,0))</f>
        <v>10335855356915.15</v>
      </c>
      <c r="T7" s="4">
        <f>INDEX('Future Fuel Use'!$C$18:$AM$25,MATCH('BIFUbC-electricity'!$A7,'Future Fuel Use'!$B$18:$B$25,0),MATCH('BIFUbC-electricity'!T$1,'Future Fuel Use'!$C$1:$AM$1,0))</f>
        <v>10404304730139.756</v>
      </c>
      <c r="U7" s="4">
        <f>INDEX('Future Fuel Use'!$C$18:$AM$25,MATCH('BIFUbC-electricity'!$A7,'Future Fuel Use'!$B$18:$B$25,0),MATCH('BIFUbC-electricity'!U$1,'Future Fuel Use'!$C$1:$AM$1,0))</f>
        <v>10472754103364.361</v>
      </c>
      <c r="V7" s="4">
        <f>INDEX('Future Fuel Use'!$C$18:$AM$25,MATCH('BIFUbC-electricity'!$A7,'Future Fuel Use'!$B$18:$B$25,0),MATCH('BIFUbC-electricity'!V$1,'Future Fuel Use'!$C$1:$AM$1,0))</f>
        <v>10541203476588.969</v>
      </c>
      <c r="W7" s="4">
        <f>INDEX('Future Fuel Use'!$C$18:$AM$25,MATCH('BIFUbC-electricity'!$A7,'Future Fuel Use'!$B$18:$B$25,0),MATCH('BIFUbC-electricity'!W$1,'Future Fuel Use'!$C$1:$AM$1,0))</f>
        <v>10609652849813.574</v>
      </c>
      <c r="X7" s="4">
        <f>INDEX('Future Fuel Use'!$C$18:$AM$25,MATCH('BIFUbC-electricity'!$A7,'Future Fuel Use'!$B$18:$B$25,0),MATCH('BIFUbC-electricity'!X$1,'Future Fuel Use'!$C$1:$AM$1,0))</f>
        <v>10647680279382.797</v>
      </c>
      <c r="Y7" s="4">
        <f>INDEX('Future Fuel Use'!$C$18:$AM$25,MATCH('BIFUbC-electricity'!$A7,'Future Fuel Use'!$B$18:$B$25,0),MATCH('BIFUbC-electricity'!Y$1,'Future Fuel Use'!$C$1:$AM$1,0))</f>
        <v>10685707708952.018</v>
      </c>
      <c r="Z7" s="4">
        <f>INDEX('Future Fuel Use'!$C$18:$AM$25,MATCH('BIFUbC-electricity'!$A7,'Future Fuel Use'!$B$18:$B$25,0),MATCH('BIFUbC-electricity'!Z$1,'Future Fuel Use'!$C$1:$AM$1,0))</f>
        <v>10723735138521.24</v>
      </c>
      <c r="AA7" s="4">
        <f>INDEX('Future Fuel Use'!$C$18:$AM$25,MATCH('BIFUbC-electricity'!$A7,'Future Fuel Use'!$B$18:$B$25,0),MATCH('BIFUbC-electricity'!AA$1,'Future Fuel Use'!$C$1:$AM$1,0))</f>
        <v>10761762568090.463</v>
      </c>
      <c r="AB7" s="4">
        <f>INDEX('Future Fuel Use'!$C$18:$AM$25,MATCH('BIFUbC-electricity'!$A7,'Future Fuel Use'!$B$18:$B$25,0),MATCH('BIFUbC-electricity'!AB$1,'Future Fuel Use'!$C$1:$AM$1,0))</f>
        <v>10799789997659.686</v>
      </c>
      <c r="AC7" s="4">
        <f>INDEX('Future Fuel Use'!$C$18:$AM$25,MATCH('BIFUbC-electricity'!$A7,'Future Fuel Use'!$B$18:$B$25,0),MATCH('BIFUbC-electricity'!AC$1,'Future Fuel Use'!$C$1:$AM$1,0))</f>
        <v>10807395483573.527</v>
      </c>
      <c r="AD7" s="4">
        <f>INDEX('Future Fuel Use'!$C$18:$AM$25,MATCH('BIFUbC-electricity'!$A7,'Future Fuel Use'!$B$18:$B$25,0),MATCH('BIFUbC-electricity'!AD$1,'Future Fuel Use'!$C$1:$AM$1,0))</f>
        <v>10815000969487.369</v>
      </c>
      <c r="AE7" s="4">
        <f>INDEX('Future Fuel Use'!$C$18:$AM$25,MATCH('BIFUbC-electricity'!$A7,'Future Fuel Use'!$B$18:$B$25,0),MATCH('BIFUbC-electricity'!AE$1,'Future Fuel Use'!$C$1:$AM$1,0))</f>
        <v>10822606455401.217</v>
      </c>
      <c r="AF7" s="4">
        <f>INDEX('Future Fuel Use'!$C$18:$AM$25,MATCH('BIFUbC-electricity'!$A7,'Future Fuel Use'!$B$18:$B$25,0),MATCH('BIFUbC-electricity'!AF$1,'Future Fuel Use'!$C$1:$AM$1,0))</f>
        <v>10830211941315.063</v>
      </c>
      <c r="AG7" s="4">
        <f>INDEX('Future Fuel Use'!$C$18:$AM$25,MATCH('BIFUbC-electricity'!$A7,'Future Fuel Use'!$B$18:$B$25,0),MATCH('BIFUbC-electricity'!AG$1,'Future Fuel Use'!$C$1:$AM$1,0))</f>
        <v>10837817427228.904</v>
      </c>
      <c r="AH7" s="4">
        <f>INDEX('Future Fuel Use'!$C$18:$AM$25,MATCH('BIFUbC-electricity'!$A7,'Future Fuel Use'!$B$18:$B$25,0),MATCH('BIFUbC-electricity'!AH$1,'Future Fuel Use'!$C$1:$AM$1,0))</f>
        <v>10754157082176.604</v>
      </c>
      <c r="AI7" s="4">
        <f>INDEX('Future Fuel Use'!$C$18:$AM$25,MATCH('BIFUbC-electricity'!$A7,'Future Fuel Use'!$B$18:$B$25,0),MATCH('BIFUbC-electricity'!AI$1,'Future Fuel Use'!$C$1:$AM$1,0))</f>
        <v>10670496737124.322</v>
      </c>
      <c r="AJ7" s="4">
        <f>INDEX('Future Fuel Use'!$C$18:$AM$25,MATCH('BIFUbC-electricity'!$A7,'Future Fuel Use'!$B$18:$B$25,0),MATCH('BIFUbC-electricity'!AJ$1,'Future Fuel Use'!$C$1:$AM$1,0))</f>
        <v>10586836392072.018</v>
      </c>
      <c r="AK7" s="4">
        <f>INDEX('Future Fuel Use'!$C$18:$AM$25,MATCH('BIFUbC-electricity'!$A7,'Future Fuel Use'!$B$18:$B$25,0),MATCH('BIFUbC-electricity'!AK$1,'Future Fuel Use'!$C$1:$AM$1,0))</f>
        <v>10503176047019.711</v>
      </c>
      <c r="AL7" s="4">
        <f>INDEX('Future Fuel Use'!$C$18:$AM$25,MATCH('BIFUbC-electricity'!$A7,'Future Fuel Use'!$B$18:$B$25,0),MATCH('BIFUbC-electricity'!AL$1,'Future Fuel Use'!$C$1:$AM$1,0))</f>
        <v>10419515701967.434</v>
      </c>
    </row>
    <row r="8" spans="1:38">
      <c r="A8" s="4" t="s">
        <v>11</v>
      </c>
      <c r="B8" s="4">
        <f>INDEX('Future Fuel Use'!$C$18:$AM$25,MATCH('BIFUbC-electricity'!$A8,'Future Fuel Use'!$B$18:$B$25,0),MATCH('BIFUbC-electricity'!B$1,'Future Fuel Use'!$C$1:$AM$1,0))</f>
        <v>5086722348825.0557</v>
      </c>
      <c r="C8" s="4">
        <f>INDEX('Future Fuel Use'!$C$18:$AM$25,MATCH('BIFUbC-electricity'!$A8,'Future Fuel Use'!$B$18:$B$25,0),MATCH('BIFUbC-electricity'!C$1,'Future Fuel Use'!$C$1:$AM$1,0))</f>
        <v>4902864914530.21</v>
      </c>
      <c r="D8" s="4">
        <f>INDEX('Future Fuel Use'!$C$18:$AM$25,MATCH('BIFUbC-electricity'!$A8,'Future Fuel Use'!$B$18:$B$25,0),MATCH('BIFUbC-electricity'!D$1,'Future Fuel Use'!$C$1:$AM$1,0))</f>
        <v>4780293291666.9365</v>
      </c>
      <c r="E8" s="4">
        <f>INDEX('Future Fuel Use'!$C$18:$AM$25,MATCH('BIFUbC-electricity'!$A8,'Future Fuel Use'!$B$18:$B$25,0),MATCH('BIFUbC-electricity'!E$1,'Future Fuel Use'!$C$1:$AM$1,0))</f>
        <v>4657721668803.6621</v>
      </c>
      <c r="F8" s="4">
        <f>INDEX('Future Fuel Use'!$C$18:$AM$25,MATCH('BIFUbC-electricity'!$A8,'Future Fuel Use'!$B$18:$B$25,0),MATCH('BIFUbC-electricity'!F$1,'Future Fuel Use'!$C$1:$AM$1,0))</f>
        <v>4535150045940.4316</v>
      </c>
      <c r="G8" s="4">
        <f>INDEX('Future Fuel Use'!$C$18:$AM$25,MATCH('BIFUbC-electricity'!$A8,'Future Fuel Use'!$B$18:$B$25,0),MATCH('BIFUbC-electricity'!G$1,'Future Fuel Use'!$C$1:$AM$1,0))</f>
        <v>4412578423077.1592</v>
      </c>
      <c r="H8" s="4">
        <f>INDEX('Future Fuel Use'!$C$18:$AM$25,MATCH('BIFUbC-electricity'!$A8,'Future Fuel Use'!$B$18:$B$25,0),MATCH('BIFUbC-electricity'!H$1,'Future Fuel Use'!$C$1:$AM$1,0))</f>
        <v>4290006800213.9287</v>
      </c>
      <c r="I8" s="4">
        <f>INDEX('Future Fuel Use'!$C$18:$AM$25,MATCH('BIFUbC-electricity'!$A8,'Future Fuel Use'!$B$18:$B$25,0),MATCH('BIFUbC-electricity'!I$1,'Future Fuel Use'!$C$1:$AM$1,0))</f>
        <v>4167435177350.6548</v>
      </c>
      <c r="J8" s="4">
        <f>INDEX('Future Fuel Use'!$C$18:$AM$25,MATCH('BIFUbC-electricity'!$A8,'Future Fuel Use'!$B$18:$B$25,0),MATCH('BIFUbC-electricity'!J$1,'Future Fuel Use'!$C$1:$AM$1,0))</f>
        <v>4044863554487.4243</v>
      </c>
      <c r="K8" s="4">
        <f>INDEX('Future Fuel Use'!$C$18:$AM$25,MATCH('BIFUbC-electricity'!$A8,'Future Fuel Use'!$B$18:$B$25,0),MATCH('BIFUbC-electricity'!K$1,'Future Fuel Use'!$C$1:$AM$1,0))</f>
        <v>3922291931624.1509</v>
      </c>
      <c r="L8" s="4">
        <f>INDEX('Future Fuel Use'!$C$18:$AM$25,MATCH('BIFUbC-electricity'!$A8,'Future Fuel Use'!$B$18:$B$25,0),MATCH('BIFUbC-electricity'!L$1,'Future Fuel Use'!$C$1:$AM$1,0))</f>
        <v>3799720308760.8765</v>
      </c>
      <c r="M8" s="4">
        <f>INDEX('Future Fuel Use'!$C$18:$AM$25,MATCH('BIFUbC-electricity'!$A8,'Future Fuel Use'!$B$18:$B$25,0),MATCH('BIFUbC-electricity'!M$1,'Future Fuel Use'!$C$1:$AM$1,0))</f>
        <v>3677148685897.6465</v>
      </c>
      <c r="N8" s="4">
        <f>INDEX('Future Fuel Use'!$C$18:$AM$25,MATCH('BIFUbC-electricity'!$A8,'Future Fuel Use'!$B$18:$B$25,0),MATCH('BIFUbC-electricity'!N$1,'Future Fuel Use'!$C$1:$AM$1,0))</f>
        <v>3646505780181.8179</v>
      </c>
      <c r="O8" s="4">
        <f>INDEX('Future Fuel Use'!$C$18:$AM$25,MATCH('BIFUbC-electricity'!$A8,'Future Fuel Use'!$B$18:$B$25,0),MATCH('BIFUbC-electricity'!O$1,'Future Fuel Use'!$C$1:$AM$1,0))</f>
        <v>3615862874466.0103</v>
      </c>
      <c r="P8" s="4">
        <f>INDEX('Future Fuel Use'!$C$18:$AM$25,MATCH('BIFUbC-electricity'!$A8,'Future Fuel Use'!$B$18:$B$25,0),MATCH('BIFUbC-electricity'!P$1,'Future Fuel Use'!$C$1:$AM$1,0))</f>
        <v>3585219968750.1914</v>
      </c>
      <c r="Q8" s="4">
        <f>INDEX('Future Fuel Use'!$C$18:$AM$25,MATCH('BIFUbC-electricity'!$A8,'Future Fuel Use'!$B$18:$B$25,0),MATCH('BIFUbC-electricity'!Q$1,'Future Fuel Use'!$C$1:$AM$1,0))</f>
        <v>3554577063034.3838</v>
      </c>
      <c r="R8" s="4">
        <f>INDEX('Future Fuel Use'!$C$18:$AM$25,MATCH('BIFUbC-electricity'!$A8,'Future Fuel Use'!$B$18:$B$25,0),MATCH('BIFUbC-electricity'!R$1,'Future Fuel Use'!$C$1:$AM$1,0))</f>
        <v>3523934157318.5659</v>
      </c>
      <c r="S8" s="4">
        <f>INDEX('Future Fuel Use'!$C$18:$AM$25,MATCH('BIFUbC-electricity'!$A8,'Future Fuel Use'!$B$18:$B$25,0),MATCH('BIFUbC-electricity'!S$1,'Future Fuel Use'!$C$1:$AM$1,0))</f>
        <v>3462648345886.9287</v>
      </c>
      <c r="T8" s="4">
        <f>INDEX('Future Fuel Use'!$C$18:$AM$25,MATCH('BIFUbC-electricity'!$A8,'Future Fuel Use'!$B$18:$B$25,0),MATCH('BIFUbC-electricity'!T$1,'Future Fuel Use'!$C$1:$AM$1,0))</f>
        <v>3401362534455.313</v>
      </c>
      <c r="U8" s="4">
        <f>INDEX('Future Fuel Use'!$C$18:$AM$25,MATCH('BIFUbC-electricity'!$A8,'Future Fuel Use'!$B$18:$B$25,0),MATCH('BIFUbC-electricity'!U$1,'Future Fuel Use'!$C$1:$AM$1,0))</f>
        <v>3340076723023.6768</v>
      </c>
      <c r="V8" s="4">
        <f>INDEX('Future Fuel Use'!$C$18:$AM$25,MATCH('BIFUbC-electricity'!$A8,'Future Fuel Use'!$B$18:$B$25,0),MATCH('BIFUbC-electricity'!V$1,'Future Fuel Use'!$C$1:$AM$1,0))</f>
        <v>3278790911592.061</v>
      </c>
      <c r="W8" s="4">
        <f>INDEX('Future Fuel Use'!$C$18:$AM$25,MATCH('BIFUbC-electricity'!$A8,'Future Fuel Use'!$B$18:$B$25,0),MATCH('BIFUbC-electricity'!W$1,'Future Fuel Use'!$C$1:$AM$1,0))</f>
        <v>3217505100160.4248</v>
      </c>
      <c r="X8" s="4">
        <f>INDEX('Future Fuel Use'!$C$18:$AM$25,MATCH('BIFUbC-electricity'!$A8,'Future Fuel Use'!$B$18:$B$25,0),MATCH('BIFUbC-electricity'!X$1,'Future Fuel Use'!$C$1:$AM$1,0))</f>
        <v>3186862194444.6172</v>
      </c>
      <c r="Y8" s="4">
        <f>INDEX('Future Fuel Use'!$C$18:$AM$25,MATCH('BIFUbC-electricity'!$A8,'Future Fuel Use'!$B$18:$B$25,0),MATCH('BIFUbC-electricity'!Y$1,'Future Fuel Use'!$C$1:$AM$1,0))</f>
        <v>3156219288728.7988</v>
      </c>
      <c r="Z8" s="4">
        <f>INDEX('Future Fuel Use'!$C$18:$AM$25,MATCH('BIFUbC-electricity'!$A8,'Future Fuel Use'!$B$18:$B$25,0),MATCH('BIFUbC-electricity'!Z$1,'Future Fuel Use'!$C$1:$AM$1,0))</f>
        <v>3125576383012.9912</v>
      </c>
      <c r="AA8" s="4">
        <f>INDEX('Future Fuel Use'!$C$18:$AM$25,MATCH('BIFUbC-electricity'!$A8,'Future Fuel Use'!$B$18:$B$25,0),MATCH('BIFUbC-electricity'!AA$1,'Future Fuel Use'!$C$1:$AM$1,0))</f>
        <v>3094933477297.1724</v>
      </c>
      <c r="AB8" s="4">
        <f>INDEX('Future Fuel Use'!$C$18:$AM$25,MATCH('BIFUbC-electricity'!$A8,'Future Fuel Use'!$B$18:$B$25,0),MATCH('BIFUbC-electricity'!AB$1,'Future Fuel Use'!$C$1:$AM$1,0))</f>
        <v>3064290571581.354</v>
      </c>
      <c r="AC8" s="4">
        <f>INDEX('Future Fuel Use'!$C$18:$AM$25,MATCH('BIFUbC-electricity'!$A8,'Future Fuel Use'!$B$18:$B$25,0),MATCH('BIFUbC-electricity'!AC$1,'Future Fuel Use'!$C$1:$AM$1,0))</f>
        <v>3033647665865.5576</v>
      </c>
      <c r="AD8" s="4">
        <f>INDEX('Future Fuel Use'!$C$18:$AM$25,MATCH('BIFUbC-electricity'!$A8,'Future Fuel Use'!$B$18:$B$25,0),MATCH('BIFUbC-electricity'!AD$1,'Future Fuel Use'!$C$1:$AM$1,0))</f>
        <v>3003004760149.7393</v>
      </c>
      <c r="AE8" s="4">
        <f>INDEX('Future Fuel Use'!$C$18:$AM$25,MATCH('BIFUbC-electricity'!$A8,'Future Fuel Use'!$B$18:$B$25,0),MATCH('BIFUbC-electricity'!AE$1,'Future Fuel Use'!$C$1:$AM$1,0))</f>
        <v>2972361854433.9312</v>
      </c>
      <c r="AF8" s="4">
        <f>INDEX('Future Fuel Use'!$C$18:$AM$25,MATCH('BIFUbC-electricity'!$A8,'Future Fuel Use'!$B$18:$B$25,0),MATCH('BIFUbC-electricity'!AF$1,'Future Fuel Use'!$C$1:$AM$1,0))</f>
        <v>2941718948718.1133</v>
      </c>
      <c r="AG8" s="4">
        <f>INDEX('Future Fuel Use'!$C$18:$AM$25,MATCH('BIFUbC-electricity'!$A8,'Future Fuel Use'!$B$18:$B$25,0),MATCH('BIFUbC-electricity'!AG$1,'Future Fuel Use'!$C$1:$AM$1,0))</f>
        <v>2911076043002.3057</v>
      </c>
      <c r="AH8" s="4">
        <f>INDEX('Future Fuel Use'!$C$18:$AM$25,MATCH('BIFUbC-electricity'!$A8,'Future Fuel Use'!$B$18:$B$25,0),MATCH('BIFUbC-electricity'!AH$1,'Future Fuel Use'!$C$1:$AM$1,0))</f>
        <v>2849790231570.6685</v>
      </c>
      <c r="AI8" s="4">
        <f>INDEX('Future Fuel Use'!$C$18:$AM$25,MATCH('BIFUbC-electricity'!$A8,'Future Fuel Use'!$B$18:$B$25,0),MATCH('BIFUbC-electricity'!AI$1,'Future Fuel Use'!$C$1:$AM$1,0))</f>
        <v>2788504420139.0537</v>
      </c>
      <c r="AJ8" s="4">
        <f>INDEX('Future Fuel Use'!$C$18:$AM$25,MATCH('BIFUbC-electricity'!$A8,'Future Fuel Use'!$B$18:$B$25,0),MATCH('BIFUbC-electricity'!AJ$1,'Future Fuel Use'!$C$1:$AM$1,0))</f>
        <v>2727218608707.4165</v>
      </c>
      <c r="AK8" s="4">
        <f>INDEX('Future Fuel Use'!$C$18:$AM$25,MATCH('BIFUbC-electricity'!$A8,'Future Fuel Use'!$B$18:$B$25,0),MATCH('BIFUbC-electricity'!AK$1,'Future Fuel Use'!$C$1:$AM$1,0))</f>
        <v>2665932797275.7798</v>
      </c>
      <c r="AL8" s="4">
        <f>INDEX('Future Fuel Use'!$C$18:$AM$25,MATCH('BIFUbC-electricity'!$A8,'Future Fuel Use'!$B$18:$B$25,0),MATCH('BIFUbC-electricity'!AL$1,'Future Fuel Use'!$C$1:$AM$1,0))</f>
        <v>2604646985844.165</v>
      </c>
    </row>
    <row r="9" spans="1:38">
      <c r="A9" s="4" t="s">
        <v>10</v>
      </c>
      <c r="B9" s="4">
        <f>INDEX('Future Fuel Use'!$C$18:$AM$25,MATCH('BIFUbC-electricity'!$A9,'Future Fuel Use'!$B$18:$B$25,0),MATCH('BIFUbC-electricity'!B$1,'Future Fuel Use'!$C$1:$AM$1,0))</f>
        <v>87629154300333.266</v>
      </c>
      <c r="C9" s="4">
        <f>INDEX('Future Fuel Use'!$C$18:$AM$25,MATCH('BIFUbC-electricity'!$A9,'Future Fuel Use'!$B$18:$B$25,0),MATCH('BIFUbC-electricity'!C$1,'Future Fuel Use'!$C$1:$AM$1,0))</f>
        <v>87555578184212.094</v>
      </c>
      <c r="D9" s="4">
        <f>INDEX('Future Fuel Use'!$C$18:$AM$25,MATCH('BIFUbC-electricity'!$A9,'Future Fuel Use'!$B$18:$B$25,0),MATCH('BIFUbC-electricity'!D$1,'Future Fuel Use'!$C$1:$AM$1,0))</f>
        <v>88806372158272.219</v>
      </c>
      <c r="E9" s="4">
        <f>INDEX('Future Fuel Use'!$C$18:$AM$25,MATCH('BIFUbC-electricity'!$A9,'Future Fuel Use'!$B$18:$B$25,0),MATCH('BIFUbC-electricity'!E$1,'Future Fuel Use'!$C$1:$AM$1,0))</f>
        <v>90057166132332.516</v>
      </c>
      <c r="F9" s="4">
        <f>INDEX('Future Fuel Use'!$C$18:$AM$25,MATCH('BIFUbC-electricity'!$A9,'Future Fuel Use'!$B$18:$B$25,0),MATCH('BIFUbC-electricity'!F$1,'Future Fuel Use'!$C$1:$AM$1,0))</f>
        <v>91307960106392.375</v>
      </c>
      <c r="G9" s="4">
        <f>INDEX('Future Fuel Use'!$C$18:$AM$25,MATCH('BIFUbC-electricity'!$A9,'Future Fuel Use'!$B$18:$B$25,0),MATCH('BIFUbC-electricity'!G$1,'Future Fuel Use'!$C$1:$AM$1,0))</f>
        <v>92558754080452.688</v>
      </c>
      <c r="H9" s="4">
        <f>INDEX('Future Fuel Use'!$C$18:$AM$25,MATCH('BIFUbC-electricity'!$A9,'Future Fuel Use'!$B$18:$B$25,0),MATCH('BIFUbC-electricity'!H$1,'Future Fuel Use'!$C$1:$AM$1,0))</f>
        <v>93809548054512.953</v>
      </c>
      <c r="I9" s="4">
        <f>INDEX('Future Fuel Use'!$C$18:$AM$25,MATCH('BIFUbC-electricity'!$A9,'Future Fuel Use'!$B$18:$B$25,0),MATCH('BIFUbC-electricity'!I$1,'Future Fuel Use'!$C$1:$AM$1,0))</f>
        <v>94177428635118.984</v>
      </c>
      <c r="J9" s="4">
        <f>INDEX('Future Fuel Use'!$C$18:$AM$25,MATCH('BIFUbC-electricity'!$A9,'Future Fuel Use'!$B$18:$B$25,0),MATCH('BIFUbC-electricity'!J$1,'Future Fuel Use'!$C$1:$AM$1,0))</f>
        <v>94545309215724.906</v>
      </c>
      <c r="K9" s="4">
        <f>INDEX('Future Fuel Use'!$C$18:$AM$25,MATCH('BIFUbC-electricity'!$A9,'Future Fuel Use'!$B$18:$B$25,0),MATCH('BIFUbC-electricity'!K$1,'Future Fuel Use'!$C$1:$AM$1,0))</f>
        <v>94913189796330.813</v>
      </c>
      <c r="L9" s="4">
        <f>INDEX('Future Fuel Use'!$C$18:$AM$25,MATCH('BIFUbC-electricity'!$A9,'Future Fuel Use'!$B$18:$B$25,0),MATCH('BIFUbC-electricity'!L$1,'Future Fuel Use'!$C$1:$AM$1,0))</f>
        <v>95281070376936.734</v>
      </c>
      <c r="M9" s="4">
        <f>INDEX('Future Fuel Use'!$C$18:$AM$25,MATCH('BIFUbC-electricity'!$A9,'Future Fuel Use'!$B$18:$B$25,0),MATCH('BIFUbC-electricity'!M$1,'Future Fuel Use'!$C$1:$AM$1,0))</f>
        <v>95648950957542.641</v>
      </c>
      <c r="N9" s="4">
        <f>INDEX('Future Fuel Use'!$C$18:$AM$25,MATCH('BIFUbC-electricity'!$A9,'Future Fuel Use'!$B$18:$B$25,0),MATCH('BIFUbC-electricity'!N$1,'Future Fuel Use'!$C$1:$AM$1,0))</f>
        <v>96384712118754.672</v>
      </c>
      <c r="O9" s="4">
        <f>INDEX('Future Fuel Use'!$C$18:$AM$25,MATCH('BIFUbC-electricity'!$A9,'Future Fuel Use'!$B$18:$B$25,0),MATCH('BIFUbC-electricity'!O$1,'Future Fuel Use'!$C$1:$AM$1,0))</f>
        <v>97120473279966.5</v>
      </c>
      <c r="P9" s="4">
        <f>INDEX('Future Fuel Use'!$C$18:$AM$25,MATCH('BIFUbC-electricity'!$A9,'Future Fuel Use'!$B$18:$B$25,0),MATCH('BIFUbC-electricity'!P$1,'Future Fuel Use'!$C$1:$AM$1,0))</f>
        <v>97856234441178.328</v>
      </c>
      <c r="Q9" s="4">
        <f>INDEX('Future Fuel Use'!$C$18:$AM$25,MATCH('BIFUbC-electricity'!$A9,'Future Fuel Use'!$B$18:$B$25,0),MATCH('BIFUbC-electricity'!Q$1,'Future Fuel Use'!$C$1:$AM$1,0))</f>
        <v>98591995602390.141</v>
      </c>
      <c r="R9" s="4">
        <f>INDEX('Future Fuel Use'!$C$18:$AM$25,MATCH('BIFUbC-electricity'!$A9,'Future Fuel Use'!$B$18:$B$25,0),MATCH('BIFUbC-electricity'!R$1,'Future Fuel Use'!$C$1:$AM$1,0))</f>
        <v>99327756763601.969</v>
      </c>
      <c r="S9" s="4">
        <f>INDEX('Future Fuel Use'!$C$18:$AM$25,MATCH('BIFUbC-electricity'!$A9,'Future Fuel Use'!$B$18:$B$25,0),MATCH('BIFUbC-electricity'!S$1,'Future Fuel Use'!$C$1:$AM$1,0))</f>
        <v>99989941808692.672</v>
      </c>
      <c r="T9" s="4">
        <f>INDEX('Future Fuel Use'!$C$18:$AM$25,MATCH('BIFUbC-electricity'!$A9,'Future Fuel Use'!$B$18:$B$25,0),MATCH('BIFUbC-electricity'!T$1,'Future Fuel Use'!$C$1:$AM$1,0))</f>
        <v>100652126853783.38</v>
      </c>
      <c r="U9" s="4">
        <f>INDEX('Future Fuel Use'!$C$18:$AM$25,MATCH('BIFUbC-electricity'!$A9,'Future Fuel Use'!$B$18:$B$25,0),MATCH('BIFUbC-electricity'!U$1,'Future Fuel Use'!$C$1:$AM$1,0))</f>
        <v>101314311898874.08</v>
      </c>
      <c r="V9" s="4">
        <f>INDEX('Future Fuel Use'!$C$18:$AM$25,MATCH('BIFUbC-electricity'!$A9,'Future Fuel Use'!$B$18:$B$25,0),MATCH('BIFUbC-electricity'!V$1,'Future Fuel Use'!$C$1:$AM$1,0))</f>
        <v>101976496943964.78</v>
      </c>
      <c r="W9" s="4">
        <f>INDEX('Future Fuel Use'!$C$18:$AM$25,MATCH('BIFUbC-electricity'!$A9,'Future Fuel Use'!$B$18:$B$25,0),MATCH('BIFUbC-electricity'!W$1,'Future Fuel Use'!$C$1:$AM$1,0))</f>
        <v>102638681989055.48</v>
      </c>
      <c r="X9" s="4">
        <f>INDEX('Future Fuel Use'!$C$18:$AM$25,MATCH('BIFUbC-electricity'!$A9,'Future Fuel Use'!$B$18:$B$25,0),MATCH('BIFUbC-electricity'!X$1,'Future Fuel Use'!$C$1:$AM$1,0))</f>
        <v>103006562569661.39</v>
      </c>
      <c r="Y9" s="4">
        <f>INDEX('Future Fuel Use'!$C$18:$AM$25,MATCH('BIFUbC-electricity'!$A9,'Future Fuel Use'!$B$18:$B$25,0),MATCH('BIFUbC-electricity'!Y$1,'Future Fuel Use'!$C$1:$AM$1,0))</f>
        <v>103374443150267.31</v>
      </c>
      <c r="Z9" s="4">
        <f>INDEX('Future Fuel Use'!$C$18:$AM$25,MATCH('BIFUbC-electricity'!$A9,'Future Fuel Use'!$B$18:$B$25,0),MATCH('BIFUbC-electricity'!Z$1,'Future Fuel Use'!$C$1:$AM$1,0))</f>
        <v>103742323730873.22</v>
      </c>
      <c r="AA9" s="4">
        <f>INDEX('Future Fuel Use'!$C$18:$AM$25,MATCH('BIFUbC-electricity'!$A9,'Future Fuel Use'!$B$18:$B$25,0),MATCH('BIFUbC-electricity'!AA$1,'Future Fuel Use'!$C$1:$AM$1,0))</f>
        <v>104110204311479.14</v>
      </c>
      <c r="AB9" s="4">
        <f>INDEX('Future Fuel Use'!$C$18:$AM$25,MATCH('BIFUbC-electricity'!$A9,'Future Fuel Use'!$B$18:$B$25,0),MATCH('BIFUbC-electricity'!AB$1,'Future Fuel Use'!$C$1:$AM$1,0))</f>
        <v>104478084892085.05</v>
      </c>
      <c r="AC9" s="4">
        <f>INDEX('Future Fuel Use'!$C$18:$AM$25,MATCH('BIFUbC-electricity'!$A9,'Future Fuel Use'!$B$18:$B$25,0),MATCH('BIFUbC-electricity'!AC$1,'Future Fuel Use'!$C$1:$AM$1,0))</f>
        <v>104551661008206.22</v>
      </c>
      <c r="AD9" s="4">
        <f>INDEX('Future Fuel Use'!$C$18:$AM$25,MATCH('BIFUbC-electricity'!$A9,'Future Fuel Use'!$B$18:$B$25,0),MATCH('BIFUbC-electricity'!AD$1,'Future Fuel Use'!$C$1:$AM$1,0))</f>
        <v>104625237124327.38</v>
      </c>
      <c r="AE9" s="4">
        <f>INDEX('Future Fuel Use'!$C$18:$AM$25,MATCH('BIFUbC-electricity'!$A9,'Future Fuel Use'!$B$18:$B$25,0),MATCH('BIFUbC-electricity'!AE$1,'Future Fuel Use'!$C$1:$AM$1,0))</f>
        <v>104698813240448.58</v>
      </c>
      <c r="AF9" s="4">
        <f>INDEX('Future Fuel Use'!$C$18:$AM$25,MATCH('BIFUbC-electricity'!$A9,'Future Fuel Use'!$B$18:$B$25,0),MATCH('BIFUbC-electricity'!AF$1,'Future Fuel Use'!$C$1:$AM$1,0))</f>
        <v>104772389356569.8</v>
      </c>
      <c r="AG9" s="4">
        <f>INDEX('Future Fuel Use'!$C$18:$AM$25,MATCH('BIFUbC-electricity'!$A9,'Future Fuel Use'!$B$18:$B$25,0),MATCH('BIFUbC-electricity'!AG$1,'Future Fuel Use'!$C$1:$AM$1,0))</f>
        <v>104845965472690.95</v>
      </c>
      <c r="AH9" s="4">
        <f>INDEX('Future Fuel Use'!$C$18:$AM$25,MATCH('BIFUbC-electricity'!$A9,'Future Fuel Use'!$B$18:$B$25,0),MATCH('BIFUbC-electricity'!AH$1,'Future Fuel Use'!$C$1:$AM$1,0))</f>
        <v>104036628195357.81</v>
      </c>
      <c r="AI9" s="4">
        <f>INDEX('Future Fuel Use'!$C$18:$AM$25,MATCH('BIFUbC-electricity'!$A9,'Future Fuel Use'!$B$18:$B$25,0),MATCH('BIFUbC-electricity'!AI$1,'Future Fuel Use'!$C$1:$AM$1,0))</f>
        <v>103227290918024.88</v>
      </c>
      <c r="AJ9" s="4">
        <f>INDEX('Future Fuel Use'!$C$18:$AM$25,MATCH('BIFUbC-electricity'!$A9,'Future Fuel Use'!$B$18:$B$25,0),MATCH('BIFUbC-electricity'!AJ$1,'Future Fuel Use'!$C$1:$AM$1,0))</f>
        <v>102417953640691.72</v>
      </c>
      <c r="AK9" s="4">
        <f>INDEX('Future Fuel Use'!$C$18:$AM$25,MATCH('BIFUbC-electricity'!$A9,'Future Fuel Use'!$B$18:$B$25,0),MATCH('BIFUbC-electricity'!AK$1,'Future Fuel Use'!$C$1:$AM$1,0))</f>
        <v>101608616363358.55</v>
      </c>
      <c r="AL9" s="4">
        <f>INDEX('Future Fuel Use'!$C$18:$AM$25,MATCH('BIFUbC-electricity'!$A9,'Future Fuel Use'!$B$18:$B$25,0),MATCH('BIFUbC-electricity'!AL$1,'Future Fuel Use'!$C$1:$AM$1,0))</f>
        <v>100799279086025.63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topLeftCell="O1" workbookViewId="0">
      <selection activeCell="B2" sqref="B2"/>
    </sheetView>
  </sheetViews>
  <sheetFormatPr defaultColWidth="9.140625" defaultRowHeight="15"/>
  <cols>
    <col min="1" max="1" width="39.85546875" style="4" customWidth="1"/>
    <col min="2" max="16384" width="9.140625" style="4"/>
  </cols>
  <sheetData>
    <row r="1" spans="1:38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>
      <c r="A2" s="4" t="s">
        <v>4</v>
      </c>
      <c r="B2" s="4">
        <f>INDEX('Future Fuel Use'!$C$34:$AM$41,MATCH('BIFUbC-natural-gas'!$A2,'Future Fuel Use'!$B$34:$B$41,0),MATCH('BIFUbC-natural-gas'!B$1,'Future Fuel Use'!$C$1:$AM$1,0))</f>
        <v>41163697521600</v>
      </c>
      <c r="C2" s="4">
        <f>INDEX('Future Fuel Use'!$C$34:$AM$41,MATCH('BIFUbC-natural-gas'!$A2,'Future Fuel Use'!$B$34:$B$41,0),MATCH('BIFUbC-natural-gas'!C$1,'Future Fuel Use'!$C$1:$AM$1,0))</f>
        <v>41129135223093.203</v>
      </c>
      <c r="D2" s="4">
        <f>INDEX('Future Fuel Use'!$C$34:$AM$41,MATCH('BIFUbC-natural-gas'!$A2,'Future Fuel Use'!$B$34:$B$41,0),MATCH('BIFUbC-natural-gas'!D$1,'Future Fuel Use'!$C$1:$AM$1,0))</f>
        <v>41716694297708.805</v>
      </c>
      <c r="E2" s="4">
        <f>INDEX('Future Fuel Use'!$C$34:$AM$41,MATCH('BIFUbC-natural-gas'!$A2,'Future Fuel Use'!$B$34:$B$41,0),MATCH('BIFUbC-natural-gas'!E$1,'Future Fuel Use'!$C$1:$AM$1,0))</f>
        <v>42304253372324.477</v>
      </c>
      <c r="F2" s="4">
        <f>INDEX('Future Fuel Use'!$C$34:$AM$41,MATCH('BIFUbC-natural-gas'!$A2,'Future Fuel Use'!$B$34:$B$41,0),MATCH('BIFUbC-natural-gas'!F$1,'Future Fuel Use'!$C$1:$AM$1,0))</f>
        <v>42891812446939.953</v>
      </c>
      <c r="G2" s="4">
        <f>INDEX('Future Fuel Use'!$C$34:$AM$41,MATCH('BIFUbC-natural-gas'!$A2,'Future Fuel Use'!$B$34:$B$41,0),MATCH('BIFUbC-natural-gas'!G$1,'Future Fuel Use'!$C$1:$AM$1,0))</f>
        <v>43479371521555.625</v>
      </c>
      <c r="H2" s="4">
        <f>INDEX('Future Fuel Use'!$C$34:$AM$41,MATCH('BIFUbC-natural-gas'!$A2,'Future Fuel Use'!$B$34:$B$41,0),MATCH('BIFUbC-natural-gas'!H$1,'Future Fuel Use'!$C$1:$AM$1,0))</f>
        <v>44066930596171.297</v>
      </c>
      <c r="I2" s="4">
        <f>INDEX('Future Fuel Use'!$C$34:$AM$41,MATCH('BIFUbC-natural-gas'!$A2,'Future Fuel Use'!$B$34:$B$41,0),MATCH('BIFUbC-natural-gas'!I$1,'Future Fuel Use'!$C$1:$AM$1,0))</f>
        <v>44239742088705.344</v>
      </c>
      <c r="J2" s="4">
        <f>INDEX('Future Fuel Use'!$C$34:$AM$41,MATCH('BIFUbC-natural-gas'!$A2,'Future Fuel Use'!$B$34:$B$41,0),MATCH('BIFUbC-natural-gas'!J$1,'Future Fuel Use'!$C$1:$AM$1,0))</f>
        <v>44412553581239.336</v>
      </c>
      <c r="K2" s="4">
        <f>INDEX('Future Fuel Use'!$C$34:$AM$41,MATCH('BIFUbC-natural-gas'!$A2,'Future Fuel Use'!$B$34:$B$41,0),MATCH('BIFUbC-natural-gas'!K$1,'Future Fuel Use'!$C$1:$AM$1,0))</f>
        <v>44585365073773.336</v>
      </c>
      <c r="L2" s="4">
        <f>INDEX('Future Fuel Use'!$C$34:$AM$41,MATCH('BIFUbC-natural-gas'!$A2,'Future Fuel Use'!$B$34:$B$41,0),MATCH('BIFUbC-natural-gas'!L$1,'Future Fuel Use'!$C$1:$AM$1,0))</f>
        <v>44758176566307.328</v>
      </c>
      <c r="M2" s="4">
        <f>INDEX('Future Fuel Use'!$C$34:$AM$41,MATCH('BIFUbC-natural-gas'!$A2,'Future Fuel Use'!$B$34:$B$41,0),MATCH('BIFUbC-natural-gas'!M$1,'Future Fuel Use'!$C$1:$AM$1,0))</f>
        <v>44930988058841.32</v>
      </c>
      <c r="N2" s="4">
        <f>INDEX('Future Fuel Use'!$C$34:$AM$41,MATCH('BIFUbC-natural-gas'!$A2,'Future Fuel Use'!$B$34:$B$41,0),MATCH('BIFUbC-natural-gas'!N$1,'Future Fuel Use'!$C$1:$AM$1,0))</f>
        <v>45276611043909.414</v>
      </c>
      <c r="O2" s="4">
        <f>INDEX('Future Fuel Use'!$C$34:$AM$41,MATCH('BIFUbC-natural-gas'!$A2,'Future Fuel Use'!$B$34:$B$41,0),MATCH('BIFUbC-natural-gas'!O$1,'Future Fuel Use'!$C$1:$AM$1,0))</f>
        <v>45622234028977.406</v>
      </c>
      <c r="P2" s="4">
        <f>INDEX('Future Fuel Use'!$C$34:$AM$41,MATCH('BIFUbC-natural-gas'!$A2,'Future Fuel Use'!$B$34:$B$41,0),MATCH('BIFUbC-natural-gas'!P$1,'Future Fuel Use'!$C$1:$AM$1,0))</f>
        <v>45967857014045.398</v>
      </c>
      <c r="Q2" s="4">
        <f>INDEX('Future Fuel Use'!$C$34:$AM$41,MATCH('BIFUbC-natural-gas'!$A2,'Future Fuel Use'!$B$34:$B$41,0),MATCH('BIFUbC-natural-gas'!Q$1,'Future Fuel Use'!$C$1:$AM$1,0))</f>
        <v>46313479999113.383</v>
      </c>
      <c r="R2" s="4">
        <f>INDEX('Future Fuel Use'!$C$34:$AM$41,MATCH('BIFUbC-natural-gas'!$A2,'Future Fuel Use'!$B$34:$B$41,0),MATCH('BIFUbC-natural-gas'!R$1,'Future Fuel Use'!$C$1:$AM$1,0))</f>
        <v>46659102984181.375</v>
      </c>
      <c r="S2" s="4">
        <f>INDEX('Future Fuel Use'!$C$34:$AM$41,MATCH('BIFUbC-natural-gas'!$A2,'Future Fuel Use'!$B$34:$B$41,0),MATCH('BIFUbC-natural-gas'!S$1,'Future Fuel Use'!$C$1:$AM$1,0))</f>
        <v>46970163670742.594</v>
      </c>
      <c r="T2" s="4">
        <f>INDEX('Future Fuel Use'!$C$34:$AM$41,MATCH('BIFUbC-natural-gas'!$A2,'Future Fuel Use'!$B$34:$B$41,0),MATCH('BIFUbC-natural-gas'!T$1,'Future Fuel Use'!$C$1:$AM$1,0))</f>
        <v>47281224357303.813</v>
      </c>
      <c r="U2" s="4">
        <f>INDEX('Future Fuel Use'!$C$34:$AM$41,MATCH('BIFUbC-natural-gas'!$A2,'Future Fuel Use'!$B$34:$B$41,0),MATCH('BIFUbC-natural-gas'!U$1,'Future Fuel Use'!$C$1:$AM$1,0))</f>
        <v>47592285043865.031</v>
      </c>
      <c r="V2" s="4">
        <f>INDEX('Future Fuel Use'!$C$34:$AM$41,MATCH('BIFUbC-natural-gas'!$A2,'Future Fuel Use'!$B$34:$B$41,0),MATCH('BIFUbC-natural-gas'!V$1,'Future Fuel Use'!$C$1:$AM$1,0))</f>
        <v>47903345730426.258</v>
      </c>
      <c r="W2" s="4">
        <f>INDEX('Future Fuel Use'!$C$34:$AM$41,MATCH('BIFUbC-natural-gas'!$A2,'Future Fuel Use'!$B$34:$B$41,0),MATCH('BIFUbC-natural-gas'!W$1,'Future Fuel Use'!$C$1:$AM$1,0))</f>
        <v>48214406416987.477</v>
      </c>
      <c r="X2" s="4">
        <f>INDEX('Future Fuel Use'!$C$34:$AM$41,MATCH('BIFUbC-natural-gas'!$A2,'Future Fuel Use'!$B$34:$B$41,0),MATCH('BIFUbC-natural-gas'!X$1,'Future Fuel Use'!$C$1:$AM$1,0))</f>
        <v>48387217909521.477</v>
      </c>
      <c r="Y2" s="4">
        <f>INDEX('Future Fuel Use'!$C$34:$AM$41,MATCH('BIFUbC-natural-gas'!$A2,'Future Fuel Use'!$B$34:$B$41,0),MATCH('BIFUbC-natural-gas'!Y$1,'Future Fuel Use'!$C$1:$AM$1,0))</f>
        <v>48560029402055.469</v>
      </c>
      <c r="Z2" s="4">
        <f>INDEX('Future Fuel Use'!$C$34:$AM$41,MATCH('BIFUbC-natural-gas'!$A2,'Future Fuel Use'!$B$34:$B$41,0),MATCH('BIFUbC-natural-gas'!Z$1,'Future Fuel Use'!$C$1:$AM$1,0))</f>
        <v>48732840894589.469</v>
      </c>
      <c r="AA2" s="4">
        <f>INDEX('Future Fuel Use'!$C$34:$AM$41,MATCH('BIFUbC-natural-gas'!$A2,'Future Fuel Use'!$B$34:$B$41,0),MATCH('BIFUbC-natural-gas'!AA$1,'Future Fuel Use'!$C$1:$AM$1,0))</f>
        <v>48905652387123.461</v>
      </c>
      <c r="AB2" s="4">
        <f>INDEX('Future Fuel Use'!$C$34:$AM$41,MATCH('BIFUbC-natural-gas'!$A2,'Future Fuel Use'!$B$34:$B$41,0),MATCH('BIFUbC-natural-gas'!AB$1,'Future Fuel Use'!$C$1:$AM$1,0))</f>
        <v>49078463879657.453</v>
      </c>
      <c r="AC2" s="4">
        <f>INDEX('Future Fuel Use'!$C$34:$AM$41,MATCH('BIFUbC-natural-gas'!$A2,'Future Fuel Use'!$B$34:$B$41,0),MATCH('BIFUbC-natural-gas'!AC$1,'Future Fuel Use'!$C$1:$AM$1,0))</f>
        <v>49113026178164.242</v>
      </c>
      <c r="AD2" s="4">
        <f>INDEX('Future Fuel Use'!$C$34:$AM$41,MATCH('BIFUbC-natural-gas'!$A2,'Future Fuel Use'!$B$34:$B$41,0),MATCH('BIFUbC-natural-gas'!AD$1,'Future Fuel Use'!$C$1:$AM$1,0))</f>
        <v>49147588476671.039</v>
      </c>
      <c r="AE2" s="4">
        <f>INDEX('Future Fuel Use'!$C$34:$AM$41,MATCH('BIFUbC-natural-gas'!$A2,'Future Fuel Use'!$B$34:$B$41,0),MATCH('BIFUbC-natural-gas'!AE$1,'Future Fuel Use'!$C$1:$AM$1,0))</f>
        <v>49182150775177.844</v>
      </c>
      <c r="AF2" s="4">
        <f>INDEX('Future Fuel Use'!$C$34:$AM$41,MATCH('BIFUbC-natural-gas'!$A2,'Future Fuel Use'!$B$34:$B$41,0),MATCH('BIFUbC-natural-gas'!AF$1,'Future Fuel Use'!$C$1:$AM$1,0))</f>
        <v>49216713073684.648</v>
      </c>
      <c r="AG2" s="4">
        <f>INDEX('Future Fuel Use'!$C$34:$AM$41,MATCH('BIFUbC-natural-gas'!$A2,'Future Fuel Use'!$B$34:$B$41,0),MATCH('BIFUbC-natural-gas'!AG$1,'Future Fuel Use'!$C$1:$AM$1,0))</f>
        <v>49251275372191.445</v>
      </c>
      <c r="AH2" s="4">
        <f>INDEX('Future Fuel Use'!$C$34:$AM$41,MATCH('BIFUbC-natural-gas'!$A2,'Future Fuel Use'!$B$34:$B$41,0),MATCH('BIFUbC-natural-gas'!AH$1,'Future Fuel Use'!$C$1:$AM$1,0))</f>
        <v>48871090088616.586</v>
      </c>
      <c r="AI2" s="4">
        <f>INDEX('Future Fuel Use'!$C$34:$AM$41,MATCH('BIFUbC-natural-gas'!$A2,'Future Fuel Use'!$B$34:$B$41,0),MATCH('BIFUbC-natural-gas'!AI$1,'Future Fuel Use'!$C$1:$AM$1,0))</f>
        <v>48490904805041.836</v>
      </c>
      <c r="AJ2" s="4">
        <f>INDEX('Future Fuel Use'!$C$34:$AM$41,MATCH('BIFUbC-natural-gas'!$A2,'Future Fuel Use'!$B$34:$B$41,0),MATCH('BIFUbC-natural-gas'!AJ$1,'Future Fuel Use'!$C$1:$AM$1,0))</f>
        <v>48110719521466.977</v>
      </c>
      <c r="AK2" s="4">
        <f>INDEX('Future Fuel Use'!$C$34:$AM$41,MATCH('BIFUbC-natural-gas'!$A2,'Future Fuel Use'!$B$34:$B$41,0),MATCH('BIFUbC-natural-gas'!AK$1,'Future Fuel Use'!$C$1:$AM$1,0))</f>
        <v>47730534237892.109</v>
      </c>
      <c r="AL2" s="4">
        <f>INDEX('Future Fuel Use'!$C$34:$AM$41,MATCH('BIFUbC-natural-gas'!$A2,'Future Fuel Use'!$B$34:$B$41,0),MATCH('BIFUbC-natural-gas'!AL$1,'Future Fuel Use'!$C$1:$AM$1,0))</f>
        <v>47350348954317.359</v>
      </c>
    </row>
    <row r="3" spans="1:38">
      <c r="A3" s="4" t="s">
        <v>5</v>
      </c>
      <c r="B3" s="4">
        <f>INDEX('Future Fuel Use'!$C$34:$AM$41,MATCH('BIFUbC-natural-gas'!$A3,'Future Fuel Use'!$B$34:$B$41,0),MATCH('BIFUbC-natural-gas'!B$1,'Future Fuel Use'!$C$1:$AM$1,0))</f>
        <v>156332955772800</v>
      </c>
      <c r="C3" s="4">
        <f>INDEX('Future Fuel Use'!$C$34:$AM$41,MATCH('BIFUbC-natural-gas'!$A3,'Future Fuel Use'!$B$34:$B$41,0),MATCH('BIFUbC-natural-gas'!C$1,'Future Fuel Use'!$C$1:$AM$1,0))</f>
        <v>156201693845199.03</v>
      </c>
      <c r="D3" s="4">
        <f>INDEX('Future Fuel Use'!$C$34:$AM$41,MATCH('BIFUbC-natural-gas'!$A3,'Future Fuel Use'!$B$34:$B$41,0),MATCH('BIFUbC-natural-gas'!D$1,'Future Fuel Use'!$C$1:$AM$1,0))</f>
        <v>158433146614416.06</v>
      </c>
      <c r="E3" s="4">
        <f>INDEX('Future Fuel Use'!$C$34:$AM$41,MATCH('BIFUbC-natural-gas'!$A3,'Future Fuel Use'!$B$34:$B$41,0),MATCH('BIFUbC-natural-gas'!E$1,'Future Fuel Use'!$C$1:$AM$1,0))</f>
        <v>160664599383633.41</v>
      </c>
      <c r="F3" s="4">
        <f>INDEX('Future Fuel Use'!$C$34:$AM$41,MATCH('BIFUbC-natural-gas'!$A3,'Future Fuel Use'!$B$34:$B$41,0),MATCH('BIFUbC-natural-gas'!F$1,'Future Fuel Use'!$C$1:$AM$1,0))</f>
        <v>162896052152850</v>
      </c>
      <c r="G3" s="4">
        <f>INDEX('Future Fuel Use'!$C$34:$AM$41,MATCH('BIFUbC-natural-gas'!$A3,'Future Fuel Use'!$B$34:$B$41,0),MATCH('BIFUbC-natural-gas'!G$1,'Future Fuel Use'!$C$1:$AM$1,0))</f>
        <v>165127504922067.34</v>
      </c>
      <c r="H3" s="4">
        <f>INDEX('Future Fuel Use'!$C$34:$AM$41,MATCH('BIFUbC-natural-gas'!$A3,'Future Fuel Use'!$B$34:$B$41,0),MATCH('BIFUbC-natural-gas'!H$1,'Future Fuel Use'!$C$1:$AM$1,0))</f>
        <v>167358957691284.66</v>
      </c>
      <c r="I3" s="4">
        <f>INDEX('Future Fuel Use'!$C$34:$AM$41,MATCH('BIFUbC-natural-gas'!$A3,'Future Fuel Use'!$B$34:$B$41,0),MATCH('BIFUbC-natural-gas'!I$1,'Future Fuel Use'!$C$1:$AM$1,0))</f>
        <v>168015267329289.88</v>
      </c>
      <c r="J3" s="4">
        <f>INDEX('Future Fuel Use'!$C$34:$AM$41,MATCH('BIFUbC-natural-gas'!$A3,'Future Fuel Use'!$B$34:$B$41,0),MATCH('BIFUbC-natural-gas'!J$1,'Future Fuel Use'!$C$1:$AM$1,0))</f>
        <v>168671576967294.88</v>
      </c>
      <c r="K3" s="4">
        <f>INDEX('Future Fuel Use'!$C$34:$AM$41,MATCH('BIFUbC-natural-gas'!$A3,'Future Fuel Use'!$B$34:$B$41,0),MATCH('BIFUbC-natural-gas'!K$1,'Future Fuel Use'!$C$1:$AM$1,0))</f>
        <v>169327886605299.88</v>
      </c>
      <c r="L3" s="4">
        <f>INDEX('Future Fuel Use'!$C$34:$AM$41,MATCH('BIFUbC-natural-gas'!$A3,'Future Fuel Use'!$B$34:$B$41,0),MATCH('BIFUbC-natural-gas'!L$1,'Future Fuel Use'!$C$1:$AM$1,0))</f>
        <v>169984196243304.88</v>
      </c>
      <c r="M3" s="4">
        <f>INDEX('Future Fuel Use'!$C$34:$AM$41,MATCH('BIFUbC-natural-gas'!$A3,'Future Fuel Use'!$B$34:$B$41,0),MATCH('BIFUbC-natural-gas'!M$1,'Future Fuel Use'!$C$1:$AM$1,0))</f>
        <v>170640505881309.88</v>
      </c>
      <c r="N3" s="4">
        <f>INDEX('Future Fuel Use'!$C$34:$AM$41,MATCH('BIFUbC-natural-gas'!$A3,'Future Fuel Use'!$B$34:$B$41,0),MATCH('BIFUbC-natural-gas'!N$1,'Future Fuel Use'!$C$1:$AM$1,0))</f>
        <v>171953125157320.25</v>
      </c>
      <c r="O3" s="4">
        <f>INDEX('Future Fuel Use'!$C$34:$AM$41,MATCH('BIFUbC-natural-gas'!$A3,'Future Fuel Use'!$B$34:$B$41,0),MATCH('BIFUbC-natural-gas'!O$1,'Future Fuel Use'!$C$1:$AM$1,0))</f>
        <v>173265744433330.25</v>
      </c>
      <c r="P3" s="4">
        <f>INDEX('Future Fuel Use'!$C$34:$AM$41,MATCH('BIFUbC-natural-gas'!$A3,'Future Fuel Use'!$B$34:$B$41,0),MATCH('BIFUbC-natural-gas'!P$1,'Future Fuel Use'!$C$1:$AM$1,0))</f>
        <v>174578363709340.25</v>
      </c>
      <c r="Q3" s="4">
        <f>INDEX('Future Fuel Use'!$C$34:$AM$41,MATCH('BIFUbC-natural-gas'!$A3,'Future Fuel Use'!$B$34:$B$41,0),MATCH('BIFUbC-natural-gas'!Q$1,'Future Fuel Use'!$C$1:$AM$1,0))</f>
        <v>175890982985350.25</v>
      </c>
      <c r="R3" s="4">
        <f>INDEX('Future Fuel Use'!$C$34:$AM$41,MATCH('BIFUbC-natural-gas'!$A3,'Future Fuel Use'!$B$34:$B$41,0),MATCH('BIFUbC-natural-gas'!R$1,'Future Fuel Use'!$C$1:$AM$1,0))</f>
        <v>177203602261360.25</v>
      </c>
      <c r="S3" s="4">
        <f>INDEX('Future Fuel Use'!$C$34:$AM$41,MATCH('BIFUbC-natural-gas'!$A3,'Future Fuel Use'!$B$34:$B$41,0),MATCH('BIFUbC-natural-gas'!S$1,'Future Fuel Use'!$C$1:$AM$1,0))</f>
        <v>178384959609769.38</v>
      </c>
      <c r="T3" s="4">
        <f>INDEX('Future Fuel Use'!$C$34:$AM$41,MATCH('BIFUbC-natural-gas'!$A3,'Future Fuel Use'!$B$34:$B$41,0),MATCH('BIFUbC-natural-gas'!T$1,'Future Fuel Use'!$C$1:$AM$1,0))</f>
        <v>179566316958178.47</v>
      </c>
      <c r="U3" s="4">
        <f>INDEX('Future Fuel Use'!$C$34:$AM$41,MATCH('BIFUbC-natural-gas'!$A3,'Future Fuel Use'!$B$34:$B$41,0),MATCH('BIFUbC-natural-gas'!U$1,'Future Fuel Use'!$C$1:$AM$1,0))</f>
        <v>180747674306587.59</v>
      </c>
      <c r="V3" s="4">
        <f>INDEX('Future Fuel Use'!$C$34:$AM$41,MATCH('BIFUbC-natural-gas'!$A3,'Future Fuel Use'!$B$34:$B$41,0),MATCH('BIFUbC-natural-gas'!V$1,'Future Fuel Use'!$C$1:$AM$1,0))</f>
        <v>181929031654996.72</v>
      </c>
      <c r="W3" s="4">
        <f>INDEX('Future Fuel Use'!$C$34:$AM$41,MATCH('BIFUbC-natural-gas'!$A3,'Future Fuel Use'!$B$34:$B$41,0),MATCH('BIFUbC-natural-gas'!W$1,'Future Fuel Use'!$C$1:$AM$1,0))</f>
        <v>183110389003405.81</v>
      </c>
      <c r="X3" s="4">
        <f>INDEX('Future Fuel Use'!$C$34:$AM$41,MATCH('BIFUbC-natural-gas'!$A3,'Future Fuel Use'!$B$34:$B$41,0),MATCH('BIFUbC-natural-gas'!X$1,'Future Fuel Use'!$C$1:$AM$1,0))</f>
        <v>183766698641410.81</v>
      </c>
      <c r="Y3" s="4">
        <f>INDEX('Future Fuel Use'!$C$34:$AM$41,MATCH('BIFUbC-natural-gas'!$A3,'Future Fuel Use'!$B$34:$B$41,0),MATCH('BIFUbC-natural-gas'!Y$1,'Future Fuel Use'!$C$1:$AM$1,0))</f>
        <v>184423008279415.81</v>
      </c>
      <c r="Z3" s="4">
        <f>INDEX('Future Fuel Use'!$C$34:$AM$41,MATCH('BIFUbC-natural-gas'!$A3,'Future Fuel Use'!$B$34:$B$41,0),MATCH('BIFUbC-natural-gas'!Z$1,'Future Fuel Use'!$C$1:$AM$1,0))</f>
        <v>185079317917420.81</v>
      </c>
      <c r="AA3" s="4">
        <f>INDEX('Future Fuel Use'!$C$34:$AM$41,MATCH('BIFUbC-natural-gas'!$A3,'Future Fuel Use'!$B$34:$B$41,0),MATCH('BIFUbC-natural-gas'!AA$1,'Future Fuel Use'!$C$1:$AM$1,0))</f>
        <v>185735627555425.81</v>
      </c>
      <c r="AB3" s="4">
        <f>INDEX('Future Fuel Use'!$C$34:$AM$41,MATCH('BIFUbC-natural-gas'!$A3,'Future Fuel Use'!$B$34:$B$41,0),MATCH('BIFUbC-natural-gas'!AB$1,'Future Fuel Use'!$C$1:$AM$1,0))</f>
        <v>186391937193430.81</v>
      </c>
      <c r="AC3" s="4">
        <f>INDEX('Future Fuel Use'!$C$34:$AM$41,MATCH('BIFUbC-natural-gas'!$A3,'Future Fuel Use'!$B$34:$B$41,0),MATCH('BIFUbC-natural-gas'!AC$1,'Future Fuel Use'!$C$1:$AM$1,0))</f>
        <v>186523199121031.78</v>
      </c>
      <c r="AD3" s="4">
        <f>INDEX('Future Fuel Use'!$C$34:$AM$41,MATCH('BIFUbC-natural-gas'!$A3,'Future Fuel Use'!$B$34:$B$41,0),MATCH('BIFUbC-natural-gas'!AD$1,'Future Fuel Use'!$C$1:$AM$1,0))</f>
        <v>186654461048632.75</v>
      </c>
      <c r="AE3" s="4">
        <f>INDEX('Future Fuel Use'!$C$34:$AM$41,MATCH('BIFUbC-natural-gas'!$A3,'Future Fuel Use'!$B$34:$B$41,0),MATCH('BIFUbC-natural-gas'!AE$1,'Future Fuel Use'!$C$1:$AM$1,0))</f>
        <v>186785722976233.78</v>
      </c>
      <c r="AF3" s="4">
        <f>INDEX('Future Fuel Use'!$C$34:$AM$41,MATCH('BIFUbC-natural-gas'!$A3,'Future Fuel Use'!$B$34:$B$41,0),MATCH('BIFUbC-natural-gas'!AF$1,'Future Fuel Use'!$C$1:$AM$1,0))</f>
        <v>186916984903834.81</v>
      </c>
      <c r="AG3" s="4">
        <f>INDEX('Future Fuel Use'!$C$34:$AM$41,MATCH('BIFUbC-natural-gas'!$A3,'Future Fuel Use'!$B$34:$B$41,0),MATCH('BIFUbC-natural-gas'!AG$1,'Future Fuel Use'!$C$1:$AM$1,0))</f>
        <v>187048246831435.78</v>
      </c>
      <c r="AH3" s="4">
        <f>INDEX('Future Fuel Use'!$C$34:$AM$41,MATCH('BIFUbC-natural-gas'!$A3,'Future Fuel Use'!$B$34:$B$41,0),MATCH('BIFUbC-natural-gas'!AH$1,'Future Fuel Use'!$C$1:$AM$1,0))</f>
        <v>185604365627824.56</v>
      </c>
      <c r="AI3" s="4">
        <f>INDEX('Future Fuel Use'!$C$34:$AM$41,MATCH('BIFUbC-natural-gas'!$A3,'Future Fuel Use'!$B$34:$B$41,0),MATCH('BIFUbC-natural-gas'!AI$1,'Future Fuel Use'!$C$1:$AM$1,0))</f>
        <v>184160484424213.69</v>
      </c>
      <c r="AJ3" s="4">
        <f>INDEX('Future Fuel Use'!$C$34:$AM$41,MATCH('BIFUbC-natural-gas'!$A3,'Future Fuel Use'!$B$34:$B$41,0),MATCH('BIFUbC-natural-gas'!AJ$1,'Future Fuel Use'!$C$1:$AM$1,0))</f>
        <v>182716603220602.41</v>
      </c>
      <c r="AK3" s="4">
        <f>INDEX('Future Fuel Use'!$C$34:$AM$41,MATCH('BIFUbC-natural-gas'!$A3,'Future Fuel Use'!$B$34:$B$41,0),MATCH('BIFUbC-natural-gas'!AK$1,'Future Fuel Use'!$C$1:$AM$1,0))</f>
        <v>181272722016991.13</v>
      </c>
      <c r="AL3" s="4">
        <f>INDEX('Future Fuel Use'!$C$34:$AM$41,MATCH('BIFUbC-natural-gas'!$A3,'Future Fuel Use'!$B$34:$B$41,0),MATCH('BIFUbC-natural-gas'!AL$1,'Future Fuel Use'!$C$1:$AM$1,0))</f>
        <v>179828840813380.28</v>
      </c>
    </row>
    <row r="4" spans="1:38">
      <c r="A4" s="4" t="s">
        <v>6</v>
      </c>
      <c r="B4" s="4">
        <f>INDEX('Future Fuel Use'!$C$34:$AM$41,MATCH('BIFUbC-natural-gas'!$A4,'Future Fuel Use'!$B$34:$B$41,0),MATCH('BIFUbC-natural-gas'!B$1,'Future Fuel Use'!$C$1:$AM$1,0))</f>
        <v>48839120559360</v>
      </c>
      <c r="C4" s="4">
        <f>INDEX('Future Fuel Use'!$C$34:$AM$41,MATCH('BIFUbC-natural-gas'!$A4,'Future Fuel Use'!$B$34:$B$41,0),MATCH('BIFUbC-natural-gas'!C$1,'Future Fuel Use'!$C$1:$AM$1,0))</f>
        <v>48798113741090.188</v>
      </c>
      <c r="D4" s="4">
        <f>INDEX('Future Fuel Use'!$C$34:$AM$41,MATCH('BIFUbC-natural-gas'!$A4,'Future Fuel Use'!$B$34:$B$41,0),MATCH('BIFUbC-natural-gas'!D$1,'Future Fuel Use'!$C$1:$AM$1,0))</f>
        <v>49495229651677.164</v>
      </c>
      <c r="E4" s="4">
        <f>INDEX('Future Fuel Use'!$C$34:$AM$41,MATCH('BIFUbC-natural-gas'!$A4,'Future Fuel Use'!$B$34:$B$41,0),MATCH('BIFUbC-natural-gas'!E$1,'Future Fuel Use'!$C$1:$AM$1,0))</f>
        <v>50192345562264.234</v>
      </c>
      <c r="F4" s="4">
        <f>INDEX('Future Fuel Use'!$C$34:$AM$41,MATCH('BIFUbC-natural-gas'!$A4,'Future Fuel Use'!$B$34:$B$41,0),MATCH('BIFUbC-natural-gas'!F$1,'Future Fuel Use'!$C$1:$AM$1,0))</f>
        <v>50889461472851.07</v>
      </c>
      <c r="G4" s="4">
        <f>INDEX('Future Fuel Use'!$C$34:$AM$41,MATCH('BIFUbC-natural-gas'!$A4,'Future Fuel Use'!$B$34:$B$41,0),MATCH('BIFUbC-natural-gas'!G$1,'Future Fuel Use'!$C$1:$AM$1,0))</f>
        <v>51586577383438.141</v>
      </c>
      <c r="H4" s="4">
        <f>INDEX('Future Fuel Use'!$C$34:$AM$41,MATCH('BIFUbC-natural-gas'!$A4,'Future Fuel Use'!$B$34:$B$41,0),MATCH('BIFUbC-natural-gas'!H$1,'Future Fuel Use'!$C$1:$AM$1,0))</f>
        <v>52283693294025.195</v>
      </c>
      <c r="I4" s="4">
        <f>INDEX('Future Fuel Use'!$C$34:$AM$41,MATCH('BIFUbC-natural-gas'!$A4,'Future Fuel Use'!$B$34:$B$41,0),MATCH('BIFUbC-natural-gas'!I$1,'Future Fuel Use'!$C$1:$AM$1,0))</f>
        <v>52488727385374.367</v>
      </c>
      <c r="J4" s="4">
        <f>INDEX('Future Fuel Use'!$C$34:$AM$41,MATCH('BIFUbC-natural-gas'!$A4,'Future Fuel Use'!$B$34:$B$41,0),MATCH('BIFUbC-natural-gas'!J$1,'Future Fuel Use'!$C$1:$AM$1,0))</f>
        <v>52693761476723.477</v>
      </c>
      <c r="K4" s="4">
        <f>INDEX('Future Fuel Use'!$C$34:$AM$41,MATCH('BIFUbC-natural-gas'!$A4,'Future Fuel Use'!$B$34:$B$41,0),MATCH('BIFUbC-natural-gas'!K$1,'Future Fuel Use'!$C$1:$AM$1,0))</f>
        <v>52898795568072.586</v>
      </c>
      <c r="L4" s="4">
        <f>INDEX('Future Fuel Use'!$C$34:$AM$41,MATCH('BIFUbC-natural-gas'!$A4,'Future Fuel Use'!$B$34:$B$41,0),MATCH('BIFUbC-natural-gas'!L$1,'Future Fuel Use'!$C$1:$AM$1,0))</f>
        <v>53103829659421.688</v>
      </c>
      <c r="M4" s="4">
        <f>INDEX('Future Fuel Use'!$C$34:$AM$41,MATCH('BIFUbC-natural-gas'!$A4,'Future Fuel Use'!$B$34:$B$41,0),MATCH('BIFUbC-natural-gas'!M$1,'Future Fuel Use'!$C$1:$AM$1,0))</f>
        <v>53308863750770.797</v>
      </c>
      <c r="N4" s="4">
        <f>INDEX('Future Fuel Use'!$C$34:$AM$41,MATCH('BIFUbC-natural-gas'!$A4,'Future Fuel Use'!$B$34:$B$41,0),MATCH('BIFUbC-natural-gas'!N$1,'Future Fuel Use'!$C$1:$AM$1,0))</f>
        <v>53718931933469.133</v>
      </c>
      <c r="O4" s="4">
        <f>INDEX('Future Fuel Use'!$C$34:$AM$41,MATCH('BIFUbC-natural-gas'!$A4,'Future Fuel Use'!$B$34:$B$41,0),MATCH('BIFUbC-natural-gas'!O$1,'Future Fuel Use'!$C$1:$AM$1,0))</f>
        <v>54129000116167.344</v>
      </c>
      <c r="P4" s="4">
        <f>INDEX('Future Fuel Use'!$C$34:$AM$41,MATCH('BIFUbC-natural-gas'!$A4,'Future Fuel Use'!$B$34:$B$41,0),MATCH('BIFUbC-natural-gas'!P$1,'Future Fuel Use'!$C$1:$AM$1,0))</f>
        <v>54539068298865.555</v>
      </c>
      <c r="Q4" s="4">
        <f>INDEX('Future Fuel Use'!$C$34:$AM$41,MATCH('BIFUbC-natural-gas'!$A4,'Future Fuel Use'!$B$34:$B$41,0),MATCH('BIFUbC-natural-gas'!Q$1,'Future Fuel Use'!$C$1:$AM$1,0))</f>
        <v>54949136481563.773</v>
      </c>
      <c r="R4" s="4">
        <f>INDEX('Future Fuel Use'!$C$34:$AM$41,MATCH('BIFUbC-natural-gas'!$A4,'Future Fuel Use'!$B$34:$B$41,0),MATCH('BIFUbC-natural-gas'!R$1,'Future Fuel Use'!$C$1:$AM$1,0))</f>
        <v>55359204664261.984</v>
      </c>
      <c r="S4" s="4">
        <f>INDEX('Future Fuel Use'!$C$34:$AM$41,MATCH('BIFUbC-natural-gas'!$A4,'Future Fuel Use'!$B$34:$B$41,0),MATCH('BIFUbC-natural-gas'!S$1,'Future Fuel Use'!$C$1:$AM$1,0))</f>
        <v>55728266028690.406</v>
      </c>
      <c r="T4" s="4">
        <f>INDEX('Future Fuel Use'!$C$34:$AM$41,MATCH('BIFUbC-natural-gas'!$A4,'Future Fuel Use'!$B$34:$B$41,0),MATCH('BIFUbC-natural-gas'!T$1,'Future Fuel Use'!$C$1:$AM$1,0))</f>
        <v>56097327393118.836</v>
      </c>
      <c r="U4" s="4">
        <f>INDEX('Future Fuel Use'!$C$34:$AM$41,MATCH('BIFUbC-natural-gas'!$A4,'Future Fuel Use'!$B$34:$B$41,0),MATCH('BIFUbC-natural-gas'!U$1,'Future Fuel Use'!$C$1:$AM$1,0))</f>
        <v>56466388757547.258</v>
      </c>
      <c r="V4" s="4">
        <f>INDEX('Future Fuel Use'!$C$34:$AM$41,MATCH('BIFUbC-natural-gas'!$A4,'Future Fuel Use'!$B$34:$B$41,0),MATCH('BIFUbC-natural-gas'!V$1,'Future Fuel Use'!$C$1:$AM$1,0))</f>
        <v>56835450121975.695</v>
      </c>
      <c r="W4" s="4">
        <f>INDEX('Future Fuel Use'!$C$34:$AM$41,MATCH('BIFUbC-natural-gas'!$A4,'Future Fuel Use'!$B$34:$B$41,0),MATCH('BIFUbC-natural-gas'!W$1,'Future Fuel Use'!$C$1:$AM$1,0))</f>
        <v>57204511486404.117</v>
      </c>
      <c r="X4" s="4">
        <f>INDEX('Future Fuel Use'!$C$34:$AM$41,MATCH('BIFUbC-natural-gas'!$A4,'Future Fuel Use'!$B$34:$B$41,0),MATCH('BIFUbC-natural-gas'!X$1,'Future Fuel Use'!$C$1:$AM$1,0))</f>
        <v>57409545577753.227</v>
      </c>
      <c r="Y4" s="4">
        <f>INDEX('Future Fuel Use'!$C$34:$AM$41,MATCH('BIFUbC-natural-gas'!$A4,'Future Fuel Use'!$B$34:$B$41,0),MATCH('BIFUbC-natural-gas'!Y$1,'Future Fuel Use'!$C$1:$AM$1,0))</f>
        <v>57614579669102.336</v>
      </c>
      <c r="Z4" s="4">
        <f>INDEX('Future Fuel Use'!$C$34:$AM$41,MATCH('BIFUbC-natural-gas'!$A4,'Future Fuel Use'!$B$34:$B$41,0),MATCH('BIFUbC-natural-gas'!Z$1,'Future Fuel Use'!$C$1:$AM$1,0))</f>
        <v>57819613760451.438</v>
      </c>
      <c r="AA4" s="4">
        <f>INDEX('Future Fuel Use'!$C$34:$AM$41,MATCH('BIFUbC-natural-gas'!$A4,'Future Fuel Use'!$B$34:$B$41,0),MATCH('BIFUbC-natural-gas'!AA$1,'Future Fuel Use'!$C$1:$AM$1,0))</f>
        <v>58024647851800.547</v>
      </c>
      <c r="AB4" s="4">
        <f>INDEX('Future Fuel Use'!$C$34:$AM$41,MATCH('BIFUbC-natural-gas'!$A4,'Future Fuel Use'!$B$34:$B$41,0),MATCH('BIFUbC-natural-gas'!AB$1,'Future Fuel Use'!$C$1:$AM$1,0))</f>
        <v>58229681943149.648</v>
      </c>
      <c r="AC4" s="4">
        <f>INDEX('Future Fuel Use'!$C$34:$AM$41,MATCH('BIFUbC-natural-gas'!$A4,'Future Fuel Use'!$B$34:$B$41,0),MATCH('BIFUbC-natural-gas'!AC$1,'Future Fuel Use'!$C$1:$AM$1,0))</f>
        <v>58270688761419.461</v>
      </c>
      <c r="AD4" s="4">
        <f>INDEX('Future Fuel Use'!$C$34:$AM$41,MATCH('BIFUbC-natural-gas'!$A4,'Future Fuel Use'!$B$34:$B$41,0),MATCH('BIFUbC-natural-gas'!AD$1,'Future Fuel Use'!$C$1:$AM$1,0))</f>
        <v>58311695579689.273</v>
      </c>
      <c r="AE4" s="4">
        <f>INDEX('Future Fuel Use'!$C$34:$AM$41,MATCH('BIFUbC-natural-gas'!$A4,'Future Fuel Use'!$B$34:$B$41,0),MATCH('BIFUbC-natural-gas'!AE$1,'Future Fuel Use'!$C$1:$AM$1,0))</f>
        <v>58352702397959.109</v>
      </c>
      <c r="AF4" s="4">
        <f>INDEX('Future Fuel Use'!$C$34:$AM$41,MATCH('BIFUbC-natural-gas'!$A4,'Future Fuel Use'!$B$34:$B$41,0),MATCH('BIFUbC-natural-gas'!AF$1,'Future Fuel Use'!$C$1:$AM$1,0))</f>
        <v>58393709216228.938</v>
      </c>
      <c r="AG4" s="4">
        <f>INDEX('Future Fuel Use'!$C$34:$AM$41,MATCH('BIFUbC-natural-gas'!$A4,'Future Fuel Use'!$B$34:$B$41,0),MATCH('BIFUbC-natural-gas'!AG$1,'Future Fuel Use'!$C$1:$AM$1,0))</f>
        <v>58434716034498.75</v>
      </c>
      <c r="AH4" s="4">
        <f>INDEX('Future Fuel Use'!$C$34:$AM$41,MATCH('BIFUbC-natural-gas'!$A4,'Future Fuel Use'!$B$34:$B$41,0),MATCH('BIFUbC-natural-gas'!AH$1,'Future Fuel Use'!$C$1:$AM$1,0))</f>
        <v>57983641033530.641</v>
      </c>
      <c r="AI4" s="4">
        <f>INDEX('Future Fuel Use'!$C$34:$AM$41,MATCH('BIFUbC-natural-gas'!$A4,'Future Fuel Use'!$B$34:$B$41,0),MATCH('BIFUbC-natural-gas'!AI$1,'Future Fuel Use'!$C$1:$AM$1,0))</f>
        <v>57532566032562.648</v>
      </c>
      <c r="AJ4" s="4">
        <f>INDEX('Future Fuel Use'!$C$34:$AM$41,MATCH('BIFUbC-natural-gas'!$A4,'Future Fuel Use'!$B$34:$B$41,0),MATCH('BIFUbC-natural-gas'!AJ$1,'Future Fuel Use'!$C$1:$AM$1,0))</f>
        <v>57081491031594.523</v>
      </c>
      <c r="AK4" s="4">
        <f>INDEX('Future Fuel Use'!$C$34:$AM$41,MATCH('BIFUbC-natural-gas'!$A4,'Future Fuel Use'!$B$34:$B$41,0),MATCH('BIFUbC-natural-gas'!AK$1,'Future Fuel Use'!$C$1:$AM$1,0))</f>
        <v>56630416030626.406</v>
      </c>
      <c r="AL4" s="4">
        <f>INDEX('Future Fuel Use'!$C$34:$AM$41,MATCH('BIFUbC-natural-gas'!$A4,'Future Fuel Use'!$B$34:$B$41,0),MATCH('BIFUbC-natural-gas'!AL$1,'Future Fuel Use'!$C$1:$AM$1,0))</f>
        <v>56179341029658.414</v>
      </c>
    </row>
    <row r="5" spans="1:38">
      <c r="A5" s="4" t="s">
        <v>7</v>
      </c>
      <c r="B5" s="4">
        <f>INDEX('Future Fuel Use'!$C$34:$AM$41,MATCH('BIFUbC-natural-gas'!$A5,'Future Fuel Use'!$B$34:$B$41,0),MATCH('BIFUbC-natural-gas'!B$1,'Future Fuel Use'!$C$1:$AM$1,0))</f>
        <v>96556973465760</v>
      </c>
      <c r="C5" s="4">
        <f>INDEX('Future Fuel Use'!$C$34:$AM$41,MATCH('BIFUbC-natural-gas'!$A5,'Future Fuel Use'!$B$34:$B$41,0),MATCH('BIFUbC-natural-gas'!C$1,'Future Fuel Use'!$C$1:$AM$1,0))</f>
        <v>96475901279810.594</v>
      </c>
      <c r="D5" s="4">
        <f>INDEX('Future Fuel Use'!$C$34:$AM$41,MATCH('BIFUbC-natural-gas'!$A5,'Future Fuel Use'!$B$34:$B$41,0),MATCH('BIFUbC-natural-gas'!D$1,'Future Fuel Use'!$C$1:$AM$1,0))</f>
        <v>97854128440950.703</v>
      </c>
      <c r="E5" s="4">
        <f>INDEX('Future Fuel Use'!$C$34:$AM$41,MATCH('BIFUbC-natural-gas'!$A5,'Future Fuel Use'!$B$34:$B$41,0),MATCH('BIFUbC-natural-gas'!E$1,'Future Fuel Use'!$C$1:$AM$1,0))</f>
        <v>99232355602090.984</v>
      </c>
      <c r="F5" s="4">
        <f>INDEX('Future Fuel Use'!$C$34:$AM$41,MATCH('BIFUbC-natural-gas'!$A5,'Future Fuel Use'!$B$34:$B$41,0),MATCH('BIFUbC-natural-gas'!F$1,'Future Fuel Use'!$C$1:$AM$1,0))</f>
        <v>100610582763230.8</v>
      </c>
      <c r="G5" s="4">
        <f>INDEX('Future Fuel Use'!$C$34:$AM$41,MATCH('BIFUbC-natural-gas'!$A5,'Future Fuel Use'!$B$34:$B$41,0),MATCH('BIFUbC-natural-gas'!G$1,'Future Fuel Use'!$C$1:$AM$1,0))</f>
        <v>101988809924371.09</v>
      </c>
      <c r="H5" s="4">
        <f>INDEX('Future Fuel Use'!$C$34:$AM$41,MATCH('BIFUbC-natural-gas'!$A5,'Future Fuel Use'!$B$34:$B$41,0),MATCH('BIFUbC-natural-gas'!H$1,'Future Fuel Use'!$C$1:$AM$1,0))</f>
        <v>103367037085511.36</v>
      </c>
      <c r="I5" s="4">
        <f>INDEX('Future Fuel Use'!$C$34:$AM$41,MATCH('BIFUbC-natural-gas'!$A5,'Future Fuel Use'!$B$34:$B$41,0),MATCH('BIFUbC-natural-gas'!I$1,'Future Fuel Use'!$C$1:$AM$1,0))</f>
        <v>103772398015258.56</v>
      </c>
      <c r="J5" s="4">
        <f>INDEX('Future Fuel Use'!$C$34:$AM$41,MATCH('BIFUbC-natural-gas'!$A5,'Future Fuel Use'!$B$34:$B$41,0),MATCH('BIFUbC-natural-gas'!J$1,'Future Fuel Use'!$C$1:$AM$1,0))</f>
        <v>104177758945005.64</v>
      </c>
      <c r="K5" s="4">
        <f>INDEX('Future Fuel Use'!$C$34:$AM$41,MATCH('BIFUbC-natural-gas'!$A5,'Future Fuel Use'!$B$34:$B$41,0),MATCH('BIFUbC-natural-gas'!K$1,'Future Fuel Use'!$C$1:$AM$1,0))</f>
        <v>104583119874752.72</v>
      </c>
      <c r="L5" s="4">
        <f>INDEX('Future Fuel Use'!$C$34:$AM$41,MATCH('BIFUbC-natural-gas'!$A5,'Future Fuel Use'!$B$34:$B$41,0),MATCH('BIFUbC-natural-gas'!L$1,'Future Fuel Use'!$C$1:$AM$1,0))</f>
        <v>104988480804499.81</v>
      </c>
      <c r="M5" s="4">
        <f>INDEX('Future Fuel Use'!$C$34:$AM$41,MATCH('BIFUbC-natural-gas'!$A5,'Future Fuel Use'!$B$34:$B$41,0),MATCH('BIFUbC-natural-gas'!M$1,'Future Fuel Use'!$C$1:$AM$1,0))</f>
        <v>105393841734246.89</v>
      </c>
      <c r="N5" s="4">
        <f>INDEX('Future Fuel Use'!$C$34:$AM$41,MATCH('BIFUbC-natural-gas'!$A5,'Future Fuel Use'!$B$34:$B$41,0),MATCH('BIFUbC-natural-gas'!N$1,'Future Fuel Use'!$C$1:$AM$1,0))</f>
        <v>106204563593741.28</v>
      </c>
      <c r="O5" s="4">
        <f>INDEX('Future Fuel Use'!$C$34:$AM$41,MATCH('BIFUbC-natural-gas'!$A5,'Future Fuel Use'!$B$34:$B$41,0),MATCH('BIFUbC-natural-gas'!O$1,'Future Fuel Use'!$C$1:$AM$1,0))</f>
        <v>107015285453235.44</v>
      </c>
      <c r="P5" s="4">
        <f>INDEX('Future Fuel Use'!$C$34:$AM$41,MATCH('BIFUbC-natural-gas'!$A5,'Future Fuel Use'!$B$34:$B$41,0),MATCH('BIFUbC-natural-gas'!P$1,'Future Fuel Use'!$C$1:$AM$1,0))</f>
        <v>107826007312729.61</v>
      </c>
      <c r="Q5" s="4">
        <f>INDEX('Future Fuel Use'!$C$34:$AM$41,MATCH('BIFUbC-natural-gas'!$A5,'Future Fuel Use'!$B$34:$B$41,0),MATCH('BIFUbC-natural-gas'!Q$1,'Future Fuel Use'!$C$1:$AM$1,0))</f>
        <v>108636729172223.77</v>
      </c>
      <c r="R5" s="4">
        <f>INDEX('Future Fuel Use'!$C$34:$AM$41,MATCH('BIFUbC-natural-gas'!$A5,'Future Fuel Use'!$B$34:$B$41,0),MATCH('BIFUbC-natural-gas'!R$1,'Future Fuel Use'!$C$1:$AM$1,0))</f>
        <v>109447451031717.92</v>
      </c>
      <c r="S5" s="4">
        <f>INDEX('Future Fuel Use'!$C$34:$AM$41,MATCH('BIFUbC-natural-gas'!$A5,'Future Fuel Use'!$B$34:$B$41,0),MATCH('BIFUbC-natural-gas'!S$1,'Future Fuel Use'!$C$1:$AM$1,0))</f>
        <v>110177100705262.73</v>
      </c>
      <c r="T5" s="4">
        <f>INDEX('Future Fuel Use'!$C$34:$AM$41,MATCH('BIFUbC-natural-gas'!$A5,'Future Fuel Use'!$B$34:$B$41,0),MATCH('BIFUbC-natural-gas'!T$1,'Future Fuel Use'!$C$1:$AM$1,0))</f>
        <v>110906750378807.55</v>
      </c>
      <c r="U5" s="4">
        <f>INDEX('Future Fuel Use'!$C$34:$AM$41,MATCH('BIFUbC-natural-gas'!$A5,'Future Fuel Use'!$B$34:$B$41,0),MATCH('BIFUbC-natural-gas'!U$1,'Future Fuel Use'!$C$1:$AM$1,0))</f>
        <v>111636400052352.34</v>
      </c>
      <c r="V5" s="4">
        <f>INDEX('Future Fuel Use'!$C$34:$AM$41,MATCH('BIFUbC-natural-gas'!$A5,'Future Fuel Use'!$B$34:$B$41,0),MATCH('BIFUbC-natural-gas'!V$1,'Future Fuel Use'!$C$1:$AM$1,0))</f>
        <v>112366049725897.17</v>
      </c>
      <c r="W5" s="4">
        <f>INDEX('Future Fuel Use'!$C$34:$AM$41,MATCH('BIFUbC-natural-gas'!$A5,'Future Fuel Use'!$B$34:$B$41,0),MATCH('BIFUbC-natural-gas'!W$1,'Future Fuel Use'!$C$1:$AM$1,0))</f>
        <v>113095699399441.98</v>
      </c>
      <c r="X5" s="4">
        <f>INDEX('Future Fuel Use'!$C$34:$AM$41,MATCH('BIFUbC-natural-gas'!$A5,'Future Fuel Use'!$B$34:$B$41,0),MATCH('BIFUbC-natural-gas'!X$1,'Future Fuel Use'!$C$1:$AM$1,0))</f>
        <v>113501060329189.06</v>
      </c>
      <c r="Y5" s="4">
        <f>INDEX('Future Fuel Use'!$C$34:$AM$41,MATCH('BIFUbC-natural-gas'!$A5,'Future Fuel Use'!$B$34:$B$41,0),MATCH('BIFUbC-natural-gas'!Y$1,'Future Fuel Use'!$C$1:$AM$1,0))</f>
        <v>113906421258936.16</v>
      </c>
      <c r="Z5" s="4">
        <f>INDEX('Future Fuel Use'!$C$34:$AM$41,MATCH('BIFUbC-natural-gas'!$A5,'Future Fuel Use'!$B$34:$B$41,0),MATCH('BIFUbC-natural-gas'!Z$1,'Future Fuel Use'!$C$1:$AM$1,0))</f>
        <v>114311782188683.23</v>
      </c>
      <c r="AA5" s="4">
        <f>INDEX('Future Fuel Use'!$C$34:$AM$41,MATCH('BIFUbC-natural-gas'!$A5,'Future Fuel Use'!$B$34:$B$41,0),MATCH('BIFUbC-natural-gas'!AA$1,'Future Fuel Use'!$C$1:$AM$1,0))</f>
        <v>114717143118430.31</v>
      </c>
      <c r="AB5" s="4">
        <f>INDEX('Future Fuel Use'!$C$34:$AM$41,MATCH('BIFUbC-natural-gas'!$A5,'Future Fuel Use'!$B$34:$B$41,0),MATCH('BIFUbC-natural-gas'!AB$1,'Future Fuel Use'!$C$1:$AM$1,0))</f>
        <v>115122504048177.39</v>
      </c>
      <c r="AC5" s="4">
        <f>INDEX('Future Fuel Use'!$C$34:$AM$41,MATCH('BIFUbC-natural-gas'!$A5,'Future Fuel Use'!$B$34:$B$41,0),MATCH('BIFUbC-natural-gas'!AC$1,'Future Fuel Use'!$C$1:$AM$1,0))</f>
        <v>115203576234126.78</v>
      </c>
      <c r="AD5" s="4">
        <f>INDEX('Future Fuel Use'!$C$34:$AM$41,MATCH('BIFUbC-natural-gas'!$A5,'Future Fuel Use'!$B$34:$B$41,0),MATCH('BIFUbC-natural-gas'!AD$1,'Future Fuel Use'!$C$1:$AM$1,0))</f>
        <v>115284648420076.17</v>
      </c>
      <c r="AE5" s="4">
        <f>INDEX('Future Fuel Use'!$C$34:$AM$41,MATCH('BIFUbC-natural-gas'!$A5,'Future Fuel Use'!$B$34:$B$41,0),MATCH('BIFUbC-natural-gas'!AE$1,'Future Fuel Use'!$C$1:$AM$1,0))</f>
        <v>115365720606025.61</v>
      </c>
      <c r="AF5" s="4">
        <f>INDEX('Future Fuel Use'!$C$34:$AM$41,MATCH('BIFUbC-natural-gas'!$A5,'Future Fuel Use'!$B$34:$B$41,0),MATCH('BIFUbC-natural-gas'!AF$1,'Future Fuel Use'!$C$1:$AM$1,0))</f>
        <v>115446792791975.05</v>
      </c>
      <c r="AG5" s="4">
        <f>INDEX('Future Fuel Use'!$C$34:$AM$41,MATCH('BIFUbC-natural-gas'!$A5,'Future Fuel Use'!$B$34:$B$41,0),MATCH('BIFUbC-natural-gas'!AG$1,'Future Fuel Use'!$C$1:$AM$1,0))</f>
        <v>115527864977924.45</v>
      </c>
      <c r="AH5" s="4">
        <f>INDEX('Future Fuel Use'!$C$34:$AM$41,MATCH('BIFUbC-natural-gas'!$A5,'Future Fuel Use'!$B$34:$B$41,0),MATCH('BIFUbC-natural-gas'!AH$1,'Future Fuel Use'!$C$1:$AM$1,0))</f>
        <v>114636070932480.72</v>
      </c>
      <c r="AI5" s="4">
        <f>INDEX('Future Fuel Use'!$C$34:$AM$41,MATCH('BIFUbC-natural-gas'!$A5,'Future Fuel Use'!$B$34:$B$41,0),MATCH('BIFUbC-natural-gas'!AI$1,'Future Fuel Use'!$C$1:$AM$1,0))</f>
        <v>113744276887037.23</v>
      </c>
      <c r="AJ5" s="4">
        <f>INDEX('Future Fuel Use'!$C$34:$AM$41,MATCH('BIFUbC-natural-gas'!$A5,'Future Fuel Use'!$B$34:$B$41,0),MATCH('BIFUbC-natural-gas'!AJ$1,'Future Fuel Use'!$C$1:$AM$1,0))</f>
        <v>112852482841593.48</v>
      </c>
      <c r="AK5" s="4">
        <f>INDEX('Future Fuel Use'!$C$34:$AM$41,MATCH('BIFUbC-natural-gas'!$A5,'Future Fuel Use'!$B$34:$B$41,0),MATCH('BIFUbC-natural-gas'!AK$1,'Future Fuel Use'!$C$1:$AM$1,0))</f>
        <v>111960688796149.73</v>
      </c>
      <c r="AL5" s="4">
        <f>INDEX('Future Fuel Use'!$C$34:$AM$41,MATCH('BIFUbC-natural-gas'!$A5,'Future Fuel Use'!$B$34:$B$41,0),MATCH('BIFUbC-natural-gas'!AL$1,'Future Fuel Use'!$C$1:$AM$1,0))</f>
        <v>111068894750706.25</v>
      </c>
    </row>
    <row r="6" spans="1:38">
      <c r="A6" s="4" t="s">
        <v>8</v>
      </c>
      <c r="B6" s="4">
        <f>INDEX('Future Fuel Use'!$C$34:$AM$41,MATCH('BIFUbC-natural-gas'!$A6,'Future Fuel Use'!$B$34:$B$41,0),MATCH('BIFUbC-natural-gas'!B$1,'Future Fuel Use'!$C$1:$AM$1,0))</f>
        <v>1173397594560</v>
      </c>
      <c r="C6" s="4">
        <f>INDEX('Future Fuel Use'!$C$34:$AM$41,MATCH('BIFUbC-natural-gas'!$A6,'Future Fuel Use'!$B$34:$B$41,0),MATCH('BIFUbC-natural-gas'!C$1,'Future Fuel Use'!$C$1:$AM$1,0))</f>
        <v>1172412374077.582</v>
      </c>
      <c r="D6" s="4">
        <f>INDEX('Future Fuel Use'!$C$34:$AM$41,MATCH('BIFUbC-natural-gas'!$A6,'Future Fuel Use'!$B$34:$B$41,0),MATCH('BIFUbC-natural-gas'!D$1,'Future Fuel Use'!$C$1:$AM$1,0))</f>
        <v>1189161122278.6897</v>
      </c>
      <c r="E6" s="4">
        <f>INDEX('Future Fuel Use'!$C$34:$AM$41,MATCH('BIFUbC-natural-gas'!$A6,'Future Fuel Use'!$B$34:$B$41,0),MATCH('BIFUbC-natural-gas'!E$1,'Future Fuel Use'!$C$1:$AM$1,0))</f>
        <v>1205909870479.7998</v>
      </c>
      <c r="F6" s="4">
        <f>INDEX('Future Fuel Use'!$C$34:$AM$41,MATCH('BIFUbC-natural-gas'!$A6,'Future Fuel Use'!$B$34:$B$41,0),MATCH('BIFUbC-natural-gas'!F$1,'Future Fuel Use'!$C$1:$AM$1,0))</f>
        <v>1222658618680.9041</v>
      </c>
      <c r="G6" s="4">
        <f>INDEX('Future Fuel Use'!$C$34:$AM$41,MATCH('BIFUbC-natural-gas'!$A6,'Future Fuel Use'!$B$34:$B$41,0),MATCH('BIFUbC-natural-gas'!G$1,'Future Fuel Use'!$C$1:$AM$1,0))</f>
        <v>1239407366882.0139</v>
      </c>
      <c r="H6" s="4">
        <f>INDEX('Future Fuel Use'!$C$34:$AM$41,MATCH('BIFUbC-natural-gas'!$A6,'Future Fuel Use'!$B$34:$B$41,0),MATCH('BIFUbC-natural-gas'!H$1,'Future Fuel Use'!$C$1:$AM$1,0))</f>
        <v>1256156115083.1238</v>
      </c>
      <c r="I6" s="4">
        <f>INDEX('Future Fuel Use'!$C$34:$AM$41,MATCH('BIFUbC-natural-gas'!$A6,'Future Fuel Use'!$B$34:$B$41,0),MATCH('BIFUbC-natural-gas'!I$1,'Future Fuel Use'!$C$1:$AM$1,0))</f>
        <v>1261082217495.2156</v>
      </c>
      <c r="J6" s="4">
        <f>INDEX('Future Fuel Use'!$C$34:$AM$41,MATCH('BIFUbC-natural-gas'!$A6,'Future Fuel Use'!$B$34:$B$41,0),MATCH('BIFUbC-natural-gas'!J$1,'Future Fuel Use'!$C$1:$AM$1,0))</f>
        <v>1266008319907.3062</v>
      </c>
      <c r="K6" s="4">
        <f>INDEX('Future Fuel Use'!$C$34:$AM$41,MATCH('BIFUbC-natural-gas'!$A6,'Future Fuel Use'!$B$34:$B$41,0),MATCH('BIFUbC-natural-gas'!K$1,'Future Fuel Use'!$C$1:$AM$1,0))</f>
        <v>1270934422319.3965</v>
      </c>
      <c r="L6" s="4">
        <f>INDEX('Future Fuel Use'!$C$34:$AM$41,MATCH('BIFUbC-natural-gas'!$A6,'Future Fuel Use'!$B$34:$B$41,0),MATCH('BIFUbC-natural-gas'!L$1,'Future Fuel Use'!$C$1:$AM$1,0))</f>
        <v>1275860524731.4868</v>
      </c>
      <c r="M6" s="4">
        <f>INDEX('Future Fuel Use'!$C$34:$AM$41,MATCH('BIFUbC-natural-gas'!$A6,'Future Fuel Use'!$B$34:$B$41,0),MATCH('BIFUbC-natural-gas'!M$1,'Future Fuel Use'!$C$1:$AM$1,0))</f>
        <v>1280786627143.5771</v>
      </c>
      <c r="N6" s="4">
        <f>INDEX('Future Fuel Use'!$C$34:$AM$41,MATCH('BIFUbC-natural-gas'!$A6,'Future Fuel Use'!$B$34:$B$41,0),MATCH('BIFUbC-natural-gas'!N$1,'Future Fuel Use'!$C$1:$AM$1,0))</f>
        <v>1290638831967.761</v>
      </c>
      <c r="O6" s="4">
        <f>INDEX('Future Fuel Use'!$C$34:$AM$41,MATCH('BIFUbC-natural-gas'!$A6,'Future Fuel Use'!$B$34:$B$41,0),MATCH('BIFUbC-natural-gas'!O$1,'Future Fuel Use'!$C$1:$AM$1,0))</f>
        <v>1300491036791.9417</v>
      </c>
      <c r="P6" s="4">
        <f>INDEX('Future Fuel Use'!$C$34:$AM$41,MATCH('BIFUbC-natural-gas'!$A6,'Future Fuel Use'!$B$34:$B$41,0),MATCH('BIFUbC-natural-gas'!P$1,'Future Fuel Use'!$C$1:$AM$1,0))</f>
        <v>1310343241616.1226</v>
      </c>
      <c r="Q6" s="4">
        <f>INDEX('Future Fuel Use'!$C$34:$AM$41,MATCH('BIFUbC-natural-gas'!$A6,'Future Fuel Use'!$B$34:$B$41,0),MATCH('BIFUbC-natural-gas'!Q$1,'Future Fuel Use'!$C$1:$AM$1,0))</f>
        <v>1320195446440.3032</v>
      </c>
      <c r="R6" s="4">
        <f>INDEX('Future Fuel Use'!$C$34:$AM$41,MATCH('BIFUbC-natural-gas'!$A6,'Future Fuel Use'!$B$34:$B$41,0),MATCH('BIFUbC-natural-gas'!R$1,'Future Fuel Use'!$C$1:$AM$1,0))</f>
        <v>1330047651264.4841</v>
      </c>
      <c r="S6" s="4">
        <f>INDEX('Future Fuel Use'!$C$34:$AM$41,MATCH('BIFUbC-natural-gas'!$A6,'Future Fuel Use'!$B$34:$B$41,0),MATCH('BIFUbC-natural-gas'!S$1,'Future Fuel Use'!$C$1:$AM$1,0))</f>
        <v>1338914635606.2476</v>
      </c>
      <c r="T6" s="4">
        <f>INDEX('Future Fuel Use'!$C$34:$AM$41,MATCH('BIFUbC-natural-gas'!$A6,'Future Fuel Use'!$B$34:$B$41,0),MATCH('BIFUbC-natural-gas'!T$1,'Future Fuel Use'!$C$1:$AM$1,0))</f>
        <v>1347781619948.011</v>
      </c>
      <c r="U6" s="4">
        <f>INDEX('Future Fuel Use'!$C$34:$AM$41,MATCH('BIFUbC-natural-gas'!$A6,'Future Fuel Use'!$B$34:$B$41,0),MATCH('BIFUbC-natural-gas'!U$1,'Future Fuel Use'!$C$1:$AM$1,0))</f>
        <v>1356648604289.7747</v>
      </c>
      <c r="V6" s="4">
        <f>INDEX('Future Fuel Use'!$C$34:$AM$41,MATCH('BIFUbC-natural-gas'!$A6,'Future Fuel Use'!$B$34:$B$41,0),MATCH('BIFUbC-natural-gas'!V$1,'Future Fuel Use'!$C$1:$AM$1,0))</f>
        <v>1365515588631.5383</v>
      </c>
      <c r="W6" s="4">
        <f>INDEX('Future Fuel Use'!$C$34:$AM$41,MATCH('BIFUbC-natural-gas'!$A6,'Future Fuel Use'!$B$34:$B$41,0),MATCH('BIFUbC-natural-gas'!W$1,'Future Fuel Use'!$C$1:$AM$1,0))</f>
        <v>1374382572973.3018</v>
      </c>
      <c r="X6" s="4">
        <f>INDEX('Future Fuel Use'!$C$34:$AM$41,MATCH('BIFUbC-natural-gas'!$A6,'Future Fuel Use'!$B$34:$B$41,0),MATCH('BIFUbC-natural-gas'!X$1,'Future Fuel Use'!$C$1:$AM$1,0))</f>
        <v>1379308675385.3923</v>
      </c>
      <c r="Y6" s="4">
        <f>INDEX('Future Fuel Use'!$C$34:$AM$41,MATCH('BIFUbC-natural-gas'!$A6,'Future Fuel Use'!$B$34:$B$41,0),MATCH('BIFUbC-natural-gas'!Y$1,'Future Fuel Use'!$C$1:$AM$1,0))</f>
        <v>1384234777797.4827</v>
      </c>
      <c r="Z6" s="4">
        <f>INDEX('Future Fuel Use'!$C$34:$AM$41,MATCH('BIFUbC-natural-gas'!$A6,'Future Fuel Use'!$B$34:$B$41,0),MATCH('BIFUbC-natural-gas'!Z$1,'Future Fuel Use'!$C$1:$AM$1,0))</f>
        <v>1389160880209.573</v>
      </c>
      <c r="AA6" s="4">
        <f>INDEX('Future Fuel Use'!$C$34:$AM$41,MATCH('BIFUbC-natural-gas'!$A6,'Future Fuel Use'!$B$34:$B$41,0),MATCH('BIFUbC-natural-gas'!AA$1,'Future Fuel Use'!$C$1:$AM$1,0))</f>
        <v>1394086982621.6636</v>
      </c>
      <c r="AB6" s="4">
        <f>INDEX('Future Fuel Use'!$C$34:$AM$41,MATCH('BIFUbC-natural-gas'!$A6,'Future Fuel Use'!$B$34:$B$41,0),MATCH('BIFUbC-natural-gas'!AB$1,'Future Fuel Use'!$C$1:$AM$1,0))</f>
        <v>1399013085033.7539</v>
      </c>
      <c r="AC6" s="4">
        <f>INDEX('Future Fuel Use'!$C$34:$AM$41,MATCH('BIFUbC-natural-gas'!$A6,'Future Fuel Use'!$B$34:$B$41,0),MATCH('BIFUbC-natural-gas'!AC$1,'Future Fuel Use'!$C$1:$AM$1,0))</f>
        <v>1399998305516.1716</v>
      </c>
      <c r="AD6" s="4">
        <f>INDEX('Future Fuel Use'!$C$34:$AM$41,MATCH('BIFUbC-natural-gas'!$A6,'Future Fuel Use'!$B$34:$B$41,0),MATCH('BIFUbC-natural-gas'!AD$1,'Future Fuel Use'!$C$1:$AM$1,0))</f>
        <v>1400983525998.5896</v>
      </c>
      <c r="AE6" s="4">
        <f>INDEX('Future Fuel Use'!$C$34:$AM$41,MATCH('BIFUbC-natural-gas'!$A6,'Future Fuel Use'!$B$34:$B$41,0),MATCH('BIFUbC-natural-gas'!AE$1,'Future Fuel Use'!$C$1:$AM$1,0))</f>
        <v>1401968746481.0078</v>
      </c>
      <c r="AF6" s="4">
        <f>INDEX('Future Fuel Use'!$C$34:$AM$41,MATCH('BIFUbC-natural-gas'!$A6,'Future Fuel Use'!$B$34:$B$41,0),MATCH('BIFUbC-natural-gas'!AF$1,'Future Fuel Use'!$C$1:$AM$1,0))</f>
        <v>1402953966963.4263</v>
      </c>
      <c r="AG6" s="4">
        <f>INDEX('Future Fuel Use'!$C$34:$AM$41,MATCH('BIFUbC-natural-gas'!$A6,'Future Fuel Use'!$B$34:$B$41,0),MATCH('BIFUbC-natural-gas'!AG$1,'Future Fuel Use'!$C$1:$AM$1,0))</f>
        <v>1403939187445.844</v>
      </c>
      <c r="AH6" s="4">
        <f>INDEX('Future Fuel Use'!$C$34:$AM$41,MATCH('BIFUbC-natural-gas'!$A6,'Future Fuel Use'!$B$34:$B$41,0),MATCH('BIFUbC-natural-gas'!AH$1,'Future Fuel Use'!$C$1:$AM$1,0))</f>
        <v>1393101762139.2434</v>
      </c>
      <c r="AI6" s="4">
        <f>INDEX('Future Fuel Use'!$C$34:$AM$41,MATCH('BIFUbC-natural-gas'!$A6,'Future Fuel Use'!$B$34:$B$41,0),MATCH('BIFUbC-natural-gas'!AI$1,'Future Fuel Use'!$C$1:$AM$1,0))</f>
        <v>1382264336832.6455</v>
      </c>
      <c r="AJ6" s="4">
        <f>INDEX('Future Fuel Use'!$C$34:$AM$41,MATCH('BIFUbC-natural-gas'!$A6,'Future Fuel Use'!$B$34:$B$41,0),MATCH('BIFUbC-natural-gas'!AJ$1,'Future Fuel Use'!$C$1:$AM$1,0))</f>
        <v>1371426911526.0444</v>
      </c>
      <c r="AK6" s="4">
        <f>INDEX('Future Fuel Use'!$C$34:$AM$41,MATCH('BIFUbC-natural-gas'!$A6,'Future Fuel Use'!$B$34:$B$41,0),MATCH('BIFUbC-natural-gas'!AK$1,'Future Fuel Use'!$C$1:$AM$1,0))</f>
        <v>1360589486219.4436</v>
      </c>
      <c r="AL6" s="4">
        <f>INDEX('Future Fuel Use'!$C$34:$AM$41,MATCH('BIFUbC-natural-gas'!$A6,'Future Fuel Use'!$B$34:$B$41,0),MATCH('BIFUbC-natural-gas'!AL$1,'Future Fuel Use'!$C$1:$AM$1,0))</f>
        <v>1349752060912.8457</v>
      </c>
    </row>
    <row r="7" spans="1:38">
      <c r="A7" s="4" t="s">
        <v>9</v>
      </c>
      <c r="B7" s="4">
        <f>INDEX('Future Fuel Use'!$C$34:$AM$41,MATCH('BIFUbC-natural-gas'!$A7,'Future Fuel Use'!$B$34:$B$41,0),MATCH('BIFUbC-natural-gas'!B$1,'Future Fuel Use'!$C$1:$AM$1,0))</f>
        <v>2732556756960</v>
      </c>
      <c r="C7" s="4">
        <f>INDEX('Future Fuel Use'!$C$34:$AM$41,MATCH('BIFUbC-natural-gas'!$A7,'Future Fuel Use'!$B$34:$B$41,0),MATCH('BIFUbC-natural-gas'!C$1,'Future Fuel Use'!$C$1:$AM$1,0))</f>
        <v>2730262418792.9478</v>
      </c>
      <c r="D7" s="4">
        <f>INDEX('Future Fuel Use'!$C$34:$AM$41,MATCH('BIFUbC-natural-gas'!$A7,'Future Fuel Use'!$B$34:$B$41,0),MATCH('BIFUbC-natural-gas'!D$1,'Future Fuel Use'!$C$1:$AM$1,0))</f>
        <v>2769266167632.8457</v>
      </c>
      <c r="E7" s="4">
        <f>INDEX('Future Fuel Use'!$C$34:$AM$41,MATCH('BIFUbC-natural-gas'!$A7,'Future Fuel Use'!$B$34:$B$41,0),MATCH('BIFUbC-natural-gas'!E$1,'Future Fuel Use'!$C$1:$AM$1,0))</f>
        <v>2808269916472.7485</v>
      </c>
      <c r="F7" s="4">
        <f>INDEX('Future Fuel Use'!$C$34:$AM$41,MATCH('BIFUbC-natural-gas'!$A7,'Future Fuel Use'!$B$34:$B$41,0),MATCH('BIFUbC-natural-gas'!F$1,'Future Fuel Use'!$C$1:$AM$1,0))</f>
        <v>2847273665312.6382</v>
      </c>
      <c r="G7" s="4">
        <f>INDEX('Future Fuel Use'!$C$34:$AM$41,MATCH('BIFUbC-natural-gas'!$A7,'Future Fuel Use'!$B$34:$B$41,0),MATCH('BIFUbC-natural-gas'!G$1,'Future Fuel Use'!$C$1:$AM$1,0))</f>
        <v>2886277414152.5415</v>
      </c>
      <c r="H7" s="4">
        <f>INDEX('Future Fuel Use'!$C$34:$AM$41,MATCH('BIFUbC-natural-gas'!$A7,'Future Fuel Use'!$B$34:$B$41,0),MATCH('BIFUbC-natural-gas'!H$1,'Future Fuel Use'!$C$1:$AM$1,0))</f>
        <v>2925281162992.4438</v>
      </c>
      <c r="I7" s="4">
        <f>INDEX('Future Fuel Use'!$C$34:$AM$41,MATCH('BIFUbC-natural-gas'!$A7,'Future Fuel Use'!$B$34:$B$41,0),MATCH('BIFUbC-natural-gas'!I$1,'Future Fuel Use'!$C$1:$AM$1,0))</f>
        <v>2936752853827.7114</v>
      </c>
      <c r="J7" s="4">
        <f>INDEX('Future Fuel Use'!$C$34:$AM$41,MATCH('BIFUbC-natural-gas'!$A7,'Future Fuel Use'!$B$34:$B$41,0),MATCH('BIFUbC-natural-gas'!J$1,'Future Fuel Use'!$C$1:$AM$1,0))</f>
        <v>2948224544662.9751</v>
      </c>
      <c r="K7" s="4">
        <f>INDEX('Future Fuel Use'!$C$34:$AM$41,MATCH('BIFUbC-natural-gas'!$A7,'Future Fuel Use'!$B$34:$B$41,0),MATCH('BIFUbC-natural-gas'!K$1,'Future Fuel Use'!$C$1:$AM$1,0))</f>
        <v>2959696235498.2393</v>
      </c>
      <c r="L7" s="4">
        <f>INDEX('Future Fuel Use'!$C$34:$AM$41,MATCH('BIFUbC-natural-gas'!$A7,'Future Fuel Use'!$B$34:$B$41,0),MATCH('BIFUbC-natural-gas'!L$1,'Future Fuel Use'!$C$1:$AM$1,0))</f>
        <v>2971167926333.5029</v>
      </c>
      <c r="M7" s="4">
        <f>INDEX('Future Fuel Use'!$C$34:$AM$41,MATCH('BIFUbC-natural-gas'!$A7,'Future Fuel Use'!$B$34:$B$41,0),MATCH('BIFUbC-natural-gas'!M$1,'Future Fuel Use'!$C$1:$AM$1,0))</f>
        <v>2982639617168.7666</v>
      </c>
      <c r="N7" s="4">
        <f>INDEX('Future Fuel Use'!$C$34:$AM$41,MATCH('BIFUbC-natural-gas'!$A7,'Future Fuel Use'!$B$34:$B$41,0),MATCH('BIFUbC-natural-gas'!N$1,'Future Fuel Use'!$C$1:$AM$1,0))</f>
        <v>3005582998839.3013</v>
      </c>
      <c r="O7" s="4">
        <f>INDEX('Future Fuel Use'!$C$34:$AM$41,MATCH('BIFUbC-natural-gas'!$A7,'Future Fuel Use'!$B$34:$B$41,0),MATCH('BIFUbC-natural-gas'!O$1,'Future Fuel Use'!$C$1:$AM$1,0))</f>
        <v>3028526380509.8286</v>
      </c>
      <c r="P7" s="4">
        <f>INDEX('Future Fuel Use'!$C$34:$AM$41,MATCH('BIFUbC-natural-gas'!$A7,'Future Fuel Use'!$B$34:$B$41,0),MATCH('BIFUbC-natural-gas'!P$1,'Future Fuel Use'!$C$1:$AM$1,0))</f>
        <v>3051469762180.3564</v>
      </c>
      <c r="Q7" s="4">
        <f>INDEX('Future Fuel Use'!$C$34:$AM$41,MATCH('BIFUbC-natural-gas'!$A7,'Future Fuel Use'!$B$34:$B$41,0),MATCH('BIFUbC-natural-gas'!Q$1,'Future Fuel Use'!$C$1:$AM$1,0))</f>
        <v>3074413143850.8838</v>
      </c>
      <c r="R7" s="4">
        <f>INDEX('Future Fuel Use'!$C$34:$AM$41,MATCH('BIFUbC-natural-gas'!$A7,'Future Fuel Use'!$B$34:$B$41,0),MATCH('BIFUbC-natural-gas'!R$1,'Future Fuel Use'!$C$1:$AM$1,0))</f>
        <v>3097356525521.4116</v>
      </c>
      <c r="S7" s="4">
        <f>INDEX('Future Fuel Use'!$C$34:$AM$41,MATCH('BIFUbC-natural-gas'!$A7,'Future Fuel Use'!$B$34:$B$41,0),MATCH('BIFUbC-natural-gas'!S$1,'Future Fuel Use'!$C$1:$AM$1,0))</f>
        <v>3118005569024.8882</v>
      </c>
      <c r="T7" s="4">
        <f>INDEX('Future Fuel Use'!$C$34:$AM$41,MATCH('BIFUbC-natural-gas'!$A7,'Future Fuel Use'!$B$34:$B$41,0),MATCH('BIFUbC-natural-gas'!T$1,'Future Fuel Use'!$C$1:$AM$1,0))</f>
        <v>3138654612528.3652</v>
      </c>
      <c r="U7" s="4">
        <f>INDEX('Future Fuel Use'!$C$34:$AM$41,MATCH('BIFUbC-natural-gas'!$A7,'Future Fuel Use'!$B$34:$B$41,0),MATCH('BIFUbC-natural-gas'!U$1,'Future Fuel Use'!$C$1:$AM$1,0))</f>
        <v>3159303656031.8418</v>
      </c>
      <c r="V7" s="4">
        <f>INDEX('Future Fuel Use'!$C$34:$AM$41,MATCH('BIFUbC-natural-gas'!$A7,'Future Fuel Use'!$B$34:$B$41,0),MATCH('BIFUbC-natural-gas'!V$1,'Future Fuel Use'!$C$1:$AM$1,0))</f>
        <v>3179952699535.3193</v>
      </c>
      <c r="W7" s="4">
        <f>INDEX('Future Fuel Use'!$C$34:$AM$41,MATCH('BIFUbC-natural-gas'!$A7,'Future Fuel Use'!$B$34:$B$41,0),MATCH('BIFUbC-natural-gas'!W$1,'Future Fuel Use'!$C$1:$AM$1,0))</f>
        <v>3200601743038.7959</v>
      </c>
      <c r="X7" s="4">
        <f>INDEX('Future Fuel Use'!$C$34:$AM$41,MATCH('BIFUbC-natural-gas'!$A7,'Future Fuel Use'!$B$34:$B$41,0),MATCH('BIFUbC-natural-gas'!X$1,'Future Fuel Use'!$C$1:$AM$1,0))</f>
        <v>3212073433874.0596</v>
      </c>
      <c r="Y7" s="4">
        <f>INDEX('Future Fuel Use'!$C$34:$AM$41,MATCH('BIFUbC-natural-gas'!$A7,'Future Fuel Use'!$B$34:$B$41,0),MATCH('BIFUbC-natural-gas'!Y$1,'Future Fuel Use'!$C$1:$AM$1,0))</f>
        <v>3223545124709.3237</v>
      </c>
      <c r="Z7" s="4">
        <f>INDEX('Future Fuel Use'!$C$34:$AM$41,MATCH('BIFUbC-natural-gas'!$A7,'Future Fuel Use'!$B$34:$B$41,0),MATCH('BIFUbC-natural-gas'!Z$1,'Future Fuel Use'!$C$1:$AM$1,0))</f>
        <v>3235016815544.5874</v>
      </c>
      <c r="AA7" s="4">
        <f>INDEX('Future Fuel Use'!$C$34:$AM$41,MATCH('BIFUbC-natural-gas'!$A7,'Future Fuel Use'!$B$34:$B$41,0),MATCH('BIFUbC-natural-gas'!AA$1,'Future Fuel Use'!$C$1:$AM$1,0))</f>
        <v>3246488506379.8511</v>
      </c>
      <c r="AB7" s="4">
        <f>INDEX('Future Fuel Use'!$C$34:$AM$41,MATCH('BIFUbC-natural-gas'!$A7,'Future Fuel Use'!$B$34:$B$41,0),MATCH('BIFUbC-natural-gas'!AB$1,'Future Fuel Use'!$C$1:$AM$1,0))</f>
        <v>3257960197215.1152</v>
      </c>
      <c r="AC7" s="4">
        <f>INDEX('Future Fuel Use'!$C$34:$AM$41,MATCH('BIFUbC-natural-gas'!$A7,'Future Fuel Use'!$B$34:$B$41,0),MATCH('BIFUbC-natural-gas'!AC$1,'Future Fuel Use'!$C$1:$AM$1,0))</f>
        <v>3260254535382.167</v>
      </c>
      <c r="AD7" s="4">
        <f>INDEX('Future Fuel Use'!$C$34:$AM$41,MATCH('BIFUbC-natural-gas'!$A7,'Future Fuel Use'!$B$34:$B$41,0),MATCH('BIFUbC-natural-gas'!AD$1,'Future Fuel Use'!$C$1:$AM$1,0))</f>
        <v>3262548873549.2192</v>
      </c>
      <c r="AE7" s="4">
        <f>INDEX('Future Fuel Use'!$C$34:$AM$41,MATCH('BIFUbC-natural-gas'!$A7,'Future Fuel Use'!$B$34:$B$41,0),MATCH('BIFUbC-natural-gas'!AE$1,'Future Fuel Use'!$C$1:$AM$1,0))</f>
        <v>3264843211716.2729</v>
      </c>
      <c r="AF7" s="4">
        <f>INDEX('Future Fuel Use'!$C$34:$AM$41,MATCH('BIFUbC-natural-gas'!$A7,'Future Fuel Use'!$B$34:$B$41,0),MATCH('BIFUbC-natural-gas'!AF$1,'Future Fuel Use'!$C$1:$AM$1,0))</f>
        <v>3267137549883.3262</v>
      </c>
      <c r="AG7" s="4">
        <f>INDEX('Future Fuel Use'!$C$34:$AM$41,MATCH('BIFUbC-natural-gas'!$A7,'Future Fuel Use'!$B$34:$B$41,0),MATCH('BIFUbC-natural-gas'!AG$1,'Future Fuel Use'!$C$1:$AM$1,0))</f>
        <v>3269431888050.3784</v>
      </c>
      <c r="AH7" s="4">
        <f>INDEX('Future Fuel Use'!$C$34:$AM$41,MATCH('BIFUbC-natural-gas'!$A7,'Future Fuel Use'!$B$34:$B$41,0),MATCH('BIFUbC-natural-gas'!AH$1,'Future Fuel Use'!$C$1:$AM$1,0))</f>
        <v>3244194168212.7935</v>
      </c>
      <c r="AI7" s="4">
        <f>INDEX('Future Fuel Use'!$C$34:$AM$41,MATCH('BIFUbC-natural-gas'!$A7,'Future Fuel Use'!$B$34:$B$41,0),MATCH('BIFUbC-natural-gas'!AI$1,'Future Fuel Use'!$C$1:$AM$1,0))</f>
        <v>3218956448375.2158</v>
      </c>
      <c r="AJ7" s="4">
        <f>INDEX('Future Fuel Use'!$C$34:$AM$41,MATCH('BIFUbC-natural-gas'!$A7,'Future Fuel Use'!$B$34:$B$41,0),MATCH('BIFUbC-natural-gas'!AJ$1,'Future Fuel Use'!$C$1:$AM$1,0))</f>
        <v>3193718728537.6304</v>
      </c>
      <c r="AK7" s="4">
        <f>INDEX('Future Fuel Use'!$C$34:$AM$41,MATCH('BIFUbC-natural-gas'!$A7,'Future Fuel Use'!$B$34:$B$41,0),MATCH('BIFUbC-natural-gas'!AK$1,'Future Fuel Use'!$C$1:$AM$1,0))</f>
        <v>3168481008700.0449</v>
      </c>
      <c r="AL7" s="4">
        <f>INDEX('Future Fuel Use'!$C$34:$AM$41,MATCH('BIFUbC-natural-gas'!$A7,'Future Fuel Use'!$B$34:$B$41,0),MATCH('BIFUbC-natural-gas'!AL$1,'Future Fuel Use'!$C$1:$AM$1,0))</f>
        <v>3143243288862.4668</v>
      </c>
    </row>
    <row r="8" spans="1:38">
      <c r="A8" s="4" t="s">
        <v>11</v>
      </c>
      <c r="B8" s="4">
        <f>INDEX('Future Fuel Use'!$C$34:$AM$41,MATCH('BIFUbC-natural-gas'!$A8,'Future Fuel Use'!$B$34:$B$41,0),MATCH('BIFUbC-natural-gas'!B$1,'Future Fuel Use'!$C$1:$AM$1,0))</f>
        <v>4052866005120</v>
      </c>
      <c r="C8" s="4">
        <f>INDEX('Future Fuel Use'!$C$34:$AM$41,MATCH('BIFUbC-natural-gas'!$A8,'Future Fuel Use'!$B$34:$B$41,0),MATCH('BIFUbC-natural-gas'!C$1,'Future Fuel Use'!$C$1:$AM$1,0))</f>
        <v>3906376872404.8481</v>
      </c>
      <c r="D8" s="4">
        <f>INDEX('Future Fuel Use'!$C$34:$AM$41,MATCH('BIFUbC-natural-gas'!$A8,'Future Fuel Use'!$B$34:$B$41,0),MATCH('BIFUbC-natural-gas'!D$1,'Future Fuel Use'!$C$1:$AM$1,0))</f>
        <v>3808717450594.7119</v>
      </c>
      <c r="E8" s="4">
        <f>INDEX('Future Fuel Use'!$C$34:$AM$41,MATCH('BIFUbC-natural-gas'!$A8,'Future Fuel Use'!$B$34:$B$41,0),MATCH('BIFUbC-natural-gas'!E$1,'Future Fuel Use'!$C$1:$AM$1,0))</f>
        <v>3711058028784.5762</v>
      </c>
      <c r="F8" s="4">
        <f>INDEX('Future Fuel Use'!$C$34:$AM$41,MATCH('BIFUbC-natural-gas'!$A8,'Future Fuel Use'!$B$34:$B$41,0),MATCH('BIFUbC-natural-gas'!F$1,'Future Fuel Use'!$C$1:$AM$1,0))</f>
        <v>3613398606974.4751</v>
      </c>
      <c r="G8" s="4">
        <f>INDEX('Future Fuel Use'!$C$34:$AM$41,MATCH('BIFUbC-natural-gas'!$A8,'Future Fuel Use'!$B$34:$B$41,0),MATCH('BIFUbC-natural-gas'!G$1,'Future Fuel Use'!$C$1:$AM$1,0))</f>
        <v>3515739185164.3394</v>
      </c>
      <c r="H8" s="4">
        <f>INDEX('Future Fuel Use'!$C$34:$AM$41,MATCH('BIFUbC-natural-gas'!$A8,'Future Fuel Use'!$B$34:$B$41,0),MATCH('BIFUbC-natural-gas'!H$1,'Future Fuel Use'!$C$1:$AM$1,0))</f>
        <v>3418079763354.2378</v>
      </c>
      <c r="I8" s="4">
        <f>INDEX('Future Fuel Use'!$C$34:$AM$41,MATCH('BIFUbC-natural-gas'!$A8,'Future Fuel Use'!$B$34:$B$41,0),MATCH('BIFUbC-natural-gas'!I$1,'Future Fuel Use'!$C$1:$AM$1,0))</f>
        <v>3320420341544.1016</v>
      </c>
      <c r="J8" s="4">
        <f>INDEX('Future Fuel Use'!$C$34:$AM$41,MATCH('BIFUbC-natural-gas'!$A8,'Future Fuel Use'!$B$34:$B$41,0),MATCH('BIFUbC-natural-gas'!J$1,'Future Fuel Use'!$C$1:$AM$1,0))</f>
        <v>3222760919734.0005</v>
      </c>
      <c r="K8" s="4">
        <f>INDEX('Future Fuel Use'!$C$34:$AM$41,MATCH('BIFUbC-natural-gas'!$A8,'Future Fuel Use'!$B$34:$B$41,0),MATCH('BIFUbC-natural-gas'!K$1,'Future Fuel Use'!$C$1:$AM$1,0))</f>
        <v>3125101497923.8647</v>
      </c>
      <c r="L8" s="4">
        <f>INDEX('Future Fuel Use'!$C$34:$AM$41,MATCH('BIFUbC-natural-gas'!$A8,'Future Fuel Use'!$B$34:$B$41,0),MATCH('BIFUbC-natural-gas'!L$1,'Future Fuel Use'!$C$1:$AM$1,0))</f>
        <v>3027442076113.7285</v>
      </c>
      <c r="M8" s="4">
        <f>INDEX('Future Fuel Use'!$C$34:$AM$41,MATCH('BIFUbC-natural-gas'!$A8,'Future Fuel Use'!$B$34:$B$41,0),MATCH('BIFUbC-natural-gas'!M$1,'Future Fuel Use'!$C$1:$AM$1,0))</f>
        <v>2929782654303.6274</v>
      </c>
      <c r="N8" s="4">
        <f>INDEX('Future Fuel Use'!$C$34:$AM$41,MATCH('BIFUbC-natural-gas'!$A8,'Future Fuel Use'!$B$34:$B$41,0),MATCH('BIFUbC-natural-gas'!N$1,'Future Fuel Use'!$C$1:$AM$1,0))</f>
        <v>2905367798851.085</v>
      </c>
      <c r="O8" s="4">
        <f>INDEX('Future Fuel Use'!$C$34:$AM$41,MATCH('BIFUbC-natural-gas'!$A8,'Future Fuel Use'!$B$34:$B$41,0),MATCH('BIFUbC-natural-gas'!O$1,'Future Fuel Use'!$C$1:$AM$1,0))</f>
        <v>2880952943398.5596</v>
      </c>
      <c r="P8" s="4">
        <f>INDEX('Future Fuel Use'!$C$34:$AM$41,MATCH('BIFUbC-natural-gas'!$A8,'Future Fuel Use'!$B$34:$B$41,0),MATCH('BIFUbC-natural-gas'!P$1,'Future Fuel Use'!$C$1:$AM$1,0))</f>
        <v>2856538087946.0254</v>
      </c>
      <c r="Q8" s="4">
        <f>INDEX('Future Fuel Use'!$C$34:$AM$41,MATCH('BIFUbC-natural-gas'!$A8,'Future Fuel Use'!$B$34:$B$41,0),MATCH('BIFUbC-natural-gas'!Q$1,'Future Fuel Use'!$C$1:$AM$1,0))</f>
        <v>2832123232493.5</v>
      </c>
      <c r="R8" s="4">
        <f>INDEX('Future Fuel Use'!$C$34:$AM$41,MATCH('BIFUbC-natural-gas'!$A8,'Future Fuel Use'!$B$34:$B$41,0),MATCH('BIFUbC-natural-gas'!R$1,'Future Fuel Use'!$C$1:$AM$1,0))</f>
        <v>2807708377040.9663</v>
      </c>
      <c r="S8" s="4">
        <f>INDEX('Future Fuel Use'!$C$34:$AM$41,MATCH('BIFUbC-natural-gas'!$A8,'Future Fuel Use'!$B$34:$B$41,0),MATCH('BIFUbC-natural-gas'!S$1,'Future Fuel Use'!$C$1:$AM$1,0))</f>
        <v>2758878666135.8984</v>
      </c>
      <c r="T8" s="4">
        <f>INDEX('Future Fuel Use'!$C$34:$AM$41,MATCH('BIFUbC-natural-gas'!$A8,'Future Fuel Use'!$B$34:$B$41,0),MATCH('BIFUbC-natural-gas'!T$1,'Future Fuel Use'!$C$1:$AM$1,0))</f>
        <v>2710048955230.8472</v>
      </c>
      <c r="U8" s="4">
        <f>INDEX('Future Fuel Use'!$C$34:$AM$41,MATCH('BIFUbC-natural-gas'!$A8,'Future Fuel Use'!$B$34:$B$41,0),MATCH('BIFUbC-natural-gas'!U$1,'Future Fuel Use'!$C$1:$AM$1,0))</f>
        <v>2661219244325.7798</v>
      </c>
      <c r="V8" s="4">
        <f>INDEX('Future Fuel Use'!$C$34:$AM$41,MATCH('BIFUbC-natural-gas'!$A8,'Future Fuel Use'!$B$34:$B$41,0),MATCH('BIFUbC-natural-gas'!V$1,'Future Fuel Use'!$C$1:$AM$1,0))</f>
        <v>2612389533420.729</v>
      </c>
      <c r="W8" s="4">
        <f>INDEX('Future Fuel Use'!$C$34:$AM$41,MATCH('BIFUbC-natural-gas'!$A8,'Future Fuel Use'!$B$34:$B$41,0),MATCH('BIFUbC-natural-gas'!W$1,'Future Fuel Use'!$C$1:$AM$1,0))</f>
        <v>2563559822515.6606</v>
      </c>
      <c r="X8" s="4">
        <f>INDEX('Future Fuel Use'!$C$34:$AM$41,MATCH('BIFUbC-natural-gas'!$A8,'Future Fuel Use'!$B$34:$B$41,0),MATCH('BIFUbC-natural-gas'!X$1,'Future Fuel Use'!$C$1:$AM$1,0))</f>
        <v>2539144967063.1357</v>
      </c>
      <c r="Y8" s="4">
        <f>INDEX('Future Fuel Use'!$C$34:$AM$41,MATCH('BIFUbC-natural-gas'!$A8,'Future Fuel Use'!$B$34:$B$41,0),MATCH('BIFUbC-natural-gas'!Y$1,'Future Fuel Use'!$C$1:$AM$1,0))</f>
        <v>2514730111610.6016</v>
      </c>
      <c r="Z8" s="4">
        <f>INDEX('Future Fuel Use'!$C$34:$AM$41,MATCH('BIFUbC-natural-gas'!$A8,'Future Fuel Use'!$B$34:$B$41,0),MATCH('BIFUbC-natural-gas'!Z$1,'Future Fuel Use'!$C$1:$AM$1,0))</f>
        <v>2490315256158.0762</v>
      </c>
      <c r="AA8" s="4">
        <f>INDEX('Future Fuel Use'!$C$34:$AM$41,MATCH('BIFUbC-natural-gas'!$A8,'Future Fuel Use'!$B$34:$B$41,0),MATCH('BIFUbC-natural-gas'!AA$1,'Future Fuel Use'!$C$1:$AM$1,0))</f>
        <v>2465900400705.542</v>
      </c>
      <c r="AB8" s="4">
        <f>INDEX('Future Fuel Use'!$C$34:$AM$41,MATCH('BIFUbC-natural-gas'!$A8,'Future Fuel Use'!$B$34:$B$41,0),MATCH('BIFUbC-natural-gas'!AB$1,'Future Fuel Use'!$C$1:$AM$1,0))</f>
        <v>2441485545253.0083</v>
      </c>
      <c r="AC8" s="4">
        <f>INDEX('Future Fuel Use'!$C$34:$AM$41,MATCH('BIFUbC-natural-gas'!$A8,'Future Fuel Use'!$B$34:$B$41,0),MATCH('BIFUbC-natural-gas'!AC$1,'Future Fuel Use'!$C$1:$AM$1,0))</f>
        <v>2417070689800.4917</v>
      </c>
      <c r="AD8" s="4">
        <f>INDEX('Future Fuel Use'!$C$34:$AM$41,MATCH('BIFUbC-natural-gas'!$A8,'Future Fuel Use'!$B$34:$B$41,0),MATCH('BIFUbC-natural-gas'!AD$1,'Future Fuel Use'!$C$1:$AM$1,0))</f>
        <v>2392655834347.9575</v>
      </c>
      <c r="AE8" s="4">
        <f>INDEX('Future Fuel Use'!$C$34:$AM$41,MATCH('BIFUbC-natural-gas'!$A8,'Future Fuel Use'!$B$34:$B$41,0),MATCH('BIFUbC-natural-gas'!AE$1,'Future Fuel Use'!$C$1:$AM$1,0))</f>
        <v>2368240978895.4321</v>
      </c>
      <c r="AF8" s="4">
        <f>INDEX('Future Fuel Use'!$C$34:$AM$41,MATCH('BIFUbC-natural-gas'!$A8,'Future Fuel Use'!$B$34:$B$41,0),MATCH('BIFUbC-natural-gas'!AF$1,'Future Fuel Use'!$C$1:$AM$1,0))</f>
        <v>2343826123442.8984</v>
      </c>
      <c r="AG8" s="4">
        <f>INDEX('Future Fuel Use'!$C$34:$AM$41,MATCH('BIFUbC-natural-gas'!$A8,'Future Fuel Use'!$B$34:$B$41,0),MATCH('BIFUbC-natural-gas'!AG$1,'Future Fuel Use'!$C$1:$AM$1,0))</f>
        <v>2319411267990.373</v>
      </c>
      <c r="AH8" s="4">
        <f>INDEX('Future Fuel Use'!$C$34:$AM$41,MATCH('BIFUbC-natural-gas'!$A8,'Future Fuel Use'!$B$34:$B$41,0),MATCH('BIFUbC-natural-gas'!AH$1,'Future Fuel Use'!$C$1:$AM$1,0))</f>
        <v>2270581557085.3052</v>
      </c>
      <c r="AI8" s="4">
        <f>INDEX('Future Fuel Use'!$C$34:$AM$41,MATCH('BIFUbC-natural-gas'!$A8,'Future Fuel Use'!$B$34:$B$41,0),MATCH('BIFUbC-natural-gas'!AI$1,'Future Fuel Use'!$C$1:$AM$1,0))</f>
        <v>2221751846180.2549</v>
      </c>
      <c r="AJ8" s="4">
        <f>INDEX('Future Fuel Use'!$C$34:$AM$41,MATCH('BIFUbC-natural-gas'!$A8,'Future Fuel Use'!$B$34:$B$41,0),MATCH('BIFUbC-natural-gas'!AJ$1,'Future Fuel Use'!$C$1:$AM$1,0))</f>
        <v>2172922135275.1865</v>
      </c>
      <c r="AK8" s="4">
        <f>INDEX('Future Fuel Use'!$C$34:$AM$41,MATCH('BIFUbC-natural-gas'!$A8,'Future Fuel Use'!$B$34:$B$41,0),MATCH('BIFUbC-natural-gas'!AK$1,'Future Fuel Use'!$C$1:$AM$1,0))</f>
        <v>2124092424370.1187</v>
      </c>
      <c r="AL8" s="4">
        <f>INDEX('Future Fuel Use'!$C$34:$AM$41,MATCH('BIFUbC-natural-gas'!$A8,'Future Fuel Use'!$B$34:$B$41,0),MATCH('BIFUbC-natural-gas'!AL$1,'Future Fuel Use'!$C$1:$AM$1,0))</f>
        <v>2075262713465.0681</v>
      </c>
    </row>
    <row r="9" spans="1:38">
      <c r="A9" s="4" t="s">
        <v>10</v>
      </c>
      <c r="B9" s="4">
        <f>INDEX('Future Fuel Use'!$C$34:$AM$41,MATCH('BIFUbC-natural-gas'!$A9,'Future Fuel Use'!$B$34:$B$41,0),MATCH('BIFUbC-natural-gas'!B$1,'Future Fuel Use'!$C$1:$AM$1,0))</f>
        <v>119957630341440</v>
      </c>
      <c r="C9" s="4">
        <f>INDEX('Future Fuel Use'!$C$34:$AM$41,MATCH('BIFUbC-natural-gas'!$A9,'Future Fuel Use'!$B$34:$B$41,0),MATCH('BIFUbC-natural-gas'!C$1,'Future Fuel Use'!$C$1:$AM$1,0))</f>
        <v>119856910248793.97</v>
      </c>
      <c r="D9" s="4">
        <f>INDEX('Future Fuel Use'!$C$34:$AM$41,MATCH('BIFUbC-natural-gas'!$A9,'Future Fuel Use'!$B$34:$B$41,0),MATCH('BIFUbC-natural-gas'!D$1,'Future Fuel Use'!$C$1:$AM$1,0))</f>
        <v>121569151823776.69</v>
      </c>
      <c r="E9" s="4">
        <f>INDEX('Future Fuel Use'!$C$34:$AM$41,MATCH('BIFUbC-natural-gas'!$A9,'Future Fuel Use'!$B$34:$B$41,0),MATCH('BIFUbC-natural-gas'!E$1,'Future Fuel Use'!$C$1:$AM$1,0))</f>
        <v>123281393398759.63</v>
      </c>
      <c r="F9" s="4">
        <f>INDEX('Future Fuel Use'!$C$34:$AM$41,MATCH('BIFUbC-natural-gas'!$A9,'Future Fuel Use'!$B$34:$B$41,0),MATCH('BIFUbC-natural-gas'!F$1,'Future Fuel Use'!$C$1:$AM$1,0))</f>
        <v>124993634973741.98</v>
      </c>
      <c r="G9" s="4">
        <f>INDEX('Future Fuel Use'!$C$34:$AM$41,MATCH('BIFUbC-natural-gas'!$A9,'Future Fuel Use'!$B$34:$B$41,0),MATCH('BIFUbC-natural-gas'!G$1,'Future Fuel Use'!$C$1:$AM$1,0))</f>
        <v>126705876548724.92</v>
      </c>
      <c r="H9" s="4">
        <f>INDEX('Future Fuel Use'!$C$34:$AM$41,MATCH('BIFUbC-natural-gas'!$A9,'Future Fuel Use'!$B$34:$B$41,0),MATCH('BIFUbC-natural-gas'!H$1,'Future Fuel Use'!$C$1:$AM$1,0))</f>
        <v>128418118123707.83</v>
      </c>
      <c r="I9" s="4">
        <f>INDEX('Future Fuel Use'!$C$34:$AM$41,MATCH('BIFUbC-natural-gas'!$A9,'Future Fuel Use'!$B$34:$B$41,0),MATCH('BIFUbC-natural-gas'!I$1,'Future Fuel Use'!$C$1:$AM$1,0))</f>
        <v>128921718586938.19</v>
      </c>
      <c r="J9" s="4">
        <f>INDEX('Future Fuel Use'!$C$34:$AM$41,MATCH('BIFUbC-natural-gas'!$A9,'Future Fuel Use'!$B$34:$B$41,0),MATCH('BIFUbC-natural-gas'!J$1,'Future Fuel Use'!$C$1:$AM$1,0))</f>
        <v>129425319050168.39</v>
      </c>
      <c r="K9" s="4">
        <f>INDEX('Future Fuel Use'!$C$34:$AM$41,MATCH('BIFUbC-natural-gas'!$A9,'Future Fuel Use'!$B$34:$B$41,0),MATCH('BIFUbC-natural-gas'!K$1,'Future Fuel Use'!$C$1:$AM$1,0))</f>
        <v>129928919513398.59</v>
      </c>
      <c r="L9" s="4">
        <f>INDEX('Future Fuel Use'!$C$34:$AM$41,MATCH('BIFUbC-natural-gas'!$A9,'Future Fuel Use'!$B$34:$B$41,0),MATCH('BIFUbC-natural-gas'!L$1,'Future Fuel Use'!$C$1:$AM$1,0))</f>
        <v>130432519976628.78</v>
      </c>
      <c r="M9" s="4">
        <f>INDEX('Future Fuel Use'!$C$34:$AM$41,MATCH('BIFUbC-natural-gas'!$A9,'Future Fuel Use'!$B$34:$B$41,0),MATCH('BIFUbC-natural-gas'!M$1,'Future Fuel Use'!$C$1:$AM$1,0))</f>
        <v>130936120439858.98</v>
      </c>
      <c r="N9" s="4">
        <f>INDEX('Future Fuel Use'!$C$34:$AM$41,MATCH('BIFUbC-natural-gas'!$A9,'Future Fuel Use'!$B$34:$B$41,0),MATCH('BIFUbC-natural-gas'!N$1,'Future Fuel Use'!$C$1:$AM$1,0))</f>
        <v>131943321366319.67</v>
      </c>
      <c r="O9" s="4">
        <f>INDEX('Future Fuel Use'!$C$34:$AM$41,MATCH('BIFUbC-natural-gas'!$A9,'Future Fuel Use'!$B$34:$B$41,0),MATCH('BIFUbC-natural-gas'!O$1,'Future Fuel Use'!$C$1:$AM$1,0))</f>
        <v>132950522292780.06</v>
      </c>
      <c r="P9" s="4">
        <f>INDEX('Future Fuel Use'!$C$34:$AM$41,MATCH('BIFUbC-natural-gas'!$A9,'Future Fuel Use'!$B$34:$B$41,0),MATCH('BIFUbC-natural-gas'!P$1,'Future Fuel Use'!$C$1:$AM$1,0))</f>
        <v>133957723219240.47</v>
      </c>
      <c r="Q9" s="4">
        <f>INDEX('Future Fuel Use'!$C$34:$AM$41,MATCH('BIFUbC-natural-gas'!$A9,'Future Fuel Use'!$B$34:$B$41,0),MATCH('BIFUbC-natural-gas'!Q$1,'Future Fuel Use'!$C$1:$AM$1,0))</f>
        <v>134964924145700.86</v>
      </c>
      <c r="R9" s="4">
        <f>INDEX('Future Fuel Use'!$C$34:$AM$41,MATCH('BIFUbC-natural-gas'!$A9,'Future Fuel Use'!$B$34:$B$41,0),MATCH('BIFUbC-natural-gas'!R$1,'Future Fuel Use'!$C$1:$AM$1,0))</f>
        <v>135972125072161.25</v>
      </c>
      <c r="S9" s="4">
        <f>INDEX('Future Fuel Use'!$C$34:$AM$41,MATCH('BIFUbC-natural-gas'!$A9,'Future Fuel Use'!$B$34:$B$41,0),MATCH('BIFUbC-natural-gas'!S$1,'Future Fuel Use'!$C$1:$AM$1,0))</f>
        <v>136878605905975.69</v>
      </c>
      <c r="T9" s="4">
        <f>INDEX('Future Fuel Use'!$C$34:$AM$41,MATCH('BIFUbC-natural-gas'!$A9,'Future Fuel Use'!$B$34:$B$41,0),MATCH('BIFUbC-natural-gas'!T$1,'Future Fuel Use'!$C$1:$AM$1,0))</f>
        <v>137785086739790.13</v>
      </c>
      <c r="U9" s="4">
        <f>INDEX('Future Fuel Use'!$C$34:$AM$41,MATCH('BIFUbC-natural-gas'!$A9,'Future Fuel Use'!$B$34:$B$41,0),MATCH('BIFUbC-natural-gas'!U$1,'Future Fuel Use'!$C$1:$AM$1,0))</f>
        <v>138691567573604.56</v>
      </c>
      <c r="V9" s="4">
        <f>INDEX('Future Fuel Use'!$C$34:$AM$41,MATCH('BIFUbC-natural-gas'!$A9,'Future Fuel Use'!$B$34:$B$41,0),MATCH('BIFUbC-natural-gas'!V$1,'Future Fuel Use'!$C$1:$AM$1,0))</f>
        <v>139598048407419.03</v>
      </c>
      <c r="W9" s="4">
        <f>INDEX('Future Fuel Use'!$C$34:$AM$41,MATCH('BIFUbC-natural-gas'!$A9,'Future Fuel Use'!$B$34:$B$41,0),MATCH('BIFUbC-natural-gas'!W$1,'Future Fuel Use'!$C$1:$AM$1,0))</f>
        <v>140504529241233.47</v>
      </c>
      <c r="X9" s="4">
        <f>INDEX('Future Fuel Use'!$C$34:$AM$41,MATCH('BIFUbC-natural-gas'!$A9,'Future Fuel Use'!$B$34:$B$41,0),MATCH('BIFUbC-natural-gas'!X$1,'Future Fuel Use'!$C$1:$AM$1,0))</f>
        <v>141008129704463.66</v>
      </c>
      <c r="Y9" s="4">
        <f>INDEX('Future Fuel Use'!$C$34:$AM$41,MATCH('BIFUbC-natural-gas'!$A9,'Future Fuel Use'!$B$34:$B$41,0),MATCH('BIFUbC-natural-gas'!Y$1,'Future Fuel Use'!$C$1:$AM$1,0))</f>
        <v>141511730167693.88</v>
      </c>
      <c r="Z9" s="4">
        <f>INDEX('Future Fuel Use'!$C$34:$AM$41,MATCH('BIFUbC-natural-gas'!$A9,'Future Fuel Use'!$B$34:$B$41,0),MATCH('BIFUbC-natural-gas'!Z$1,'Future Fuel Use'!$C$1:$AM$1,0))</f>
        <v>142015330630924.06</v>
      </c>
      <c r="AA9" s="4">
        <f>INDEX('Future Fuel Use'!$C$34:$AM$41,MATCH('BIFUbC-natural-gas'!$A9,'Future Fuel Use'!$B$34:$B$41,0),MATCH('BIFUbC-natural-gas'!AA$1,'Future Fuel Use'!$C$1:$AM$1,0))</f>
        <v>142518931094154.25</v>
      </c>
      <c r="AB9" s="4">
        <f>INDEX('Future Fuel Use'!$C$34:$AM$41,MATCH('BIFUbC-natural-gas'!$A9,'Future Fuel Use'!$B$34:$B$41,0),MATCH('BIFUbC-natural-gas'!AB$1,'Future Fuel Use'!$C$1:$AM$1,0))</f>
        <v>143022531557384.47</v>
      </c>
      <c r="AC9" s="4">
        <f>INDEX('Future Fuel Use'!$C$34:$AM$41,MATCH('BIFUbC-natural-gas'!$A9,'Future Fuel Use'!$B$34:$B$41,0),MATCH('BIFUbC-natural-gas'!AC$1,'Future Fuel Use'!$C$1:$AM$1,0))</f>
        <v>143123251650030.47</v>
      </c>
      <c r="AD9" s="4">
        <f>INDEX('Future Fuel Use'!$C$34:$AM$41,MATCH('BIFUbC-natural-gas'!$A9,'Future Fuel Use'!$B$34:$B$41,0),MATCH('BIFUbC-natural-gas'!AD$1,'Future Fuel Use'!$C$1:$AM$1,0))</f>
        <v>143223971742676.47</v>
      </c>
      <c r="AE9" s="4">
        <f>INDEX('Future Fuel Use'!$C$34:$AM$41,MATCH('BIFUbC-natural-gas'!$A9,'Future Fuel Use'!$B$34:$B$41,0),MATCH('BIFUbC-natural-gas'!AE$1,'Future Fuel Use'!$C$1:$AM$1,0))</f>
        <v>143324691835322.56</v>
      </c>
      <c r="AF9" s="4">
        <f>INDEX('Future Fuel Use'!$C$34:$AM$41,MATCH('BIFUbC-natural-gas'!$A9,'Future Fuel Use'!$B$34:$B$41,0),MATCH('BIFUbC-natural-gas'!AF$1,'Future Fuel Use'!$C$1:$AM$1,0))</f>
        <v>143425411927968.63</v>
      </c>
      <c r="AG9" s="4">
        <f>INDEX('Future Fuel Use'!$C$34:$AM$41,MATCH('BIFUbC-natural-gas'!$A9,'Future Fuel Use'!$B$34:$B$41,0),MATCH('BIFUbC-natural-gas'!AG$1,'Future Fuel Use'!$C$1:$AM$1,0))</f>
        <v>143526132020614.63</v>
      </c>
      <c r="AH9" s="4">
        <f>INDEX('Future Fuel Use'!$C$34:$AM$41,MATCH('BIFUbC-natural-gas'!$A9,'Future Fuel Use'!$B$34:$B$41,0),MATCH('BIFUbC-natural-gas'!AH$1,'Future Fuel Use'!$C$1:$AM$1,0))</f>
        <v>142418211001508</v>
      </c>
      <c r="AI9" s="4">
        <f>INDEX('Future Fuel Use'!$C$34:$AM$41,MATCH('BIFUbC-natural-gas'!$A9,'Future Fuel Use'!$B$34:$B$41,0),MATCH('BIFUbC-natural-gas'!AI$1,'Future Fuel Use'!$C$1:$AM$1,0))</f>
        <v>141310289982401.69</v>
      </c>
      <c r="AJ9" s="4">
        <f>INDEX('Future Fuel Use'!$C$34:$AM$41,MATCH('BIFUbC-natural-gas'!$A9,'Future Fuel Use'!$B$34:$B$41,0),MATCH('BIFUbC-natural-gas'!AJ$1,'Future Fuel Use'!$C$1:$AM$1,0))</f>
        <v>140202368963295.03</v>
      </c>
      <c r="AK9" s="4">
        <f>INDEX('Future Fuel Use'!$C$34:$AM$41,MATCH('BIFUbC-natural-gas'!$A9,'Future Fuel Use'!$B$34:$B$41,0),MATCH('BIFUbC-natural-gas'!AK$1,'Future Fuel Use'!$C$1:$AM$1,0))</f>
        <v>139094447944188.38</v>
      </c>
      <c r="AL9" s="4">
        <f>INDEX('Future Fuel Use'!$C$34:$AM$41,MATCH('BIFUbC-natural-gas'!$A9,'Future Fuel Use'!$B$34:$B$41,0),MATCH('BIFUbC-natural-gas'!AL$1,'Future Fuel Use'!$C$1:$AM$1,0))</f>
        <v>137986526925082.05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topLeftCell="X1" workbookViewId="0">
      <selection activeCell="AA1" sqref="AA1:AL9"/>
    </sheetView>
  </sheetViews>
  <sheetFormatPr defaultColWidth="9.140625" defaultRowHeight="15"/>
  <cols>
    <col min="1" max="1" width="39.85546875" style="4" customWidth="1"/>
    <col min="2" max="2" width="11.85546875" style="4" bestFit="1" customWidth="1"/>
    <col min="3" max="16384" width="9.140625" style="4"/>
  </cols>
  <sheetData>
    <row r="1" spans="1:38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>
      <c r="A2" s="4" t="s">
        <v>4</v>
      </c>
      <c r="B2" s="4">
        <f>INDEX('Future Fuel Use'!$C$2:$AM$9,MATCH('BIFUbC-biomass'!$A2,'Future Fuel Use'!$B$2:$B$9,0),MATCH('BIFUbC-biomass'!B$1,'Future Fuel Use'!$C$1:$AM$1,0))</f>
        <v>20306033978880</v>
      </c>
      <c r="C2" s="4">
        <f>INDEX('Future Fuel Use'!$C$2:$AM$9,MATCH('BIFUbC-biomass'!$A2,'Future Fuel Use'!$B$2:$B$9,0),MATCH('BIFUbC-biomass'!C$1,'Future Fuel Use'!$C$1:$AM$1,0))</f>
        <v>20288984412147.105</v>
      </c>
      <c r="D2" s="4">
        <f>INDEX('Future Fuel Use'!$C$2:$AM$9,MATCH('BIFUbC-biomass'!$A2,'Future Fuel Use'!$B$2:$B$9,0),MATCH('BIFUbC-biomass'!D$1,'Future Fuel Use'!$C$1:$AM$1,0))</f>
        <v>20578827046606.34</v>
      </c>
      <c r="E2" s="4">
        <f>INDEX('Future Fuel Use'!$C$2:$AM$9,MATCH('BIFUbC-biomass'!$A2,'Future Fuel Use'!$B$2:$B$9,0),MATCH('BIFUbC-biomass'!E$1,'Future Fuel Use'!$C$1:$AM$1,0))</f>
        <v>20868669681065.613</v>
      </c>
      <c r="F2" s="4">
        <f>INDEX('Future Fuel Use'!$C$2:$AM$9,MATCH('BIFUbC-biomass'!$A2,'Future Fuel Use'!$B$2:$B$9,0),MATCH('BIFUbC-biomass'!F$1,'Future Fuel Use'!$C$1:$AM$1,0))</f>
        <v>21158512315524.789</v>
      </c>
      <c r="G2" s="4">
        <f>INDEX('Future Fuel Use'!$C$2:$AM$9,MATCH('BIFUbC-biomass'!$A2,'Future Fuel Use'!$B$2:$B$9,0),MATCH('BIFUbC-biomass'!G$1,'Future Fuel Use'!$C$1:$AM$1,0))</f>
        <v>21448354949984.063</v>
      </c>
      <c r="H2" s="4">
        <f>INDEX('Future Fuel Use'!$C$2:$AM$9,MATCH('BIFUbC-biomass'!$A2,'Future Fuel Use'!$B$2:$B$9,0),MATCH('BIFUbC-biomass'!H$1,'Future Fuel Use'!$C$1:$AM$1,0))</f>
        <v>21738197584443.328</v>
      </c>
      <c r="I2" s="4">
        <f>INDEX('Future Fuel Use'!$C$2:$AM$9,MATCH('BIFUbC-biomass'!$A2,'Future Fuel Use'!$B$2:$B$9,0),MATCH('BIFUbC-biomass'!I$1,'Future Fuel Use'!$C$1:$AM$1,0))</f>
        <v>21823445418107.836</v>
      </c>
      <c r="J2" s="4">
        <f>INDEX('Future Fuel Use'!$C$2:$AM$9,MATCH('BIFUbC-biomass'!$A2,'Future Fuel Use'!$B$2:$B$9,0),MATCH('BIFUbC-biomass'!J$1,'Future Fuel Use'!$C$1:$AM$1,0))</f>
        <v>21908693251772.313</v>
      </c>
      <c r="K2" s="4">
        <f>INDEX('Future Fuel Use'!$C$2:$AM$9,MATCH('BIFUbC-biomass'!$A2,'Future Fuel Use'!$B$2:$B$9,0),MATCH('BIFUbC-biomass'!K$1,'Future Fuel Use'!$C$1:$AM$1,0))</f>
        <v>21993941085436.793</v>
      </c>
      <c r="L2" s="4">
        <f>INDEX('Future Fuel Use'!$C$2:$AM$9,MATCH('BIFUbC-biomass'!$A2,'Future Fuel Use'!$B$2:$B$9,0),MATCH('BIFUbC-biomass'!L$1,'Future Fuel Use'!$C$1:$AM$1,0))</f>
        <v>22079188919101.27</v>
      </c>
      <c r="M2" s="4">
        <f>INDEX('Future Fuel Use'!$C$2:$AM$9,MATCH('BIFUbC-biomass'!$A2,'Future Fuel Use'!$B$2:$B$9,0),MATCH('BIFUbC-biomass'!M$1,'Future Fuel Use'!$C$1:$AM$1,0))</f>
        <v>22164436752765.75</v>
      </c>
      <c r="N2" s="4">
        <f>INDEX('Future Fuel Use'!$C$2:$AM$9,MATCH('BIFUbC-biomass'!$A2,'Future Fuel Use'!$B$2:$B$9,0),MATCH('BIFUbC-biomass'!N$1,'Future Fuel Use'!$C$1:$AM$1,0))</f>
        <v>22334932420094.758</v>
      </c>
      <c r="O2" s="4">
        <f>INDEX('Future Fuel Use'!$C$2:$AM$9,MATCH('BIFUbC-biomass'!$A2,'Future Fuel Use'!$B$2:$B$9,0),MATCH('BIFUbC-biomass'!O$1,'Future Fuel Use'!$C$1:$AM$1,0))</f>
        <v>22505428087423.715</v>
      </c>
      <c r="P2" s="4">
        <f>INDEX('Future Fuel Use'!$C$2:$AM$9,MATCH('BIFUbC-biomass'!$A2,'Future Fuel Use'!$B$2:$B$9,0),MATCH('BIFUbC-biomass'!P$1,'Future Fuel Use'!$C$1:$AM$1,0))</f>
        <v>22675923754752.672</v>
      </c>
      <c r="Q2" s="4">
        <f>INDEX('Future Fuel Use'!$C$2:$AM$9,MATCH('BIFUbC-biomass'!$A2,'Future Fuel Use'!$B$2:$B$9,0),MATCH('BIFUbC-biomass'!Q$1,'Future Fuel Use'!$C$1:$AM$1,0))</f>
        <v>22846419422081.629</v>
      </c>
      <c r="R2" s="4">
        <f>INDEX('Future Fuel Use'!$C$2:$AM$9,MATCH('BIFUbC-biomass'!$A2,'Future Fuel Use'!$B$2:$B$9,0),MATCH('BIFUbC-biomass'!R$1,'Future Fuel Use'!$C$1:$AM$1,0))</f>
        <v>23016915089410.586</v>
      </c>
      <c r="S2" s="4">
        <f>INDEX('Future Fuel Use'!$C$2:$AM$9,MATCH('BIFUbC-biomass'!$A2,'Future Fuel Use'!$B$2:$B$9,0),MATCH('BIFUbC-biomass'!S$1,'Future Fuel Use'!$C$1:$AM$1,0))</f>
        <v>23170361190006.664</v>
      </c>
      <c r="T2" s="4">
        <f>INDEX('Future Fuel Use'!$C$2:$AM$9,MATCH('BIFUbC-biomass'!$A2,'Future Fuel Use'!$B$2:$B$9,0),MATCH('BIFUbC-biomass'!T$1,'Future Fuel Use'!$C$1:$AM$1,0))</f>
        <v>23323807290602.738</v>
      </c>
      <c r="U2" s="4">
        <f>INDEX('Future Fuel Use'!$C$2:$AM$9,MATCH('BIFUbC-biomass'!$A2,'Future Fuel Use'!$B$2:$B$9,0),MATCH('BIFUbC-biomass'!U$1,'Future Fuel Use'!$C$1:$AM$1,0))</f>
        <v>23477253391198.813</v>
      </c>
      <c r="V2" s="4">
        <f>INDEX('Future Fuel Use'!$C$2:$AM$9,MATCH('BIFUbC-biomass'!$A2,'Future Fuel Use'!$B$2:$B$9,0),MATCH('BIFUbC-biomass'!V$1,'Future Fuel Use'!$C$1:$AM$1,0))</f>
        <v>23630699491794.895</v>
      </c>
      <c r="W2" s="4">
        <f>INDEX('Future Fuel Use'!$C$2:$AM$9,MATCH('BIFUbC-biomass'!$A2,'Future Fuel Use'!$B$2:$B$9,0),MATCH('BIFUbC-biomass'!W$1,'Future Fuel Use'!$C$1:$AM$1,0))</f>
        <v>23784145592390.969</v>
      </c>
      <c r="X2" s="4">
        <f>INDEX('Future Fuel Use'!$C$2:$AM$9,MATCH('BIFUbC-biomass'!$A2,'Future Fuel Use'!$B$2:$B$9,0),MATCH('BIFUbC-biomass'!X$1,'Future Fuel Use'!$C$1:$AM$1,0))</f>
        <v>23869393426055.449</v>
      </c>
      <c r="Y2" s="4">
        <f>INDEX('Future Fuel Use'!$C$2:$AM$9,MATCH('BIFUbC-biomass'!$A2,'Future Fuel Use'!$B$2:$B$9,0),MATCH('BIFUbC-biomass'!Y$1,'Future Fuel Use'!$C$1:$AM$1,0))</f>
        <v>23954641259719.926</v>
      </c>
      <c r="Z2" s="4">
        <f>INDEX('Future Fuel Use'!$C$2:$AM$9,MATCH('BIFUbC-biomass'!$A2,'Future Fuel Use'!$B$2:$B$9,0),MATCH('BIFUbC-biomass'!Z$1,'Future Fuel Use'!$C$1:$AM$1,0))</f>
        <v>24039889093384.406</v>
      </c>
      <c r="AA2" s="4">
        <f>INDEX('Future Fuel Use'!$C$2:$AM$9,MATCH('BIFUbC-biomass'!$A2,'Future Fuel Use'!$B$2:$B$9,0),MATCH('BIFUbC-biomass'!AA$1,'Future Fuel Use'!$C$1:$AM$1,0))</f>
        <v>24125136927048.883</v>
      </c>
      <c r="AB2" s="4">
        <f>INDEX('Future Fuel Use'!$C$2:$AM$9,MATCH('BIFUbC-biomass'!$A2,'Future Fuel Use'!$B$2:$B$9,0),MATCH('BIFUbC-biomass'!AB$1,'Future Fuel Use'!$C$1:$AM$1,0))</f>
        <v>24210384760713.363</v>
      </c>
      <c r="AC2" s="4">
        <f>INDEX('Future Fuel Use'!$C$2:$AM$9,MATCH('BIFUbC-biomass'!$A2,'Future Fuel Use'!$B$2:$B$9,0),MATCH('BIFUbC-biomass'!AC$1,'Future Fuel Use'!$C$1:$AM$1,0))</f>
        <v>24227434327446.254</v>
      </c>
      <c r="AD2" s="4">
        <f>INDEX('Future Fuel Use'!$C$2:$AM$9,MATCH('BIFUbC-biomass'!$A2,'Future Fuel Use'!$B$2:$B$9,0),MATCH('BIFUbC-biomass'!AD$1,'Future Fuel Use'!$C$1:$AM$1,0))</f>
        <v>24244483894179.145</v>
      </c>
      <c r="AE2" s="4">
        <f>INDEX('Future Fuel Use'!$C$2:$AM$9,MATCH('BIFUbC-biomass'!$A2,'Future Fuel Use'!$B$2:$B$9,0),MATCH('BIFUbC-biomass'!AE$1,'Future Fuel Use'!$C$1:$AM$1,0))</f>
        <v>24261533460912.047</v>
      </c>
      <c r="AF2" s="4">
        <f>INDEX('Future Fuel Use'!$C$2:$AM$9,MATCH('BIFUbC-biomass'!$A2,'Future Fuel Use'!$B$2:$B$9,0),MATCH('BIFUbC-biomass'!AF$1,'Future Fuel Use'!$C$1:$AM$1,0))</f>
        <v>24278583027644.945</v>
      </c>
      <c r="AG2" s="4">
        <f>INDEX('Future Fuel Use'!$C$2:$AM$9,MATCH('BIFUbC-biomass'!$A2,'Future Fuel Use'!$B$2:$B$9,0),MATCH('BIFUbC-biomass'!AG$1,'Future Fuel Use'!$C$1:$AM$1,0))</f>
        <v>24295632594377.836</v>
      </c>
      <c r="AH2" s="4">
        <f>INDEX('Future Fuel Use'!$C$2:$AM$9,MATCH('BIFUbC-biomass'!$A2,'Future Fuel Use'!$B$2:$B$9,0),MATCH('BIFUbC-biomass'!AH$1,'Future Fuel Use'!$C$1:$AM$1,0))</f>
        <v>24108087360315.953</v>
      </c>
      <c r="AI2" s="4">
        <f>INDEX('Future Fuel Use'!$C$2:$AM$9,MATCH('BIFUbC-biomass'!$A2,'Future Fuel Use'!$B$2:$B$9,0),MATCH('BIFUbC-biomass'!AI$1,'Future Fuel Use'!$C$1:$AM$1,0))</f>
        <v>23920542126254.117</v>
      </c>
      <c r="AJ2" s="4">
        <f>INDEX('Future Fuel Use'!$C$2:$AM$9,MATCH('BIFUbC-biomass'!$A2,'Future Fuel Use'!$B$2:$B$9,0),MATCH('BIFUbC-biomass'!AJ$1,'Future Fuel Use'!$C$1:$AM$1,0))</f>
        <v>23732996892192.227</v>
      </c>
      <c r="AK2" s="4">
        <f>INDEX('Future Fuel Use'!$C$2:$AM$9,MATCH('BIFUbC-biomass'!$A2,'Future Fuel Use'!$B$2:$B$9,0),MATCH('BIFUbC-biomass'!AK$1,'Future Fuel Use'!$C$1:$AM$1,0))</f>
        <v>23545451658130.34</v>
      </c>
      <c r="AL2" s="4">
        <f>INDEX('Future Fuel Use'!$C$2:$AM$9,MATCH('BIFUbC-biomass'!$A2,'Future Fuel Use'!$B$2:$B$9,0),MATCH('BIFUbC-biomass'!AL$1,'Future Fuel Use'!$C$1:$AM$1,0))</f>
        <v>23357906424068.504</v>
      </c>
    </row>
    <row r="3" spans="1:38">
      <c r="A3" s="4" t="s">
        <v>5</v>
      </c>
      <c r="B3" s="4">
        <f>INDEX('Future Fuel Use'!$C$2:$AM$9,MATCH('BIFUbC-biomass'!$A3,'Future Fuel Use'!$B$2:$B$9,0),MATCH('BIFUbC-biomass'!B$1,'Future Fuel Use'!$C$1:$AM$1,0))</f>
        <v>26485801601280</v>
      </c>
      <c r="C3" s="4">
        <f>INDEX('Future Fuel Use'!$C$2:$AM$9,MATCH('BIFUbC-biomass'!$A3,'Future Fuel Use'!$B$2:$B$9,0),MATCH('BIFUbC-biomass'!C$1,'Future Fuel Use'!$C$1:$AM$1,0))</f>
        <v>26463563312781.867</v>
      </c>
      <c r="D3" s="4">
        <f>INDEX('Future Fuel Use'!$C$2:$AM$9,MATCH('BIFUbC-biomass'!$A3,'Future Fuel Use'!$B$2:$B$9,0),MATCH('BIFUbC-biomass'!D$1,'Future Fuel Use'!$C$1:$AM$1,0))</f>
        <v>26841614217250.168</v>
      </c>
      <c r="E3" s="4">
        <f>INDEX('Future Fuel Use'!$C$2:$AM$9,MATCH('BIFUbC-biomass'!$A3,'Future Fuel Use'!$B$2:$B$9,0),MATCH('BIFUbC-biomass'!E$1,'Future Fuel Use'!$C$1:$AM$1,0))</f>
        <v>27219665121718.516</v>
      </c>
      <c r="F3" s="4">
        <f>INDEX('Future Fuel Use'!$C$2:$AM$9,MATCH('BIFUbC-biomass'!$A3,'Future Fuel Use'!$B$2:$B$9,0),MATCH('BIFUbC-biomass'!F$1,'Future Fuel Use'!$C$1:$AM$1,0))</f>
        <v>27597716026186.738</v>
      </c>
      <c r="G3" s="4">
        <f>INDEX('Future Fuel Use'!$C$2:$AM$9,MATCH('BIFUbC-biomass'!$A3,'Future Fuel Use'!$B$2:$B$9,0),MATCH('BIFUbC-biomass'!G$1,'Future Fuel Use'!$C$1:$AM$1,0))</f>
        <v>27975766930655.086</v>
      </c>
      <c r="H3" s="4">
        <f>INDEX('Future Fuel Use'!$C$2:$AM$9,MATCH('BIFUbC-biomass'!$A3,'Future Fuel Use'!$B$2:$B$9,0),MATCH('BIFUbC-biomass'!H$1,'Future Fuel Use'!$C$1:$AM$1,0))</f>
        <v>28353817835123.43</v>
      </c>
      <c r="I3" s="4">
        <f>INDEX('Future Fuel Use'!$C$2:$AM$9,MATCH('BIFUbC-biomass'!$A3,'Future Fuel Use'!$B$2:$B$9,0),MATCH('BIFUbC-biomass'!I$1,'Future Fuel Use'!$C$1:$AM$1,0))</f>
        <v>28465009277614.141</v>
      </c>
      <c r="J3" s="4">
        <f>INDEX('Future Fuel Use'!$C$2:$AM$9,MATCH('BIFUbC-biomass'!$A3,'Future Fuel Use'!$B$2:$B$9,0),MATCH('BIFUbC-biomass'!J$1,'Future Fuel Use'!$C$1:$AM$1,0))</f>
        <v>28576200720104.813</v>
      </c>
      <c r="K3" s="4">
        <f>INDEX('Future Fuel Use'!$C$2:$AM$9,MATCH('BIFUbC-biomass'!$A3,'Future Fuel Use'!$B$2:$B$9,0),MATCH('BIFUbC-biomass'!K$1,'Future Fuel Use'!$C$1:$AM$1,0))</f>
        <v>28687392162595.488</v>
      </c>
      <c r="L3" s="4">
        <f>INDEX('Future Fuel Use'!$C$2:$AM$9,MATCH('BIFUbC-biomass'!$A3,'Future Fuel Use'!$B$2:$B$9,0),MATCH('BIFUbC-biomass'!L$1,'Future Fuel Use'!$C$1:$AM$1,0))</f>
        <v>28798583605086.16</v>
      </c>
      <c r="M3" s="4">
        <f>INDEX('Future Fuel Use'!$C$2:$AM$9,MATCH('BIFUbC-biomass'!$A3,'Future Fuel Use'!$B$2:$B$9,0),MATCH('BIFUbC-biomass'!M$1,'Future Fuel Use'!$C$1:$AM$1,0))</f>
        <v>28909775047576.836</v>
      </c>
      <c r="N3" s="4">
        <f>INDEX('Future Fuel Use'!$C$2:$AM$9,MATCH('BIFUbC-biomass'!$A3,'Future Fuel Use'!$B$2:$B$9,0),MATCH('BIFUbC-biomass'!N$1,'Future Fuel Use'!$C$1:$AM$1,0))</f>
        <v>29132157932558.246</v>
      </c>
      <c r="O3" s="4">
        <f>INDEX('Future Fuel Use'!$C$2:$AM$9,MATCH('BIFUbC-biomass'!$A3,'Future Fuel Use'!$B$2:$B$9,0),MATCH('BIFUbC-biomass'!O$1,'Future Fuel Use'!$C$1:$AM$1,0))</f>
        <v>29354540817539.594</v>
      </c>
      <c r="P3" s="4">
        <f>INDEX('Future Fuel Use'!$C$2:$AM$9,MATCH('BIFUbC-biomass'!$A3,'Future Fuel Use'!$B$2:$B$9,0),MATCH('BIFUbC-biomass'!P$1,'Future Fuel Use'!$C$1:$AM$1,0))</f>
        <v>29576923702520.941</v>
      </c>
      <c r="Q3" s="4">
        <f>INDEX('Future Fuel Use'!$C$2:$AM$9,MATCH('BIFUbC-biomass'!$A3,'Future Fuel Use'!$B$2:$B$9,0),MATCH('BIFUbC-biomass'!Q$1,'Future Fuel Use'!$C$1:$AM$1,0))</f>
        <v>29799306587502.289</v>
      </c>
      <c r="R3" s="4">
        <f>INDEX('Future Fuel Use'!$C$2:$AM$9,MATCH('BIFUbC-biomass'!$A3,'Future Fuel Use'!$B$2:$B$9,0),MATCH('BIFUbC-biomass'!R$1,'Future Fuel Use'!$C$1:$AM$1,0))</f>
        <v>30021689472483.637</v>
      </c>
      <c r="S3" s="4">
        <f>INDEX('Future Fuel Use'!$C$2:$AM$9,MATCH('BIFUbC-biomass'!$A3,'Future Fuel Use'!$B$2:$B$9,0),MATCH('BIFUbC-biomass'!S$1,'Future Fuel Use'!$C$1:$AM$1,0))</f>
        <v>30221834068966.867</v>
      </c>
      <c r="T3" s="4">
        <f>INDEX('Future Fuel Use'!$C$2:$AM$9,MATCH('BIFUbC-biomass'!$A3,'Future Fuel Use'!$B$2:$B$9,0),MATCH('BIFUbC-biomass'!T$1,'Future Fuel Use'!$C$1:$AM$1,0))</f>
        <v>30421978665450.098</v>
      </c>
      <c r="U3" s="4">
        <f>INDEX('Future Fuel Use'!$C$2:$AM$9,MATCH('BIFUbC-biomass'!$A3,'Future Fuel Use'!$B$2:$B$9,0),MATCH('BIFUbC-biomass'!U$1,'Future Fuel Use'!$C$1:$AM$1,0))</f>
        <v>30622123261933.328</v>
      </c>
      <c r="V3" s="4">
        <f>INDEX('Future Fuel Use'!$C$2:$AM$9,MATCH('BIFUbC-biomass'!$A3,'Future Fuel Use'!$B$2:$B$9,0),MATCH('BIFUbC-biomass'!V$1,'Future Fuel Use'!$C$1:$AM$1,0))</f>
        <v>30822267858416.566</v>
      </c>
      <c r="W3" s="4">
        <f>INDEX('Future Fuel Use'!$C$2:$AM$9,MATCH('BIFUbC-biomass'!$A3,'Future Fuel Use'!$B$2:$B$9,0),MATCH('BIFUbC-biomass'!W$1,'Future Fuel Use'!$C$1:$AM$1,0))</f>
        <v>31022412454899.797</v>
      </c>
      <c r="X3" s="4">
        <f>INDEX('Future Fuel Use'!$C$2:$AM$9,MATCH('BIFUbC-biomass'!$A3,'Future Fuel Use'!$B$2:$B$9,0),MATCH('BIFUbC-biomass'!X$1,'Future Fuel Use'!$C$1:$AM$1,0))</f>
        <v>31133603897390.469</v>
      </c>
      <c r="Y3" s="4">
        <f>INDEX('Future Fuel Use'!$C$2:$AM$9,MATCH('BIFUbC-biomass'!$A3,'Future Fuel Use'!$B$2:$B$9,0),MATCH('BIFUbC-biomass'!Y$1,'Future Fuel Use'!$C$1:$AM$1,0))</f>
        <v>31244795339881.145</v>
      </c>
      <c r="Z3" s="4">
        <f>INDEX('Future Fuel Use'!$C$2:$AM$9,MATCH('BIFUbC-biomass'!$A3,'Future Fuel Use'!$B$2:$B$9,0),MATCH('BIFUbC-biomass'!Z$1,'Future Fuel Use'!$C$1:$AM$1,0))</f>
        <v>31355986782371.816</v>
      </c>
      <c r="AA3" s="4">
        <f>INDEX('Future Fuel Use'!$C$2:$AM$9,MATCH('BIFUbC-biomass'!$A3,'Future Fuel Use'!$B$2:$B$9,0),MATCH('BIFUbC-biomass'!AA$1,'Future Fuel Use'!$C$1:$AM$1,0))</f>
        <v>31467178224862.492</v>
      </c>
      <c r="AB3" s="4">
        <f>INDEX('Future Fuel Use'!$C$2:$AM$9,MATCH('BIFUbC-biomass'!$A3,'Future Fuel Use'!$B$2:$B$9,0),MATCH('BIFUbC-biomass'!AB$1,'Future Fuel Use'!$C$1:$AM$1,0))</f>
        <v>31578369667353.164</v>
      </c>
      <c r="AC3" s="4">
        <f>INDEX('Future Fuel Use'!$C$2:$AM$9,MATCH('BIFUbC-biomass'!$A3,'Future Fuel Use'!$B$2:$B$9,0),MATCH('BIFUbC-biomass'!AC$1,'Future Fuel Use'!$C$1:$AM$1,0))</f>
        <v>31600607955851.293</v>
      </c>
      <c r="AD3" s="4">
        <f>INDEX('Future Fuel Use'!$C$2:$AM$9,MATCH('BIFUbC-biomass'!$A3,'Future Fuel Use'!$B$2:$B$9,0),MATCH('BIFUbC-biomass'!AD$1,'Future Fuel Use'!$C$1:$AM$1,0))</f>
        <v>31622846244349.422</v>
      </c>
      <c r="AE3" s="4">
        <f>INDEX('Future Fuel Use'!$C$2:$AM$9,MATCH('BIFUbC-biomass'!$A3,'Future Fuel Use'!$B$2:$B$9,0),MATCH('BIFUbC-biomass'!AE$1,'Future Fuel Use'!$C$1:$AM$1,0))</f>
        <v>31645084532847.563</v>
      </c>
      <c r="AF3" s="4">
        <f>INDEX('Future Fuel Use'!$C$2:$AM$9,MATCH('BIFUbC-biomass'!$A3,'Future Fuel Use'!$B$2:$B$9,0),MATCH('BIFUbC-biomass'!AF$1,'Future Fuel Use'!$C$1:$AM$1,0))</f>
        <v>31667322821345.703</v>
      </c>
      <c r="AG3" s="4">
        <f>INDEX('Future Fuel Use'!$C$2:$AM$9,MATCH('BIFUbC-biomass'!$A3,'Future Fuel Use'!$B$2:$B$9,0),MATCH('BIFUbC-biomass'!AG$1,'Future Fuel Use'!$C$1:$AM$1,0))</f>
        <v>31689561109843.832</v>
      </c>
      <c r="AH3" s="4">
        <f>INDEX('Future Fuel Use'!$C$2:$AM$9,MATCH('BIFUbC-biomass'!$A3,'Future Fuel Use'!$B$2:$B$9,0),MATCH('BIFUbC-biomass'!AH$1,'Future Fuel Use'!$C$1:$AM$1,0))</f>
        <v>31444939936364.309</v>
      </c>
      <c r="AI3" s="4">
        <f>INDEX('Future Fuel Use'!$C$2:$AM$9,MATCH('BIFUbC-biomass'!$A3,'Future Fuel Use'!$B$2:$B$9,0),MATCH('BIFUbC-biomass'!AI$1,'Future Fuel Use'!$C$1:$AM$1,0))</f>
        <v>31200318762884.852</v>
      </c>
      <c r="AJ3" s="4">
        <f>INDEX('Future Fuel Use'!$C$2:$AM$9,MATCH('BIFUbC-biomass'!$A3,'Future Fuel Use'!$B$2:$B$9,0),MATCH('BIFUbC-biomass'!AJ$1,'Future Fuel Use'!$C$1:$AM$1,0))</f>
        <v>30955697589405.32</v>
      </c>
      <c r="AK3" s="4">
        <f>INDEX('Future Fuel Use'!$C$2:$AM$9,MATCH('BIFUbC-biomass'!$A3,'Future Fuel Use'!$B$2:$B$9,0),MATCH('BIFUbC-biomass'!AK$1,'Future Fuel Use'!$C$1:$AM$1,0))</f>
        <v>30711076415925.793</v>
      </c>
      <c r="AL3" s="4">
        <f>INDEX('Future Fuel Use'!$C$2:$AM$9,MATCH('BIFUbC-biomass'!$A3,'Future Fuel Use'!$B$2:$B$9,0),MATCH('BIFUbC-biomass'!AL$1,'Future Fuel Use'!$C$1:$AM$1,0))</f>
        <v>30466455242446.332</v>
      </c>
    </row>
    <row r="4" spans="1:38">
      <c r="A4" s="4" t="s">
        <v>6</v>
      </c>
      <c r="B4" s="4">
        <f>INDEX('Future Fuel Use'!$C$2:$AM$9,MATCH('BIFUbC-biomass'!$A4,'Future Fuel Use'!$B$2:$B$9,0),MATCH('BIFUbC-biomass'!B$1,'Future Fuel Use'!$C$1:$AM$1,0))</f>
        <v>1895634240</v>
      </c>
      <c r="C4" s="4">
        <f>INDEX('Future Fuel Use'!$C$2:$AM$9,MATCH('BIFUbC-biomass'!$A4,'Future Fuel Use'!$B$2:$B$9,0),MATCH('BIFUbC-biomass'!C$1,'Future Fuel Use'!$C$1:$AM$1,0))</f>
        <v>1894042607.5566754</v>
      </c>
      <c r="D4" s="4">
        <f>INDEX('Future Fuel Use'!$C$2:$AM$9,MATCH('BIFUbC-biomass'!$A4,'Future Fuel Use'!$B$2:$B$9,0),MATCH('BIFUbC-biomass'!D$1,'Future Fuel Use'!$C$1:$AM$1,0))</f>
        <v>1921100359.0931983</v>
      </c>
      <c r="E4" s="4">
        <f>INDEX('Future Fuel Use'!$C$2:$AM$9,MATCH('BIFUbC-biomass'!$A4,'Future Fuel Use'!$B$2:$B$9,0),MATCH('BIFUbC-biomass'!E$1,'Future Fuel Use'!$C$1:$AM$1,0))</f>
        <v>1948158110.629725</v>
      </c>
      <c r="F4" s="4">
        <f>INDEX('Future Fuel Use'!$C$2:$AM$9,MATCH('BIFUbC-biomass'!$A4,'Future Fuel Use'!$B$2:$B$9,0),MATCH('BIFUbC-biomass'!F$1,'Future Fuel Use'!$C$1:$AM$1,0))</f>
        <v>1975215862.1662424</v>
      </c>
      <c r="G4" s="4">
        <f>INDEX('Future Fuel Use'!$C$2:$AM$9,MATCH('BIFUbC-biomass'!$A4,'Future Fuel Use'!$B$2:$B$9,0),MATCH('BIFUbC-biomass'!G$1,'Future Fuel Use'!$C$1:$AM$1,0))</f>
        <v>2002273613.702769</v>
      </c>
      <c r="H4" s="4">
        <f>INDEX('Future Fuel Use'!$C$2:$AM$9,MATCH('BIFUbC-biomass'!$A4,'Future Fuel Use'!$B$2:$B$9,0),MATCH('BIFUbC-biomass'!H$1,'Future Fuel Use'!$C$1:$AM$1,0))</f>
        <v>2029331365.239295</v>
      </c>
      <c r="I4" s="4">
        <f>INDEX('Future Fuel Use'!$C$2:$AM$9,MATCH('BIFUbC-biomass'!$A4,'Future Fuel Use'!$B$2:$B$9,0),MATCH('BIFUbC-biomass'!I$1,'Future Fuel Use'!$C$1:$AM$1,0))</f>
        <v>2037289527.4559219</v>
      </c>
      <c r="J4" s="4">
        <f>INDEX('Future Fuel Use'!$C$2:$AM$9,MATCH('BIFUbC-biomass'!$A4,'Future Fuel Use'!$B$2:$B$9,0),MATCH('BIFUbC-biomass'!J$1,'Future Fuel Use'!$C$1:$AM$1,0))</f>
        <v>2045247689.6725461</v>
      </c>
      <c r="K4" s="4">
        <f>INDEX('Future Fuel Use'!$C$2:$AM$9,MATCH('BIFUbC-biomass'!$A4,'Future Fuel Use'!$B$2:$B$9,0),MATCH('BIFUbC-biomass'!K$1,'Future Fuel Use'!$C$1:$AM$1,0))</f>
        <v>2053205851.8891704</v>
      </c>
      <c r="L4" s="4">
        <f>INDEX('Future Fuel Use'!$C$2:$AM$9,MATCH('BIFUbC-biomass'!$A4,'Future Fuel Use'!$B$2:$B$9,0),MATCH('BIFUbC-biomass'!L$1,'Future Fuel Use'!$C$1:$AM$1,0))</f>
        <v>2061164014.1057947</v>
      </c>
      <c r="M4" s="4">
        <f>INDEX('Future Fuel Use'!$C$2:$AM$9,MATCH('BIFUbC-biomass'!$A4,'Future Fuel Use'!$B$2:$B$9,0),MATCH('BIFUbC-biomass'!M$1,'Future Fuel Use'!$C$1:$AM$1,0))</f>
        <v>2069122176.3224187</v>
      </c>
      <c r="N4" s="4">
        <f>INDEX('Future Fuel Use'!$C$2:$AM$9,MATCH('BIFUbC-biomass'!$A4,'Future Fuel Use'!$B$2:$B$9,0),MATCH('BIFUbC-biomass'!N$1,'Future Fuel Use'!$C$1:$AM$1,0))</f>
        <v>2085038500.755672</v>
      </c>
      <c r="O4" s="4">
        <f>INDEX('Future Fuel Use'!$C$2:$AM$9,MATCH('BIFUbC-biomass'!$A4,'Future Fuel Use'!$B$2:$B$9,0),MATCH('BIFUbC-biomass'!O$1,'Future Fuel Use'!$C$1:$AM$1,0))</f>
        <v>2100954825.1889203</v>
      </c>
      <c r="P4" s="4">
        <f>INDEX('Future Fuel Use'!$C$2:$AM$9,MATCH('BIFUbC-biomass'!$A4,'Future Fuel Use'!$B$2:$B$9,0),MATCH('BIFUbC-biomass'!P$1,'Future Fuel Use'!$C$1:$AM$1,0))</f>
        <v>2116871149.6221688</v>
      </c>
      <c r="Q4" s="4">
        <f>INDEX('Future Fuel Use'!$C$2:$AM$9,MATCH('BIFUbC-biomass'!$A4,'Future Fuel Use'!$B$2:$B$9,0),MATCH('BIFUbC-biomass'!Q$1,'Future Fuel Use'!$C$1:$AM$1,0))</f>
        <v>2132787474.0554173</v>
      </c>
      <c r="R4" s="4">
        <f>INDEX('Future Fuel Use'!$C$2:$AM$9,MATCH('BIFUbC-biomass'!$A4,'Future Fuel Use'!$B$2:$B$9,0),MATCH('BIFUbC-biomass'!R$1,'Future Fuel Use'!$C$1:$AM$1,0))</f>
        <v>2148703798.4886656</v>
      </c>
      <c r="S4" s="4">
        <f>INDEX('Future Fuel Use'!$C$2:$AM$9,MATCH('BIFUbC-biomass'!$A4,'Future Fuel Use'!$B$2:$B$9,0),MATCH('BIFUbC-biomass'!S$1,'Future Fuel Use'!$C$1:$AM$1,0))</f>
        <v>2163028490.4785905</v>
      </c>
      <c r="T4" s="4">
        <f>INDEX('Future Fuel Use'!$C$2:$AM$9,MATCH('BIFUbC-biomass'!$A4,'Future Fuel Use'!$B$2:$B$9,0),MATCH('BIFUbC-biomass'!T$1,'Future Fuel Use'!$C$1:$AM$1,0))</f>
        <v>2177353182.4685154</v>
      </c>
      <c r="U4" s="4">
        <f>INDEX('Future Fuel Use'!$C$2:$AM$9,MATCH('BIFUbC-biomass'!$A4,'Future Fuel Use'!$B$2:$B$9,0),MATCH('BIFUbC-biomass'!U$1,'Future Fuel Use'!$C$1:$AM$1,0))</f>
        <v>2191677874.4584403</v>
      </c>
      <c r="V4" s="4">
        <f>INDEX('Future Fuel Use'!$C$2:$AM$9,MATCH('BIFUbC-biomass'!$A4,'Future Fuel Use'!$B$2:$B$9,0),MATCH('BIFUbC-biomass'!V$1,'Future Fuel Use'!$C$1:$AM$1,0))</f>
        <v>2206002566.4483657</v>
      </c>
      <c r="W4" s="4">
        <f>INDEX('Future Fuel Use'!$C$2:$AM$9,MATCH('BIFUbC-biomass'!$A4,'Future Fuel Use'!$B$2:$B$9,0),MATCH('BIFUbC-biomass'!W$1,'Future Fuel Use'!$C$1:$AM$1,0))</f>
        <v>2220327258.4382906</v>
      </c>
      <c r="X4" s="4">
        <f>INDEX('Future Fuel Use'!$C$2:$AM$9,MATCH('BIFUbC-biomass'!$A4,'Future Fuel Use'!$B$2:$B$9,0),MATCH('BIFUbC-biomass'!X$1,'Future Fuel Use'!$C$1:$AM$1,0))</f>
        <v>2228285420.6549149</v>
      </c>
      <c r="Y4" s="4">
        <f>INDEX('Future Fuel Use'!$C$2:$AM$9,MATCH('BIFUbC-biomass'!$A4,'Future Fuel Use'!$B$2:$B$9,0),MATCH('BIFUbC-biomass'!Y$1,'Future Fuel Use'!$C$1:$AM$1,0))</f>
        <v>2236243582.8715391</v>
      </c>
      <c r="Z4" s="4">
        <f>INDEX('Future Fuel Use'!$C$2:$AM$9,MATCH('BIFUbC-biomass'!$A4,'Future Fuel Use'!$B$2:$B$9,0),MATCH('BIFUbC-biomass'!Z$1,'Future Fuel Use'!$C$1:$AM$1,0))</f>
        <v>2244201745.0881634</v>
      </c>
      <c r="AA4" s="4">
        <f>INDEX('Future Fuel Use'!$C$2:$AM$9,MATCH('BIFUbC-biomass'!$A4,'Future Fuel Use'!$B$2:$B$9,0),MATCH('BIFUbC-biomass'!AA$1,'Future Fuel Use'!$C$1:$AM$1,0))</f>
        <v>2252159907.3047876</v>
      </c>
      <c r="AB4" s="4">
        <f>INDEX('Future Fuel Use'!$C$2:$AM$9,MATCH('BIFUbC-biomass'!$A4,'Future Fuel Use'!$B$2:$B$9,0),MATCH('BIFUbC-biomass'!AB$1,'Future Fuel Use'!$C$1:$AM$1,0))</f>
        <v>2260118069.5214119</v>
      </c>
      <c r="AC4" s="4">
        <f>INDEX('Future Fuel Use'!$C$2:$AM$9,MATCH('BIFUbC-biomass'!$A4,'Future Fuel Use'!$B$2:$B$9,0),MATCH('BIFUbC-biomass'!AC$1,'Future Fuel Use'!$C$1:$AM$1,0))</f>
        <v>2261709701.964736</v>
      </c>
      <c r="AD4" s="4">
        <f>INDEX('Future Fuel Use'!$C$2:$AM$9,MATCH('BIFUbC-biomass'!$A4,'Future Fuel Use'!$B$2:$B$9,0),MATCH('BIFUbC-biomass'!AD$1,'Future Fuel Use'!$C$1:$AM$1,0))</f>
        <v>2263301334.4080606</v>
      </c>
      <c r="AE4" s="4">
        <f>INDEX('Future Fuel Use'!$C$2:$AM$9,MATCH('BIFUbC-biomass'!$A4,'Future Fuel Use'!$B$2:$B$9,0),MATCH('BIFUbC-biomass'!AE$1,'Future Fuel Use'!$C$1:$AM$1,0))</f>
        <v>2264892966.8513861</v>
      </c>
      <c r="AF4" s="4">
        <f>INDEX('Future Fuel Use'!$C$2:$AM$9,MATCH('BIFUbC-biomass'!$A4,'Future Fuel Use'!$B$2:$B$9,0),MATCH('BIFUbC-biomass'!AF$1,'Future Fuel Use'!$C$1:$AM$1,0))</f>
        <v>2266484599.2947111</v>
      </c>
      <c r="AG4" s="4">
        <f>INDEX('Future Fuel Use'!$C$2:$AM$9,MATCH('BIFUbC-biomass'!$A4,'Future Fuel Use'!$B$2:$B$9,0),MATCH('BIFUbC-biomass'!AG$1,'Future Fuel Use'!$C$1:$AM$1,0))</f>
        <v>2268076231.7380357</v>
      </c>
      <c r="AH4" s="4">
        <f>INDEX('Future Fuel Use'!$C$2:$AM$9,MATCH('BIFUbC-biomass'!$A4,'Future Fuel Use'!$B$2:$B$9,0),MATCH('BIFUbC-biomass'!AH$1,'Future Fuel Use'!$C$1:$AM$1,0))</f>
        <v>2250568274.8614593</v>
      </c>
      <c r="AI4" s="4">
        <f>INDEX('Future Fuel Use'!$C$2:$AM$9,MATCH('BIFUbC-biomass'!$A4,'Future Fuel Use'!$B$2:$B$9,0),MATCH('BIFUbC-biomass'!AI$1,'Future Fuel Use'!$C$1:$AM$1,0))</f>
        <v>2233060317.9848876</v>
      </c>
      <c r="AJ4" s="4">
        <f>INDEX('Future Fuel Use'!$C$2:$AM$9,MATCH('BIFUbC-biomass'!$A4,'Future Fuel Use'!$B$2:$B$9,0),MATCH('BIFUbC-biomass'!AJ$1,'Future Fuel Use'!$C$1:$AM$1,0))</f>
        <v>2215552361.1083112</v>
      </c>
      <c r="AK4" s="4">
        <f>INDEX('Future Fuel Use'!$C$2:$AM$9,MATCH('BIFUbC-biomass'!$A4,'Future Fuel Use'!$B$2:$B$9,0),MATCH('BIFUbC-biomass'!AK$1,'Future Fuel Use'!$C$1:$AM$1,0))</f>
        <v>2198044404.2317343</v>
      </c>
      <c r="AL4" s="4">
        <f>INDEX('Future Fuel Use'!$C$2:$AM$9,MATCH('BIFUbC-biomass'!$A4,'Future Fuel Use'!$B$2:$B$9,0),MATCH('BIFUbC-biomass'!AL$1,'Future Fuel Use'!$C$1:$AM$1,0))</f>
        <v>2180536447.3551626</v>
      </c>
    </row>
    <row r="5" spans="1:38">
      <c r="A5" s="4" t="s">
        <v>7</v>
      </c>
      <c r="B5" s="4">
        <f>INDEX('Future Fuel Use'!$C$2:$AM$9,MATCH('BIFUbC-biomass'!$A5,'Future Fuel Use'!$B$2:$B$9,0),MATCH('BIFUbC-biomass'!B$1,'Future Fuel Use'!$C$1:$AM$1,0))</f>
        <v>6490651637760</v>
      </c>
      <c r="C5" s="4">
        <f>INDEX('Future Fuel Use'!$C$2:$AM$9,MATCH('BIFUbC-biomass'!$A5,'Future Fuel Use'!$B$2:$B$9,0),MATCH('BIFUbC-biomass'!C$1,'Future Fuel Use'!$C$1:$AM$1,0))</f>
        <v>6485201888274.0566</v>
      </c>
      <c r="D5" s="4">
        <f>INDEX('Future Fuel Use'!$C$2:$AM$9,MATCH('BIFUbC-biomass'!$A5,'Future Fuel Use'!$B$2:$B$9,0),MATCH('BIFUbC-biomass'!D$1,'Future Fuel Use'!$C$1:$AM$1,0))</f>
        <v>6577847629535.1113</v>
      </c>
      <c r="E5" s="4">
        <f>INDEX('Future Fuel Use'!$C$2:$AM$9,MATCH('BIFUbC-biomass'!$A5,'Future Fuel Use'!$B$2:$B$9,0),MATCH('BIFUbC-biomass'!E$1,'Future Fuel Use'!$C$1:$AM$1,0))</f>
        <v>6670493370796.1787</v>
      </c>
      <c r="F5" s="4">
        <f>INDEX('Future Fuel Use'!$C$2:$AM$9,MATCH('BIFUbC-biomass'!$A5,'Future Fuel Use'!$B$2:$B$9,0),MATCH('BIFUbC-biomass'!F$1,'Future Fuel Use'!$C$1:$AM$1,0))</f>
        <v>6763139112057.2139</v>
      </c>
      <c r="G5" s="4">
        <f>INDEX('Future Fuel Use'!$C$2:$AM$9,MATCH('BIFUbC-biomass'!$A5,'Future Fuel Use'!$B$2:$B$9,0),MATCH('BIFUbC-biomass'!G$1,'Future Fuel Use'!$C$1:$AM$1,0))</f>
        <v>6855784853318.2813</v>
      </c>
      <c r="H5" s="4">
        <f>INDEX('Future Fuel Use'!$C$2:$AM$9,MATCH('BIFUbC-biomass'!$A5,'Future Fuel Use'!$B$2:$B$9,0),MATCH('BIFUbC-biomass'!H$1,'Future Fuel Use'!$C$1:$AM$1,0))</f>
        <v>6948430594579.3467</v>
      </c>
      <c r="I5" s="4">
        <f>INDEX('Future Fuel Use'!$C$2:$AM$9,MATCH('BIFUbC-biomass'!$A5,'Future Fuel Use'!$B$2:$B$9,0),MATCH('BIFUbC-biomass'!I$1,'Future Fuel Use'!$C$1:$AM$1,0))</f>
        <v>6975679342009.0762</v>
      </c>
      <c r="J5" s="4">
        <f>INDEX('Future Fuel Use'!$C$2:$AM$9,MATCH('BIFUbC-biomass'!$A5,'Future Fuel Use'!$B$2:$B$9,0),MATCH('BIFUbC-biomass'!J$1,'Future Fuel Use'!$C$1:$AM$1,0))</f>
        <v>7002928089438.7979</v>
      </c>
      <c r="K5" s="4">
        <f>INDEX('Future Fuel Use'!$C$2:$AM$9,MATCH('BIFUbC-biomass'!$A5,'Future Fuel Use'!$B$2:$B$9,0),MATCH('BIFUbC-biomass'!K$1,'Future Fuel Use'!$C$1:$AM$1,0))</f>
        <v>7030176836868.5195</v>
      </c>
      <c r="L5" s="4">
        <f>INDEX('Future Fuel Use'!$C$2:$AM$9,MATCH('BIFUbC-biomass'!$A5,'Future Fuel Use'!$B$2:$B$9,0),MATCH('BIFUbC-biomass'!L$1,'Future Fuel Use'!$C$1:$AM$1,0))</f>
        <v>7057425584298.2402</v>
      </c>
      <c r="M5" s="4">
        <f>INDEX('Future Fuel Use'!$C$2:$AM$9,MATCH('BIFUbC-biomass'!$A5,'Future Fuel Use'!$B$2:$B$9,0),MATCH('BIFUbC-biomass'!M$1,'Future Fuel Use'!$C$1:$AM$1,0))</f>
        <v>7084674331727.9619</v>
      </c>
      <c r="N5" s="4">
        <f>INDEX('Future Fuel Use'!$C$2:$AM$9,MATCH('BIFUbC-biomass'!$A5,'Future Fuel Use'!$B$2:$B$9,0),MATCH('BIFUbC-biomass'!N$1,'Future Fuel Use'!$C$1:$AM$1,0))</f>
        <v>7139171826587.4209</v>
      </c>
      <c r="O5" s="4">
        <f>INDEX('Future Fuel Use'!$C$2:$AM$9,MATCH('BIFUbC-biomass'!$A5,'Future Fuel Use'!$B$2:$B$9,0),MATCH('BIFUbC-biomass'!O$1,'Future Fuel Use'!$C$1:$AM$1,0))</f>
        <v>7193669321446.8633</v>
      </c>
      <c r="P5" s="4">
        <f>INDEX('Future Fuel Use'!$C$2:$AM$9,MATCH('BIFUbC-biomass'!$A5,'Future Fuel Use'!$B$2:$B$9,0),MATCH('BIFUbC-biomass'!P$1,'Future Fuel Use'!$C$1:$AM$1,0))</f>
        <v>7248166816306.3057</v>
      </c>
      <c r="Q5" s="4">
        <f>INDEX('Future Fuel Use'!$C$2:$AM$9,MATCH('BIFUbC-biomass'!$A5,'Future Fuel Use'!$B$2:$B$9,0),MATCH('BIFUbC-biomass'!Q$1,'Future Fuel Use'!$C$1:$AM$1,0))</f>
        <v>7302664311165.749</v>
      </c>
      <c r="R5" s="4">
        <f>INDEX('Future Fuel Use'!$C$2:$AM$9,MATCH('BIFUbC-biomass'!$A5,'Future Fuel Use'!$B$2:$B$9,0),MATCH('BIFUbC-biomass'!R$1,'Future Fuel Use'!$C$1:$AM$1,0))</f>
        <v>7357161806025.1914</v>
      </c>
      <c r="S5" s="4">
        <f>INDEX('Future Fuel Use'!$C$2:$AM$9,MATCH('BIFUbC-biomass'!$A5,'Future Fuel Use'!$B$2:$B$9,0),MATCH('BIFUbC-biomass'!S$1,'Future Fuel Use'!$C$1:$AM$1,0))</f>
        <v>7406209551398.6943</v>
      </c>
      <c r="T5" s="4">
        <f>INDEX('Future Fuel Use'!$C$2:$AM$9,MATCH('BIFUbC-biomass'!$A5,'Future Fuel Use'!$B$2:$B$9,0),MATCH('BIFUbC-biomass'!T$1,'Future Fuel Use'!$C$1:$AM$1,0))</f>
        <v>7455257296772.1973</v>
      </c>
      <c r="U5" s="4">
        <f>INDEX('Future Fuel Use'!$C$2:$AM$9,MATCH('BIFUbC-biomass'!$A5,'Future Fuel Use'!$B$2:$B$9,0),MATCH('BIFUbC-biomass'!U$1,'Future Fuel Use'!$C$1:$AM$1,0))</f>
        <v>7504305042145.7002</v>
      </c>
      <c r="V5" s="4">
        <f>INDEX('Future Fuel Use'!$C$2:$AM$9,MATCH('BIFUbC-biomass'!$A5,'Future Fuel Use'!$B$2:$B$9,0),MATCH('BIFUbC-biomass'!V$1,'Future Fuel Use'!$C$1:$AM$1,0))</f>
        <v>7553352787519.2041</v>
      </c>
      <c r="W5" s="4">
        <f>INDEX('Future Fuel Use'!$C$2:$AM$9,MATCH('BIFUbC-biomass'!$A5,'Future Fuel Use'!$B$2:$B$9,0),MATCH('BIFUbC-biomass'!W$1,'Future Fuel Use'!$C$1:$AM$1,0))</f>
        <v>7602400532892.707</v>
      </c>
      <c r="X5" s="4">
        <f>INDEX('Future Fuel Use'!$C$2:$AM$9,MATCH('BIFUbC-biomass'!$A5,'Future Fuel Use'!$B$2:$B$9,0),MATCH('BIFUbC-biomass'!X$1,'Future Fuel Use'!$C$1:$AM$1,0))</f>
        <v>7629649280322.4287</v>
      </c>
      <c r="Y5" s="4">
        <f>INDEX('Future Fuel Use'!$C$2:$AM$9,MATCH('BIFUbC-biomass'!$A5,'Future Fuel Use'!$B$2:$B$9,0),MATCH('BIFUbC-biomass'!Y$1,'Future Fuel Use'!$C$1:$AM$1,0))</f>
        <v>7656898027752.1494</v>
      </c>
      <c r="Z5" s="4">
        <f>INDEX('Future Fuel Use'!$C$2:$AM$9,MATCH('BIFUbC-biomass'!$A5,'Future Fuel Use'!$B$2:$B$9,0),MATCH('BIFUbC-biomass'!Z$1,'Future Fuel Use'!$C$1:$AM$1,0))</f>
        <v>7684146775181.8711</v>
      </c>
      <c r="AA5" s="4">
        <f>INDEX('Future Fuel Use'!$C$2:$AM$9,MATCH('BIFUbC-biomass'!$A5,'Future Fuel Use'!$B$2:$B$9,0),MATCH('BIFUbC-biomass'!AA$1,'Future Fuel Use'!$C$1:$AM$1,0))</f>
        <v>7711395522611.5928</v>
      </c>
      <c r="AB5" s="4">
        <f>INDEX('Future Fuel Use'!$C$2:$AM$9,MATCH('BIFUbC-biomass'!$A5,'Future Fuel Use'!$B$2:$B$9,0),MATCH('BIFUbC-biomass'!AB$1,'Future Fuel Use'!$C$1:$AM$1,0))</f>
        <v>7738644270041.3135</v>
      </c>
      <c r="AC5" s="4">
        <f>INDEX('Future Fuel Use'!$C$2:$AM$9,MATCH('BIFUbC-biomass'!$A5,'Future Fuel Use'!$B$2:$B$9,0),MATCH('BIFUbC-biomass'!AC$1,'Future Fuel Use'!$C$1:$AM$1,0))</f>
        <v>7744094019527.2568</v>
      </c>
      <c r="AD5" s="4">
        <f>INDEX('Future Fuel Use'!$C$2:$AM$9,MATCH('BIFUbC-biomass'!$A5,'Future Fuel Use'!$B$2:$B$9,0),MATCH('BIFUbC-biomass'!AD$1,'Future Fuel Use'!$C$1:$AM$1,0))</f>
        <v>7749543769013.1992</v>
      </c>
      <c r="AE5" s="4">
        <f>INDEX('Future Fuel Use'!$C$2:$AM$9,MATCH('BIFUbC-biomass'!$A5,'Future Fuel Use'!$B$2:$B$9,0),MATCH('BIFUbC-biomass'!AE$1,'Future Fuel Use'!$C$1:$AM$1,0))</f>
        <v>7754993518499.1455</v>
      </c>
      <c r="AF5" s="4">
        <f>INDEX('Future Fuel Use'!$C$2:$AM$9,MATCH('BIFUbC-biomass'!$A5,'Future Fuel Use'!$B$2:$B$9,0),MATCH('BIFUbC-biomass'!AF$1,'Future Fuel Use'!$C$1:$AM$1,0))</f>
        <v>7760443267985.0908</v>
      </c>
      <c r="AG5" s="4">
        <f>INDEX('Future Fuel Use'!$C$2:$AM$9,MATCH('BIFUbC-biomass'!$A5,'Future Fuel Use'!$B$2:$B$9,0),MATCH('BIFUbC-biomass'!AG$1,'Future Fuel Use'!$C$1:$AM$1,0))</f>
        <v>7765893017471.0342</v>
      </c>
      <c r="AH5" s="4">
        <f>INDEX('Future Fuel Use'!$C$2:$AM$9,MATCH('BIFUbC-biomass'!$A5,'Future Fuel Use'!$B$2:$B$9,0),MATCH('BIFUbC-biomass'!AH$1,'Future Fuel Use'!$C$1:$AM$1,0))</f>
        <v>7705945773125.6367</v>
      </c>
      <c r="AI5" s="4">
        <f>INDEX('Future Fuel Use'!$C$2:$AM$9,MATCH('BIFUbC-biomass'!$A5,'Future Fuel Use'!$B$2:$B$9,0),MATCH('BIFUbC-biomass'!AI$1,'Future Fuel Use'!$C$1:$AM$1,0))</f>
        <v>7645998528780.2559</v>
      </c>
      <c r="AJ5" s="4">
        <f>INDEX('Future Fuel Use'!$C$2:$AM$9,MATCH('BIFUbC-biomass'!$A5,'Future Fuel Use'!$B$2:$B$9,0),MATCH('BIFUbC-biomass'!AJ$1,'Future Fuel Use'!$C$1:$AM$1,0))</f>
        <v>7586051284434.8564</v>
      </c>
      <c r="AK5" s="4">
        <f>INDEX('Future Fuel Use'!$C$2:$AM$9,MATCH('BIFUbC-biomass'!$A5,'Future Fuel Use'!$B$2:$B$9,0),MATCH('BIFUbC-biomass'!AK$1,'Future Fuel Use'!$C$1:$AM$1,0))</f>
        <v>7526104040089.458</v>
      </c>
      <c r="AL5" s="4">
        <f>INDEX('Future Fuel Use'!$C$2:$AM$9,MATCH('BIFUbC-biomass'!$A5,'Future Fuel Use'!$B$2:$B$9,0),MATCH('BIFUbC-biomass'!AL$1,'Future Fuel Use'!$C$1:$AM$1,0))</f>
        <v>7466156795744.0771</v>
      </c>
    </row>
    <row r="6" spans="1:38">
      <c r="A6" s="4" t="s">
        <v>8</v>
      </c>
      <c r="B6" s="4">
        <f>INDEX('Future Fuel Use'!$C$2:$AM$9,MATCH('BIFUbC-biomass'!$A6,'Future Fuel Use'!$B$2:$B$9,0),MATCH('BIFUbC-biomass'!B$1,'Future Fuel Use'!$C$1:$AM$1,0))</f>
        <v>38860501920</v>
      </c>
      <c r="C6" s="4">
        <f>INDEX('Future Fuel Use'!$C$2:$AM$9,MATCH('BIFUbC-biomass'!$A6,'Future Fuel Use'!$B$2:$B$9,0),MATCH('BIFUbC-biomass'!C$1,'Future Fuel Use'!$C$1:$AM$1,0))</f>
        <v>38827873454.911842</v>
      </c>
      <c r="D6" s="4">
        <f>INDEX('Future Fuel Use'!$C$2:$AM$9,MATCH('BIFUbC-biomass'!$A6,'Future Fuel Use'!$B$2:$B$9,0),MATCH('BIFUbC-biomass'!D$1,'Future Fuel Use'!$C$1:$AM$1,0))</f>
        <v>39382557361.410568</v>
      </c>
      <c r="E6" s="4">
        <f>INDEX('Future Fuel Use'!$C$2:$AM$9,MATCH('BIFUbC-biomass'!$A6,'Future Fuel Use'!$B$2:$B$9,0),MATCH('BIFUbC-biomass'!E$1,'Future Fuel Use'!$C$1:$AM$1,0))</f>
        <v>39937241267.909363</v>
      </c>
      <c r="F6" s="4">
        <f>INDEX('Future Fuel Use'!$C$2:$AM$9,MATCH('BIFUbC-biomass'!$A6,'Future Fuel Use'!$B$2:$B$9,0),MATCH('BIFUbC-biomass'!F$1,'Future Fuel Use'!$C$1:$AM$1,0))</f>
        <v>40491925174.407967</v>
      </c>
      <c r="G6" s="4">
        <f>INDEX('Future Fuel Use'!$C$2:$AM$9,MATCH('BIFUbC-biomass'!$A6,'Future Fuel Use'!$B$2:$B$9,0),MATCH('BIFUbC-biomass'!G$1,'Future Fuel Use'!$C$1:$AM$1,0))</f>
        <v>41046609080.906761</v>
      </c>
      <c r="H6" s="4">
        <f>INDEX('Future Fuel Use'!$C$2:$AM$9,MATCH('BIFUbC-biomass'!$A6,'Future Fuel Use'!$B$2:$B$9,0),MATCH('BIFUbC-biomass'!H$1,'Future Fuel Use'!$C$1:$AM$1,0))</f>
        <v>41601292987.405548</v>
      </c>
      <c r="I6" s="4">
        <f>INDEX('Future Fuel Use'!$C$2:$AM$9,MATCH('BIFUbC-biomass'!$A6,'Future Fuel Use'!$B$2:$B$9,0),MATCH('BIFUbC-biomass'!I$1,'Future Fuel Use'!$C$1:$AM$1,0))</f>
        <v>41764435312.846397</v>
      </c>
      <c r="J6" s="4">
        <f>INDEX('Future Fuel Use'!$C$2:$AM$9,MATCH('BIFUbC-biomass'!$A6,'Future Fuel Use'!$B$2:$B$9,0),MATCH('BIFUbC-biomass'!J$1,'Future Fuel Use'!$C$1:$AM$1,0))</f>
        <v>41927577638.287193</v>
      </c>
      <c r="K6" s="4">
        <f>INDEX('Future Fuel Use'!$C$2:$AM$9,MATCH('BIFUbC-biomass'!$A6,'Future Fuel Use'!$B$2:$B$9,0),MATCH('BIFUbC-biomass'!K$1,'Future Fuel Use'!$C$1:$AM$1,0))</f>
        <v>42090719963.727989</v>
      </c>
      <c r="L6" s="4">
        <f>INDEX('Future Fuel Use'!$C$2:$AM$9,MATCH('BIFUbC-biomass'!$A6,'Future Fuel Use'!$B$2:$B$9,0),MATCH('BIFUbC-biomass'!L$1,'Future Fuel Use'!$C$1:$AM$1,0))</f>
        <v>42253862289.168785</v>
      </c>
      <c r="M6" s="4">
        <f>INDEX('Future Fuel Use'!$C$2:$AM$9,MATCH('BIFUbC-biomass'!$A6,'Future Fuel Use'!$B$2:$B$9,0),MATCH('BIFUbC-biomass'!M$1,'Future Fuel Use'!$C$1:$AM$1,0))</f>
        <v>42417004614.609589</v>
      </c>
      <c r="N6" s="4">
        <f>INDEX('Future Fuel Use'!$C$2:$AM$9,MATCH('BIFUbC-biomass'!$A6,'Future Fuel Use'!$B$2:$B$9,0),MATCH('BIFUbC-biomass'!N$1,'Future Fuel Use'!$C$1:$AM$1,0))</f>
        <v>42743289265.491272</v>
      </c>
      <c r="O6" s="4">
        <f>INDEX('Future Fuel Use'!$C$2:$AM$9,MATCH('BIFUbC-biomass'!$A6,'Future Fuel Use'!$B$2:$B$9,0),MATCH('BIFUbC-biomass'!O$1,'Future Fuel Use'!$C$1:$AM$1,0))</f>
        <v>43069573916.372864</v>
      </c>
      <c r="P6" s="4">
        <f>INDEX('Future Fuel Use'!$C$2:$AM$9,MATCH('BIFUbC-biomass'!$A6,'Future Fuel Use'!$B$2:$B$9,0),MATCH('BIFUbC-biomass'!P$1,'Future Fuel Use'!$C$1:$AM$1,0))</f>
        <v>43395858567.254463</v>
      </c>
      <c r="Q6" s="4">
        <f>INDEX('Future Fuel Use'!$C$2:$AM$9,MATCH('BIFUbC-biomass'!$A6,'Future Fuel Use'!$B$2:$B$9,0),MATCH('BIFUbC-biomass'!Q$1,'Future Fuel Use'!$C$1:$AM$1,0))</f>
        <v>43722143218.136055</v>
      </c>
      <c r="R6" s="4">
        <f>INDEX('Future Fuel Use'!$C$2:$AM$9,MATCH('BIFUbC-biomass'!$A6,'Future Fuel Use'!$B$2:$B$9,0),MATCH('BIFUbC-biomass'!R$1,'Future Fuel Use'!$C$1:$AM$1,0))</f>
        <v>44048427869.017647</v>
      </c>
      <c r="S6" s="4">
        <f>INDEX('Future Fuel Use'!$C$2:$AM$9,MATCH('BIFUbC-biomass'!$A6,'Future Fuel Use'!$B$2:$B$9,0),MATCH('BIFUbC-biomass'!S$1,'Future Fuel Use'!$C$1:$AM$1,0))</f>
        <v>44342084054.811111</v>
      </c>
      <c r="T6" s="4">
        <f>INDEX('Future Fuel Use'!$C$2:$AM$9,MATCH('BIFUbC-biomass'!$A6,'Future Fuel Use'!$B$2:$B$9,0),MATCH('BIFUbC-biomass'!T$1,'Future Fuel Use'!$C$1:$AM$1,0))</f>
        <v>44635740240.604568</v>
      </c>
      <c r="U6" s="4">
        <f>INDEX('Future Fuel Use'!$C$2:$AM$9,MATCH('BIFUbC-biomass'!$A6,'Future Fuel Use'!$B$2:$B$9,0),MATCH('BIFUbC-biomass'!U$1,'Future Fuel Use'!$C$1:$AM$1,0))</f>
        <v>44929396426.398026</v>
      </c>
      <c r="V6" s="4">
        <f>INDEX('Future Fuel Use'!$C$2:$AM$9,MATCH('BIFUbC-biomass'!$A6,'Future Fuel Use'!$B$2:$B$9,0),MATCH('BIFUbC-biomass'!V$1,'Future Fuel Use'!$C$1:$AM$1,0))</f>
        <v>45223052612.191498</v>
      </c>
      <c r="W6" s="4">
        <f>INDEX('Future Fuel Use'!$C$2:$AM$9,MATCH('BIFUbC-biomass'!$A6,'Future Fuel Use'!$B$2:$B$9,0),MATCH('BIFUbC-biomass'!W$1,'Future Fuel Use'!$C$1:$AM$1,0))</f>
        <v>45516708797.984955</v>
      </c>
      <c r="X6" s="4">
        <f>INDEX('Future Fuel Use'!$C$2:$AM$9,MATCH('BIFUbC-biomass'!$A6,'Future Fuel Use'!$B$2:$B$9,0),MATCH('BIFUbC-biomass'!X$1,'Future Fuel Use'!$C$1:$AM$1,0))</f>
        <v>45679851123.425751</v>
      </c>
      <c r="Y6" s="4">
        <f>INDEX('Future Fuel Use'!$C$2:$AM$9,MATCH('BIFUbC-biomass'!$A6,'Future Fuel Use'!$B$2:$B$9,0),MATCH('BIFUbC-biomass'!Y$1,'Future Fuel Use'!$C$1:$AM$1,0))</f>
        <v>45842993448.866554</v>
      </c>
      <c r="Z6" s="4">
        <f>INDEX('Future Fuel Use'!$C$2:$AM$9,MATCH('BIFUbC-biomass'!$A6,'Future Fuel Use'!$B$2:$B$9,0),MATCH('BIFUbC-biomass'!Z$1,'Future Fuel Use'!$C$1:$AM$1,0))</f>
        <v>46006135774.30735</v>
      </c>
      <c r="AA6" s="4">
        <f>INDEX('Future Fuel Use'!$C$2:$AM$9,MATCH('BIFUbC-biomass'!$A6,'Future Fuel Use'!$B$2:$B$9,0),MATCH('BIFUbC-biomass'!AA$1,'Future Fuel Use'!$C$1:$AM$1,0))</f>
        <v>46169278099.748146</v>
      </c>
      <c r="AB6" s="4">
        <f>INDEX('Future Fuel Use'!$C$2:$AM$9,MATCH('BIFUbC-biomass'!$A6,'Future Fuel Use'!$B$2:$B$9,0),MATCH('BIFUbC-biomass'!AB$1,'Future Fuel Use'!$C$1:$AM$1,0))</f>
        <v>46332420425.188942</v>
      </c>
      <c r="AC6" s="4">
        <f>INDEX('Future Fuel Use'!$C$2:$AM$9,MATCH('BIFUbC-biomass'!$A6,'Future Fuel Use'!$B$2:$B$9,0),MATCH('BIFUbC-biomass'!AC$1,'Future Fuel Use'!$C$1:$AM$1,0))</f>
        <v>46365048890.277092</v>
      </c>
      <c r="AD6" s="4">
        <f>INDEX('Future Fuel Use'!$C$2:$AM$9,MATCH('BIFUbC-biomass'!$A6,'Future Fuel Use'!$B$2:$B$9,0),MATCH('BIFUbC-biomass'!AD$1,'Future Fuel Use'!$C$1:$AM$1,0))</f>
        <v>46397677355.365242</v>
      </c>
      <c r="AE6" s="4">
        <f>INDEX('Future Fuel Use'!$C$2:$AM$9,MATCH('BIFUbC-biomass'!$A6,'Future Fuel Use'!$B$2:$B$9,0),MATCH('BIFUbC-biomass'!AE$1,'Future Fuel Use'!$C$1:$AM$1,0))</f>
        <v>46430305820.453407</v>
      </c>
      <c r="AF6" s="4">
        <f>INDEX('Future Fuel Use'!$C$2:$AM$9,MATCH('BIFUbC-biomass'!$A6,'Future Fuel Use'!$B$2:$B$9,0),MATCH('BIFUbC-biomass'!AF$1,'Future Fuel Use'!$C$1:$AM$1,0))</f>
        <v>46462934285.54158</v>
      </c>
      <c r="AG6" s="4">
        <f>INDEX('Future Fuel Use'!$C$2:$AM$9,MATCH('BIFUbC-biomass'!$A6,'Future Fuel Use'!$B$2:$B$9,0),MATCH('BIFUbC-biomass'!AG$1,'Future Fuel Use'!$C$1:$AM$1,0))</f>
        <v>46495562750.62973</v>
      </c>
      <c r="AH6" s="4">
        <f>INDEX('Future Fuel Use'!$C$2:$AM$9,MATCH('BIFUbC-biomass'!$A6,'Future Fuel Use'!$B$2:$B$9,0),MATCH('BIFUbC-biomass'!AH$1,'Future Fuel Use'!$C$1:$AM$1,0))</f>
        <v>46136649634.659912</v>
      </c>
      <c r="AI6" s="4">
        <f>INDEX('Future Fuel Use'!$C$2:$AM$9,MATCH('BIFUbC-biomass'!$A6,'Future Fuel Use'!$B$2:$B$9,0),MATCH('BIFUbC-biomass'!AI$1,'Future Fuel Use'!$C$1:$AM$1,0))</f>
        <v>45777736518.690201</v>
      </c>
      <c r="AJ6" s="4">
        <f>INDEX('Future Fuel Use'!$C$2:$AM$9,MATCH('BIFUbC-biomass'!$A6,'Future Fuel Use'!$B$2:$B$9,0),MATCH('BIFUbC-biomass'!AJ$1,'Future Fuel Use'!$C$1:$AM$1,0))</f>
        <v>45418823402.720375</v>
      </c>
      <c r="AK6" s="4">
        <f>INDEX('Future Fuel Use'!$C$2:$AM$9,MATCH('BIFUbC-biomass'!$A6,'Future Fuel Use'!$B$2:$B$9,0),MATCH('BIFUbC-biomass'!AK$1,'Future Fuel Use'!$C$1:$AM$1,0))</f>
        <v>45059910286.750557</v>
      </c>
      <c r="AL6" s="4">
        <f>INDEX('Future Fuel Use'!$C$2:$AM$9,MATCH('BIFUbC-biomass'!$A6,'Future Fuel Use'!$B$2:$B$9,0),MATCH('BIFUbC-biomass'!AL$1,'Future Fuel Use'!$C$1:$AM$1,0))</f>
        <v>44700997170.780838</v>
      </c>
    </row>
    <row r="7" spans="1:38">
      <c r="A7" s="4" t="s">
        <v>9</v>
      </c>
      <c r="B7" s="4">
        <f>INDEX('Future Fuel Use'!$C$2:$AM$9,MATCH('BIFUbC-biomass'!$A7,'Future Fuel Use'!$B$2:$B$9,0),MATCH('BIFUbC-biomass'!B$1,'Future Fuel Use'!$C$1:$AM$1,0))</f>
        <v>4739085600000</v>
      </c>
      <c r="C7" s="4">
        <f>INDEX('Future Fuel Use'!$C$2:$AM$9,MATCH('BIFUbC-biomass'!$A7,'Future Fuel Use'!$B$2:$B$9,0),MATCH('BIFUbC-biomass'!C$1,'Future Fuel Use'!$C$1:$AM$1,0))</f>
        <v>4735106518891.6885</v>
      </c>
      <c r="D7" s="4">
        <f>INDEX('Future Fuel Use'!$C$2:$AM$9,MATCH('BIFUbC-biomass'!$A7,'Future Fuel Use'!$B$2:$B$9,0),MATCH('BIFUbC-biomass'!D$1,'Future Fuel Use'!$C$1:$AM$1,0))</f>
        <v>4802750897732.9961</v>
      </c>
      <c r="E7" s="4">
        <f>INDEX('Future Fuel Use'!$C$2:$AM$9,MATCH('BIFUbC-biomass'!$A7,'Future Fuel Use'!$B$2:$B$9,0),MATCH('BIFUbC-biomass'!E$1,'Future Fuel Use'!$C$1:$AM$1,0))</f>
        <v>4870395276574.3125</v>
      </c>
      <c r="F7" s="4">
        <f>INDEX('Future Fuel Use'!$C$2:$AM$9,MATCH('BIFUbC-biomass'!$A7,'Future Fuel Use'!$B$2:$B$9,0),MATCH('BIFUbC-biomass'!F$1,'Future Fuel Use'!$C$1:$AM$1,0))</f>
        <v>4938039655415.6055</v>
      </c>
      <c r="G7" s="4">
        <f>INDEX('Future Fuel Use'!$C$2:$AM$9,MATCH('BIFUbC-biomass'!$A7,'Future Fuel Use'!$B$2:$B$9,0),MATCH('BIFUbC-biomass'!G$1,'Future Fuel Use'!$C$1:$AM$1,0))</f>
        <v>5005684034256.9219</v>
      </c>
      <c r="H7" s="4">
        <f>INDEX('Future Fuel Use'!$C$2:$AM$9,MATCH('BIFUbC-biomass'!$A7,'Future Fuel Use'!$B$2:$B$9,0),MATCH('BIFUbC-biomass'!H$1,'Future Fuel Use'!$C$1:$AM$1,0))</f>
        <v>5073328413098.2373</v>
      </c>
      <c r="I7" s="4">
        <f>INDEX('Future Fuel Use'!$C$2:$AM$9,MATCH('BIFUbC-biomass'!$A7,'Future Fuel Use'!$B$2:$B$9,0),MATCH('BIFUbC-biomass'!I$1,'Future Fuel Use'!$C$1:$AM$1,0))</f>
        <v>5093223818639.8047</v>
      </c>
      <c r="J7" s="4">
        <f>INDEX('Future Fuel Use'!$C$2:$AM$9,MATCH('BIFUbC-biomass'!$A7,'Future Fuel Use'!$B$2:$B$9,0),MATCH('BIFUbC-biomass'!J$1,'Future Fuel Use'!$C$1:$AM$1,0))</f>
        <v>5113119224181.3652</v>
      </c>
      <c r="K7" s="4">
        <f>INDEX('Future Fuel Use'!$C$2:$AM$9,MATCH('BIFUbC-biomass'!$A7,'Future Fuel Use'!$B$2:$B$9,0),MATCH('BIFUbC-biomass'!K$1,'Future Fuel Use'!$C$1:$AM$1,0))</f>
        <v>5133014629722.9258</v>
      </c>
      <c r="L7" s="4">
        <f>INDEX('Future Fuel Use'!$C$2:$AM$9,MATCH('BIFUbC-biomass'!$A7,'Future Fuel Use'!$B$2:$B$9,0),MATCH('BIFUbC-biomass'!L$1,'Future Fuel Use'!$C$1:$AM$1,0))</f>
        <v>5152910035264.4863</v>
      </c>
      <c r="M7" s="4">
        <f>INDEX('Future Fuel Use'!$C$2:$AM$9,MATCH('BIFUbC-biomass'!$A7,'Future Fuel Use'!$B$2:$B$9,0),MATCH('BIFUbC-biomass'!M$1,'Future Fuel Use'!$C$1:$AM$1,0))</f>
        <v>5172805440806.0469</v>
      </c>
      <c r="N7" s="4">
        <f>INDEX('Future Fuel Use'!$C$2:$AM$9,MATCH('BIFUbC-biomass'!$A7,'Future Fuel Use'!$B$2:$B$9,0),MATCH('BIFUbC-biomass'!N$1,'Future Fuel Use'!$C$1:$AM$1,0))</f>
        <v>5212596251889.1797</v>
      </c>
      <c r="O7" s="4">
        <f>INDEX('Future Fuel Use'!$C$2:$AM$9,MATCH('BIFUbC-biomass'!$A7,'Future Fuel Use'!$B$2:$B$9,0),MATCH('BIFUbC-biomass'!O$1,'Future Fuel Use'!$C$1:$AM$1,0))</f>
        <v>5252387062972.3008</v>
      </c>
      <c r="P7" s="4">
        <f>INDEX('Future Fuel Use'!$C$2:$AM$9,MATCH('BIFUbC-biomass'!$A7,'Future Fuel Use'!$B$2:$B$9,0),MATCH('BIFUbC-biomass'!P$1,'Future Fuel Use'!$C$1:$AM$1,0))</f>
        <v>5292177874055.4219</v>
      </c>
      <c r="Q7" s="4">
        <f>INDEX('Future Fuel Use'!$C$2:$AM$9,MATCH('BIFUbC-biomass'!$A7,'Future Fuel Use'!$B$2:$B$9,0),MATCH('BIFUbC-biomass'!Q$1,'Future Fuel Use'!$C$1:$AM$1,0))</f>
        <v>5331968685138.543</v>
      </c>
      <c r="R7" s="4">
        <f>INDEX('Future Fuel Use'!$C$2:$AM$9,MATCH('BIFUbC-biomass'!$A7,'Future Fuel Use'!$B$2:$B$9,0),MATCH('BIFUbC-biomass'!R$1,'Future Fuel Use'!$C$1:$AM$1,0))</f>
        <v>5371759496221.6641</v>
      </c>
      <c r="S7" s="4">
        <f>INDEX('Future Fuel Use'!$C$2:$AM$9,MATCH('BIFUbC-biomass'!$A7,'Future Fuel Use'!$B$2:$B$9,0),MATCH('BIFUbC-biomass'!S$1,'Future Fuel Use'!$C$1:$AM$1,0))</f>
        <v>5407571226196.4766</v>
      </c>
      <c r="T7" s="4">
        <f>INDEX('Future Fuel Use'!$C$2:$AM$9,MATCH('BIFUbC-biomass'!$A7,'Future Fuel Use'!$B$2:$B$9,0),MATCH('BIFUbC-biomass'!T$1,'Future Fuel Use'!$C$1:$AM$1,0))</f>
        <v>5443382956171.2891</v>
      </c>
      <c r="U7" s="4">
        <f>INDEX('Future Fuel Use'!$C$2:$AM$9,MATCH('BIFUbC-biomass'!$A7,'Future Fuel Use'!$B$2:$B$9,0),MATCH('BIFUbC-biomass'!U$1,'Future Fuel Use'!$C$1:$AM$1,0))</f>
        <v>5479194686146.1006</v>
      </c>
      <c r="V7" s="4">
        <f>INDEX('Future Fuel Use'!$C$2:$AM$9,MATCH('BIFUbC-biomass'!$A7,'Future Fuel Use'!$B$2:$B$9,0),MATCH('BIFUbC-biomass'!V$1,'Future Fuel Use'!$C$1:$AM$1,0))</f>
        <v>5515006416120.9141</v>
      </c>
      <c r="W7" s="4">
        <f>INDEX('Future Fuel Use'!$C$2:$AM$9,MATCH('BIFUbC-biomass'!$A7,'Future Fuel Use'!$B$2:$B$9,0),MATCH('BIFUbC-biomass'!W$1,'Future Fuel Use'!$C$1:$AM$1,0))</f>
        <v>5550818146095.7266</v>
      </c>
      <c r="X7" s="4">
        <f>INDEX('Future Fuel Use'!$C$2:$AM$9,MATCH('BIFUbC-biomass'!$A7,'Future Fuel Use'!$B$2:$B$9,0),MATCH('BIFUbC-biomass'!X$1,'Future Fuel Use'!$C$1:$AM$1,0))</f>
        <v>5570713551637.2871</v>
      </c>
      <c r="Y7" s="4">
        <f>INDEX('Future Fuel Use'!$C$2:$AM$9,MATCH('BIFUbC-biomass'!$A7,'Future Fuel Use'!$B$2:$B$9,0),MATCH('BIFUbC-biomass'!Y$1,'Future Fuel Use'!$C$1:$AM$1,0))</f>
        <v>5590608957178.8477</v>
      </c>
      <c r="Z7" s="4">
        <f>INDEX('Future Fuel Use'!$C$2:$AM$9,MATCH('BIFUbC-biomass'!$A7,'Future Fuel Use'!$B$2:$B$9,0),MATCH('BIFUbC-biomass'!Z$1,'Future Fuel Use'!$C$1:$AM$1,0))</f>
        <v>5610504362720.4082</v>
      </c>
      <c r="AA7" s="4">
        <f>INDEX('Future Fuel Use'!$C$2:$AM$9,MATCH('BIFUbC-biomass'!$A7,'Future Fuel Use'!$B$2:$B$9,0),MATCH('BIFUbC-biomass'!AA$1,'Future Fuel Use'!$C$1:$AM$1,0))</f>
        <v>5630399768261.9688</v>
      </c>
      <c r="AB7" s="4">
        <f>INDEX('Future Fuel Use'!$C$2:$AM$9,MATCH('BIFUbC-biomass'!$A7,'Future Fuel Use'!$B$2:$B$9,0),MATCH('BIFUbC-biomass'!AB$1,'Future Fuel Use'!$C$1:$AM$1,0))</f>
        <v>5650295173803.5293</v>
      </c>
      <c r="AC7" s="4">
        <f>INDEX('Future Fuel Use'!$C$2:$AM$9,MATCH('BIFUbC-biomass'!$A7,'Future Fuel Use'!$B$2:$B$9,0),MATCH('BIFUbC-biomass'!AC$1,'Future Fuel Use'!$C$1:$AM$1,0))</f>
        <v>5654274254911.8408</v>
      </c>
      <c r="AD7" s="4">
        <f>INDEX('Future Fuel Use'!$C$2:$AM$9,MATCH('BIFUbC-biomass'!$A7,'Future Fuel Use'!$B$2:$B$9,0),MATCH('BIFUbC-biomass'!AD$1,'Future Fuel Use'!$C$1:$AM$1,0))</f>
        <v>5658253336020.1514</v>
      </c>
      <c r="AE7" s="4">
        <f>INDEX('Future Fuel Use'!$C$2:$AM$9,MATCH('BIFUbC-biomass'!$A7,'Future Fuel Use'!$B$2:$B$9,0),MATCH('BIFUbC-biomass'!AE$1,'Future Fuel Use'!$C$1:$AM$1,0))</f>
        <v>5662232417128.4648</v>
      </c>
      <c r="AF7" s="4">
        <f>INDEX('Future Fuel Use'!$C$2:$AM$9,MATCH('BIFUbC-biomass'!$A7,'Future Fuel Use'!$B$2:$B$9,0),MATCH('BIFUbC-biomass'!AF$1,'Future Fuel Use'!$C$1:$AM$1,0))</f>
        <v>5666211498236.7783</v>
      </c>
      <c r="AG7" s="4">
        <f>INDEX('Future Fuel Use'!$C$2:$AM$9,MATCH('BIFUbC-biomass'!$A7,'Future Fuel Use'!$B$2:$B$9,0),MATCH('BIFUbC-biomass'!AG$1,'Future Fuel Use'!$C$1:$AM$1,0))</f>
        <v>5670190579345.0889</v>
      </c>
      <c r="AH7" s="4">
        <f>INDEX('Future Fuel Use'!$C$2:$AM$9,MATCH('BIFUbC-biomass'!$A7,'Future Fuel Use'!$B$2:$B$9,0),MATCH('BIFUbC-biomass'!AH$1,'Future Fuel Use'!$C$1:$AM$1,0))</f>
        <v>5626420687153.6484</v>
      </c>
      <c r="AI7" s="4">
        <f>INDEX('Future Fuel Use'!$C$2:$AM$9,MATCH('BIFUbC-biomass'!$A7,'Future Fuel Use'!$B$2:$B$9,0),MATCH('BIFUbC-biomass'!AI$1,'Future Fuel Use'!$C$1:$AM$1,0))</f>
        <v>5582650794962.2188</v>
      </c>
      <c r="AJ7" s="4">
        <f>INDEX('Future Fuel Use'!$C$2:$AM$9,MATCH('BIFUbC-biomass'!$A7,'Future Fuel Use'!$B$2:$B$9,0),MATCH('BIFUbC-biomass'!AJ$1,'Future Fuel Use'!$C$1:$AM$1,0))</f>
        <v>5538880902770.7773</v>
      </c>
      <c r="AK7" s="4">
        <f>INDEX('Future Fuel Use'!$C$2:$AM$9,MATCH('BIFUbC-biomass'!$A7,'Future Fuel Use'!$B$2:$B$9,0),MATCH('BIFUbC-biomass'!AK$1,'Future Fuel Use'!$C$1:$AM$1,0))</f>
        <v>5495111010579.3359</v>
      </c>
      <c r="AL7" s="4">
        <f>INDEX('Future Fuel Use'!$C$2:$AM$9,MATCH('BIFUbC-biomass'!$A7,'Future Fuel Use'!$B$2:$B$9,0),MATCH('BIFUbC-biomass'!AL$1,'Future Fuel Use'!$C$1:$AM$1,0))</f>
        <v>5451341118387.9063</v>
      </c>
    </row>
    <row r="8" spans="1:38">
      <c r="A8" s="4" t="s">
        <v>11</v>
      </c>
      <c r="B8" s="4">
        <f>INDEX('Future Fuel Use'!$C$2:$AM$9,MATCH('BIFUbC-biomass'!$A8,'Future Fuel Use'!$B$2:$B$9,0),MATCH('BIFUbC-biomass'!B$1,'Future Fuel Use'!$C$1:$AM$1,0))</f>
        <v>18613232602560</v>
      </c>
      <c r="C8" s="4">
        <f>INDEX('Future Fuel Use'!$C$2:$AM$9,MATCH('BIFUbC-biomass'!$A8,'Future Fuel Use'!$B$2:$B$9,0),MATCH('BIFUbC-biomass'!C$1,'Future Fuel Use'!$C$1:$AM$1,0))</f>
        <v>17940465159094.109</v>
      </c>
      <c r="D8" s="4">
        <f>INDEX('Future Fuel Use'!$C$2:$AM$9,MATCH('BIFUbC-biomass'!$A8,'Future Fuel Use'!$B$2:$B$9,0),MATCH('BIFUbC-biomass'!D$1,'Future Fuel Use'!$C$1:$AM$1,0))</f>
        <v>17491953530116.688</v>
      </c>
      <c r="E8" s="4">
        <f>INDEX('Future Fuel Use'!$C$2:$AM$9,MATCH('BIFUbC-biomass'!$A8,'Future Fuel Use'!$B$2:$B$9,0),MATCH('BIFUbC-biomass'!E$1,'Future Fuel Use'!$C$1:$AM$1,0))</f>
        <v>17043441901139.268</v>
      </c>
      <c r="F8" s="4">
        <f>INDEX('Future Fuel Use'!$C$2:$AM$9,MATCH('BIFUbC-biomass'!$A8,'Future Fuel Use'!$B$2:$B$9,0),MATCH('BIFUbC-biomass'!F$1,'Future Fuel Use'!$C$1:$AM$1,0))</f>
        <v>16594930272162.006</v>
      </c>
      <c r="G8" s="4">
        <f>INDEX('Future Fuel Use'!$C$2:$AM$9,MATCH('BIFUbC-biomass'!$A8,'Future Fuel Use'!$B$2:$B$9,0),MATCH('BIFUbC-biomass'!G$1,'Future Fuel Use'!$C$1:$AM$1,0))</f>
        <v>16146418643184.586</v>
      </c>
      <c r="H8" s="4">
        <f>INDEX('Future Fuel Use'!$C$2:$AM$9,MATCH('BIFUbC-biomass'!$A8,'Future Fuel Use'!$B$2:$B$9,0),MATCH('BIFUbC-biomass'!H$1,'Future Fuel Use'!$C$1:$AM$1,0))</f>
        <v>15697907014207.324</v>
      </c>
      <c r="I8" s="4">
        <f>INDEX('Future Fuel Use'!$C$2:$AM$9,MATCH('BIFUbC-biomass'!$A8,'Future Fuel Use'!$B$2:$B$9,0),MATCH('BIFUbC-biomass'!I$1,'Future Fuel Use'!$C$1:$AM$1,0))</f>
        <v>15249395385229.904</v>
      </c>
      <c r="J8" s="4">
        <f>INDEX('Future Fuel Use'!$C$2:$AM$9,MATCH('BIFUbC-biomass'!$A8,'Future Fuel Use'!$B$2:$B$9,0),MATCH('BIFUbC-biomass'!J$1,'Future Fuel Use'!$C$1:$AM$1,0))</f>
        <v>14800883756252.645</v>
      </c>
      <c r="K8" s="4">
        <f>INDEX('Future Fuel Use'!$C$2:$AM$9,MATCH('BIFUbC-biomass'!$A8,'Future Fuel Use'!$B$2:$B$9,0),MATCH('BIFUbC-biomass'!K$1,'Future Fuel Use'!$C$1:$AM$1,0))</f>
        <v>14352372127275.223</v>
      </c>
      <c r="L8" s="4">
        <f>INDEX('Future Fuel Use'!$C$2:$AM$9,MATCH('BIFUbC-biomass'!$A8,'Future Fuel Use'!$B$2:$B$9,0),MATCH('BIFUbC-biomass'!L$1,'Future Fuel Use'!$C$1:$AM$1,0))</f>
        <v>13903860498297.801</v>
      </c>
      <c r="M8" s="4">
        <f>INDEX('Future Fuel Use'!$C$2:$AM$9,MATCH('BIFUbC-biomass'!$A8,'Future Fuel Use'!$B$2:$B$9,0),MATCH('BIFUbC-biomass'!M$1,'Future Fuel Use'!$C$1:$AM$1,0))</f>
        <v>13455348869320.541</v>
      </c>
      <c r="N8" s="4">
        <f>INDEX('Future Fuel Use'!$C$2:$AM$9,MATCH('BIFUbC-biomass'!$A8,'Future Fuel Use'!$B$2:$B$9,0),MATCH('BIFUbC-biomass'!N$1,'Future Fuel Use'!$C$1:$AM$1,0))</f>
        <v>13343220962076.146</v>
      </c>
      <c r="O8" s="4">
        <f>INDEX('Future Fuel Use'!$C$2:$AM$9,MATCH('BIFUbC-biomass'!$A8,'Future Fuel Use'!$B$2:$B$9,0),MATCH('BIFUbC-biomass'!O$1,'Future Fuel Use'!$C$1:$AM$1,0))</f>
        <v>13231093054831.832</v>
      </c>
      <c r="P8" s="4">
        <f>INDEX('Future Fuel Use'!$C$2:$AM$9,MATCH('BIFUbC-biomass'!$A8,'Future Fuel Use'!$B$2:$B$9,0),MATCH('BIFUbC-biomass'!P$1,'Future Fuel Use'!$C$1:$AM$1,0))</f>
        <v>13118965147587.477</v>
      </c>
      <c r="Q8" s="4">
        <f>INDEX('Future Fuel Use'!$C$2:$AM$9,MATCH('BIFUbC-biomass'!$A8,'Future Fuel Use'!$B$2:$B$9,0),MATCH('BIFUbC-biomass'!Q$1,'Future Fuel Use'!$C$1:$AM$1,0))</f>
        <v>13006837240343.16</v>
      </c>
      <c r="R8" s="4">
        <f>INDEX('Future Fuel Use'!$C$2:$AM$9,MATCH('BIFUbC-biomass'!$A8,'Future Fuel Use'!$B$2:$B$9,0),MATCH('BIFUbC-biomass'!R$1,'Future Fuel Use'!$C$1:$AM$1,0))</f>
        <v>12894709333098.807</v>
      </c>
      <c r="S8" s="4">
        <f>INDEX('Future Fuel Use'!$C$2:$AM$9,MATCH('BIFUbC-biomass'!$A8,'Future Fuel Use'!$B$2:$B$9,0),MATCH('BIFUbC-biomass'!S$1,'Future Fuel Use'!$C$1:$AM$1,0))</f>
        <v>12670453518610.096</v>
      </c>
      <c r="T8" s="4">
        <f>INDEX('Future Fuel Use'!$C$2:$AM$9,MATCH('BIFUbC-biomass'!$A8,'Future Fuel Use'!$B$2:$B$9,0),MATCH('BIFUbC-biomass'!T$1,'Future Fuel Use'!$C$1:$AM$1,0))</f>
        <v>12446197704121.465</v>
      </c>
      <c r="U8" s="4">
        <f>INDEX('Future Fuel Use'!$C$2:$AM$9,MATCH('BIFUbC-biomass'!$A8,'Future Fuel Use'!$B$2:$B$9,0),MATCH('BIFUbC-biomass'!U$1,'Future Fuel Use'!$C$1:$AM$1,0))</f>
        <v>12221941889632.756</v>
      </c>
      <c r="V8" s="4">
        <f>INDEX('Future Fuel Use'!$C$2:$AM$9,MATCH('BIFUbC-biomass'!$A8,'Future Fuel Use'!$B$2:$B$9,0),MATCH('BIFUbC-biomass'!V$1,'Future Fuel Use'!$C$1:$AM$1,0))</f>
        <v>11997686075144.123</v>
      </c>
      <c r="W8" s="4">
        <f>INDEX('Future Fuel Use'!$C$2:$AM$9,MATCH('BIFUbC-biomass'!$A8,'Future Fuel Use'!$B$2:$B$9,0),MATCH('BIFUbC-biomass'!W$1,'Future Fuel Use'!$C$1:$AM$1,0))</f>
        <v>11773430260655.414</v>
      </c>
      <c r="X8" s="4">
        <f>INDEX('Future Fuel Use'!$C$2:$AM$9,MATCH('BIFUbC-biomass'!$A8,'Future Fuel Use'!$B$2:$B$9,0),MATCH('BIFUbC-biomass'!X$1,'Future Fuel Use'!$C$1:$AM$1,0))</f>
        <v>11661302353411.1</v>
      </c>
      <c r="Y8" s="4">
        <f>INDEX('Future Fuel Use'!$C$2:$AM$9,MATCH('BIFUbC-biomass'!$A8,'Future Fuel Use'!$B$2:$B$9,0),MATCH('BIFUbC-biomass'!Y$1,'Future Fuel Use'!$C$1:$AM$1,0))</f>
        <v>11549174446166.744</v>
      </c>
      <c r="Z8" s="4">
        <f>INDEX('Future Fuel Use'!$C$2:$AM$9,MATCH('BIFUbC-biomass'!$A8,'Future Fuel Use'!$B$2:$B$9,0),MATCH('BIFUbC-biomass'!Z$1,'Future Fuel Use'!$C$1:$AM$1,0))</f>
        <v>11437046538922.428</v>
      </c>
      <c r="AA8" s="4">
        <f>INDEX('Future Fuel Use'!$C$2:$AM$9,MATCH('BIFUbC-biomass'!$A8,'Future Fuel Use'!$B$2:$B$9,0),MATCH('BIFUbC-biomass'!AA$1,'Future Fuel Use'!$C$1:$AM$1,0))</f>
        <v>11324918631678.072</v>
      </c>
      <c r="AB8" s="4">
        <f>INDEX('Future Fuel Use'!$C$2:$AM$9,MATCH('BIFUbC-biomass'!$A8,'Future Fuel Use'!$B$2:$B$9,0),MATCH('BIFUbC-biomass'!AB$1,'Future Fuel Use'!$C$1:$AM$1,0))</f>
        <v>11212790724433.717</v>
      </c>
      <c r="AC8" s="4">
        <f>INDEX('Future Fuel Use'!$C$2:$AM$9,MATCH('BIFUbC-biomass'!$A8,'Future Fuel Use'!$B$2:$B$9,0),MATCH('BIFUbC-biomass'!AC$1,'Future Fuel Use'!$C$1:$AM$1,0))</f>
        <v>11100662817189.443</v>
      </c>
      <c r="AD8" s="4">
        <f>INDEX('Future Fuel Use'!$C$2:$AM$9,MATCH('BIFUbC-biomass'!$A8,'Future Fuel Use'!$B$2:$B$9,0),MATCH('BIFUbC-biomass'!AD$1,'Future Fuel Use'!$C$1:$AM$1,0))</f>
        <v>10988534909945.088</v>
      </c>
      <c r="AE8" s="4">
        <f>INDEX('Future Fuel Use'!$C$2:$AM$9,MATCH('BIFUbC-biomass'!$A8,'Future Fuel Use'!$B$2:$B$9,0),MATCH('BIFUbC-biomass'!AE$1,'Future Fuel Use'!$C$1:$AM$1,0))</f>
        <v>10876407002700.771</v>
      </c>
      <c r="AF8" s="4">
        <f>INDEX('Future Fuel Use'!$C$2:$AM$9,MATCH('BIFUbC-biomass'!$A8,'Future Fuel Use'!$B$2:$B$9,0),MATCH('BIFUbC-biomass'!AF$1,'Future Fuel Use'!$C$1:$AM$1,0))</f>
        <v>10764279095456.418</v>
      </c>
      <c r="AG8" s="4">
        <f>INDEX('Future Fuel Use'!$C$2:$AM$9,MATCH('BIFUbC-biomass'!$A8,'Future Fuel Use'!$B$2:$B$9,0),MATCH('BIFUbC-biomass'!AG$1,'Future Fuel Use'!$C$1:$AM$1,0))</f>
        <v>10652151188212.102</v>
      </c>
      <c r="AH8" s="4">
        <f>INDEX('Future Fuel Use'!$C$2:$AM$9,MATCH('BIFUbC-biomass'!$A8,'Future Fuel Use'!$B$2:$B$9,0),MATCH('BIFUbC-biomass'!AH$1,'Future Fuel Use'!$C$1:$AM$1,0))</f>
        <v>10427895373723.391</v>
      </c>
      <c r="AI8" s="4">
        <f>INDEX('Future Fuel Use'!$C$2:$AM$9,MATCH('BIFUbC-biomass'!$A8,'Future Fuel Use'!$B$2:$B$9,0),MATCH('BIFUbC-biomass'!AI$1,'Future Fuel Use'!$C$1:$AM$1,0))</f>
        <v>10203639559234.762</v>
      </c>
      <c r="AJ8" s="4">
        <f>INDEX('Future Fuel Use'!$C$2:$AM$9,MATCH('BIFUbC-biomass'!$A8,'Future Fuel Use'!$B$2:$B$9,0),MATCH('BIFUbC-biomass'!AJ$1,'Future Fuel Use'!$C$1:$AM$1,0))</f>
        <v>9979383744746.0508</v>
      </c>
      <c r="AK8" s="4">
        <f>INDEX('Future Fuel Use'!$C$2:$AM$9,MATCH('BIFUbC-biomass'!$A8,'Future Fuel Use'!$B$2:$B$9,0),MATCH('BIFUbC-biomass'!AK$1,'Future Fuel Use'!$C$1:$AM$1,0))</f>
        <v>9755127930257.3398</v>
      </c>
      <c r="AL8" s="4">
        <f>INDEX('Future Fuel Use'!$C$2:$AM$9,MATCH('BIFUbC-biomass'!$A8,'Future Fuel Use'!$B$2:$B$9,0),MATCH('BIFUbC-biomass'!AL$1,'Future Fuel Use'!$C$1:$AM$1,0))</f>
        <v>9530872115768.7109</v>
      </c>
    </row>
    <row r="9" spans="1:38">
      <c r="A9" s="4" t="s">
        <v>10</v>
      </c>
      <c r="B9" s="4">
        <f>INDEX('Future Fuel Use'!$C$2:$AM$9,MATCH('BIFUbC-biomass'!$A9,'Future Fuel Use'!$B$2:$B$9,0),MATCH('BIFUbC-biomass'!B$1,'Future Fuel Use'!$C$1:$AM$1,0))</f>
        <v>87798195459840</v>
      </c>
      <c r="C9" s="4">
        <f>INDEX('Future Fuel Use'!$C$2:$AM$9,MATCH('BIFUbC-biomass'!$A9,'Future Fuel Use'!$B$2:$B$9,0),MATCH('BIFUbC-biomass'!C$1,'Future Fuel Use'!$C$1:$AM$1,0))</f>
        <v>87724477411594.969</v>
      </c>
      <c r="D9" s="4">
        <f>INDEX('Future Fuel Use'!$C$2:$AM$9,MATCH('BIFUbC-biomass'!$A9,'Future Fuel Use'!$B$2:$B$9,0),MATCH('BIFUbC-biomass'!D$1,'Future Fuel Use'!$C$1:$AM$1,0))</f>
        <v>88977684231760.578</v>
      </c>
      <c r="E9" s="4">
        <f>INDEX('Future Fuel Use'!$C$2:$AM$9,MATCH('BIFUbC-biomass'!$A9,'Future Fuel Use'!$B$2:$B$9,0),MATCH('BIFUbC-biomass'!E$1,'Future Fuel Use'!$C$1:$AM$1,0))</f>
        <v>90230891051926.344</v>
      </c>
      <c r="F9" s="4">
        <f>INDEX('Future Fuel Use'!$C$2:$AM$9,MATCH('BIFUbC-biomass'!$A9,'Future Fuel Use'!$B$2:$B$9,0),MATCH('BIFUbC-biomass'!F$1,'Future Fuel Use'!$C$1:$AM$1,0))</f>
        <v>91484097872091.672</v>
      </c>
      <c r="G9" s="4">
        <f>INDEX('Future Fuel Use'!$C$2:$AM$9,MATCH('BIFUbC-biomass'!$A9,'Future Fuel Use'!$B$2:$B$9,0),MATCH('BIFUbC-biomass'!G$1,'Future Fuel Use'!$C$1:$AM$1,0))</f>
        <v>92737304692257.453</v>
      </c>
      <c r="H9" s="4">
        <f>INDEX('Future Fuel Use'!$C$2:$AM$9,MATCH('BIFUbC-biomass'!$A9,'Future Fuel Use'!$B$2:$B$9,0),MATCH('BIFUbC-biomass'!H$1,'Future Fuel Use'!$C$1:$AM$1,0))</f>
        <v>93990511512423.188</v>
      </c>
      <c r="I9" s="4">
        <f>INDEX('Future Fuel Use'!$C$2:$AM$9,MATCH('BIFUbC-biomass'!$A9,'Future Fuel Use'!$B$2:$B$9,0),MATCH('BIFUbC-biomass'!I$1,'Future Fuel Use'!$C$1:$AM$1,0))</f>
        <v>94359101753648.484</v>
      </c>
      <c r="J9" s="4">
        <f>INDEX('Future Fuel Use'!$C$2:$AM$9,MATCH('BIFUbC-biomass'!$A9,'Future Fuel Use'!$B$2:$B$9,0),MATCH('BIFUbC-biomass'!J$1,'Future Fuel Use'!$C$1:$AM$1,0))</f>
        <v>94727691994873.641</v>
      </c>
      <c r="K9" s="4">
        <f>INDEX('Future Fuel Use'!$C$2:$AM$9,MATCH('BIFUbC-biomass'!$A9,'Future Fuel Use'!$B$2:$B$9,0),MATCH('BIFUbC-biomass'!K$1,'Future Fuel Use'!$C$1:$AM$1,0))</f>
        <v>95096282236098.813</v>
      </c>
      <c r="L9" s="4">
        <f>INDEX('Future Fuel Use'!$C$2:$AM$9,MATCH('BIFUbC-biomass'!$A9,'Future Fuel Use'!$B$2:$B$9,0),MATCH('BIFUbC-biomass'!L$1,'Future Fuel Use'!$C$1:$AM$1,0))</f>
        <v>95464872477323.984</v>
      </c>
      <c r="M9" s="4">
        <f>INDEX('Future Fuel Use'!$C$2:$AM$9,MATCH('BIFUbC-biomass'!$A9,'Future Fuel Use'!$B$2:$B$9,0),MATCH('BIFUbC-biomass'!M$1,'Future Fuel Use'!$C$1:$AM$1,0))</f>
        <v>95833462718549.156</v>
      </c>
      <c r="N9" s="4">
        <f>INDEX('Future Fuel Use'!$C$2:$AM$9,MATCH('BIFUbC-biomass'!$A9,'Future Fuel Use'!$B$2:$B$9,0),MATCH('BIFUbC-biomass'!N$1,'Future Fuel Use'!$C$1:$AM$1,0))</f>
        <v>96570643200999.703</v>
      </c>
      <c r="O9" s="4">
        <f>INDEX('Future Fuel Use'!$C$2:$AM$9,MATCH('BIFUbC-biomass'!$A9,'Future Fuel Use'!$B$2:$B$9,0),MATCH('BIFUbC-biomass'!O$1,'Future Fuel Use'!$C$1:$AM$1,0))</f>
        <v>97307823683450.031</v>
      </c>
      <c r="P9" s="4">
        <f>INDEX('Future Fuel Use'!$C$2:$AM$9,MATCH('BIFUbC-biomass'!$A9,'Future Fuel Use'!$B$2:$B$9,0),MATCH('BIFUbC-biomass'!P$1,'Future Fuel Use'!$C$1:$AM$1,0))</f>
        <v>98045004165900.375</v>
      </c>
      <c r="Q9" s="4">
        <f>INDEX('Future Fuel Use'!$C$2:$AM$9,MATCH('BIFUbC-biomass'!$A9,'Future Fuel Use'!$B$2:$B$9,0),MATCH('BIFUbC-biomass'!Q$1,'Future Fuel Use'!$C$1:$AM$1,0))</f>
        <v>98782184648350.703</v>
      </c>
      <c r="R9" s="4">
        <f>INDEX('Future Fuel Use'!$C$2:$AM$9,MATCH('BIFUbC-biomass'!$A9,'Future Fuel Use'!$B$2:$B$9,0),MATCH('BIFUbC-biomass'!R$1,'Future Fuel Use'!$C$1:$AM$1,0))</f>
        <v>99519365130801.047</v>
      </c>
      <c r="S9" s="4">
        <f>INDEX('Future Fuel Use'!$C$2:$AM$9,MATCH('BIFUbC-biomass'!$A9,'Future Fuel Use'!$B$2:$B$9,0),MATCH('BIFUbC-biomass'!S$1,'Future Fuel Use'!$C$1:$AM$1,0))</f>
        <v>100182827565006.41</v>
      </c>
      <c r="T9" s="4">
        <f>INDEX('Future Fuel Use'!$C$2:$AM$9,MATCH('BIFUbC-biomass'!$A9,'Future Fuel Use'!$B$2:$B$9,0),MATCH('BIFUbC-biomass'!T$1,'Future Fuel Use'!$C$1:$AM$1,0))</f>
        <v>100846289999211.77</v>
      </c>
      <c r="U9" s="4">
        <f>INDEX('Future Fuel Use'!$C$2:$AM$9,MATCH('BIFUbC-biomass'!$A9,'Future Fuel Use'!$B$2:$B$9,0),MATCH('BIFUbC-biomass'!U$1,'Future Fuel Use'!$C$1:$AM$1,0))</f>
        <v>101509752433417.13</v>
      </c>
      <c r="V9" s="4">
        <f>INDEX('Future Fuel Use'!$C$2:$AM$9,MATCH('BIFUbC-biomass'!$A9,'Future Fuel Use'!$B$2:$B$9,0),MATCH('BIFUbC-biomass'!V$1,'Future Fuel Use'!$C$1:$AM$1,0))</f>
        <v>102173214867622.5</v>
      </c>
      <c r="W9" s="4">
        <f>INDEX('Future Fuel Use'!$C$2:$AM$9,MATCH('BIFUbC-biomass'!$A9,'Future Fuel Use'!$B$2:$B$9,0),MATCH('BIFUbC-biomass'!W$1,'Future Fuel Use'!$C$1:$AM$1,0))</f>
        <v>102836677301827.86</v>
      </c>
      <c r="X9" s="4">
        <f>INDEX('Future Fuel Use'!$C$2:$AM$9,MATCH('BIFUbC-biomass'!$A9,'Future Fuel Use'!$B$2:$B$9,0),MATCH('BIFUbC-biomass'!X$1,'Future Fuel Use'!$C$1:$AM$1,0))</f>
        <v>103205267543053.03</v>
      </c>
      <c r="Y9" s="4">
        <f>INDEX('Future Fuel Use'!$C$2:$AM$9,MATCH('BIFUbC-biomass'!$A9,'Future Fuel Use'!$B$2:$B$9,0),MATCH('BIFUbC-biomass'!Y$1,'Future Fuel Use'!$C$1:$AM$1,0))</f>
        <v>103573857784278.2</v>
      </c>
      <c r="Z9" s="4">
        <f>INDEX('Future Fuel Use'!$C$2:$AM$9,MATCH('BIFUbC-biomass'!$A9,'Future Fuel Use'!$B$2:$B$9,0),MATCH('BIFUbC-biomass'!Z$1,'Future Fuel Use'!$C$1:$AM$1,0))</f>
        <v>103942448025503.38</v>
      </c>
      <c r="AA9" s="4">
        <f>INDEX('Future Fuel Use'!$C$2:$AM$9,MATCH('BIFUbC-biomass'!$A9,'Future Fuel Use'!$B$2:$B$9,0),MATCH('BIFUbC-biomass'!AA$1,'Future Fuel Use'!$C$1:$AM$1,0))</f>
        <v>104311038266728.53</v>
      </c>
      <c r="AB9" s="4">
        <f>INDEX('Future Fuel Use'!$C$2:$AM$9,MATCH('BIFUbC-biomass'!$A9,'Future Fuel Use'!$B$2:$B$9,0),MATCH('BIFUbC-biomass'!AB$1,'Future Fuel Use'!$C$1:$AM$1,0))</f>
        <v>104679628507953.7</v>
      </c>
      <c r="AC9" s="4">
        <f>INDEX('Future Fuel Use'!$C$2:$AM$9,MATCH('BIFUbC-biomass'!$A9,'Future Fuel Use'!$B$2:$B$9,0),MATCH('BIFUbC-biomass'!AC$1,'Future Fuel Use'!$C$1:$AM$1,0))</f>
        <v>104753346556198.72</v>
      </c>
      <c r="AD9" s="4">
        <f>INDEX('Future Fuel Use'!$C$2:$AM$9,MATCH('BIFUbC-biomass'!$A9,'Future Fuel Use'!$B$2:$B$9,0),MATCH('BIFUbC-biomass'!AD$1,'Future Fuel Use'!$C$1:$AM$1,0))</f>
        <v>104827064604443.73</v>
      </c>
      <c r="AE9" s="4">
        <f>INDEX('Future Fuel Use'!$C$2:$AM$9,MATCH('BIFUbC-biomass'!$A9,'Future Fuel Use'!$B$2:$B$9,0),MATCH('BIFUbC-biomass'!AE$1,'Future Fuel Use'!$C$1:$AM$1,0))</f>
        <v>104900782652688.78</v>
      </c>
      <c r="AF9" s="4">
        <f>INDEX('Future Fuel Use'!$C$2:$AM$9,MATCH('BIFUbC-biomass'!$A9,'Future Fuel Use'!$B$2:$B$9,0),MATCH('BIFUbC-biomass'!AF$1,'Future Fuel Use'!$C$1:$AM$1,0))</f>
        <v>104974500700933.84</v>
      </c>
      <c r="AG9" s="4">
        <f>INDEX('Future Fuel Use'!$C$2:$AM$9,MATCH('BIFUbC-biomass'!$A9,'Future Fuel Use'!$B$2:$B$9,0),MATCH('BIFUbC-biomass'!AG$1,'Future Fuel Use'!$C$1:$AM$1,0))</f>
        <v>105048218749178.86</v>
      </c>
      <c r="AH9" s="4">
        <f>INDEX('Future Fuel Use'!$C$2:$AM$9,MATCH('BIFUbC-biomass'!$A9,'Future Fuel Use'!$B$2:$B$9,0),MATCH('BIFUbC-biomass'!AH$1,'Future Fuel Use'!$C$1:$AM$1,0))</f>
        <v>104237320218483.34</v>
      </c>
      <c r="AI9" s="4">
        <f>INDEX('Future Fuel Use'!$C$2:$AM$9,MATCH('BIFUbC-biomass'!$A9,'Future Fuel Use'!$B$2:$B$9,0),MATCH('BIFUbC-biomass'!AI$1,'Future Fuel Use'!$C$1:$AM$1,0))</f>
        <v>103426421687788.06</v>
      </c>
      <c r="AJ9" s="4">
        <f>INDEX('Future Fuel Use'!$C$2:$AM$9,MATCH('BIFUbC-biomass'!$A9,'Future Fuel Use'!$B$2:$B$9,0),MATCH('BIFUbC-biomass'!AJ$1,'Future Fuel Use'!$C$1:$AM$1,0))</f>
        <v>102615523157092.53</v>
      </c>
      <c r="AK9" s="4">
        <f>INDEX('Future Fuel Use'!$C$2:$AM$9,MATCH('BIFUbC-biomass'!$A9,'Future Fuel Use'!$B$2:$B$9,0),MATCH('BIFUbC-biomass'!AK$1,'Future Fuel Use'!$C$1:$AM$1,0))</f>
        <v>101804624626397</v>
      </c>
      <c r="AL9" s="4">
        <f>INDEX('Future Fuel Use'!$C$2:$AM$9,MATCH('BIFUbC-biomass'!$A9,'Future Fuel Use'!$B$2:$B$9,0),MATCH('BIFUbC-biomass'!AL$1,'Future Fuel Use'!$C$1:$AM$1,0))</f>
        <v>100993726095701.72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workbookViewId="0">
      <selection activeCell="B2" sqref="B2"/>
    </sheetView>
  </sheetViews>
  <sheetFormatPr defaultColWidth="9.140625" defaultRowHeight="15"/>
  <cols>
    <col min="1" max="1" width="39.85546875" style="4" customWidth="1"/>
    <col min="2" max="2" width="11.85546875" style="4" bestFit="1" customWidth="1"/>
    <col min="3" max="16384" width="9.140625" style="4"/>
  </cols>
  <sheetData>
    <row r="1" spans="1:38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>
      <c r="A2" s="4" t="s">
        <v>4</v>
      </c>
      <c r="B2" s="4">
        <f>INDEX('Future Fuel Use'!$C$42:$AM$49,MATCH('BIFUbC-petroleum-diesel'!$A2,'Future Fuel Use'!$B$42:$B$49,0),MATCH('BIFUbC-petroleum-diesel'!B$1,'Future Fuel Use'!$C$1:$AM$1,0))</f>
        <v>3896476180320</v>
      </c>
      <c r="C2" s="4">
        <f>INDEX('Future Fuel Use'!$C$42:$AM$49,MATCH('BIFUbC-petroleum-diesel'!$A2,'Future Fuel Use'!$B$42:$B$49,0),MATCH('BIFUbC-petroleum-diesel'!C$1,'Future Fuel Use'!$C$1:$AM$1,0))</f>
        <v>3893204579832.7461</v>
      </c>
      <c r="D2" s="4">
        <f>INDEX('Future Fuel Use'!$C$42:$AM$49,MATCH('BIFUbC-petroleum-diesel'!$A2,'Future Fuel Use'!$B$42:$B$49,0),MATCH('BIFUbC-petroleum-diesel'!D$1,'Future Fuel Use'!$C$1:$AM$1,0))</f>
        <v>3948821788116.0693</v>
      </c>
      <c r="E2" s="4">
        <f>INDEX('Future Fuel Use'!$C$42:$AM$49,MATCH('BIFUbC-petroleum-diesel'!$A2,'Future Fuel Use'!$B$42:$B$49,0),MATCH('BIFUbC-petroleum-diesel'!E$1,'Future Fuel Use'!$C$1:$AM$1,0))</f>
        <v>4004438996399.3999</v>
      </c>
      <c r="F2" s="4">
        <f>INDEX('Future Fuel Use'!$C$42:$AM$49,MATCH('BIFUbC-petroleum-diesel'!$A2,'Future Fuel Use'!$B$42:$B$49,0),MATCH('BIFUbC-petroleum-diesel'!F$1,'Future Fuel Use'!$C$1:$AM$1,0))</f>
        <v>4060056204682.7109</v>
      </c>
      <c r="G2" s="4">
        <f>INDEX('Future Fuel Use'!$C$42:$AM$49,MATCH('BIFUbC-petroleum-diesel'!$A2,'Future Fuel Use'!$B$42:$B$49,0),MATCH('BIFUbC-petroleum-diesel'!G$1,'Future Fuel Use'!$C$1:$AM$1,0))</f>
        <v>4115673412966.0415</v>
      </c>
      <c r="H2" s="4">
        <f>INDEX('Future Fuel Use'!$C$42:$AM$49,MATCH('BIFUbC-petroleum-diesel'!$A2,'Future Fuel Use'!$B$42:$B$49,0),MATCH('BIFUbC-petroleum-diesel'!H$1,'Future Fuel Use'!$C$1:$AM$1,0))</f>
        <v>4171290621249.3711</v>
      </c>
      <c r="I2" s="4">
        <f>INDEX('Future Fuel Use'!$C$42:$AM$49,MATCH('BIFUbC-petroleum-diesel'!$A2,'Future Fuel Use'!$B$42:$B$49,0),MATCH('BIFUbC-petroleum-diesel'!I$1,'Future Fuel Use'!$C$1:$AM$1,0))</f>
        <v>4187648623685.6475</v>
      </c>
      <c r="J2" s="4">
        <f>INDEX('Future Fuel Use'!$C$42:$AM$49,MATCH('BIFUbC-petroleum-diesel'!$A2,'Future Fuel Use'!$B$42:$B$49,0),MATCH('BIFUbC-petroleum-diesel'!J$1,'Future Fuel Use'!$C$1:$AM$1,0))</f>
        <v>4204006626121.9185</v>
      </c>
      <c r="K2" s="4">
        <f>INDEX('Future Fuel Use'!$C$42:$AM$49,MATCH('BIFUbC-petroleum-diesel'!$A2,'Future Fuel Use'!$B$42:$B$49,0),MATCH('BIFUbC-petroleum-diesel'!K$1,'Future Fuel Use'!$C$1:$AM$1,0))</f>
        <v>4220364628558.1895</v>
      </c>
      <c r="L2" s="4">
        <f>INDEX('Future Fuel Use'!$C$42:$AM$49,MATCH('BIFUbC-petroleum-diesel'!$A2,'Future Fuel Use'!$B$42:$B$49,0),MATCH('BIFUbC-petroleum-diesel'!L$1,'Future Fuel Use'!$C$1:$AM$1,0))</f>
        <v>4236722630994.4609</v>
      </c>
      <c r="M2" s="4">
        <f>INDEX('Future Fuel Use'!$C$42:$AM$49,MATCH('BIFUbC-petroleum-diesel'!$A2,'Future Fuel Use'!$B$42:$B$49,0),MATCH('BIFUbC-petroleum-diesel'!M$1,'Future Fuel Use'!$C$1:$AM$1,0))</f>
        <v>4253080633430.7319</v>
      </c>
      <c r="N2" s="4">
        <f>INDEX('Future Fuel Use'!$C$42:$AM$49,MATCH('BIFUbC-petroleum-diesel'!$A2,'Future Fuel Use'!$B$42:$B$49,0),MATCH('BIFUbC-petroleum-diesel'!N$1,'Future Fuel Use'!$C$1:$AM$1,0))</f>
        <v>4285796638303.2837</v>
      </c>
      <c r="O2" s="4">
        <f>INDEX('Future Fuel Use'!$C$42:$AM$49,MATCH('BIFUbC-petroleum-diesel'!$A2,'Future Fuel Use'!$B$42:$B$49,0),MATCH('BIFUbC-petroleum-diesel'!O$1,'Future Fuel Use'!$C$1:$AM$1,0))</f>
        <v>4318512643175.8257</v>
      </c>
      <c r="P2" s="4">
        <f>INDEX('Future Fuel Use'!$C$42:$AM$49,MATCH('BIFUbC-petroleum-diesel'!$A2,'Future Fuel Use'!$B$42:$B$49,0),MATCH('BIFUbC-petroleum-diesel'!P$1,'Future Fuel Use'!$C$1:$AM$1,0))</f>
        <v>4351228648048.3682</v>
      </c>
      <c r="Q2" s="4">
        <f>INDEX('Future Fuel Use'!$C$42:$AM$49,MATCH('BIFUbC-petroleum-diesel'!$A2,'Future Fuel Use'!$B$42:$B$49,0),MATCH('BIFUbC-petroleum-diesel'!Q$1,'Future Fuel Use'!$C$1:$AM$1,0))</f>
        <v>4383944652920.9102</v>
      </c>
      <c r="R2" s="4">
        <f>INDEX('Future Fuel Use'!$C$42:$AM$49,MATCH('BIFUbC-petroleum-diesel'!$A2,'Future Fuel Use'!$B$42:$B$49,0),MATCH('BIFUbC-petroleum-diesel'!R$1,'Future Fuel Use'!$C$1:$AM$1,0))</f>
        <v>4416660657793.4521</v>
      </c>
      <c r="S2" s="4">
        <f>INDEX('Future Fuel Use'!$C$42:$AM$49,MATCH('BIFUbC-petroleum-diesel'!$A2,'Future Fuel Use'!$B$42:$B$49,0),MATCH('BIFUbC-petroleum-diesel'!S$1,'Future Fuel Use'!$C$1:$AM$1,0))</f>
        <v>4446105062178.7432</v>
      </c>
      <c r="T2" s="4">
        <f>INDEX('Future Fuel Use'!$C$42:$AM$49,MATCH('BIFUbC-petroleum-diesel'!$A2,'Future Fuel Use'!$B$42:$B$49,0),MATCH('BIFUbC-petroleum-diesel'!T$1,'Future Fuel Use'!$C$1:$AM$1,0))</f>
        <v>4475549466564.0332</v>
      </c>
      <c r="U2" s="4">
        <f>INDEX('Future Fuel Use'!$C$42:$AM$49,MATCH('BIFUbC-petroleum-diesel'!$A2,'Future Fuel Use'!$B$42:$B$49,0),MATCH('BIFUbC-petroleum-diesel'!U$1,'Future Fuel Use'!$C$1:$AM$1,0))</f>
        <v>4504993870949.3242</v>
      </c>
      <c r="V2" s="4">
        <f>INDEX('Future Fuel Use'!$C$42:$AM$49,MATCH('BIFUbC-petroleum-diesel'!$A2,'Future Fuel Use'!$B$42:$B$49,0),MATCH('BIFUbC-petroleum-diesel'!V$1,'Future Fuel Use'!$C$1:$AM$1,0))</f>
        <v>4534438275334.6152</v>
      </c>
      <c r="W2" s="4">
        <f>INDEX('Future Fuel Use'!$C$42:$AM$49,MATCH('BIFUbC-petroleum-diesel'!$A2,'Future Fuel Use'!$B$42:$B$49,0),MATCH('BIFUbC-petroleum-diesel'!W$1,'Future Fuel Use'!$C$1:$AM$1,0))</f>
        <v>4563882679719.9063</v>
      </c>
      <c r="X2" s="4">
        <f>INDEX('Future Fuel Use'!$C$42:$AM$49,MATCH('BIFUbC-petroleum-diesel'!$A2,'Future Fuel Use'!$B$42:$B$49,0),MATCH('BIFUbC-petroleum-diesel'!X$1,'Future Fuel Use'!$C$1:$AM$1,0))</f>
        <v>4580240682156.1777</v>
      </c>
      <c r="Y2" s="4">
        <f>INDEX('Future Fuel Use'!$C$42:$AM$49,MATCH('BIFUbC-petroleum-diesel'!$A2,'Future Fuel Use'!$B$42:$B$49,0),MATCH('BIFUbC-petroleum-diesel'!Y$1,'Future Fuel Use'!$C$1:$AM$1,0))</f>
        <v>4596598684592.4482</v>
      </c>
      <c r="Z2" s="4">
        <f>INDEX('Future Fuel Use'!$C$42:$AM$49,MATCH('BIFUbC-petroleum-diesel'!$A2,'Future Fuel Use'!$B$42:$B$49,0),MATCH('BIFUbC-petroleum-diesel'!Z$1,'Future Fuel Use'!$C$1:$AM$1,0))</f>
        <v>4612956687028.7197</v>
      </c>
      <c r="AA2" s="4">
        <f>INDEX('Future Fuel Use'!$C$42:$AM$49,MATCH('BIFUbC-petroleum-diesel'!$A2,'Future Fuel Use'!$B$42:$B$49,0),MATCH('BIFUbC-petroleum-diesel'!AA$1,'Future Fuel Use'!$C$1:$AM$1,0))</f>
        <v>4629314689464.9912</v>
      </c>
      <c r="AB2" s="4">
        <f>INDEX('Future Fuel Use'!$C$42:$AM$49,MATCH('BIFUbC-petroleum-diesel'!$A2,'Future Fuel Use'!$B$42:$B$49,0),MATCH('BIFUbC-petroleum-diesel'!AB$1,'Future Fuel Use'!$C$1:$AM$1,0))</f>
        <v>4645672691901.2617</v>
      </c>
      <c r="AC2" s="4">
        <f>INDEX('Future Fuel Use'!$C$42:$AM$49,MATCH('BIFUbC-petroleum-diesel'!$A2,'Future Fuel Use'!$B$42:$B$49,0),MATCH('BIFUbC-petroleum-diesel'!AC$1,'Future Fuel Use'!$C$1:$AM$1,0))</f>
        <v>4648944292388.5156</v>
      </c>
      <c r="AD2" s="4">
        <f>INDEX('Future Fuel Use'!$C$42:$AM$49,MATCH('BIFUbC-petroleum-diesel'!$A2,'Future Fuel Use'!$B$42:$B$49,0),MATCH('BIFUbC-petroleum-diesel'!AD$1,'Future Fuel Use'!$C$1:$AM$1,0))</f>
        <v>4652215892875.7686</v>
      </c>
      <c r="AE2" s="4">
        <f>INDEX('Future Fuel Use'!$C$42:$AM$49,MATCH('BIFUbC-petroleum-diesel'!$A2,'Future Fuel Use'!$B$42:$B$49,0),MATCH('BIFUbC-petroleum-diesel'!AE$1,'Future Fuel Use'!$C$1:$AM$1,0))</f>
        <v>4655487493363.0234</v>
      </c>
      <c r="AF2" s="4">
        <f>INDEX('Future Fuel Use'!$C$42:$AM$49,MATCH('BIFUbC-petroleum-diesel'!$A2,'Future Fuel Use'!$B$42:$B$49,0),MATCH('BIFUbC-petroleum-diesel'!AF$1,'Future Fuel Use'!$C$1:$AM$1,0))</f>
        <v>4658759093850.2783</v>
      </c>
      <c r="AG2" s="4">
        <f>INDEX('Future Fuel Use'!$C$42:$AM$49,MATCH('BIFUbC-petroleum-diesel'!$A2,'Future Fuel Use'!$B$42:$B$49,0),MATCH('BIFUbC-petroleum-diesel'!AG$1,'Future Fuel Use'!$C$1:$AM$1,0))</f>
        <v>4662030694337.5322</v>
      </c>
      <c r="AH2" s="4">
        <f>INDEX('Future Fuel Use'!$C$42:$AM$49,MATCH('BIFUbC-petroleum-diesel'!$A2,'Future Fuel Use'!$B$42:$B$49,0),MATCH('BIFUbC-petroleum-diesel'!AH$1,'Future Fuel Use'!$C$1:$AM$1,0))</f>
        <v>4626043088977.7295</v>
      </c>
      <c r="AI2" s="4">
        <f>INDEX('Future Fuel Use'!$C$42:$AM$49,MATCH('BIFUbC-petroleum-diesel'!$A2,'Future Fuel Use'!$B$42:$B$49,0),MATCH('BIFUbC-petroleum-diesel'!AI$1,'Future Fuel Use'!$C$1:$AM$1,0))</f>
        <v>4590055483617.9365</v>
      </c>
      <c r="AJ2" s="4">
        <f>INDEX('Future Fuel Use'!$C$42:$AM$49,MATCH('BIFUbC-petroleum-diesel'!$A2,'Future Fuel Use'!$B$42:$B$49,0),MATCH('BIFUbC-petroleum-diesel'!AJ$1,'Future Fuel Use'!$C$1:$AM$1,0))</f>
        <v>4554067878258.1328</v>
      </c>
      <c r="AK2" s="4">
        <f>INDEX('Future Fuel Use'!$C$42:$AM$49,MATCH('BIFUbC-petroleum-diesel'!$A2,'Future Fuel Use'!$B$42:$B$49,0),MATCH('BIFUbC-petroleum-diesel'!AK$1,'Future Fuel Use'!$C$1:$AM$1,0))</f>
        <v>4518080272898.3301</v>
      </c>
      <c r="AL2" s="4">
        <f>INDEX('Future Fuel Use'!$C$42:$AM$49,MATCH('BIFUbC-petroleum-diesel'!$A2,'Future Fuel Use'!$B$42:$B$49,0),MATCH('BIFUbC-petroleum-diesel'!AL$1,'Future Fuel Use'!$C$1:$AM$1,0))</f>
        <v>4482092667538.5371</v>
      </c>
    </row>
    <row r="3" spans="1:38">
      <c r="A3" s="4" t="s">
        <v>5</v>
      </c>
      <c r="B3" s="4">
        <f>INDEX('Future Fuel Use'!$C$42:$AM$49,MATCH('BIFUbC-petroleum-diesel'!$A3,'Future Fuel Use'!$B$42:$B$49,0),MATCH('BIFUbC-petroleum-diesel'!B$1,'Future Fuel Use'!$C$1:$AM$1,0))</f>
        <v>1003145944380000</v>
      </c>
      <c r="C3" s="4">
        <f>INDEX('Future Fuel Use'!$C$42:$AM$49,MATCH('BIFUbC-petroleum-diesel'!$A3,'Future Fuel Use'!$B$42:$B$49,0),MATCH('BIFUbC-petroleum-diesel'!C$1,'Future Fuel Use'!$C$1:$AM$1,0))</f>
        <v>1002303672386398.1</v>
      </c>
      <c r="D3" s="4">
        <f>INDEX('Future Fuel Use'!$C$42:$AM$49,MATCH('BIFUbC-petroleum-diesel'!$A3,'Future Fuel Use'!$B$42:$B$49,0),MATCH('BIFUbC-petroleum-diesel'!D$1,'Future Fuel Use'!$C$1:$AM$1,0))</f>
        <v>1016622296277631.9</v>
      </c>
      <c r="E3" s="4">
        <f>INDEX('Future Fuel Use'!$C$42:$AM$49,MATCH('BIFUbC-petroleum-diesel'!$A3,'Future Fuel Use'!$B$42:$B$49,0),MATCH('BIFUbC-petroleum-diesel'!E$1,'Future Fuel Use'!$C$1:$AM$1,0))</f>
        <v>1030940920168867.6</v>
      </c>
      <c r="F3" s="4">
        <f>INDEX('Future Fuel Use'!$C$42:$AM$49,MATCH('BIFUbC-petroleum-diesel'!$A3,'Future Fuel Use'!$B$42:$B$49,0),MATCH('BIFUbC-petroleum-diesel'!F$1,'Future Fuel Use'!$C$1:$AM$1,0))</f>
        <v>1045259544060098.4</v>
      </c>
      <c r="G3" s="4">
        <f>INDEX('Future Fuel Use'!$C$42:$AM$49,MATCH('BIFUbC-petroleum-diesel'!$A3,'Future Fuel Use'!$B$42:$B$49,0),MATCH('BIFUbC-petroleum-diesel'!G$1,'Future Fuel Use'!$C$1:$AM$1,0))</f>
        <v>1059578167951334</v>
      </c>
      <c r="H3" s="4">
        <f>INDEX('Future Fuel Use'!$C$42:$AM$49,MATCH('BIFUbC-petroleum-diesel'!$A3,'Future Fuel Use'!$B$42:$B$49,0),MATCH('BIFUbC-petroleum-diesel'!H$1,'Future Fuel Use'!$C$1:$AM$1,0))</f>
        <v>1073896791842569.5</v>
      </c>
      <c r="I3" s="4">
        <f>INDEX('Future Fuel Use'!$C$42:$AM$49,MATCH('BIFUbC-petroleum-diesel'!$A3,'Future Fuel Use'!$B$42:$B$49,0),MATCH('BIFUbC-petroleum-diesel'!I$1,'Future Fuel Use'!$C$1:$AM$1,0))</f>
        <v>1078108151810580.6</v>
      </c>
      <c r="J3" s="4">
        <f>INDEX('Future Fuel Use'!$C$42:$AM$49,MATCH('BIFUbC-petroleum-diesel'!$A3,'Future Fuel Use'!$B$42:$B$49,0),MATCH('BIFUbC-petroleum-diesel'!J$1,'Future Fuel Use'!$C$1:$AM$1,0))</f>
        <v>1082319511778590.5</v>
      </c>
      <c r="K3" s="4">
        <f>INDEX('Future Fuel Use'!$C$42:$AM$49,MATCH('BIFUbC-petroleum-diesel'!$A3,'Future Fuel Use'!$B$42:$B$49,0),MATCH('BIFUbC-petroleum-diesel'!K$1,'Future Fuel Use'!$C$1:$AM$1,0))</f>
        <v>1086530871746600.4</v>
      </c>
      <c r="L3" s="4">
        <f>INDEX('Future Fuel Use'!$C$42:$AM$49,MATCH('BIFUbC-petroleum-diesel'!$A3,'Future Fuel Use'!$B$42:$B$49,0),MATCH('BIFUbC-petroleum-diesel'!L$1,'Future Fuel Use'!$C$1:$AM$1,0))</f>
        <v>1090742231714610.1</v>
      </c>
      <c r="M3" s="4">
        <f>INDEX('Future Fuel Use'!$C$42:$AM$49,MATCH('BIFUbC-petroleum-diesel'!$A3,'Future Fuel Use'!$B$42:$B$49,0),MATCH('BIFUbC-petroleum-diesel'!M$1,'Future Fuel Use'!$C$1:$AM$1,0))</f>
        <v>1094953591682620</v>
      </c>
      <c r="N3" s="4">
        <f>INDEX('Future Fuel Use'!$C$42:$AM$49,MATCH('BIFUbC-petroleum-diesel'!$A3,'Future Fuel Use'!$B$42:$B$49,0),MATCH('BIFUbC-petroleum-diesel'!N$1,'Future Fuel Use'!$C$1:$AM$1,0))</f>
        <v>1103376311618642.1</v>
      </c>
      <c r="O3" s="4">
        <f>INDEX('Future Fuel Use'!$C$42:$AM$49,MATCH('BIFUbC-petroleum-diesel'!$A3,'Future Fuel Use'!$B$42:$B$49,0),MATCH('BIFUbC-petroleum-diesel'!O$1,'Future Fuel Use'!$C$1:$AM$1,0))</f>
        <v>1111799031554661.8</v>
      </c>
      <c r="P3" s="4">
        <f>INDEX('Future Fuel Use'!$C$42:$AM$49,MATCH('BIFUbC-petroleum-diesel'!$A3,'Future Fuel Use'!$B$42:$B$49,0),MATCH('BIFUbC-petroleum-diesel'!P$1,'Future Fuel Use'!$C$1:$AM$1,0))</f>
        <v>1120221751490681.5</v>
      </c>
      <c r="Q3" s="4">
        <f>INDEX('Future Fuel Use'!$C$42:$AM$49,MATCH('BIFUbC-petroleum-diesel'!$A3,'Future Fuel Use'!$B$42:$B$49,0),MATCH('BIFUbC-petroleum-diesel'!Q$1,'Future Fuel Use'!$C$1:$AM$1,0))</f>
        <v>1128644471426701.3</v>
      </c>
      <c r="R3" s="4">
        <f>INDEX('Future Fuel Use'!$C$42:$AM$49,MATCH('BIFUbC-petroleum-diesel'!$A3,'Future Fuel Use'!$B$42:$B$49,0),MATCH('BIFUbC-petroleum-diesel'!R$1,'Future Fuel Use'!$C$1:$AM$1,0))</f>
        <v>1137067191362720.8</v>
      </c>
      <c r="S3" s="4">
        <f>INDEX('Future Fuel Use'!$C$42:$AM$49,MATCH('BIFUbC-petroleum-diesel'!$A3,'Future Fuel Use'!$B$42:$B$49,0),MATCH('BIFUbC-petroleum-diesel'!S$1,'Future Fuel Use'!$C$1:$AM$1,0))</f>
        <v>1144647639305139.3</v>
      </c>
      <c r="T3" s="4">
        <f>INDEX('Future Fuel Use'!$C$42:$AM$49,MATCH('BIFUbC-petroleum-diesel'!$A3,'Future Fuel Use'!$B$42:$B$49,0),MATCH('BIFUbC-petroleum-diesel'!T$1,'Future Fuel Use'!$C$1:$AM$1,0))</f>
        <v>1152228087247557.5</v>
      </c>
      <c r="U3" s="4">
        <f>INDEX('Future Fuel Use'!$C$42:$AM$49,MATCH('BIFUbC-petroleum-diesel'!$A3,'Future Fuel Use'!$B$42:$B$49,0),MATCH('BIFUbC-petroleum-diesel'!U$1,'Future Fuel Use'!$C$1:$AM$1,0))</f>
        <v>1159808535189976</v>
      </c>
      <c r="V3" s="4">
        <f>INDEX('Future Fuel Use'!$C$42:$AM$49,MATCH('BIFUbC-petroleum-diesel'!$A3,'Future Fuel Use'!$B$42:$B$49,0),MATCH('BIFUbC-petroleum-diesel'!V$1,'Future Fuel Use'!$C$1:$AM$1,0))</f>
        <v>1167388983132394.5</v>
      </c>
      <c r="W3" s="4">
        <f>INDEX('Future Fuel Use'!$C$42:$AM$49,MATCH('BIFUbC-petroleum-diesel'!$A3,'Future Fuel Use'!$B$42:$B$49,0),MATCH('BIFUbC-petroleum-diesel'!W$1,'Future Fuel Use'!$C$1:$AM$1,0))</f>
        <v>1174969431074813</v>
      </c>
      <c r="X3" s="4">
        <f>INDEX('Future Fuel Use'!$C$42:$AM$49,MATCH('BIFUbC-petroleum-diesel'!$A3,'Future Fuel Use'!$B$42:$B$49,0),MATCH('BIFUbC-petroleum-diesel'!X$1,'Future Fuel Use'!$C$1:$AM$1,0))</f>
        <v>1179180791042822.8</v>
      </c>
      <c r="Y3" s="4">
        <f>INDEX('Future Fuel Use'!$C$42:$AM$49,MATCH('BIFUbC-petroleum-diesel'!$A3,'Future Fuel Use'!$B$42:$B$49,0),MATCH('BIFUbC-petroleum-diesel'!Y$1,'Future Fuel Use'!$C$1:$AM$1,0))</f>
        <v>1183392151010832.5</v>
      </c>
      <c r="Z3" s="4">
        <f>INDEX('Future Fuel Use'!$C$42:$AM$49,MATCH('BIFUbC-petroleum-diesel'!$A3,'Future Fuel Use'!$B$42:$B$49,0),MATCH('BIFUbC-petroleum-diesel'!Z$1,'Future Fuel Use'!$C$1:$AM$1,0))</f>
        <v>1187603510978842.5</v>
      </c>
      <c r="AA3" s="4">
        <f>INDEX('Future Fuel Use'!$C$42:$AM$49,MATCH('BIFUbC-petroleum-diesel'!$A3,'Future Fuel Use'!$B$42:$B$49,0),MATCH('BIFUbC-petroleum-diesel'!AA$1,'Future Fuel Use'!$C$1:$AM$1,0))</f>
        <v>1191814870946852.3</v>
      </c>
      <c r="AB3" s="4">
        <f>INDEX('Future Fuel Use'!$C$42:$AM$49,MATCH('BIFUbC-petroleum-diesel'!$A3,'Future Fuel Use'!$B$42:$B$49,0),MATCH('BIFUbC-petroleum-diesel'!AB$1,'Future Fuel Use'!$C$1:$AM$1,0))</f>
        <v>1196026230914862</v>
      </c>
      <c r="AC3" s="4">
        <f>INDEX('Future Fuel Use'!$C$42:$AM$49,MATCH('BIFUbC-petroleum-diesel'!$A3,'Future Fuel Use'!$B$42:$B$49,0),MATCH('BIFUbC-petroleum-diesel'!AC$1,'Future Fuel Use'!$C$1:$AM$1,0))</f>
        <v>1196868502908463.8</v>
      </c>
      <c r="AD3" s="4">
        <f>INDEX('Future Fuel Use'!$C$42:$AM$49,MATCH('BIFUbC-petroleum-diesel'!$A3,'Future Fuel Use'!$B$42:$B$49,0),MATCH('BIFUbC-petroleum-diesel'!AD$1,'Future Fuel Use'!$C$1:$AM$1,0))</f>
        <v>1197710774902065.5</v>
      </c>
      <c r="AE3" s="4">
        <f>INDEX('Future Fuel Use'!$C$42:$AM$49,MATCH('BIFUbC-petroleum-diesel'!$A3,'Future Fuel Use'!$B$42:$B$49,0),MATCH('BIFUbC-petroleum-diesel'!AE$1,'Future Fuel Use'!$C$1:$AM$1,0))</f>
        <v>1198553046895667.8</v>
      </c>
      <c r="AF3" s="4">
        <f>INDEX('Future Fuel Use'!$C$42:$AM$49,MATCH('BIFUbC-petroleum-diesel'!$A3,'Future Fuel Use'!$B$42:$B$49,0),MATCH('BIFUbC-petroleum-diesel'!AF$1,'Future Fuel Use'!$C$1:$AM$1,0))</f>
        <v>1199395318889270</v>
      </c>
      <c r="AG3" s="4">
        <f>INDEX('Future Fuel Use'!$C$42:$AM$49,MATCH('BIFUbC-petroleum-diesel'!$A3,'Future Fuel Use'!$B$42:$B$49,0),MATCH('BIFUbC-petroleum-diesel'!AG$1,'Future Fuel Use'!$C$1:$AM$1,0))</f>
        <v>1200237590882871.8</v>
      </c>
      <c r="AH3" s="4">
        <f>INDEX('Future Fuel Use'!$C$42:$AM$49,MATCH('BIFUbC-petroleum-diesel'!$A3,'Future Fuel Use'!$B$42:$B$49,0),MATCH('BIFUbC-petroleum-diesel'!AH$1,'Future Fuel Use'!$C$1:$AM$1,0))</f>
        <v>1190972598953248.5</v>
      </c>
      <c r="AI3" s="4">
        <f>INDEX('Future Fuel Use'!$C$42:$AM$49,MATCH('BIFUbC-petroleum-diesel'!$A3,'Future Fuel Use'!$B$42:$B$49,0),MATCH('BIFUbC-petroleum-diesel'!AI$1,'Future Fuel Use'!$C$1:$AM$1,0))</f>
        <v>1181707607023627.8</v>
      </c>
      <c r="AJ3" s="4">
        <f>INDEX('Future Fuel Use'!$C$42:$AM$49,MATCH('BIFUbC-petroleum-diesel'!$A3,'Future Fuel Use'!$B$42:$B$49,0),MATCH('BIFUbC-petroleum-diesel'!AJ$1,'Future Fuel Use'!$C$1:$AM$1,0))</f>
        <v>1172442615094004.3</v>
      </c>
      <c r="AK3" s="4">
        <f>INDEX('Future Fuel Use'!$C$42:$AM$49,MATCH('BIFUbC-petroleum-diesel'!$A3,'Future Fuel Use'!$B$42:$B$49,0),MATCH('BIFUbC-petroleum-diesel'!AK$1,'Future Fuel Use'!$C$1:$AM$1,0))</f>
        <v>1163177623164381</v>
      </c>
      <c r="AL3" s="4">
        <f>INDEX('Future Fuel Use'!$C$42:$AM$49,MATCH('BIFUbC-petroleum-diesel'!$A3,'Future Fuel Use'!$B$42:$B$49,0),MATCH('BIFUbC-petroleum-diesel'!AL$1,'Future Fuel Use'!$C$1:$AM$1,0))</f>
        <v>1153912631234760.3</v>
      </c>
    </row>
    <row r="4" spans="1:38">
      <c r="A4" s="4" t="s">
        <v>6</v>
      </c>
      <c r="B4" s="4">
        <f>INDEX('Future Fuel Use'!$C$42:$AM$49,MATCH('BIFUbC-petroleum-diesel'!$A4,'Future Fuel Use'!$B$42:$B$49,0),MATCH('BIFUbC-petroleum-diesel'!B$1,'Future Fuel Use'!$C$1:$AM$1,0))</f>
        <v>668211069600</v>
      </c>
      <c r="C4" s="4">
        <f>INDEX('Future Fuel Use'!$C$42:$AM$49,MATCH('BIFUbC-petroleum-diesel'!$A4,'Future Fuel Use'!$B$42:$B$49,0),MATCH('BIFUbC-petroleum-diesel'!C$1,'Future Fuel Use'!$C$1:$AM$1,0))</f>
        <v>667650019163.72803</v>
      </c>
      <c r="D4" s="4">
        <f>INDEX('Future Fuel Use'!$C$42:$AM$49,MATCH('BIFUbC-petroleum-diesel'!$A4,'Future Fuel Use'!$B$42:$B$49,0),MATCH('BIFUbC-petroleum-diesel'!D$1,'Future Fuel Use'!$C$1:$AM$1,0))</f>
        <v>677187876580.35242</v>
      </c>
      <c r="E4" s="4">
        <f>INDEX('Future Fuel Use'!$C$42:$AM$49,MATCH('BIFUbC-petroleum-diesel'!$A4,'Future Fuel Use'!$B$42:$B$49,0),MATCH('BIFUbC-petroleum-diesel'!E$1,'Future Fuel Use'!$C$1:$AM$1,0))</f>
        <v>686725733996.97803</v>
      </c>
      <c r="F4" s="4">
        <f>INDEX('Future Fuel Use'!$C$42:$AM$49,MATCH('BIFUbC-petroleum-diesel'!$A4,'Future Fuel Use'!$B$42:$B$49,0),MATCH('BIFUbC-petroleum-diesel'!F$1,'Future Fuel Use'!$C$1:$AM$1,0))</f>
        <v>696263591413.60046</v>
      </c>
      <c r="G4" s="4">
        <f>INDEX('Future Fuel Use'!$C$42:$AM$49,MATCH('BIFUbC-petroleum-diesel'!$A4,'Future Fuel Use'!$B$42:$B$49,0),MATCH('BIFUbC-petroleum-diesel'!G$1,'Future Fuel Use'!$C$1:$AM$1,0))</f>
        <v>705801448830.22607</v>
      </c>
      <c r="H4" s="4">
        <f>INDEX('Future Fuel Use'!$C$42:$AM$49,MATCH('BIFUbC-petroleum-diesel'!$A4,'Future Fuel Use'!$B$42:$B$49,0),MATCH('BIFUbC-petroleum-diesel'!H$1,'Future Fuel Use'!$C$1:$AM$1,0))</f>
        <v>715339306246.85156</v>
      </c>
      <c r="I4" s="4">
        <f>INDEX('Future Fuel Use'!$C$42:$AM$49,MATCH('BIFUbC-petroleum-diesel'!$A4,'Future Fuel Use'!$B$42:$B$49,0),MATCH('BIFUbC-petroleum-diesel'!I$1,'Future Fuel Use'!$C$1:$AM$1,0))</f>
        <v>718144558428.2124</v>
      </c>
      <c r="J4" s="4">
        <f>INDEX('Future Fuel Use'!$C$42:$AM$49,MATCH('BIFUbC-petroleum-diesel'!$A4,'Future Fuel Use'!$B$42:$B$49,0),MATCH('BIFUbC-petroleum-diesel'!J$1,'Future Fuel Use'!$C$1:$AM$1,0))</f>
        <v>720949810609.57251</v>
      </c>
      <c r="K4" s="4">
        <f>INDEX('Future Fuel Use'!$C$42:$AM$49,MATCH('BIFUbC-petroleum-diesel'!$A4,'Future Fuel Use'!$B$42:$B$49,0),MATCH('BIFUbC-petroleum-diesel'!K$1,'Future Fuel Use'!$C$1:$AM$1,0))</f>
        <v>723755062790.9325</v>
      </c>
      <c r="L4" s="4">
        <f>INDEX('Future Fuel Use'!$C$42:$AM$49,MATCH('BIFUbC-petroleum-diesel'!$A4,'Future Fuel Use'!$B$42:$B$49,0),MATCH('BIFUbC-petroleum-diesel'!L$1,'Future Fuel Use'!$C$1:$AM$1,0))</f>
        <v>726560314972.2926</v>
      </c>
      <c r="M4" s="4">
        <f>INDEX('Future Fuel Use'!$C$42:$AM$49,MATCH('BIFUbC-petroleum-diesel'!$A4,'Future Fuel Use'!$B$42:$B$49,0),MATCH('BIFUbC-petroleum-diesel'!M$1,'Future Fuel Use'!$C$1:$AM$1,0))</f>
        <v>729365567153.65259</v>
      </c>
      <c r="N4" s="4">
        <f>INDEX('Future Fuel Use'!$C$42:$AM$49,MATCH('BIFUbC-petroleum-diesel'!$A4,'Future Fuel Use'!$B$42:$B$49,0),MATCH('BIFUbC-petroleum-diesel'!N$1,'Future Fuel Use'!$C$1:$AM$1,0))</f>
        <v>734976071516.37439</v>
      </c>
      <c r="O4" s="4">
        <f>INDEX('Future Fuel Use'!$C$42:$AM$49,MATCH('BIFUbC-petroleum-diesel'!$A4,'Future Fuel Use'!$B$42:$B$49,0),MATCH('BIFUbC-petroleum-diesel'!O$1,'Future Fuel Use'!$C$1:$AM$1,0))</f>
        <v>740586575879.09448</v>
      </c>
      <c r="P4" s="4">
        <f>INDEX('Future Fuel Use'!$C$42:$AM$49,MATCH('BIFUbC-petroleum-diesel'!$A4,'Future Fuel Use'!$B$42:$B$49,0),MATCH('BIFUbC-petroleum-diesel'!P$1,'Future Fuel Use'!$C$1:$AM$1,0))</f>
        <v>746197080241.81445</v>
      </c>
      <c r="Q4" s="4">
        <f>INDEX('Future Fuel Use'!$C$42:$AM$49,MATCH('BIFUbC-petroleum-diesel'!$A4,'Future Fuel Use'!$B$42:$B$49,0),MATCH('BIFUbC-petroleum-diesel'!Q$1,'Future Fuel Use'!$C$1:$AM$1,0))</f>
        <v>751807584604.53455</v>
      </c>
      <c r="R4" s="4">
        <f>INDEX('Future Fuel Use'!$C$42:$AM$49,MATCH('BIFUbC-petroleum-diesel'!$A4,'Future Fuel Use'!$B$42:$B$49,0),MATCH('BIFUbC-petroleum-diesel'!R$1,'Future Fuel Use'!$C$1:$AM$1,0))</f>
        <v>757418088967.25464</v>
      </c>
      <c r="S4" s="4">
        <f>INDEX('Future Fuel Use'!$C$42:$AM$49,MATCH('BIFUbC-petroleum-diesel'!$A4,'Future Fuel Use'!$B$42:$B$49,0),MATCH('BIFUbC-petroleum-diesel'!S$1,'Future Fuel Use'!$C$1:$AM$1,0))</f>
        <v>762467542893.70325</v>
      </c>
      <c r="T4" s="4">
        <f>INDEX('Future Fuel Use'!$C$42:$AM$49,MATCH('BIFUbC-petroleum-diesel'!$A4,'Future Fuel Use'!$B$42:$B$49,0),MATCH('BIFUbC-petroleum-diesel'!T$1,'Future Fuel Use'!$C$1:$AM$1,0))</f>
        <v>767516996820.15173</v>
      </c>
      <c r="U4" s="4">
        <f>INDEX('Future Fuel Use'!$C$42:$AM$49,MATCH('BIFUbC-petroleum-diesel'!$A4,'Future Fuel Use'!$B$42:$B$49,0),MATCH('BIFUbC-petroleum-diesel'!U$1,'Future Fuel Use'!$C$1:$AM$1,0))</f>
        <v>772566450746.60022</v>
      </c>
      <c r="V4" s="4">
        <f>INDEX('Future Fuel Use'!$C$42:$AM$49,MATCH('BIFUbC-petroleum-diesel'!$A4,'Future Fuel Use'!$B$42:$B$49,0),MATCH('BIFUbC-petroleum-diesel'!V$1,'Future Fuel Use'!$C$1:$AM$1,0))</f>
        <v>777615904673.04895</v>
      </c>
      <c r="W4" s="4">
        <f>INDEX('Future Fuel Use'!$C$42:$AM$49,MATCH('BIFUbC-petroleum-diesel'!$A4,'Future Fuel Use'!$B$42:$B$49,0),MATCH('BIFUbC-petroleum-diesel'!W$1,'Future Fuel Use'!$C$1:$AM$1,0))</f>
        <v>782665358599.49744</v>
      </c>
      <c r="X4" s="4">
        <f>INDEX('Future Fuel Use'!$C$42:$AM$49,MATCH('BIFUbC-petroleum-diesel'!$A4,'Future Fuel Use'!$B$42:$B$49,0),MATCH('BIFUbC-petroleum-diesel'!X$1,'Future Fuel Use'!$C$1:$AM$1,0))</f>
        <v>785470610780.85742</v>
      </c>
      <c r="Y4" s="4">
        <f>INDEX('Future Fuel Use'!$C$42:$AM$49,MATCH('BIFUbC-petroleum-diesel'!$A4,'Future Fuel Use'!$B$42:$B$49,0),MATCH('BIFUbC-petroleum-diesel'!Y$1,'Future Fuel Use'!$C$1:$AM$1,0))</f>
        <v>788275862962.21753</v>
      </c>
      <c r="Z4" s="4">
        <f>INDEX('Future Fuel Use'!$C$42:$AM$49,MATCH('BIFUbC-petroleum-diesel'!$A4,'Future Fuel Use'!$B$42:$B$49,0),MATCH('BIFUbC-petroleum-diesel'!Z$1,'Future Fuel Use'!$C$1:$AM$1,0))</f>
        <v>791081115143.57751</v>
      </c>
      <c r="AA4" s="4">
        <f>INDEX('Future Fuel Use'!$C$42:$AM$49,MATCH('BIFUbC-petroleum-diesel'!$A4,'Future Fuel Use'!$B$42:$B$49,0),MATCH('BIFUbC-petroleum-diesel'!AA$1,'Future Fuel Use'!$C$1:$AM$1,0))</f>
        <v>793886367324.93762</v>
      </c>
      <c r="AB4" s="4">
        <f>INDEX('Future Fuel Use'!$C$42:$AM$49,MATCH('BIFUbC-petroleum-diesel'!$A4,'Future Fuel Use'!$B$42:$B$49,0),MATCH('BIFUbC-petroleum-diesel'!AB$1,'Future Fuel Use'!$C$1:$AM$1,0))</f>
        <v>796691619506.29761</v>
      </c>
      <c r="AC4" s="4">
        <f>INDEX('Future Fuel Use'!$C$42:$AM$49,MATCH('BIFUbC-petroleum-diesel'!$A4,'Future Fuel Use'!$B$42:$B$49,0),MATCH('BIFUbC-petroleum-diesel'!AC$1,'Future Fuel Use'!$C$1:$AM$1,0))</f>
        <v>797252669942.56946</v>
      </c>
      <c r="AD4" s="4">
        <f>INDEX('Future Fuel Use'!$C$42:$AM$49,MATCH('BIFUbC-petroleum-diesel'!$A4,'Future Fuel Use'!$B$42:$B$49,0),MATCH('BIFUbC-petroleum-diesel'!AD$1,'Future Fuel Use'!$C$1:$AM$1,0))</f>
        <v>797813720378.84131</v>
      </c>
      <c r="AE4" s="4">
        <f>INDEX('Future Fuel Use'!$C$42:$AM$49,MATCH('BIFUbC-petroleum-diesel'!$A4,'Future Fuel Use'!$B$42:$B$49,0),MATCH('BIFUbC-petroleum-diesel'!AE$1,'Future Fuel Use'!$C$1:$AM$1,0))</f>
        <v>798374770815.11353</v>
      </c>
      <c r="AF4" s="4">
        <f>INDEX('Future Fuel Use'!$C$42:$AM$49,MATCH('BIFUbC-petroleum-diesel'!$A4,'Future Fuel Use'!$B$42:$B$49,0),MATCH('BIFUbC-petroleum-diesel'!AF$1,'Future Fuel Use'!$C$1:$AM$1,0))</f>
        <v>798935821251.38562</v>
      </c>
      <c r="AG4" s="4">
        <f>INDEX('Future Fuel Use'!$C$42:$AM$49,MATCH('BIFUbC-petroleum-diesel'!$A4,'Future Fuel Use'!$B$42:$B$49,0),MATCH('BIFUbC-petroleum-diesel'!AG$1,'Future Fuel Use'!$C$1:$AM$1,0))</f>
        <v>799496871687.65759</v>
      </c>
      <c r="AH4" s="4">
        <f>INDEX('Future Fuel Use'!$C$42:$AM$49,MATCH('BIFUbC-petroleum-diesel'!$A4,'Future Fuel Use'!$B$42:$B$49,0),MATCH('BIFUbC-petroleum-diesel'!AH$1,'Future Fuel Use'!$C$1:$AM$1,0))</f>
        <v>793325316888.66443</v>
      </c>
      <c r="AI4" s="4">
        <f>INDEX('Future Fuel Use'!$C$42:$AM$49,MATCH('BIFUbC-petroleum-diesel'!$A4,'Future Fuel Use'!$B$42:$B$49,0),MATCH('BIFUbC-petroleum-diesel'!AI$1,'Future Fuel Use'!$C$1:$AM$1,0))</f>
        <v>787153762089.67285</v>
      </c>
      <c r="AJ4" s="4">
        <f>INDEX('Future Fuel Use'!$C$42:$AM$49,MATCH('BIFUbC-petroleum-diesel'!$A4,'Future Fuel Use'!$B$42:$B$49,0),MATCH('BIFUbC-petroleum-diesel'!AJ$1,'Future Fuel Use'!$C$1:$AM$1,0))</f>
        <v>780982207290.67957</v>
      </c>
      <c r="AK4" s="4">
        <f>INDEX('Future Fuel Use'!$C$42:$AM$49,MATCH('BIFUbC-petroleum-diesel'!$A4,'Future Fuel Use'!$B$42:$B$49,0),MATCH('BIFUbC-petroleum-diesel'!AK$1,'Future Fuel Use'!$C$1:$AM$1,0))</f>
        <v>774810652491.6864</v>
      </c>
      <c r="AL4" s="4">
        <f>INDEX('Future Fuel Use'!$C$42:$AM$49,MATCH('BIFUbC-petroleum-diesel'!$A4,'Future Fuel Use'!$B$42:$B$49,0),MATCH('BIFUbC-petroleum-diesel'!AL$1,'Future Fuel Use'!$C$1:$AM$1,0))</f>
        <v>768639097692.69482</v>
      </c>
    </row>
    <row r="5" spans="1:38">
      <c r="A5" s="4" t="s">
        <v>7</v>
      </c>
      <c r="B5" s="4">
        <f>INDEX('Future Fuel Use'!$C$42:$AM$49,MATCH('BIFUbC-petroleum-diesel'!$A5,'Future Fuel Use'!$B$42:$B$49,0),MATCH('BIFUbC-petroleum-diesel'!B$1,'Future Fuel Use'!$C$1:$AM$1,0))</f>
        <v>1387604263680</v>
      </c>
      <c r="C5" s="4">
        <f>INDEX('Future Fuel Use'!$C$42:$AM$49,MATCH('BIFUbC-petroleum-diesel'!$A5,'Future Fuel Use'!$B$42:$B$49,0),MATCH('BIFUbC-petroleum-diesel'!C$1,'Future Fuel Use'!$C$1:$AM$1,0))</f>
        <v>1386439188731.4863</v>
      </c>
      <c r="D5" s="4">
        <f>INDEX('Future Fuel Use'!$C$42:$AM$49,MATCH('BIFUbC-petroleum-diesel'!$A5,'Future Fuel Use'!$B$42:$B$49,0),MATCH('BIFUbC-petroleum-diesel'!D$1,'Future Fuel Use'!$C$1:$AM$1,0))</f>
        <v>1406245462856.2212</v>
      </c>
      <c r="E5" s="4">
        <f>INDEX('Future Fuel Use'!$C$42:$AM$49,MATCH('BIFUbC-petroleum-diesel'!$A5,'Future Fuel Use'!$B$42:$B$49,0),MATCH('BIFUbC-petroleum-diesel'!E$1,'Future Fuel Use'!$C$1:$AM$1,0))</f>
        <v>1426051736980.9587</v>
      </c>
      <c r="F5" s="4">
        <f>INDEX('Future Fuel Use'!$C$42:$AM$49,MATCH('BIFUbC-petroleum-diesel'!$A5,'Future Fuel Use'!$B$42:$B$49,0),MATCH('BIFUbC-petroleum-diesel'!F$1,'Future Fuel Use'!$C$1:$AM$1,0))</f>
        <v>1445858011105.6895</v>
      </c>
      <c r="G5" s="4">
        <f>INDEX('Future Fuel Use'!$C$42:$AM$49,MATCH('BIFUbC-petroleum-diesel'!$A5,'Future Fuel Use'!$B$42:$B$49,0),MATCH('BIFUbC-petroleum-diesel'!G$1,'Future Fuel Use'!$C$1:$AM$1,0))</f>
        <v>1465664285230.4268</v>
      </c>
      <c r="H5" s="4">
        <f>INDEX('Future Fuel Use'!$C$42:$AM$49,MATCH('BIFUbC-petroleum-diesel'!$A5,'Future Fuel Use'!$B$42:$B$49,0),MATCH('BIFUbC-petroleum-diesel'!H$1,'Future Fuel Use'!$C$1:$AM$1,0))</f>
        <v>1485470559355.1641</v>
      </c>
      <c r="I5" s="4">
        <f>INDEX('Future Fuel Use'!$C$42:$AM$49,MATCH('BIFUbC-petroleum-diesel'!$A5,'Future Fuel Use'!$B$42:$B$49,0),MATCH('BIFUbC-petroleum-diesel'!I$1,'Future Fuel Use'!$C$1:$AM$1,0))</f>
        <v>1491295934097.7349</v>
      </c>
      <c r="J5" s="4">
        <f>INDEX('Future Fuel Use'!$C$42:$AM$49,MATCH('BIFUbC-petroleum-diesel'!$A5,'Future Fuel Use'!$B$42:$B$49,0),MATCH('BIFUbC-petroleum-diesel'!J$1,'Future Fuel Use'!$C$1:$AM$1,0))</f>
        <v>1497121308840.3037</v>
      </c>
      <c r="K5" s="4">
        <f>INDEX('Future Fuel Use'!$C$42:$AM$49,MATCH('BIFUbC-petroleum-diesel'!$A5,'Future Fuel Use'!$B$42:$B$49,0),MATCH('BIFUbC-petroleum-diesel'!K$1,'Future Fuel Use'!$C$1:$AM$1,0))</f>
        <v>1502946683582.8728</v>
      </c>
      <c r="L5" s="4">
        <f>INDEX('Future Fuel Use'!$C$42:$AM$49,MATCH('BIFUbC-petroleum-diesel'!$A5,'Future Fuel Use'!$B$42:$B$49,0),MATCH('BIFUbC-petroleum-diesel'!L$1,'Future Fuel Use'!$C$1:$AM$1,0))</f>
        <v>1508772058325.4417</v>
      </c>
      <c r="M5" s="4">
        <f>INDEX('Future Fuel Use'!$C$42:$AM$49,MATCH('BIFUbC-petroleum-diesel'!$A5,'Future Fuel Use'!$B$42:$B$49,0),MATCH('BIFUbC-petroleum-diesel'!M$1,'Future Fuel Use'!$C$1:$AM$1,0))</f>
        <v>1514597433068.0105</v>
      </c>
      <c r="N5" s="4">
        <f>INDEX('Future Fuel Use'!$C$42:$AM$49,MATCH('BIFUbC-petroleum-diesel'!$A5,'Future Fuel Use'!$B$42:$B$49,0),MATCH('BIFUbC-petroleum-diesel'!N$1,'Future Fuel Use'!$C$1:$AM$1,0))</f>
        <v>1526248182553.1519</v>
      </c>
      <c r="O5" s="4">
        <f>INDEX('Future Fuel Use'!$C$42:$AM$49,MATCH('BIFUbC-petroleum-diesel'!$A5,'Future Fuel Use'!$B$42:$B$49,0),MATCH('BIFUbC-petroleum-diesel'!O$1,'Future Fuel Use'!$C$1:$AM$1,0))</f>
        <v>1537898932038.2898</v>
      </c>
      <c r="P5" s="4">
        <f>INDEX('Future Fuel Use'!$C$42:$AM$49,MATCH('BIFUbC-petroleum-diesel'!$A5,'Future Fuel Use'!$B$42:$B$49,0),MATCH('BIFUbC-petroleum-diesel'!P$1,'Future Fuel Use'!$C$1:$AM$1,0))</f>
        <v>1549549681523.4275</v>
      </c>
      <c r="Q5" s="4">
        <f>INDEX('Future Fuel Use'!$C$42:$AM$49,MATCH('BIFUbC-petroleum-diesel'!$A5,'Future Fuel Use'!$B$42:$B$49,0),MATCH('BIFUbC-petroleum-diesel'!Q$1,'Future Fuel Use'!$C$1:$AM$1,0))</f>
        <v>1561200431008.5654</v>
      </c>
      <c r="R5" s="4">
        <f>INDEX('Future Fuel Use'!$C$42:$AM$49,MATCH('BIFUbC-petroleum-diesel'!$A5,'Future Fuel Use'!$B$42:$B$49,0),MATCH('BIFUbC-petroleum-diesel'!R$1,'Future Fuel Use'!$C$1:$AM$1,0))</f>
        <v>1572851180493.7034</v>
      </c>
      <c r="S5" s="4">
        <f>INDEX('Future Fuel Use'!$C$42:$AM$49,MATCH('BIFUbC-petroleum-diesel'!$A5,'Future Fuel Use'!$B$42:$B$49,0),MATCH('BIFUbC-petroleum-diesel'!S$1,'Future Fuel Use'!$C$1:$AM$1,0))</f>
        <v>1583336855030.3284</v>
      </c>
      <c r="T5" s="4">
        <f>INDEX('Future Fuel Use'!$C$42:$AM$49,MATCH('BIFUbC-petroleum-diesel'!$A5,'Future Fuel Use'!$B$42:$B$49,0),MATCH('BIFUbC-petroleum-diesel'!T$1,'Future Fuel Use'!$C$1:$AM$1,0))</f>
        <v>1593822529566.9534</v>
      </c>
      <c r="U5" s="4">
        <f>INDEX('Future Fuel Use'!$C$42:$AM$49,MATCH('BIFUbC-petroleum-diesel'!$A5,'Future Fuel Use'!$B$42:$B$49,0),MATCH('BIFUbC-petroleum-diesel'!U$1,'Future Fuel Use'!$C$1:$AM$1,0))</f>
        <v>1604308204103.5784</v>
      </c>
      <c r="V5" s="4">
        <f>INDEX('Future Fuel Use'!$C$42:$AM$49,MATCH('BIFUbC-petroleum-diesel'!$A5,'Future Fuel Use'!$B$42:$B$49,0),MATCH('BIFUbC-petroleum-diesel'!V$1,'Future Fuel Use'!$C$1:$AM$1,0))</f>
        <v>1614793878640.2036</v>
      </c>
      <c r="W5" s="4">
        <f>INDEX('Future Fuel Use'!$C$42:$AM$49,MATCH('BIFUbC-petroleum-diesel'!$A5,'Future Fuel Use'!$B$42:$B$49,0),MATCH('BIFUbC-petroleum-diesel'!W$1,'Future Fuel Use'!$C$1:$AM$1,0))</f>
        <v>1625279553176.8286</v>
      </c>
      <c r="X5" s="4">
        <f>INDEX('Future Fuel Use'!$C$42:$AM$49,MATCH('BIFUbC-petroleum-diesel'!$A5,'Future Fuel Use'!$B$42:$B$49,0),MATCH('BIFUbC-petroleum-diesel'!X$1,'Future Fuel Use'!$C$1:$AM$1,0))</f>
        <v>1631104927919.3977</v>
      </c>
      <c r="Y5" s="4">
        <f>INDEX('Future Fuel Use'!$C$42:$AM$49,MATCH('BIFUbC-petroleum-diesel'!$A5,'Future Fuel Use'!$B$42:$B$49,0),MATCH('BIFUbC-petroleum-diesel'!Y$1,'Future Fuel Use'!$C$1:$AM$1,0))</f>
        <v>1636930302661.9666</v>
      </c>
      <c r="Z5" s="4">
        <f>INDEX('Future Fuel Use'!$C$42:$AM$49,MATCH('BIFUbC-petroleum-diesel'!$A5,'Future Fuel Use'!$B$42:$B$49,0),MATCH('BIFUbC-petroleum-diesel'!Z$1,'Future Fuel Use'!$C$1:$AM$1,0))</f>
        <v>1642755677404.5356</v>
      </c>
      <c r="AA5" s="4">
        <f>INDEX('Future Fuel Use'!$C$42:$AM$49,MATCH('BIFUbC-petroleum-diesel'!$A5,'Future Fuel Use'!$B$42:$B$49,0),MATCH('BIFUbC-petroleum-diesel'!AA$1,'Future Fuel Use'!$C$1:$AM$1,0))</f>
        <v>1648581052147.1045</v>
      </c>
      <c r="AB5" s="4">
        <f>INDEX('Future Fuel Use'!$C$42:$AM$49,MATCH('BIFUbC-petroleum-diesel'!$A5,'Future Fuel Use'!$B$42:$B$49,0),MATCH('BIFUbC-petroleum-diesel'!AB$1,'Future Fuel Use'!$C$1:$AM$1,0))</f>
        <v>1654406426889.6733</v>
      </c>
      <c r="AC5" s="4">
        <f>INDEX('Future Fuel Use'!$C$42:$AM$49,MATCH('BIFUbC-petroleum-diesel'!$A5,'Future Fuel Use'!$B$42:$B$49,0),MATCH('BIFUbC-petroleum-diesel'!AC$1,'Future Fuel Use'!$C$1:$AM$1,0))</f>
        <v>1655571501838.1868</v>
      </c>
      <c r="AD5" s="4">
        <f>INDEX('Future Fuel Use'!$C$42:$AM$49,MATCH('BIFUbC-petroleum-diesel'!$A5,'Future Fuel Use'!$B$42:$B$49,0),MATCH('BIFUbC-petroleum-diesel'!AD$1,'Future Fuel Use'!$C$1:$AM$1,0))</f>
        <v>1656736576786.7004</v>
      </c>
      <c r="AE5" s="4">
        <f>INDEX('Future Fuel Use'!$C$42:$AM$49,MATCH('BIFUbC-petroleum-diesel'!$A5,'Future Fuel Use'!$B$42:$B$49,0),MATCH('BIFUbC-petroleum-diesel'!AE$1,'Future Fuel Use'!$C$1:$AM$1,0))</f>
        <v>1657901651735.2144</v>
      </c>
      <c r="AF5" s="4">
        <f>INDEX('Future Fuel Use'!$C$42:$AM$49,MATCH('BIFUbC-petroleum-diesel'!$A5,'Future Fuel Use'!$B$42:$B$49,0),MATCH('BIFUbC-petroleum-diesel'!AF$1,'Future Fuel Use'!$C$1:$AM$1,0))</f>
        <v>1659066726683.7285</v>
      </c>
      <c r="AG5" s="4">
        <f>INDEX('Future Fuel Use'!$C$42:$AM$49,MATCH('BIFUbC-petroleum-diesel'!$A5,'Future Fuel Use'!$B$42:$B$49,0),MATCH('BIFUbC-petroleum-diesel'!AG$1,'Future Fuel Use'!$C$1:$AM$1,0))</f>
        <v>1660231801632.2419</v>
      </c>
      <c r="AH5" s="4">
        <f>INDEX('Future Fuel Use'!$C$42:$AM$49,MATCH('BIFUbC-petroleum-diesel'!$A5,'Future Fuel Use'!$B$42:$B$49,0),MATCH('BIFUbC-petroleum-diesel'!AH$1,'Future Fuel Use'!$C$1:$AM$1,0))</f>
        <v>1647415977198.5881</v>
      </c>
      <c r="AI5" s="4">
        <f>INDEX('Future Fuel Use'!$C$42:$AM$49,MATCH('BIFUbC-petroleum-diesel'!$A5,'Future Fuel Use'!$B$42:$B$49,0),MATCH('BIFUbC-petroleum-diesel'!AI$1,'Future Fuel Use'!$C$1:$AM$1,0))</f>
        <v>1634600152764.9377</v>
      </c>
      <c r="AJ5" s="4">
        <f>INDEX('Future Fuel Use'!$C$42:$AM$49,MATCH('BIFUbC-petroleum-diesel'!$A5,'Future Fuel Use'!$B$42:$B$49,0),MATCH('BIFUbC-petroleum-diesel'!AJ$1,'Future Fuel Use'!$C$1:$AM$1,0))</f>
        <v>1621784328331.2837</v>
      </c>
      <c r="AK5" s="4">
        <f>INDEX('Future Fuel Use'!$C$42:$AM$49,MATCH('BIFUbC-petroleum-diesel'!$A5,'Future Fuel Use'!$B$42:$B$49,0),MATCH('BIFUbC-petroleum-diesel'!AK$1,'Future Fuel Use'!$C$1:$AM$1,0))</f>
        <v>1608968503897.6296</v>
      </c>
      <c r="AL5" s="4">
        <f>INDEX('Future Fuel Use'!$C$42:$AM$49,MATCH('BIFUbC-petroleum-diesel'!$A5,'Future Fuel Use'!$B$42:$B$49,0),MATCH('BIFUbC-petroleum-diesel'!AL$1,'Future Fuel Use'!$C$1:$AM$1,0))</f>
        <v>1596152679463.979</v>
      </c>
    </row>
    <row r="6" spans="1:38">
      <c r="A6" s="4" t="s">
        <v>8</v>
      </c>
      <c r="B6" s="4">
        <f>INDEX('Future Fuel Use'!$C$42:$AM$49,MATCH('BIFUbC-petroleum-diesel'!$A6,'Future Fuel Use'!$B$42:$B$49,0),MATCH('BIFUbC-petroleum-diesel'!B$1,'Future Fuel Use'!$C$1:$AM$1,0))</f>
        <v>3560948919840</v>
      </c>
      <c r="C6" s="4">
        <f>INDEX('Future Fuel Use'!$C$42:$AM$49,MATCH('BIFUbC-petroleum-diesel'!$A6,'Future Fuel Use'!$B$42:$B$49,0),MATCH('BIFUbC-petroleum-diesel'!C$1,'Future Fuel Use'!$C$1:$AM$1,0))</f>
        <v>3557959038295.2148</v>
      </c>
      <c r="D6" s="4">
        <f>INDEX('Future Fuel Use'!$C$42:$AM$49,MATCH('BIFUbC-petroleum-diesel'!$A6,'Future Fuel Use'!$B$42:$B$49,0),MATCH('BIFUbC-petroleum-diesel'!D$1,'Future Fuel Use'!$C$1:$AM$1,0))</f>
        <v>3608787024556.5732</v>
      </c>
      <c r="E6" s="4">
        <f>INDEX('Future Fuel Use'!$C$42:$AM$49,MATCH('BIFUbC-petroleum-diesel'!$A6,'Future Fuel Use'!$B$42:$B$49,0),MATCH('BIFUbC-petroleum-diesel'!E$1,'Future Fuel Use'!$C$1:$AM$1,0))</f>
        <v>3659615010817.9385</v>
      </c>
      <c r="F6" s="4">
        <f>INDEX('Future Fuel Use'!$C$42:$AM$49,MATCH('BIFUbC-petroleum-diesel'!$A6,'Future Fuel Use'!$B$42:$B$49,0),MATCH('BIFUbC-petroleum-diesel'!F$1,'Future Fuel Use'!$C$1:$AM$1,0))</f>
        <v>3710442997079.2861</v>
      </c>
      <c r="G6" s="4">
        <f>INDEX('Future Fuel Use'!$C$42:$AM$49,MATCH('BIFUbC-petroleum-diesel'!$A6,'Future Fuel Use'!$B$42:$B$49,0),MATCH('BIFUbC-petroleum-diesel'!G$1,'Future Fuel Use'!$C$1:$AM$1,0))</f>
        <v>3761270983340.6514</v>
      </c>
      <c r="H6" s="4">
        <f>INDEX('Future Fuel Use'!$C$42:$AM$49,MATCH('BIFUbC-petroleum-diesel'!$A6,'Future Fuel Use'!$B$42:$B$49,0),MATCH('BIFUbC-petroleum-diesel'!H$1,'Future Fuel Use'!$C$1:$AM$1,0))</f>
        <v>3812098969602.0156</v>
      </c>
      <c r="I6" s="4">
        <f>INDEX('Future Fuel Use'!$C$42:$AM$49,MATCH('BIFUbC-petroleum-diesel'!$A6,'Future Fuel Use'!$B$42:$B$49,0),MATCH('BIFUbC-petroleum-diesel'!I$1,'Future Fuel Use'!$C$1:$AM$1,0))</f>
        <v>3827048377325.9492</v>
      </c>
      <c r="J6" s="4">
        <f>INDEX('Future Fuel Use'!$C$42:$AM$49,MATCH('BIFUbC-petroleum-diesel'!$A6,'Future Fuel Use'!$B$42:$B$49,0),MATCH('BIFUbC-petroleum-diesel'!J$1,'Future Fuel Use'!$C$1:$AM$1,0))</f>
        <v>3841997785049.8779</v>
      </c>
      <c r="K6" s="4">
        <f>INDEX('Future Fuel Use'!$C$42:$AM$49,MATCH('BIFUbC-petroleum-diesel'!$A6,'Future Fuel Use'!$B$42:$B$49,0),MATCH('BIFUbC-petroleum-diesel'!K$1,'Future Fuel Use'!$C$1:$AM$1,0))</f>
        <v>3856947192773.8066</v>
      </c>
      <c r="L6" s="4">
        <f>INDEX('Future Fuel Use'!$C$42:$AM$49,MATCH('BIFUbC-petroleum-diesel'!$A6,'Future Fuel Use'!$B$42:$B$49,0),MATCH('BIFUbC-petroleum-diesel'!L$1,'Future Fuel Use'!$C$1:$AM$1,0))</f>
        <v>3871896600497.7349</v>
      </c>
      <c r="M6" s="4">
        <f>INDEX('Future Fuel Use'!$C$42:$AM$49,MATCH('BIFUbC-petroleum-diesel'!$A6,'Future Fuel Use'!$B$42:$B$49,0),MATCH('BIFUbC-petroleum-diesel'!M$1,'Future Fuel Use'!$C$1:$AM$1,0))</f>
        <v>3886846008221.6636</v>
      </c>
      <c r="N6" s="4">
        <f>INDEX('Future Fuel Use'!$C$42:$AM$49,MATCH('BIFUbC-petroleum-diesel'!$A6,'Future Fuel Use'!$B$42:$B$49,0),MATCH('BIFUbC-petroleum-diesel'!N$1,'Future Fuel Use'!$C$1:$AM$1,0))</f>
        <v>3916744823669.5298</v>
      </c>
      <c r="O6" s="4">
        <f>INDEX('Future Fuel Use'!$C$42:$AM$49,MATCH('BIFUbC-petroleum-diesel'!$A6,'Future Fuel Use'!$B$42:$B$49,0),MATCH('BIFUbC-petroleum-diesel'!O$1,'Future Fuel Use'!$C$1:$AM$1,0))</f>
        <v>3946643639117.3867</v>
      </c>
      <c r="P6" s="4">
        <f>INDEX('Future Fuel Use'!$C$42:$AM$49,MATCH('BIFUbC-petroleum-diesel'!$A6,'Future Fuel Use'!$B$42:$B$49,0),MATCH('BIFUbC-petroleum-diesel'!P$1,'Future Fuel Use'!$C$1:$AM$1,0))</f>
        <v>3976542454565.2441</v>
      </c>
      <c r="Q6" s="4">
        <f>INDEX('Future Fuel Use'!$C$42:$AM$49,MATCH('BIFUbC-petroleum-diesel'!$A6,'Future Fuel Use'!$B$42:$B$49,0),MATCH('BIFUbC-petroleum-diesel'!Q$1,'Future Fuel Use'!$C$1:$AM$1,0))</f>
        <v>4006441270013.1016</v>
      </c>
      <c r="R6" s="4">
        <f>INDEX('Future Fuel Use'!$C$42:$AM$49,MATCH('BIFUbC-petroleum-diesel'!$A6,'Future Fuel Use'!$B$42:$B$49,0),MATCH('BIFUbC-petroleum-diesel'!R$1,'Future Fuel Use'!$C$1:$AM$1,0))</f>
        <v>4036340085460.9585</v>
      </c>
      <c r="S6" s="4">
        <f>INDEX('Future Fuel Use'!$C$42:$AM$49,MATCH('BIFUbC-petroleum-diesel'!$A6,'Future Fuel Use'!$B$42:$B$49,0),MATCH('BIFUbC-petroleum-diesel'!S$1,'Future Fuel Use'!$C$1:$AM$1,0))</f>
        <v>4063249019364.0327</v>
      </c>
      <c r="T6" s="4">
        <f>INDEX('Future Fuel Use'!$C$42:$AM$49,MATCH('BIFUbC-petroleum-diesel'!$A6,'Future Fuel Use'!$B$42:$B$49,0),MATCH('BIFUbC-petroleum-diesel'!T$1,'Future Fuel Use'!$C$1:$AM$1,0))</f>
        <v>4090157953267.1064</v>
      </c>
      <c r="U6" s="4">
        <f>INDEX('Future Fuel Use'!$C$42:$AM$49,MATCH('BIFUbC-petroleum-diesel'!$A6,'Future Fuel Use'!$B$42:$B$49,0),MATCH('BIFUbC-petroleum-diesel'!U$1,'Future Fuel Use'!$C$1:$AM$1,0))</f>
        <v>4117066887170.1802</v>
      </c>
      <c r="V6" s="4">
        <f>INDEX('Future Fuel Use'!$C$42:$AM$49,MATCH('BIFUbC-petroleum-diesel'!$A6,'Future Fuel Use'!$B$42:$B$49,0),MATCH('BIFUbC-petroleum-diesel'!V$1,'Future Fuel Use'!$C$1:$AM$1,0))</f>
        <v>4143975821073.2549</v>
      </c>
      <c r="W6" s="4">
        <f>INDEX('Future Fuel Use'!$C$42:$AM$49,MATCH('BIFUbC-petroleum-diesel'!$A6,'Future Fuel Use'!$B$42:$B$49,0),MATCH('BIFUbC-petroleum-diesel'!W$1,'Future Fuel Use'!$C$1:$AM$1,0))</f>
        <v>4170884754976.3291</v>
      </c>
      <c r="X6" s="4">
        <f>INDEX('Future Fuel Use'!$C$42:$AM$49,MATCH('BIFUbC-petroleum-diesel'!$A6,'Future Fuel Use'!$B$42:$B$49,0),MATCH('BIFUbC-petroleum-diesel'!X$1,'Future Fuel Use'!$C$1:$AM$1,0))</f>
        <v>4185834162700.2573</v>
      </c>
      <c r="Y6" s="4">
        <f>INDEX('Future Fuel Use'!$C$42:$AM$49,MATCH('BIFUbC-petroleum-diesel'!$A6,'Future Fuel Use'!$B$42:$B$49,0),MATCH('BIFUbC-petroleum-diesel'!Y$1,'Future Fuel Use'!$C$1:$AM$1,0))</f>
        <v>4200783570424.186</v>
      </c>
      <c r="Z6" s="4">
        <f>INDEX('Future Fuel Use'!$C$42:$AM$49,MATCH('BIFUbC-petroleum-diesel'!$A6,'Future Fuel Use'!$B$42:$B$49,0),MATCH('BIFUbC-petroleum-diesel'!Z$1,'Future Fuel Use'!$C$1:$AM$1,0))</f>
        <v>4215732978148.1147</v>
      </c>
      <c r="AA6" s="4">
        <f>INDEX('Future Fuel Use'!$C$42:$AM$49,MATCH('BIFUbC-petroleum-diesel'!$A6,'Future Fuel Use'!$B$42:$B$49,0),MATCH('BIFUbC-petroleum-diesel'!AA$1,'Future Fuel Use'!$C$1:$AM$1,0))</f>
        <v>4230682385872.0435</v>
      </c>
      <c r="AB6" s="4">
        <f>INDEX('Future Fuel Use'!$C$42:$AM$49,MATCH('BIFUbC-petroleum-diesel'!$A6,'Future Fuel Use'!$B$42:$B$49,0),MATCH('BIFUbC-petroleum-diesel'!AB$1,'Future Fuel Use'!$C$1:$AM$1,0))</f>
        <v>4245631793595.9722</v>
      </c>
      <c r="AC6" s="4">
        <f>INDEX('Future Fuel Use'!$C$42:$AM$49,MATCH('BIFUbC-petroleum-diesel'!$A6,'Future Fuel Use'!$B$42:$B$49,0),MATCH('BIFUbC-petroleum-diesel'!AC$1,'Future Fuel Use'!$C$1:$AM$1,0))</f>
        <v>4248621675140.7568</v>
      </c>
      <c r="AD6" s="4">
        <f>INDEX('Future Fuel Use'!$C$42:$AM$49,MATCH('BIFUbC-petroleum-diesel'!$A6,'Future Fuel Use'!$B$42:$B$49,0),MATCH('BIFUbC-petroleum-diesel'!AD$1,'Future Fuel Use'!$C$1:$AM$1,0))</f>
        <v>4251611556685.542</v>
      </c>
      <c r="AE6" s="4">
        <f>INDEX('Future Fuel Use'!$C$42:$AM$49,MATCH('BIFUbC-petroleum-diesel'!$A6,'Future Fuel Use'!$B$42:$B$49,0),MATCH('BIFUbC-petroleum-diesel'!AE$1,'Future Fuel Use'!$C$1:$AM$1,0))</f>
        <v>4254601438230.3281</v>
      </c>
      <c r="AF6" s="4">
        <f>INDEX('Future Fuel Use'!$C$42:$AM$49,MATCH('BIFUbC-petroleum-diesel'!$A6,'Future Fuel Use'!$B$42:$B$49,0),MATCH('BIFUbC-petroleum-diesel'!AF$1,'Future Fuel Use'!$C$1:$AM$1,0))</f>
        <v>4257591319775.1147</v>
      </c>
      <c r="AG6" s="4">
        <f>INDEX('Future Fuel Use'!$C$42:$AM$49,MATCH('BIFUbC-petroleum-diesel'!$A6,'Future Fuel Use'!$B$42:$B$49,0),MATCH('BIFUbC-petroleum-diesel'!AG$1,'Future Fuel Use'!$C$1:$AM$1,0))</f>
        <v>4260581201319.8999</v>
      </c>
      <c r="AH6" s="4">
        <f>INDEX('Future Fuel Use'!$C$42:$AM$49,MATCH('BIFUbC-petroleum-diesel'!$A6,'Future Fuel Use'!$B$42:$B$49,0),MATCH('BIFUbC-petroleum-diesel'!AH$1,'Future Fuel Use'!$C$1:$AM$1,0))</f>
        <v>4227692504327.2515</v>
      </c>
      <c r="AI6" s="4">
        <f>INDEX('Future Fuel Use'!$C$42:$AM$49,MATCH('BIFUbC-petroleum-diesel'!$A6,'Future Fuel Use'!$B$42:$B$49,0),MATCH('BIFUbC-petroleum-diesel'!AI$1,'Future Fuel Use'!$C$1:$AM$1,0))</f>
        <v>4194803807334.6113</v>
      </c>
      <c r="AJ6" s="4">
        <f>INDEX('Future Fuel Use'!$C$42:$AM$49,MATCH('BIFUbC-petroleum-diesel'!$A6,'Future Fuel Use'!$B$42:$B$49,0),MATCH('BIFUbC-petroleum-diesel'!AJ$1,'Future Fuel Use'!$C$1:$AM$1,0))</f>
        <v>4161915110341.9624</v>
      </c>
      <c r="AK6" s="4">
        <f>INDEX('Future Fuel Use'!$C$42:$AM$49,MATCH('BIFUbC-petroleum-diesel'!$A6,'Future Fuel Use'!$B$42:$B$49,0),MATCH('BIFUbC-petroleum-diesel'!AK$1,'Future Fuel Use'!$C$1:$AM$1,0))</f>
        <v>4129026413349.313</v>
      </c>
      <c r="AL6" s="4">
        <f>INDEX('Future Fuel Use'!$C$42:$AM$49,MATCH('BIFUbC-petroleum-diesel'!$A6,'Future Fuel Use'!$B$42:$B$49,0),MATCH('BIFUbC-petroleum-diesel'!AL$1,'Future Fuel Use'!$C$1:$AM$1,0))</f>
        <v>4096137716356.6733</v>
      </c>
    </row>
    <row r="7" spans="1:38">
      <c r="A7" s="4" t="s">
        <v>9</v>
      </c>
      <c r="B7" s="4">
        <f>INDEX('Future Fuel Use'!$C$42:$AM$49,MATCH('BIFUbC-petroleum-diesel'!$A7,'Future Fuel Use'!$B$42:$B$49,0),MATCH('BIFUbC-petroleum-diesel'!B$1,'Future Fuel Use'!$C$1:$AM$1,0))</f>
        <v>4944761915040</v>
      </c>
      <c r="C7" s="4">
        <f>INDEX('Future Fuel Use'!$C$42:$AM$49,MATCH('BIFUbC-petroleum-diesel'!$A7,'Future Fuel Use'!$B$42:$B$49,0),MATCH('BIFUbC-petroleum-diesel'!C$1,'Future Fuel Use'!$C$1:$AM$1,0))</f>
        <v>4940610141811.5879</v>
      </c>
      <c r="D7" s="4">
        <f>INDEX('Future Fuel Use'!$C$42:$AM$49,MATCH('BIFUbC-petroleum-diesel'!$A7,'Future Fuel Use'!$B$42:$B$49,0),MATCH('BIFUbC-petroleum-diesel'!D$1,'Future Fuel Use'!$C$1:$AM$1,0))</f>
        <v>5011190286694.6084</v>
      </c>
      <c r="E7" s="4">
        <f>INDEX('Future Fuel Use'!$C$42:$AM$49,MATCH('BIFUbC-petroleum-diesel'!$A7,'Future Fuel Use'!$B$42:$B$49,0),MATCH('BIFUbC-petroleum-diesel'!E$1,'Future Fuel Use'!$C$1:$AM$1,0))</f>
        <v>5081770431577.6377</v>
      </c>
      <c r="F7" s="4">
        <f>INDEX('Future Fuel Use'!$C$42:$AM$49,MATCH('BIFUbC-petroleum-diesel'!$A7,'Future Fuel Use'!$B$42:$B$49,0),MATCH('BIFUbC-petroleum-diesel'!F$1,'Future Fuel Use'!$C$1:$AM$1,0))</f>
        <v>5152350576460.6436</v>
      </c>
      <c r="G7" s="4">
        <f>INDEX('Future Fuel Use'!$C$42:$AM$49,MATCH('BIFUbC-petroleum-diesel'!$A7,'Future Fuel Use'!$B$42:$B$49,0),MATCH('BIFUbC-petroleum-diesel'!G$1,'Future Fuel Use'!$C$1:$AM$1,0))</f>
        <v>5222930721343.6729</v>
      </c>
      <c r="H7" s="4">
        <f>INDEX('Future Fuel Use'!$C$42:$AM$49,MATCH('BIFUbC-petroleum-diesel'!$A7,'Future Fuel Use'!$B$42:$B$49,0),MATCH('BIFUbC-petroleum-diesel'!H$1,'Future Fuel Use'!$C$1:$AM$1,0))</f>
        <v>5293510866226.7012</v>
      </c>
      <c r="I7" s="4">
        <f>INDEX('Future Fuel Use'!$C$42:$AM$49,MATCH('BIFUbC-petroleum-diesel'!$A7,'Future Fuel Use'!$B$42:$B$49,0),MATCH('BIFUbC-petroleum-diesel'!I$1,'Future Fuel Use'!$C$1:$AM$1,0))</f>
        <v>5314269732368.7725</v>
      </c>
      <c r="J7" s="4">
        <f>INDEX('Future Fuel Use'!$C$42:$AM$49,MATCH('BIFUbC-petroleum-diesel'!$A7,'Future Fuel Use'!$B$42:$B$49,0),MATCH('BIFUbC-petroleum-diesel'!J$1,'Future Fuel Use'!$C$1:$AM$1,0))</f>
        <v>5335028598510.8369</v>
      </c>
      <c r="K7" s="4">
        <f>INDEX('Future Fuel Use'!$C$42:$AM$49,MATCH('BIFUbC-petroleum-diesel'!$A7,'Future Fuel Use'!$B$42:$B$49,0),MATCH('BIFUbC-petroleum-diesel'!K$1,'Future Fuel Use'!$C$1:$AM$1,0))</f>
        <v>5355787464652.9004</v>
      </c>
      <c r="L7" s="4">
        <f>INDEX('Future Fuel Use'!$C$42:$AM$49,MATCH('BIFUbC-petroleum-diesel'!$A7,'Future Fuel Use'!$B$42:$B$49,0),MATCH('BIFUbC-petroleum-diesel'!L$1,'Future Fuel Use'!$C$1:$AM$1,0))</f>
        <v>5376546330794.9648</v>
      </c>
      <c r="M7" s="4">
        <f>INDEX('Future Fuel Use'!$C$42:$AM$49,MATCH('BIFUbC-petroleum-diesel'!$A7,'Future Fuel Use'!$B$42:$B$49,0),MATCH('BIFUbC-petroleum-diesel'!M$1,'Future Fuel Use'!$C$1:$AM$1,0))</f>
        <v>5397305196937.0293</v>
      </c>
      <c r="N7" s="4">
        <f>INDEX('Future Fuel Use'!$C$42:$AM$49,MATCH('BIFUbC-petroleum-diesel'!$A7,'Future Fuel Use'!$B$42:$B$49,0),MATCH('BIFUbC-petroleum-diesel'!N$1,'Future Fuel Use'!$C$1:$AM$1,0))</f>
        <v>5438822929221.1699</v>
      </c>
      <c r="O7" s="4">
        <f>INDEX('Future Fuel Use'!$C$42:$AM$49,MATCH('BIFUbC-petroleum-diesel'!$A7,'Future Fuel Use'!$B$42:$B$49,0),MATCH('BIFUbC-petroleum-diesel'!O$1,'Future Fuel Use'!$C$1:$AM$1,0))</f>
        <v>5480340661505.2988</v>
      </c>
      <c r="P7" s="4">
        <f>INDEX('Future Fuel Use'!$C$42:$AM$49,MATCH('BIFUbC-petroleum-diesel'!$A7,'Future Fuel Use'!$B$42:$B$49,0),MATCH('BIFUbC-petroleum-diesel'!P$1,'Future Fuel Use'!$C$1:$AM$1,0))</f>
        <v>5521858393789.4277</v>
      </c>
      <c r="Q7" s="4">
        <f>INDEX('Future Fuel Use'!$C$42:$AM$49,MATCH('BIFUbC-petroleum-diesel'!$A7,'Future Fuel Use'!$B$42:$B$49,0),MATCH('BIFUbC-petroleum-diesel'!Q$1,'Future Fuel Use'!$C$1:$AM$1,0))</f>
        <v>5563376126073.5557</v>
      </c>
      <c r="R7" s="4">
        <f>INDEX('Future Fuel Use'!$C$42:$AM$49,MATCH('BIFUbC-petroleum-diesel'!$A7,'Future Fuel Use'!$B$42:$B$49,0),MATCH('BIFUbC-petroleum-diesel'!R$1,'Future Fuel Use'!$C$1:$AM$1,0))</f>
        <v>5604893858357.6846</v>
      </c>
      <c r="S7" s="4">
        <f>INDEX('Future Fuel Use'!$C$42:$AM$49,MATCH('BIFUbC-petroleum-diesel'!$A7,'Future Fuel Use'!$B$42:$B$49,0),MATCH('BIFUbC-petroleum-diesel'!S$1,'Future Fuel Use'!$C$1:$AM$1,0))</f>
        <v>5642259817413.4033</v>
      </c>
      <c r="T7" s="4">
        <f>INDEX('Future Fuel Use'!$C$42:$AM$49,MATCH('BIFUbC-petroleum-diesel'!$A7,'Future Fuel Use'!$B$42:$B$49,0),MATCH('BIFUbC-petroleum-diesel'!T$1,'Future Fuel Use'!$C$1:$AM$1,0))</f>
        <v>5679625776469.123</v>
      </c>
      <c r="U7" s="4">
        <f>INDEX('Future Fuel Use'!$C$42:$AM$49,MATCH('BIFUbC-petroleum-diesel'!$A7,'Future Fuel Use'!$B$42:$B$49,0),MATCH('BIFUbC-petroleum-diesel'!U$1,'Future Fuel Use'!$C$1:$AM$1,0))</f>
        <v>5716991735524.8418</v>
      </c>
      <c r="V7" s="4">
        <f>INDEX('Future Fuel Use'!$C$42:$AM$49,MATCH('BIFUbC-petroleum-diesel'!$A7,'Future Fuel Use'!$B$42:$B$49,0),MATCH('BIFUbC-petroleum-diesel'!V$1,'Future Fuel Use'!$C$1:$AM$1,0))</f>
        <v>5754357694580.5615</v>
      </c>
      <c r="W7" s="4">
        <f>INDEX('Future Fuel Use'!$C$42:$AM$49,MATCH('BIFUbC-petroleum-diesel'!$A7,'Future Fuel Use'!$B$42:$B$49,0),MATCH('BIFUbC-petroleum-diesel'!W$1,'Future Fuel Use'!$C$1:$AM$1,0))</f>
        <v>5791723653636.2813</v>
      </c>
      <c r="X7" s="4">
        <f>INDEX('Future Fuel Use'!$C$42:$AM$49,MATCH('BIFUbC-petroleum-diesel'!$A7,'Future Fuel Use'!$B$42:$B$49,0),MATCH('BIFUbC-petroleum-diesel'!X$1,'Future Fuel Use'!$C$1:$AM$1,0))</f>
        <v>5812482519778.3457</v>
      </c>
      <c r="Y7" s="4">
        <f>INDEX('Future Fuel Use'!$C$42:$AM$49,MATCH('BIFUbC-petroleum-diesel'!$A7,'Future Fuel Use'!$B$42:$B$49,0),MATCH('BIFUbC-petroleum-diesel'!Y$1,'Future Fuel Use'!$C$1:$AM$1,0))</f>
        <v>5833241385920.4092</v>
      </c>
      <c r="Z7" s="4">
        <f>INDEX('Future Fuel Use'!$C$42:$AM$49,MATCH('BIFUbC-petroleum-diesel'!$A7,'Future Fuel Use'!$B$42:$B$49,0),MATCH('BIFUbC-petroleum-diesel'!Z$1,'Future Fuel Use'!$C$1:$AM$1,0))</f>
        <v>5854000252062.4736</v>
      </c>
      <c r="AA7" s="4">
        <f>INDEX('Future Fuel Use'!$C$42:$AM$49,MATCH('BIFUbC-petroleum-diesel'!$A7,'Future Fuel Use'!$B$42:$B$49,0),MATCH('BIFUbC-petroleum-diesel'!AA$1,'Future Fuel Use'!$C$1:$AM$1,0))</f>
        <v>5874759118204.5381</v>
      </c>
      <c r="AB7" s="4">
        <f>INDEX('Future Fuel Use'!$C$42:$AM$49,MATCH('BIFUbC-petroleum-diesel'!$A7,'Future Fuel Use'!$B$42:$B$49,0),MATCH('BIFUbC-petroleum-diesel'!AB$1,'Future Fuel Use'!$C$1:$AM$1,0))</f>
        <v>5895517984346.6025</v>
      </c>
      <c r="AC7" s="4">
        <f>INDEX('Future Fuel Use'!$C$42:$AM$49,MATCH('BIFUbC-petroleum-diesel'!$A7,'Future Fuel Use'!$B$42:$B$49,0),MATCH('BIFUbC-petroleum-diesel'!AC$1,'Future Fuel Use'!$C$1:$AM$1,0))</f>
        <v>5899669757575.0146</v>
      </c>
      <c r="AD7" s="4">
        <f>INDEX('Future Fuel Use'!$C$42:$AM$49,MATCH('BIFUbC-petroleum-diesel'!$A7,'Future Fuel Use'!$B$42:$B$49,0),MATCH('BIFUbC-petroleum-diesel'!AD$1,'Future Fuel Use'!$C$1:$AM$1,0))</f>
        <v>5903821530803.4258</v>
      </c>
      <c r="AE7" s="4">
        <f>INDEX('Future Fuel Use'!$C$42:$AM$49,MATCH('BIFUbC-petroleum-diesel'!$A7,'Future Fuel Use'!$B$42:$B$49,0),MATCH('BIFUbC-petroleum-diesel'!AE$1,'Future Fuel Use'!$C$1:$AM$1,0))</f>
        <v>5907973304031.8398</v>
      </c>
      <c r="AF7" s="4">
        <f>INDEX('Future Fuel Use'!$C$42:$AM$49,MATCH('BIFUbC-petroleum-diesel'!$A7,'Future Fuel Use'!$B$42:$B$49,0),MATCH('BIFUbC-petroleum-diesel'!AF$1,'Future Fuel Use'!$C$1:$AM$1,0))</f>
        <v>5912125077260.2539</v>
      </c>
      <c r="AG7" s="4">
        <f>INDEX('Future Fuel Use'!$C$42:$AM$49,MATCH('BIFUbC-petroleum-diesel'!$A7,'Future Fuel Use'!$B$42:$B$49,0),MATCH('BIFUbC-petroleum-diesel'!AG$1,'Future Fuel Use'!$C$1:$AM$1,0))</f>
        <v>5916276850488.666</v>
      </c>
      <c r="AH7" s="4">
        <f>INDEX('Future Fuel Use'!$C$42:$AM$49,MATCH('BIFUbC-petroleum-diesel'!$A7,'Future Fuel Use'!$B$42:$B$49,0),MATCH('BIFUbC-petroleum-diesel'!AH$1,'Future Fuel Use'!$C$1:$AM$1,0))</f>
        <v>5870607344976.1162</v>
      </c>
      <c r="AI7" s="4">
        <f>INDEX('Future Fuel Use'!$C$42:$AM$49,MATCH('BIFUbC-petroleum-diesel'!$A7,'Future Fuel Use'!$B$42:$B$49,0),MATCH('BIFUbC-petroleum-diesel'!AI$1,'Future Fuel Use'!$C$1:$AM$1,0))</f>
        <v>5824937839463.5791</v>
      </c>
      <c r="AJ7" s="4">
        <f>INDEX('Future Fuel Use'!$C$42:$AM$49,MATCH('BIFUbC-petroleum-diesel'!$A7,'Future Fuel Use'!$B$42:$B$49,0),MATCH('BIFUbC-petroleum-diesel'!AJ$1,'Future Fuel Use'!$C$1:$AM$1,0))</f>
        <v>5779268333951.0293</v>
      </c>
      <c r="AK7" s="4">
        <f>INDEX('Future Fuel Use'!$C$42:$AM$49,MATCH('BIFUbC-petroleum-diesel'!$A7,'Future Fuel Use'!$B$42:$B$49,0),MATCH('BIFUbC-petroleum-diesel'!AK$1,'Future Fuel Use'!$C$1:$AM$1,0))</f>
        <v>5733598828438.4785</v>
      </c>
      <c r="AL7" s="4">
        <f>INDEX('Future Fuel Use'!$C$42:$AM$49,MATCH('BIFUbC-petroleum-diesel'!$A7,'Future Fuel Use'!$B$42:$B$49,0),MATCH('BIFUbC-petroleum-diesel'!AL$1,'Future Fuel Use'!$C$1:$AM$1,0))</f>
        <v>5687929322925.9414</v>
      </c>
    </row>
    <row r="8" spans="1:38">
      <c r="A8" s="4" t="s">
        <v>11</v>
      </c>
      <c r="B8" s="4">
        <f>INDEX('Future Fuel Use'!$C$42:$AM$49,MATCH('BIFUbC-petroleum-diesel'!$A8,'Future Fuel Use'!$B$42:$B$49,0),MATCH('BIFUbC-petroleum-diesel'!B$1,'Future Fuel Use'!$C$1:$AM$1,0))</f>
        <v>68713897748640</v>
      </c>
      <c r="C8" s="4">
        <f>INDEX('Future Fuel Use'!$C$42:$AM$49,MATCH('BIFUbC-petroleum-diesel'!$A8,'Future Fuel Use'!$B$42:$B$49,0),MATCH('BIFUbC-petroleum-diesel'!C$1,'Future Fuel Use'!$C$1:$AM$1,0))</f>
        <v>66230262890255.906</v>
      </c>
      <c r="D8" s="4">
        <f>INDEX('Future Fuel Use'!$C$42:$AM$49,MATCH('BIFUbC-petroleum-diesel'!$A8,'Future Fuel Use'!$B$42:$B$49,0),MATCH('BIFUbC-petroleum-diesel'!D$1,'Future Fuel Use'!$C$1:$AM$1,0))</f>
        <v>64574506317999.258</v>
      </c>
      <c r="E8" s="4">
        <f>INDEX('Future Fuel Use'!$C$42:$AM$49,MATCH('BIFUbC-petroleum-diesel'!$A8,'Future Fuel Use'!$B$42:$B$49,0),MATCH('BIFUbC-petroleum-diesel'!E$1,'Future Fuel Use'!$C$1:$AM$1,0))</f>
        <v>62918749745742.617</v>
      </c>
      <c r="F8" s="4">
        <f>INDEX('Future Fuel Use'!$C$42:$AM$49,MATCH('BIFUbC-petroleum-diesel'!$A8,'Future Fuel Use'!$B$42:$B$49,0),MATCH('BIFUbC-petroleum-diesel'!F$1,'Future Fuel Use'!$C$1:$AM$1,0))</f>
        <v>61262993173486.555</v>
      </c>
      <c r="G8" s="4">
        <f>INDEX('Future Fuel Use'!$C$42:$AM$49,MATCH('BIFUbC-petroleum-diesel'!$A8,'Future Fuel Use'!$B$42:$B$49,0),MATCH('BIFUbC-petroleum-diesel'!G$1,'Future Fuel Use'!$C$1:$AM$1,0))</f>
        <v>59607236601229.914</v>
      </c>
      <c r="H8" s="4">
        <f>INDEX('Future Fuel Use'!$C$42:$AM$49,MATCH('BIFUbC-petroleum-diesel'!$A8,'Future Fuel Use'!$B$42:$B$49,0),MATCH('BIFUbC-petroleum-diesel'!H$1,'Future Fuel Use'!$C$1:$AM$1,0))</f>
        <v>57951480028973.852</v>
      </c>
      <c r="I8" s="4">
        <f>INDEX('Future Fuel Use'!$C$42:$AM$49,MATCH('BIFUbC-petroleum-diesel'!$A8,'Future Fuel Use'!$B$42:$B$49,0),MATCH('BIFUbC-petroleum-diesel'!I$1,'Future Fuel Use'!$C$1:$AM$1,0))</f>
        <v>56295723456717.195</v>
      </c>
      <c r="J8" s="4">
        <f>INDEX('Future Fuel Use'!$C$42:$AM$49,MATCH('BIFUbC-petroleum-diesel'!$A8,'Future Fuel Use'!$B$42:$B$49,0),MATCH('BIFUbC-petroleum-diesel'!J$1,'Future Fuel Use'!$C$1:$AM$1,0))</f>
        <v>54639966884461.141</v>
      </c>
      <c r="K8" s="4">
        <f>INDEX('Future Fuel Use'!$C$42:$AM$49,MATCH('BIFUbC-petroleum-diesel'!$A8,'Future Fuel Use'!$B$42:$B$49,0),MATCH('BIFUbC-petroleum-diesel'!K$1,'Future Fuel Use'!$C$1:$AM$1,0))</f>
        <v>52984210312204.492</v>
      </c>
      <c r="L8" s="4">
        <f>INDEX('Future Fuel Use'!$C$42:$AM$49,MATCH('BIFUbC-petroleum-diesel'!$A8,'Future Fuel Use'!$B$42:$B$49,0),MATCH('BIFUbC-petroleum-diesel'!L$1,'Future Fuel Use'!$C$1:$AM$1,0))</f>
        <v>51328453739947.844</v>
      </c>
      <c r="M8" s="4">
        <f>INDEX('Future Fuel Use'!$C$42:$AM$49,MATCH('BIFUbC-petroleum-diesel'!$A8,'Future Fuel Use'!$B$42:$B$49,0),MATCH('BIFUbC-petroleum-diesel'!M$1,'Future Fuel Use'!$C$1:$AM$1,0))</f>
        <v>49672697167691.789</v>
      </c>
      <c r="N8" s="4">
        <f>INDEX('Future Fuel Use'!$C$42:$AM$49,MATCH('BIFUbC-petroleum-diesel'!$A8,'Future Fuel Use'!$B$42:$B$49,0),MATCH('BIFUbC-petroleum-diesel'!N$1,'Future Fuel Use'!$C$1:$AM$1,0))</f>
        <v>49258758024627.477</v>
      </c>
      <c r="O8" s="4">
        <f>INDEX('Future Fuel Use'!$C$42:$AM$49,MATCH('BIFUbC-petroleum-diesel'!$A8,'Future Fuel Use'!$B$42:$B$49,0),MATCH('BIFUbC-petroleum-diesel'!O$1,'Future Fuel Use'!$C$1:$AM$1,0))</f>
        <v>48844818881563.461</v>
      </c>
      <c r="P8" s="4">
        <f>INDEX('Future Fuel Use'!$C$42:$AM$49,MATCH('BIFUbC-petroleum-diesel'!$A8,'Future Fuel Use'!$B$42:$B$49,0),MATCH('BIFUbC-petroleum-diesel'!P$1,'Future Fuel Use'!$C$1:$AM$1,0))</f>
        <v>48430879738499.297</v>
      </c>
      <c r="Q8" s="4">
        <f>INDEX('Future Fuel Use'!$C$42:$AM$49,MATCH('BIFUbC-petroleum-diesel'!$A8,'Future Fuel Use'!$B$42:$B$49,0),MATCH('BIFUbC-petroleum-diesel'!Q$1,'Future Fuel Use'!$C$1:$AM$1,0))</f>
        <v>48016940595435.281</v>
      </c>
      <c r="R8" s="4">
        <f>INDEX('Future Fuel Use'!$C$42:$AM$49,MATCH('BIFUbC-petroleum-diesel'!$A8,'Future Fuel Use'!$B$42:$B$49,0),MATCH('BIFUbC-petroleum-diesel'!R$1,'Future Fuel Use'!$C$1:$AM$1,0))</f>
        <v>47603001452371.125</v>
      </c>
      <c r="S8" s="4">
        <f>INDEX('Future Fuel Use'!$C$42:$AM$49,MATCH('BIFUbC-petroleum-diesel'!$A8,'Future Fuel Use'!$B$42:$B$49,0),MATCH('BIFUbC-petroleum-diesel'!S$1,'Future Fuel Use'!$C$1:$AM$1,0))</f>
        <v>46775123166242.805</v>
      </c>
      <c r="T8" s="4">
        <f>INDEX('Future Fuel Use'!$C$42:$AM$49,MATCH('BIFUbC-petroleum-diesel'!$A8,'Future Fuel Use'!$B$42:$B$49,0),MATCH('BIFUbC-petroleum-diesel'!T$1,'Future Fuel Use'!$C$1:$AM$1,0))</f>
        <v>45947244880114.766</v>
      </c>
      <c r="U8" s="4">
        <f>INDEX('Future Fuel Use'!$C$42:$AM$49,MATCH('BIFUbC-petroleum-diesel'!$A8,'Future Fuel Use'!$B$42:$B$49,0),MATCH('BIFUbC-petroleum-diesel'!U$1,'Future Fuel Use'!$C$1:$AM$1,0))</f>
        <v>45119366593986.445</v>
      </c>
      <c r="V8" s="4">
        <f>INDEX('Future Fuel Use'!$C$42:$AM$49,MATCH('BIFUbC-petroleum-diesel'!$A8,'Future Fuel Use'!$B$42:$B$49,0),MATCH('BIFUbC-petroleum-diesel'!V$1,'Future Fuel Use'!$C$1:$AM$1,0))</f>
        <v>44291488307858.414</v>
      </c>
      <c r="W8" s="4">
        <f>INDEX('Future Fuel Use'!$C$42:$AM$49,MATCH('BIFUbC-petroleum-diesel'!$A8,'Future Fuel Use'!$B$42:$B$49,0),MATCH('BIFUbC-petroleum-diesel'!W$1,'Future Fuel Use'!$C$1:$AM$1,0))</f>
        <v>43463610021730.086</v>
      </c>
      <c r="X8" s="4">
        <f>INDEX('Future Fuel Use'!$C$42:$AM$49,MATCH('BIFUbC-petroleum-diesel'!$A8,'Future Fuel Use'!$B$42:$B$49,0),MATCH('BIFUbC-petroleum-diesel'!X$1,'Future Fuel Use'!$C$1:$AM$1,0))</f>
        <v>43049670878666.078</v>
      </c>
      <c r="Y8" s="4">
        <f>INDEX('Future Fuel Use'!$C$42:$AM$49,MATCH('BIFUbC-petroleum-diesel'!$A8,'Future Fuel Use'!$B$42:$B$49,0),MATCH('BIFUbC-petroleum-diesel'!Y$1,'Future Fuel Use'!$C$1:$AM$1,0))</f>
        <v>42635731735601.914</v>
      </c>
      <c r="Z8" s="4">
        <f>INDEX('Future Fuel Use'!$C$42:$AM$49,MATCH('BIFUbC-petroleum-diesel'!$A8,'Future Fuel Use'!$B$42:$B$49,0),MATCH('BIFUbC-petroleum-diesel'!Z$1,'Future Fuel Use'!$C$1:$AM$1,0))</f>
        <v>42221792592537.898</v>
      </c>
      <c r="AA8" s="4">
        <f>INDEX('Future Fuel Use'!$C$42:$AM$49,MATCH('BIFUbC-petroleum-diesel'!$A8,'Future Fuel Use'!$B$42:$B$49,0),MATCH('BIFUbC-petroleum-diesel'!AA$1,'Future Fuel Use'!$C$1:$AM$1,0))</f>
        <v>41807853449473.734</v>
      </c>
      <c r="AB8" s="4">
        <f>INDEX('Future Fuel Use'!$C$42:$AM$49,MATCH('BIFUbC-petroleum-diesel'!$A8,'Future Fuel Use'!$B$42:$B$49,0),MATCH('BIFUbC-petroleum-diesel'!AB$1,'Future Fuel Use'!$C$1:$AM$1,0))</f>
        <v>41393914306409.57</v>
      </c>
      <c r="AC8" s="4">
        <f>INDEX('Future Fuel Use'!$C$42:$AM$49,MATCH('BIFUbC-petroleum-diesel'!$A8,'Future Fuel Use'!$B$42:$B$49,0),MATCH('BIFUbC-petroleum-diesel'!AC$1,'Future Fuel Use'!$C$1:$AM$1,0))</f>
        <v>40979975163345.711</v>
      </c>
      <c r="AD8" s="4">
        <f>INDEX('Future Fuel Use'!$C$42:$AM$49,MATCH('BIFUbC-petroleum-diesel'!$A8,'Future Fuel Use'!$B$42:$B$49,0),MATCH('BIFUbC-petroleum-diesel'!AD$1,'Future Fuel Use'!$C$1:$AM$1,0))</f>
        <v>40566036020281.547</v>
      </c>
      <c r="AE8" s="4">
        <f>INDEX('Future Fuel Use'!$C$42:$AM$49,MATCH('BIFUbC-petroleum-diesel'!$A8,'Future Fuel Use'!$B$42:$B$49,0),MATCH('BIFUbC-petroleum-diesel'!AE$1,'Future Fuel Use'!$C$1:$AM$1,0))</f>
        <v>40152096877217.531</v>
      </c>
      <c r="AF8" s="4">
        <f>INDEX('Future Fuel Use'!$C$42:$AM$49,MATCH('BIFUbC-petroleum-diesel'!$A8,'Future Fuel Use'!$B$42:$B$49,0),MATCH('BIFUbC-petroleum-diesel'!AF$1,'Future Fuel Use'!$C$1:$AM$1,0))</f>
        <v>39738157734153.375</v>
      </c>
      <c r="AG8" s="4">
        <f>INDEX('Future Fuel Use'!$C$42:$AM$49,MATCH('BIFUbC-petroleum-diesel'!$A8,'Future Fuel Use'!$B$42:$B$49,0),MATCH('BIFUbC-petroleum-diesel'!AG$1,'Future Fuel Use'!$C$1:$AM$1,0))</f>
        <v>39324218591089.359</v>
      </c>
      <c r="AH8" s="4">
        <f>INDEX('Future Fuel Use'!$C$42:$AM$49,MATCH('BIFUbC-petroleum-diesel'!$A8,'Future Fuel Use'!$B$42:$B$49,0),MATCH('BIFUbC-petroleum-diesel'!AH$1,'Future Fuel Use'!$C$1:$AM$1,0))</f>
        <v>38496340304961.031</v>
      </c>
      <c r="AI8" s="4">
        <f>INDEX('Future Fuel Use'!$C$42:$AM$49,MATCH('BIFUbC-petroleum-diesel'!$A8,'Future Fuel Use'!$B$42:$B$49,0),MATCH('BIFUbC-petroleum-diesel'!AI$1,'Future Fuel Use'!$C$1:$AM$1,0))</f>
        <v>37668462018833</v>
      </c>
      <c r="AJ8" s="4">
        <f>INDEX('Future Fuel Use'!$C$42:$AM$49,MATCH('BIFUbC-petroleum-diesel'!$A8,'Future Fuel Use'!$B$42:$B$49,0),MATCH('BIFUbC-petroleum-diesel'!AJ$1,'Future Fuel Use'!$C$1:$AM$1,0))</f>
        <v>36840583732704.68</v>
      </c>
      <c r="AK8" s="4">
        <f>INDEX('Future Fuel Use'!$C$42:$AM$49,MATCH('BIFUbC-petroleum-diesel'!$A8,'Future Fuel Use'!$B$42:$B$49,0),MATCH('BIFUbC-petroleum-diesel'!AK$1,'Future Fuel Use'!$C$1:$AM$1,0))</f>
        <v>36012705446576.352</v>
      </c>
      <c r="AL8" s="4">
        <f>INDEX('Future Fuel Use'!$C$42:$AM$49,MATCH('BIFUbC-petroleum-diesel'!$A8,'Future Fuel Use'!$B$42:$B$49,0),MATCH('BIFUbC-petroleum-diesel'!AL$1,'Future Fuel Use'!$C$1:$AM$1,0))</f>
        <v>35184827160448.328</v>
      </c>
    </row>
    <row r="9" spans="1:38">
      <c r="A9" s="4" t="s">
        <v>10</v>
      </c>
      <c r="B9" s="4">
        <f>INDEX('Future Fuel Use'!$C$42:$AM$49,MATCH('BIFUbC-petroleum-diesel'!$A9,'Future Fuel Use'!$B$42:$B$49,0),MATCH('BIFUbC-petroleum-diesel'!B$1,'Future Fuel Use'!$C$1:$AM$1,0))</f>
        <v>20481380146080</v>
      </c>
      <c r="C9" s="4">
        <f>INDEX('Future Fuel Use'!$C$42:$AM$49,MATCH('BIFUbC-petroleum-diesel'!$A9,'Future Fuel Use'!$B$42:$B$49,0),MATCH('BIFUbC-petroleum-diesel'!C$1,'Future Fuel Use'!$C$1:$AM$1,0))</f>
        <v>20464183353346.098</v>
      </c>
      <c r="D9" s="4">
        <f>INDEX('Future Fuel Use'!$C$42:$AM$49,MATCH('BIFUbC-petroleum-diesel'!$A9,'Future Fuel Use'!$B$42:$B$49,0),MATCH('BIFUbC-petroleum-diesel'!D$1,'Future Fuel Use'!$C$1:$AM$1,0))</f>
        <v>20756528829822.461</v>
      </c>
      <c r="E9" s="4">
        <f>INDEX('Future Fuel Use'!$C$42:$AM$49,MATCH('BIFUbC-petroleum-diesel'!$A9,'Future Fuel Use'!$B$42:$B$49,0),MATCH('BIFUbC-petroleum-diesel'!E$1,'Future Fuel Use'!$C$1:$AM$1,0))</f>
        <v>21048874306298.863</v>
      </c>
      <c r="F9" s="4">
        <f>INDEX('Future Fuel Use'!$C$42:$AM$49,MATCH('BIFUbC-petroleum-diesel'!$A9,'Future Fuel Use'!$B$42:$B$49,0),MATCH('BIFUbC-petroleum-diesel'!F$1,'Future Fuel Use'!$C$1:$AM$1,0))</f>
        <v>21341219782775.164</v>
      </c>
      <c r="G9" s="4">
        <f>INDEX('Future Fuel Use'!$C$42:$AM$49,MATCH('BIFUbC-petroleum-diesel'!$A9,'Future Fuel Use'!$B$42:$B$49,0),MATCH('BIFUbC-petroleum-diesel'!G$1,'Future Fuel Use'!$C$1:$AM$1,0))</f>
        <v>21633565259251.566</v>
      </c>
      <c r="H9" s="4">
        <f>INDEX('Future Fuel Use'!$C$42:$AM$49,MATCH('BIFUbC-petroleum-diesel'!$A9,'Future Fuel Use'!$B$42:$B$49,0),MATCH('BIFUbC-petroleum-diesel'!H$1,'Future Fuel Use'!$C$1:$AM$1,0))</f>
        <v>21925910735727.965</v>
      </c>
      <c r="I9" s="4">
        <f>INDEX('Future Fuel Use'!$C$42:$AM$49,MATCH('BIFUbC-petroleum-diesel'!$A9,'Future Fuel Use'!$B$42:$B$49,0),MATCH('BIFUbC-petroleum-diesel'!I$1,'Future Fuel Use'!$C$1:$AM$1,0))</f>
        <v>22011894699397.508</v>
      </c>
      <c r="J9" s="4">
        <f>INDEX('Future Fuel Use'!$C$42:$AM$49,MATCH('BIFUbC-petroleum-diesel'!$A9,'Future Fuel Use'!$B$42:$B$49,0),MATCH('BIFUbC-petroleum-diesel'!J$1,'Future Fuel Use'!$C$1:$AM$1,0))</f>
        <v>22097878663067.023</v>
      </c>
      <c r="K9" s="4">
        <f>INDEX('Future Fuel Use'!$C$42:$AM$49,MATCH('BIFUbC-petroleum-diesel'!$A9,'Future Fuel Use'!$B$42:$B$49,0),MATCH('BIFUbC-petroleum-diesel'!K$1,'Future Fuel Use'!$C$1:$AM$1,0))</f>
        <v>22183862626736.539</v>
      </c>
      <c r="L9" s="4">
        <f>INDEX('Future Fuel Use'!$C$42:$AM$49,MATCH('BIFUbC-petroleum-diesel'!$A9,'Future Fuel Use'!$B$42:$B$49,0),MATCH('BIFUbC-petroleum-diesel'!L$1,'Future Fuel Use'!$C$1:$AM$1,0))</f>
        <v>22269846590406.059</v>
      </c>
      <c r="M9" s="4">
        <f>INDEX('Future Fuel Use'!$C$42:$AM$49,MATCH('BIFUbC-petroleum-diesel'!$A9,'Future Fuel Use'!$B$42:$B$49,0),MATCH('BIFUbC-petroleum-diesel'!M$1,'Future Fuel Use'!$C$1:$AM$1,0))</f>
        <v>22355830554075.574</v>
      </c>
      <c r="N9" s="4">
        <f>INDEX('Future Fuel Use'!$C$42:$AM$49,MATCH('BIFUbC-petroleum-diesel'!$A9,'Future Fuel Use'!$B$42:$B$49,0),MATCH('BIFUbC-petroleum-diesel'!N$1,'Future Fuel Use'!$C$1:$AM$1,0))</f>
        <v>22527798481414.656</v>
      </c>
      <c r="O9" s="4">
        <f>INDEX('Future Fuel Use'!$C$42:$AM$49,MATCH('BIFUbC-petroleum-diesel'!$A9,'Future Fuel Use'!$B$42:$B$49,0),MATCH('BIFUbC-petroleum-diesel'!O$1,'Future Fuel Use'!$C$1:$AM$1,0))</f>
        <v>22699766408753.691</v>
      </c>
      <c r="P9" s="4">
        <f>INDEX('Future Fuel Use'!$C$42:$AM$49,MATCH('BIFUbC-petroleum-diesel'!$A9,'Future Fuel Use'!$B$42:$B$49,0),MATCH('BIFUbC-petroleum-diesel'!P$1,'Future Fuel Use'!$C$1:$AM$1,0))</f>
        <v>22871734336092.723</v>
      </c>
      <c r="Q9" s="4">
        <f>INDEX('Future Fuel Use'!$C$42:$AM$49,MATCH('BIFUbC-petroleum-diesel'!$A9,'Future Fuel Use'!$B$42:$B$49,0),MATCH('BIFUbC-petroleum-diesel'!Q$1,'Future Fuel Use'!$C$1:$AM$1,0))</f>
        <v>23043702263431.758</v>
      </c>
      <c r="R9" s="4">
        <f>INDEX('Future Fuel Use'!$C$42:$AM$49,MATCH('BIFUbC-petroleum-diesel'!$A9,'Future Fuel Use'!$B$42:$B$49,0),MATCH('BIFUbC-petroleum-diesel'!R$1,'Future Fuel Use'!$C$1:$AM$1,0))</f>
        <v>23215670190770.789</v>
      </c>
      <c r="S9" s="4">
        <f>INDEX('Future Fuel Use'!$C$42:$AM$49,MATCH('BIFUbC-petroleum-diesel'!$A9,'Future Fuel Use'!$B$42:$B$49,0),MATCH('BIFUbC-petroleum-diesel'!S$1,'Future Fuel Use'!$C$1:$AM$1,0))</f>
        <v>23370441325375.934</v>
      </c>
      <c r="T9" s="4">
        <f>INDEX('Future Fuel Use'!$C$42:$AM$49,MATCH('BIFUbC-petroleum-diesel'!$A9,'Future Fuel Use'!$B$42:$B$49,0),MATCH('BIFUbC-petroleum-diesel'!T$1,'Future Fuel Use'!$C$1:$AM$1,0))</f>
        <v>23525212459981.074</v>
      </c>
      <c r="U9" s="4">
        <f>INDEX('Future Fuel Use'!$C$42:$AM$49,MATCH('BIFUbC-petroleum-diesel'!$A9,'Future Fuel Use'!$B$42:$B$49,0),MATCH('BIFUbC-petroleum-diesel'!U$1,'Future Fuel Use'!$C$1:$AM$1,0))</f>
        <v>23679983594586.219</v>
      </c>
      <c r="V9" s="4">
        <f>INDEX('Future Fuel Use'!$C$42:$AM$49,MATCH('BIFUbC-petroleum-diesel'!$A9,'Future Fuel Use'!$B$42:$B$49,0),MATCH('BIFUbC-petroleum-diesel'!V$1,'Future Fuel Use'!$C$1:$AM$1,0))</f>
        <v>23834754729191.367</v>
      </c>
      <c r="W9" s="4">
        <f>INDEX('Future Fuel Use'!$C$42:$AM$49,MATCH('BIFUbC-petroleum-diesel'!$A9,'Future Fuel Use'!$B$42:$B$49,0),MATCH('BIFUbC-petroleum-diesel'!W$1,'Future Fuel Use'!$C$1:$AM$1,0))</f>
        <v>23989525863796.512</v>
      </c>
      <c r="X9" s="4">
        <f>INDEX('Future Fuel Use'!$C$42:$AM$49,MATCH('BIFUbC-petroleum-diesel'!$A9,'Future Fuel Use'!$B$42:$B$49,0),MATCH('BIFUbC-petroleum-diesel'!X$1,'Future Fuel Use'!$C$1:$AM$1,0))</f>
        <v>24075509827466.027</v>
      </c>
      <c r="Y9" s="4">
        <f>INDEX('Future Fuel Use'!$C$42:$AM$49,MATCH('BIFUbC-petroleum-diesel'!$A9,'Future Fuel Use'!$B$42:$B$49,0),MATCH('BIFUbC-petroleum-diesel'!Y$1,'Future Fuel Use'!$C$1:$AM$1,0))</f>
        <v>24161493791135.543</v>
      </c>
      <c r="Z9" s="4">
        <f>INDEX('Future Fuel Use'!$C$42:$AM$49,MATCH('BIFUbC-petroleum-diesel'!$A9,'Future Fuel Use'!$B$42:$B$49,0),MATCH('BIFUbC-petroleum-diesel'!Z$1,'Future Fuel Use'!$C$1:$AM$1,0))</f>
        <v>24247477754805.059</v>
      </c>
      <c r="AA9" s="4">
        <f>INDEX('Future Fuel Use'!$C$42:$AM$49,MATCH('BIFUbC-petroleum-diesel'!$A9,'Future Fuel Use'!$B$42:$B$49,0),MATCH('BIFUbC-petroleum-diesel'!AA$1,'Future Fuel Use'!$C$1:$AM$1,0))</f>
        <v>24333461718474.578</v>
      </c>
      <c r="AB9" s="4">
        <f>INDEX('Future Fuel Use'!$C$42:$AM$49,MATCH('BIFUbC-petroleum-diesel'!$A9,'Future Fuel Use'!$B$42:$B$49,0),MATCH('BIFUbC-petroleum-diesel'!AB$1,'Future Fuel Use'!$C$1:$AM$1,0))</f>
        <v>24419445682144.094</v>
      </c>
      <c r="AC9" s="4">
        <f>INDEX('Future Fuel Use'!$C$42:$AM$49,MATCH('BIFUbC-petroleum-diesel'!$A9,'Future Fuel Use'!$B$42:$B$49,0),MATCH('BIFUbC-petroleum-diesel'!AC$1,'Future Fuel Use'!$C$1:$AM$1,0))</f>
        <v>24436642474877.992</v>
      </c>
      <c r="AD9" s="4">
        <f>INDEX('Future Fuel Use'!$C$42:$AM$49,MATCH('BIFUbC-petroleum-diesel'!$A9,'Future Fuel Use'!$B$42:$B$49,0),MATCH('BIFUbC-petroleum-diesel'!AD$1,'Future Fuel Use'!$C$1:$AM$1,0))</f>
        <v>24453839267611.891</v>
      </c>
      <c r="AE9" s="4">
        <f>INDEX('Future Fuel Use'!$C$42:$AM$49,MATCH('BIFUbC-petroleum-diesel'!$A9,'Future Fuel Use'!$B$42:$B$49,0),MATCH('BIFUbC-petroleum-diesel'!AE$1,'Future Fuel Use'!$C$1:$AM$1,0))</f>
        <v>24471036060345.797</v>
      </c>
      <c r="AF9" s="4">
        <f>INDEX('Future Fuel Use'!$C$42:$AM$49,MATCH('BIFUbC-petroleum-diesel'!$A9,'Future Fuel Use'!$B$42:$B$49,0),MATCH('BIFUbC-petroleum-diesel'!AF$1,'Future Fuel Use'!$C$1:$AM$1,0))</f>
        <v>24488232853079.707</v>
      </c>
      <c r="AG9" s="4">
        <f>INDEX('Future Fuel Use'!$C$42:$AM$49,MATCH('BIFUbC-petroleum-diesel'!$A9,'Future Fuel Use'!$B$42:$B$49,0),MATCH('BIFUbC-petroleum-diesel'!AG$1,'Future Fuel Use'!$C$1:$AM$1,0))</f>
        <v>24505429645813.605</v>
      </c>
      <c r="AH9" s="4">
        <f>INDEX('Future Fuel Use'!$C$42:$AM$49,MATCH('BIFUbC-petroleum-diesel'!$A9,'Future Fuel Use'!$B$42:$B$49,0),MATCH('BIFUbC-petroleum-diesel'!AH$1,'Future Fuel Use'!$C$1:$AM$1,0))</f>
        <v>24316264925740.637</v>
      </c>
      <c r="AI9" s="4">
        <f>INDEX('Future Fuel Use'!$C$42:$AM$49,MATCH('BIFUbC-petroleum-diesel'!$A9,'Future Fuel Use'!$B$42:$B$49,0),MATCH('BIFUbC-petroleum-diesel'!AI$1,'Future Fuel Use'!$C$1:$AM$1,0))</f>
        <v>24127100205667.719</v>
      </c>
      <c r="AJ9" s="4">
        <f>INDEX('Future Fuel Use'!$C$42:$AM$49,MATCH('BIFUbC-petroleum-diesel'!$A9,'Future Fuel Use'!$B$42:$B$49,0),MATCH('BIFUbC-petroleum-diesel'!AJ$1,'Future Fuel Use'!$C$1:$AM$1,0))</f>
        <v>23937935485594.746</v>
      </c>
      <c r="AK9" s="4">
        <f>INDEX('Future Fuel Use'!$C$42:$AM$49,MATCH('BIFUbC-petroleum-diesel'!$A9,'Future Fuel Use'!$B$42:$B$49,0),MATCH('BIFUbC-petroleum-diesel'!AK$1,'Future Fuel Use'!$C$1:$AM$1,0))</f>
        <v>23748770765521.773</v>
      </c>
      <c r="AL9" s="4">
        <f>INDEX('Future Fuel Use'!$C$42:$AM$49,MATCH('BIFUbC-petroleum-diesel'!$A9,'Future Fuel Use'!$B$42:$B$49,0),MATCH('BIFUbC-petroleum-diesel'!AL$1,'Future Fuel Use'!$C$1:$AM$1,0))</f>
        <v>23559606045448.855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opLeftCell="A184" workbookViewId="0">
      <selection activeCell="K26" sqref="D26:K26"/>
    </sheetView>
  </sheetViews>
  <sheetFormatPr defaultRowHeight="15"/>
  <cols>
    <col min="1" max="1" width="26.85546875" style="72" customWidth="1"/>
    <col min="2" max="2" width="4.85546875" style="16" customWidth="1"/>
    <col min="3" max="3" width="7.42578125" style="72" customWidth="1"/>
    <col min="4" max="4" width="9.5703125" style="72" customWidth="1"/>
    <col min="5" max="5" width="9.85546875" style="72" customWidth="1"/>
    <col min="6" max="7" width="9.140625" style="72" customWidth="1"/>
    <col min="8" max="9" width="9.7109375" style="72" customWidth="1"/>
    <col min="10" max="10" width="9.7109375" style="137" customWidth="1"/>
    <col min="11" max="11" width="18.5703125" style="4" bestFit="1" customWidth="1"/>
    <col min="12" max="12" width="23" customWidth="1"/>
  </cols>
  <sheetData>
    <row r="1" spans="1:12">
      <c r="A1" s="10">
        <v>88</v>
      </c>
      <c r="B1" s="11"/>
      <c r="C1" s="12"/>
      <c r="D1" s="13"/>
      <c r="E1" s="13"/>
      <c r="F1" s="13"/>
      <c r="G1" s="13"/>
      <c r="H1" s="14" t="s">
        <v>55</v>
      </c>
      <c r="I1" s="14"/>
      <c r="J1" s="128"/>
    </row>
    <row r="2" spans="1:12">
      <c r="A2" s="89"/>
      <c r="B2" s="11"/>
      <c r="C2" s="12"/>
      <c r="D2" s="13"/>
      <c r="E2" s="13"/>
      <c r="F2" s="13"/>
      <c r="G2" s="13"/>
      <c r="H2" s="13"/>
      <c r="I2" s="13"/>
      <c r="J2" s="129"/>
    </row>
    <row r="3" spans="1:12">
      <c r="A3" s="89" t="s">
        <v>219</v>
      </c>
      <c r="B3" s="11"/>
      <c r="C3" s="12"/>
      <c r="D3" s="13"/>
      <c r="E3" s="13"/>
      <c r="F3" s="13"/>
      <c r="G3" s="13"/>
      <c r="H3" s="13"/>
      <c r="I3" s="13"/>
      <c r="J3" s="129"/>
    </row>
    <row r="4" spans="1:12">
      <c r="A4" s="91" t="s">
        <v>220</v>
      </c>
      <c r="C4" s="17"/>
      <c r="D4" s="18"/>
      <c r="E4" s="13"/>
      <c r="F4" s="13"/>
      <c r="G4" s="13"/>
      <c r="H4" s="13"/>
      <c r="I4" s="13"/>
      <c r="J4" s="129"/>
    </row>
    <row r="5" spans="1:12">
      <c r="A5" s="15" t="s">
        <v>221</v>
      </c>
      <c r="B5" s="20"/>
      <c r="C5" s="17"/>
      <c r="D5" s="18"/>
      <c r="E5" s="13"/>
      <c r="F5" s="13"/>
      <c r="G5" s="112"/>
      <c r="H5" s="13"/>
      <c r="I5" s="13"/>
      <c r="J5" s="129"/>
    </row>
    <row r="6" spans="1:12">
      <c r="A6" s="21" t="s">
        <v>222</v>
      </c>
      <c r="B6" s="22"/>
      <c r="C6" s="12"/>
      <c r="D6" s="13"/>
      <c r="E6" s="13"/>
      <c r="F6" s="13"/>
      <c r="G6" s="13"/>
      <c r="H6" s="13"/>
      <c r="I6" s="124"/>
      <c r="J6" s="130"/>
    </row>
    <row r="7" spans="1:12">
      <c r="A7" s="170" t="s">
        <v>34</v>
      </c>
      <c r="B7" s="171" t="s">
        <v>35</v>
      </c>
      <c r="C7" s="173" t="s">
        <v>36</v>
      </c>
      <c r="D7" s="155" t="s">
        <v>37</v>
      </c>
      <c r="E7" s="155" t="s">
        <v>38</v>
      </c>
      <c r="F7" s="155" t="s">
        <v>39</v>
      </c>
      <c r="G7" s="155" t="s">
        <v>40</v>
      </c>
      <c r="H7" s="157" t="s">
        <v>41</v>
      </c>
      <c r="I7" s="125"/>
      <c r="J7" s="131"/>
    </row>
    <row r="8" spans="1:12">
      <c r="A8" s="159"/>
      <c r="B8" s="172"/>
      <c r="C8" s="174"/>
      <c r="D8" s="156"/>
      <c r="E8" s="156"/>
      <c r="F8" s="156"/>
      <c r="G8" s="156"/>
      <c r="H8" s="158"/>
      <c r="I8" s="125"/>
      <c r="J8" s="131"/>
    </row>
    <row r="9" spans="1:12">
      <c r="A9" s="159"/>
      <c r="B9" s="172"/>
      <c r="C9" s="174"/>
      <c r="D9" s="156"/>
      <c r="E9" s="156"/>
      <c r="F9" s="156"/>
      <c r="G9" s="156"/>
      <c r="H9" s="158"/>
      <c r="I9" s="125"/>
      <c r="J9" s="131"/>
    </row>
    <row r="10" spans="1:12">
      <c r="A10" s="159"/>
      <c r="B10" s="172"/>
      <c r="C10" s="174"/>
      <c r="D10" s="156"/>
      <c r="E10" s="156"/>
      <c r="F10" s="156"/>
      <c r="G10" s="156"/>
      <c r="H10" s="158"/>
      <c r="I10" s="125"/>
      <c r="J10" s="131"/>
    </row>
    <row r="11" spans="1:12">
      <c r="A11" s="23"/>
      <c r="B11" s="24"/>
      <c r="C11" s="25"/>
      <c r="D11" s="26"/>
      <c r="E11" s="26"/>
      <c r="F11" s="26"/>
      <c r="G11" s="26"/>
      <c r="H11" s="27"/>
    </row>
    <row r="12" spans="1:12" ht="60">
      <c r="A12" s="159" t="s">
        <v>42</v>
      </c>
      <c r="B12" s="160" t="s">
        <v>0</v>
      </c>
      <c r="C12" s="162" t="s">
        <v>43</v>
      </c>
      <c r="D12" s="164" t="s">
        <v>44</v>
      </c>
      <c r="E12" s="164" t="s">
        <v>45</v>
      </c>
      <c r="F12" s="164" t="s">
        <v>46</v>
      </c>
      <c r="G12" s="166" t="s">
        <v>47</v>
      </c>
      <c r="H12" s="168" t="s">
        <v>48</v>
      </c>
      <c r="I12" s="126" t="s">
        <v>231</v>
      </c>
      <c r="J12" s="132" t="s">
        <v>232</v>
      </c>
      <c r="K12" s="87" t="s">
        <v>182</v>
      </c>
      <c r="L12" s="87" t="s">
        <v>230</v>
      </c>
    </row>
    <row r="13" spans="1:12">
      <c r="A13" s="159"/>
      <c r="B13" s="160"/>
      <c r="C13" s="162"/>
      <c r="D13" s="164"/>
      <c r="E13" s="164"/>
      <c r="F13" s="164"/>
      <c r="G13" s="166"/>
      <c r="H13" s="168"/>
      <c r="I13" s="127"/>
      <c r="J13" s="133"/>
    </row>
    <row r="14" spans="1:12">
      <c r="A14" s="159"/>
      <c r="B14" s="160"/>
      <c r="C14" s="162"/>
      <c r="D14" s="164"/>
      <c r="E14" s="164"/>
      <c r="F14" s="164"/>
      <c r="G14" s="166"/>
      <c r="H14" s="168"/>
      <c r="I14" s="127"/>
      <c r="J14" s="133"/>
    </row>
    <row r="15" spans="1:12">
      <c r="A15" s="159"/>
      <c r="B15" s="161"/>
      <c r="C15" s="163"/>
      <c r="D15" s="165"/>
      <c r="E15" s="165"/>
      <c r="F15" s="165"/>
      <c r="G15" s="167"/>
      <c r="H15" s="169"/>
      <c r="I15" s="127"/>
      <c r="J15" s="133"/>
    </row>
    <row r="16" spans="1:12">
      <c r="A16" s="113" t="s">
        <v>49</v>
      </c>
      <c r="B16" s="55"/>
      <c r="C16" s="56" t="s">
        <v>50</v>
      </c>
      <c r="D16" s="57" t="s">
        <v>51</v>
      </c>
      <c r="E16" s="57" t="s">
        <v>51</v>
      </c>
      <c r="F16" s="57" t="s">
        <v>51</v>
      </c>
      <c r="G16" s="57" t="s">
        <v>51</v>
      </c>
      <c r="H16" s="58" t="s">
        <v>51</v>
      </c>
      <c r="I16" s="127" t="str">
        <f>IFERROR(IF(K16="","",IF(F16="–",0,F16)+IF(G16="–",0,G16)),"")</f>
        <v/>
      </c>
      <c r="J16" s="133" t="str">
        <f t="shared" ref="J16:J18" si="0">IF(I16="","",G16-IF(H16="–",0,))</f>
        <v/>
      </c>
      <c r="L16" t="str">
        <f>IF(K16="","","Other Industries - Before Adjustement")</f>
        <v/>
      </c>
    </row>
    <row r="17" spans="1:12">
      <c r="A17" s="33" t="s">
        <v>52</v>
      </c>
      <c r="B17" s="34">
        <v>2013</v>
      </c>
      <c r="C17" s="35" t="s">
        <v>53</v>
      </c>
      <c r="D17" s="114">
        <v>2020071</v>
      </c>
      <c r="E17" s="114">
        <v>2428757</v>
      </c>
      <c r="F17" s="114">
        <v>3340814</v>
      </c>
      <c r="G17" s="114">
        <v>1108014</v>
      </c>
      <c r="H17" s="115">
        <v>165490</v>
      </c>
      <c r="I17" s="127" t="str">
        <f t="shared" ref="I17:I80" si="1">IFERROR(IF(K17="","",IF(F17="–",0,F17)+IF(G17="–",0,G17)),"")</f>
        <v/>
      </c>
      <c r="J17" s="133" t="str">
        <f t="shared" si="0"/>
        <v/>
      </c>
      <c r="L17" s="4" t="str">
        <f t="shared" ref="L17:L80" si="2">IF(K17="","","Other Industries - Before Adjustement")</f>
        <v/>
      </c>
    </row>
    <row r="18" spans="1:12">
      <c r="A18" s="38" t="s">
        <v>54</v>
      </c>
      <c r="B18" s="34">
        <v>2014</v>
      </c>
      <c r="C18" s="39" t="s">
        <v>55</v>
      </c>
      <c r="D18" s="114">
        <v>2017911</v>
      </c>
      <c r="E18" s="114">
        <v>2367642</v>
      </c>
      <c r="F18" s="114">
        <v>3293145</v>
      </c>
      <c r="G18" s="114">
        <v>1092407</v>
      </c>
      <c r="H18" s="115">
        <v>184633</v>
      </c>
      <c r="I18" s="127" t="str">
        <f t="shared" si="1"/>
        <v/>
      </c>
      <c r="J18" s="133" t="str">
        <f t="shared" si="0"/>
        <v/>
      </c>
      <c r="L18" s="4" t="str">
        <f t="shared" si="2"/>
        <v/>
      </c>
    </row>
    <row r="19" spans="1:12">
      <c r="A19" s="38"/>
      <c r="B19" s="34"/>
      <c r="C19" s="39"/>
      <c r="D19" s="114"/>
      <c r="E19" s="114"/>
      <c r="F19" s="114"/>
      <c r="G19" s="114"/>
      <c r="H19" s="115"/>
      <c r="I19" s="127" t="str">
        <f t="shared" si="1"/>
        <v/>
      </c>
      <c r="J19" s="133" t="str">
        <f>IF(I19="","",G19-IF(H19="–",0,))</f>
        <v/>
      </c>
      <c r="L19" s="4" t="str">
        <f t="shared" si="2"/>
        <v/>
      </c>
    </row>
    <row r="20" spans="1:12">
      <c r="A20" s="33" t="s">
        <v>56</v>
      </c>
      <c r="B20" s="34">
        <v>2013</v>
      </c>
      <c r="C20" s="35" t="s">
        <v>53</v>
      </c>
      <c r="D20" s="114">
        <v>3642583</v>
      </c>
      <c r="E20" s="114">
        <v>51684</v>
      </c>
      <c r="F20" s="114">
        <v>3225358</v>
      </c>
      <c r="G20" s="114">
        <v>468909</v>
      </c>
      <c r="H20" s="115">
        <v>88324</v>
      </c>
      <c r="I20" s="127" t="str">
        <f t="shared" si="1"/>
        <v/>
      </c>
      <c r="J20" s="133" t="str">
        <f t="shared" ref="J20:J83" si="3">IF(I20="","",G20-IF(H20="–",0,))</f>
        <v/>
      </c>
      <c r="L20" s="4" t="str">
        <f t="shared" si="2"/>
        <v/>
      </c>
    </row>
    <row r="21" spans="1:12">
      <c r="A21" s="38" t="s">
        <v>58</v>
      </c>
      <c r="B21" s="34">
        <v>2014</v>
      </c>
      <c r="C21" s="42"/>
      <c r="D21" s="114">
        <v>3589456</v>
      </c>
      <c r="E21" s="114">
        <v>51273</v>
      </c>
      <c r="F21" s="114">
        <v>3165427</v>
      </c>
      <c r="G21" s="114">
        <v>475301</v>
      </c>
      <c r="H21" s="115">
        <v>92386</v>
      </c>
      <c r="I21" s="127" t="str">
        <f t="shared" si="1"/>
        <v/>
      </c>
      <c r="J21" s="133" t="str">
        <f t="shared" si="3"/>
        <v/>
      </c>
      <c r="L21" s="4" t="str">
        <f t="shared" si="2"/>
        <v/>
      </c>
    </row>
    <row r="22" spans="1:12">
      <c r="A22" s="38"/>
      <c r="B22" s="29"/>
      <c r="C22" s="42"/>
      <c r="D22" s="116"/>
      <c r="E22" s="116"/>
      <c r="F22" s="116"/>
      <c r="G22" s="116"/>
      <c r="H22" s="117"/>
      <c r="I22" s="127" t="str">
        <f t="shared" si="1"/>
        <v/>
      </c>
      <c r="J22" s="133" t="str">
        <f t="shared" si="3"/>
        <v/>
      </c>
      <c r="L22" s="4" t="str">
        <f t="shared" si="2"/>
        <v/>
      </c>
    </row>
    <row r="23" spans="1:12">
      <c r="A23" s="43" t="s">
        <v>59</v>
      </c>
      <c r="B23" s="29">
        <v>2013</v>
      </c>
      <c r="C23" s="44" t="s">
        <v>60</v>
      </c>
      <c r="D23" s="118">
        <v>51317</v>
      </c>
      <c r="E23" s="118" t="s">
        <v>57</v>
      </c>
      <c r="F23" s="118">
        <v>45881</v>
      </c>
      <c r="G23" s="118">
        <v>5437</v>
      </c>
      <c r="H23" s="119">
        <v>157</v>
      </c>
      <c r="I23" s="127" t="str">
        <f t="shared" si="1"/>
        <v/>
      </c>
      <c r="J23" s="133" t="str">
        <f t="shared" si="3"/>
        <v/>
      </c>
      <c r="L23" s="4" t="str">
        <f t="shared" si="2"/>
        <v/>
      </c>
    </row>
    <row r="24" spans="1:12">
      <c r="A24" s="47" t="s">
        <v>61</v>
      </c>
      <c r="B24" s="29">
        <v>2014</v>
      </c>
      <c r="C24" s="44" t="s">
        <v>62</v>
      </c>
      <c r="D24" s="118">
        <v>47653</v>
      </c>
      <c r="E24" s="118" t="s">
        <v>57</v>
      </c>
      <c r="F24" s="118">
        <v>42297</v>
      </c>
      <c r="G24" s="118">
        <v>5355</v>
      </c>
      <c r="H24" s="119">
        <v>152</v>
      </c>
      <c r="I24" s="127" t="str">
        <f t="shared" si="1"/>
        <v/>
      </c>
      <c r="J24" s="133" t="str">
        <f t="shared" si="3"/>
        <v/>
      </c>
      <c r="L24" s="4" t="str">
        <f t="shared" si="2"/>
        <v/>
      </c>
    </row>
    <row r="25" spans="1:12">
      <c r="A25" s="43" t="s">
        <v>55</v>
      </c>
      <c r="B25" s="29">
        <v>2013</v>
      </c>
      <c r="C25" s="44" t="s">
        <v>53</v>
      </c>
      <c r="D25" s="118">
        <v>1113816</v>
      </c>
      <c r="E25" s="118" t="s">
        <v>57</v>
      </c>
      <c r="F25" s="118">
        <v>989073</v>
      </c>
      <c r="G25" s="118">
        <v>124743</v>
      </c>
      <c r="H25" s="119">
        <v>4411</v>
      </c>
      <c r="I25" s="127" t="str">
        <f t="shared" si="1"/>
        <v/>
      </c>
      <c r="J25" s="133" t="str">
        <f t="shared" si="3"/>
        <v/>
      </c>
      <c r="L25" s="4" t="str">
        <f t="shared" si="2"/>
        <v/>
      </c>
    </row>
    <row r="26" spans="1:12">
      <c r="A26" s="43" t="s">
        <v>55</v>
      </c>
      <c r="B26" s="29">
        <v>2014</v>
      </c>
      <c r="C26" s="48" t="s">
        <v>55</v>
      </c>
      <c r="D26" s="118">
        <v>1037695</v>
      </c>
      <c r="E26" s="118" t="s">
        <v>57</v>
      </c>
      <c r="F26" s="118">
        <v>914285</v>
      </c>
      <c r="G26" s="118">
        <v>123410</v>
      </c>
      <c r="H26" s="119">
        <v>4225</v>
      </c>
      <c r="I26" s="127">
        <f t="shared" si="1"/>
        <v>1037695</v>
      </c>
      <c r="J26" s="133">
        <f t="shared" si="3"/>
        <v>123410</v>
      </c>
      <c r="K26" s="4" t="s">
        <v>17</v>
      </c>
      <c r="L26" s="4" t="str">
        <f t="shared" si="2"/>
        <v>Other Industries - Before Adjustement</v>
      </c>
    </row>
    <row r="27" spans="1:12">
      <c r="A27" s="43" t="s">
        <v>63</v>
      </c>
      <c r="B27" s="29">
        <v>2013</v>
      </c>
      <c r="C27" s="44" t="s">
        <v>60</v>
      </c>
      <c r="D27" s="118">
        <v>12842</v>
      </c>
      <c r="E27" s="118" t="s">
        <v>57</v>
      </c>
      <c r="F27" s="118">
        <v>12786</v>
      </c>
      <c r="G27" s="118">
        <v>56</v>
      </c>
      <c r="H27" s="119">
        <v>0</v>
      </c>
      <c r="I27" s="127" t="str">
        <f t="shared" si="1"/>
        <v/>
      </c>
      <c r="J27" s="133" t="str">
        <f t="shared" si="3"/>
        <v/>
      </c>
      <c r="L27" s="4" t="str">
        <f t="shared" si="2"/>
        <v/>
      </c>
    </row>
    <row r="28" spans="1:12">
      <c r="A28" s="49" t="s">
        <v>64</v>
      </c>
      <c r="B28" s="29">
        <v>2014</v>
      </c>
      <c r="C28" s="44" t="s">
        <v>62</v>
      </c>
      <c r="D28" s="118">
        <v>13099</v>
      </c>
      <c r="E28" s="118" t="s">
        <v>57</v>
      </c>
      <c r="F28" s="118">
        <v>13032</v>
      </c>
      <c r="G28" s="118">
        <v>67</v>
      </c>
      <c r="H28" s="119">
        <v>1</v>
      </c>
      <c r="I28" s="127" t="str">
        <f t="shared" si="1"/>
        <v/>
      </c>
      <c r="J28" s="133" t="str">
        <f t="shared" si="3"/>
        <v/>
      </c>
      <c r="L28" s="4" t="str">
        <f t="shared" si="2"/>
        <v/>
      </c>
    </row>
    <row r="29" spans="1:12">
      <c r="A29" s="23" t="s">
        <v>55</v>
      </c>
      <c r="B29" s="29">
        <v>2013</v>
      </c>
      <c r="C29" s="44" t="s">
        <v>53</v>
      </c>
      <c r="D29" s="118">
        <v>380020</v>
      </c>
      <c r="E29" s="118" t="s">
        <v>57</v>
      </c>
      <c r="F29" s="118">
        <v>378381</v>
      </c>
      <c r="G29" s="118">
        <v>1639</v>
      </c>
      <c r="H29" s="119">
        <v>8</v>
      </c>
      <c r="I29" s="127" t="str">
        <f t="shared" si="1"/>
        <v/>
      </c>
      <c r="J29" s="133" t="str">
        <f t="shared" si="3"/>
        <v/>
      </c>
      <c r="L29" s="4" t="str">
        <f t="shared" si="2"/>
        <v/>
      </c>
    </row>
    <row r="30" spans="1:12">
      <c r="A30" s="23" t="s">
        <v>55</v>
      </c>
      <c r="B30" s="29">
        <v>2014</v>
      </c>
      <c r="C30" s="50" t="s">
        <v>55</v>
      </c>
      <c r="D30" s="118">
        <v>387101</v>
      </c>
      <c r="E30" s="118" t="s">
        <v>57</v>
      </c>
      <c r="F30" s="118">
        <v>385148</v>
      </c>
      <c r="G30" s="118">
        <v>1953</v>
      </c>
      <c r="H30" s="119">
        <v>17</v>
      </c>
      <c r="I30" s="127">
        <f t="shared" si="1"/>
        <v>387101</v>
      </c>
      <c r="J30" s="133">
        <f t="shared" si="3"/>
        <v>1953</v>
      </c>
      <c r="K30" s="4" t="s">
        <v>17</v>
      </c>
      <c r="L30" s="4" t="str">
        <f t="shared" si="2"/>
        <v>Other Industries - Before Adjustement</v>
      </c>
    </row>
    <row r="31" spans="1:12">
      <c r="A31" s="43" t="s">
        <v>65</v>
      </c>
      <c r="B31" s="29">
        <v>2013</v>
      </c>
      <c r="C31" s="44" t="s">
        <v>60</v>
      </c>
      <c r="D31" s="118">
        <v>65130</v>
      </c>
      <c r="E31" s="118" t="s">
        <v>57</v>
      </c>
      <c r="F31" s="118">
        <v>65069</v>
      </c>
      <c r="G31" s="118">
        <v>61</v>
      </c>
      <c r="H31" s="119" t="s">
        <v>57</v>
      </c>
      <c r="I31" s="127" t="str">
        <f t="shared" si="1"/>
        <v/>
      </c>
      <c r="J31" s="133" t="str">
        <f t="shared" si="3"/>
        <v/>
      </c>
      <c r="L31" s="4" t="str">
        <f t="shared" si="2"/>
        <v/>
      </c>
    </row>
    <row r="32" spans="1:12">
      <c r="A32" s="47" t="s">
        <v>66</v>
      </c>
      <c r="B32" s="29">
        <v>2014</v>
      </c>
      <c r="C32" s="44" t="s">
        <v>62</v>
      </c>
      <c r="D32" s="118">
        <v>63278</v>
      </c>
      <c r="E32" s="118" t="s">
        <v>57</v>
      </c>
      <c r="F32" s="118">
        <v>63206</v>
      </c>
      <c r="G32" s="118">
        <v>72</v>
      </c>
      <c r="H32" s="119" t="s">
        <v>57</v>
      </c>
      <c r="I32" s="127" t="str">
        <f t="shared" si="1"/>
        <v/>
      </c>
      <c r="J32" s="133" t="str">
        <f t="shared" si="3"/>
        <v/>
      </c>
      <c r="L32" s="4" t="str">
        <f t="shared" si="2"/>
        <v/>
      </c>
    </row>
    <row r="33" spans="1:12">
      <c r="A33" s="43" t="s">
        <v>55</v>
      </c>
      <c r="B33" s="29">
        <v>2013</v>
      </c>
      <c r="C33" s="44" t="s">
        <v>53</v>
      </c>
      <c r="D33" s="118">
        <v>540335</v>
      </c>
      <c r="E33" s="118" t="s">
        <v>57</v>
      </c>
      <c r="F33" s="118">
        <v>539675</v>
      </c>
      <c r="G33" s="118">
        <v>659</v>
      </c>
      <c r="H33" s="119" t="s">
        <v>57</v>
      </c>
      <c r="I33" s="127" t="str">
        <f t="shared" si="1"/>
        <v/>
      </c>
      <c r="J33" s="133" t="str">
        <f t="shared" si="3"/>
        <v/>
      </c>
      <c r="L33" s="4" t="str">
        <f t="shared" si="2"/>
        <v/>
      </c>
    </row>
    <row r="34" spans="1:12">
      <c r="A34" s="43" t="s">
        <v>55</v>
      </c>
      <c r="B34" s="29">
        <v>2014</v>
      </c>
      <c r="C34" s="48" t="s">
        <v>55</v>
      </c>
      <c r="D34" s="118">
        <v>514184</v>
      </c>
      <c r="E34" s="118" t="s">
        <v>57</v>
      </c>
      <c r="F34" s="118">
        <v>513424</v>
      </c>
      <c r="G34" s="118">
        <v>760</v>
      </c>
      <c r="H34" s="119" t="s">
        <v>57</v>
      </c>
      <c r="I34" s="127">
        <f t="shared" si="1"/>
        <v>514184</v>
      </c>
      <c r="J34" s="133">
        <f t="shared" si="3"/>
        <v>760</v>
      </c>
      <c r="K34" s="4" t="s">
        <v>17</v>
      </c>
      <c r="L34" s="4" t="str">
        <f t="shared" si="2"/>
        <v>Other Industries - Before Adjustement</v>
      </c>
    </row>
    <row r="35" spans="1:12">
      <c r="A35" s="43" t="s">
        <v>67</v>
      </c>
      <c r="B35" s="29">
        <v>2013</v>
      </c>
      <c r="C35" s="44" t="s">
        <v>60</v>
      </c>
      <c r="D35" s="118">
        <v>24302</v>
      </c>
      <c r="E35" s="118" t="s">
        <v>57</v>
      </c>
      <c r="F35" s="118">
        <v>24302</v>
      </c>
      <c r="G35" s="118">
        <v>0</v>
      </c>
      <c r="H35" s="119" t="s">
        <v>57</v>
      </c>
      <c r="I35" s="127" t="str">
        <f t="shared" si="1"/>
        <v/>
      </c>
      <c r="J35" s="133" t="str">
        <f t="shared" si="3"/>
        <v/>
      </c>
      <c r="L35" s="4" t="str">
        <f t="shared" si="2"/>
        <v/>
      </c>
    </row>
    <row r="36" spans="1:12">
      <c r="A36" s="47" t="s">
        <v>68</v>
      </c>
      <c r="B36" s="29">
        <v>2014</v>
      </c>
      <c r="C36" s="44" t="s">
        <v>62</v>
      </c>
      <c r="D36" s="118">
        <v>24196</v>
      </c>
      <c r="E36" s="118" t="s">
        <v>57</v>
      </c>
      <c r="F36" s="118">
        <v>24196</v>
      </c>
      <c r="G36" s="118">
        <v>0</v>
      </c>
      <c r="H36" s="119" t="s">
        <v>57</v>
      </c>
      <c r="I36" s="127" t="str">
        <f t="shared" si="1"/>
        <v/>
      </c>
      <c r="J36" s="133" t="str">
        <f t="shared" si="3"/>
        <v/>
      </c>
      <c r="L36" s="4" t="str">
        <f t="shared" si="2"/>
        <v/>
      </c>
    </row>
    <row r="37" spans="1:12">
      <c r="A37" s="43" t="s">
        <v>55</v>
      </c>
      <c r="B37" s="29">
        <v>2013</v>
      </c>
      <c r="C37" s="44" t="s">
        <v>53</v>
      </c>
      <c r="D37" s="118">
        <v>1032782</v>
      </c>
      <c r="E37" s="118" t="s">
        <v>57</v>
      </c>
      <c r="F37" s="118">
        <v>1032778</v>
      </c>
      <c r="G37" s="118">
        <v>4</v>
      </c>
      <c r="H37" s="119" t="s">
        <v>57</v>
      </c>
      <c r="I37" s="127" t="str">
        <f t="shared" si="1"/>
        <v/>
      </c>
      <c r="J37" s="133" t="str">
        <f t="shared" si="3"/>
        <v/>
      </c>
      <c r="L37" s="4" t="str">
        <f t="shared" si="2"/>
        <v/>
      </c>
    </row>
    <row r="38" spans="1:12">
      <c r="A38" s="43" t="s">
        <v>55</v>
      </c>
      <c r="B38" s="29">
        <v>2014</v>
      </c>
      <c r="C38" s="48" t="s">
        <v>55</v>
      </c>
      <c r="D38" s="118">
        <v>1028262</v>
      </c>
      <c r="E38" s="118" t="s">
        <v>57</v>
      </c>
      <c r="F38" s="118">
        <v>1028257</v>
      </c>
      <c r="G38" s="118">
        <v>4</v>
      </c>
      <c r="H38" s="119" t="s">
        <v>57</v>
      </c>
      <c r="I38" s="127">
        <f t="shared" si="1"/>
        <v>1028261</v>
      </c>
      <c r="J38" s="133">
        <f t="shared" si="3"/>
        <v>4</v>
      </c>
      <c r="K38" s="4" t="s">
        <v>16</v>
      </c>
      <c r="L38" s="4" t="str">
        <f t="shared" si="2"/>
        <v>Other Industries - Before Adjustement</v>
      </c>
    </row>
    <row r="39" spans="1:12">
      <c r="A39" s="43" t="s">
        <v>69</v>
      </c>
      <c r="B39" s="29">
        <v>2013</v>
      </c>
      <c r="C39" s="44" t="s">
        <v>70</v>
      </c>
      <c r="D39" s="118">
        <v>7099</v>
      </c>
      <c r="E39" s="118">
        <v>1364</v>
      </c>
      <c r="F39" s="118">
        <v>1731</v>
      </c>
      <c r="G39" s="118">
        <v>6732</v>
      </c>
      <c r="H39" s="119">
        <v>2160</v>
      </c>
      <c r="I39" s="127" t="str">
        <f t="shared" si="1"/>
        <v/>
      </c>
      <c r="J39" s="133" t="str">
        <f t="shared" si="3"/>
        <v/>
      </c>
      <c r="L39" s="4" t="str">
        <f t="shared" si="2"/>
        <v/>
      </c>
    </row>
    <row r="40" spans="1:12">
      <c r="A40" s="47" t="s">
        <v>71</v>
      </c>
      <c r="B40" s="29">
        <v>2014</v>
      </c>
      <c r="C40" s="44" t="s">
        <v>72</v>
      </c>
      <c r="D40" s="118">
        <v>7187</v>
      </c>
      <c r="E40" s="118">
        <v>1347</v>
      </c>
      <c r="F40" s="118">
        <v>1705</v>
      </c>
      <c r="G40" s="118">
        <v>6829</v>
      </c>
      <c r="H40" s="119">
        <v>2276</v>
      </c>
      <c r="I40" s="127" t="str">
        <f t="shared" si="1"/>
        <v/>
      </c>
      <c r="J40" s="133" t="str">
        <f t="shared" si="3"/>
        <v/>
      </c>
      <c r="L40" s="4" t="str">
        <f t="shared" si="2"/>
        <v/>
      </c>
    </row>
    <row r="41" spans="1:12">
      <c r="A41" s="43" t="s">
        <v>55</v>
      </c>
      <c r="B41" s="29">
        <v>2013</v>
      </c>
      <c r="C41" s="44" t="s">
        <v>53</v>
      </c>
      <c r="D41" s="118">
        <v>254555</v>
      </c>
      <c r="E41" s="118">
        <v>49576</v>
      </c>
      <c r="F41" s="118">
        <v>60974</v>
      </c>
      <c r="G41" s="118">
        <v>243158</v>
      </c>
      <c r="H41" s="119">
        <v>78074</v>
      </c>
      <c r="I41" s="127" t="str">
        <f t="shared" si="1"/>
        <v/>
      </c>
      <c r="J41" s="133" t="str">
        <f t="shared" si="3"/>
        <v/>
      </c>
      <c r="L41" s="4" t="str">
        <f t="shared" si="2"/>
        <v/>
      </c>
    </row>
    <row r="42" spans="1:12">
      <c r="A42" s="43" t="s">
        <v>55</v>
      </c>
      <c r="B42" s="29">
        <v>2014</v>
      </c>
      <c r="C42" s="48" t="s">
        <v>55</v>
      </c>
      <c r="D42" s="118">
        <v>258422</v>
      </c>
      <c r="E42" s="118">
        <v>48937</v>
      </c>
      <c r="F42" s="118">
        <v>59332</v>
      </c>
      <c r="G42" s="118">
        <v>248027</v>
      </c>
      <c r="H42" s="119">
        <v>83199</v>
      </c>
      <c r="I42" s="127">
        <f t="shared" si="1"/>
        <v>307359</v>
      </c>
      <c r="J42" s="133">
        <f t="shared" si="3"/>
        <v>248027</v>
      </c>
      <c r="K42" s="4" t="s">
        <v>15</v>
      </c>
      <c r="L42" s="4" t="str">
        <f t="shared" si="2"/>
        <v>Other Industries - Before Adjustement</v>
      </c>
    </row>
    <row r="43" spans="1:12">
      <c r="A43" s="43" t="s">
        <v>73</v>
      </c>
      <c r="B43" s="29">
        <v>2013</v>
      </c>
      <c r="C43" s="44" t="s">
        <v>70</v>
      </c>
      <c r="D43" s="118">
        <v>3415</v>
      </c>
      <c r="E43" s="118">
        <v>59</v>
      </c>
      <c r="F43" s="118">
        <v>2726</v>
      </c>
      <c r="G43" s="118">
        <v>748</v>
      </c>
      <c r="H43" s="119">
        <v>105</v>
      </c>
      <c r="I43" s="127" t="str">
        <f t="shared" si="1"/>
        <v/>
      </c>
      <c r="J43" s="133" t="str">
        <f t="shared" si="3"/>
        <v/>
      </c>
      <c r="L43" s="4" t="str">
        <f t="shared" si="2"/>
        <v/>
      </c>
    </row>
    <row r="44" spans="1:12">
      <c r="A44" s="47" t="s">
        <v>74</v>
      </c>
      <c r="B44" s="29">
        <v>2014</v>
      </c>
      <c r="C44" s="44" t="s">
        <v>72</v>
      </c>
      <c r="D44" s="118">
        <v>3406</v>
      </c>
      <c r="E44" s="118">
        <v>65</v>
      </c>
      <c r="F44" s="118">
        <v>2730</v>
      </c>
      <c r="G44" s="118">
        <v>741</v>
      </c>
      <c r="H44" s="119">
        <v>100</v>
      </c>
      <c r="I44" s="127" t="str">
        <f t="shared" si="1"/>
        <v/>
      </c>
      <c r="J44" s="133" t="str">
        <f t="shared" si="3"/>
        <v/>
      </c>
      <c r="L44" s="4" t="str">
        <f t="shared" si="2"/>
        <v/>
      </c>
    </row>
    <row r="45" spans="1:12">
      <c r="A45" s="43" t="s">
        <v>55</v>
      </c>
      <c r="B45" s="29">
        <v>2013</v>
      </c>
      <c r="C45" s="44" t="s">
        <v>53</v>
      </c>
      <c r="D45" s="118">
        <v>86153</v>
      </c>
      <c r="E45" s="118">
        <v>2107</v>
      </c>
      <c r="F45" s="118">
        <v>68402</v>
      </c>
      <c r="G45" s="118">
        <v>19858</v>
      </c>
      <c r="H45" s="119">
        <v>3216</v>
      </c>
      <c r="I45" s="127" t="str">
        <f t="shared" si="1"/>
        <v/>
      </c>
      <c r="J45" s="133" t="str">
        <f t="shared" si="3"/>
        <v/>
      </c>
      <c r="L45" s="4" t="str">
        <f t="shared" si="2"/>
        <v/>
      </c>
    </row>
    <row r="46" spans="1:12">
      <c r="A46" s="43" t="s">
        <v>55</v>
      </c>
      <c r="B46" s="29">
        <v>2014</v>
      </c>
      <c r="C46" s="48" t="s">
        <v>55</v>
      </c>
      <c r="D46" s="118">
        <v>85674</v>
      </c>
      <c r="E46" s="118">
        <v>2336</v>
      </c>
      <c r="F46" s="118">
        <v>68510</v>
      </c>
      <c r="G46" s="118">
        <v>19499</v>
      </c>
      <c r="H46" s="119">
        <v>3101</v>
      </c>
      <c r="I46" s="127">
        <f t="shared" si="1"/>
        <v>88009</v>
      </c>
      <c r="J46" s="133">
        <f t="shared" si="3"/>
        <v>19499</v>
      </c>
      <c r="K46" s="4" t="s">
        <v>15</v>
      </c>
      <c r="L46" s="4" t="str">
        <f t="shared" si="2"/>
        <v>Other Industries - Before Adjustement</v>
      </c>
    </row>
    <row r="47" spans="1:12">
      <c r="A47" s="43" t="s">
        <v>75</v>
      </c>
      <c r="B47" s="29">
        <v>2013</v>
      </c>
      <c r="C47" s="44" t="s">
        <v>76</v>
      </c>
      <c r="D47" s="118">
        <v>7066</v>
      </c>
      <c r="E47" s="118" t="s">
        <v>57</v>
      </c>
      <c r="F47" s="118">
        <v>4117</v>
      </c>
      <c r="G47" s="118">
        <v>2949</v>
      </c>
      <c r="H47" s="119" t="s">
        <v>57</v>
      </c>
      <c r="I47" s="127" t="str">
        <f t="shared" si="1"/>
        <v/>
      </c>
      <c r="J47" s="133" t="str">
        <f t="shared" si="3"/>
        <v/>
      </c>
      <c r="L47" s="4" t="str">
        <f t="shared" si="2"/>
        <v/>
      </c>
    </row>
    <row r="48" spans="1:12">
      <c r="A48" s="47" t="s">
        <v>77</v>
      </c>
      <c r="B48" s="29">
        <v>2014</v>
      </c>
      <c r="C48" s="44" t="s">
        <v>78</v>
      </c>
      <c r="D48" s="118">
        <v>7181</v>
      </c>
      <c r="E48" s="118" t="s">
        <v>57</v>
      </c>
      <c r="F48" s="118">
        <v>4182</v>
      </c>
      <c r="G48" s="118">
        <v>2999</v>
      </c>
      <c r="H48" s="119" t="s">
        <v>57</v>
      </c>
      <c r="I48" s="127" t="str">
        <f t="shared" si="1"/>
        <v/>
      </c>
      <c r="J48" s="133" t="str">
        <f t="shared" si="3"/>
        <v/>
      </c>
      <c r="L48" s="4" t="str">
        <f t="shared" si="2"/>
        <v/>
      </c>
    </row>
    <row r="49" spans="1:12">
      <c r="A49" s="43" t="s">
        <v>55</v>
      </c>
      <c r="B49" s="29">
        <v>2013</v>
      </c>
      <c r="C49" s="44" t="s">
        <v>53</v>
      </c>
      <c r="D49" s="118">
        <v>67128</v>
      </c>
      <c r="E49" s="118" t="s">
        <v>57</v>
      </c>
      <c r="F49" s="118">
        <v>39112</v>
      </c>
      <c r="G49" s="118">
        <v>28016</v>
      </c>
      <c r="H49" s="119" t="s">
        <v>57</v>
      </c>
      <c r="I49" s="127" t="str">
        <f t="shared" si="1"/>
        <v/>
      </c>
      <c r="J49" s="133" t="str">
        <f t="shared" si="3"/>
        <v/>
      </c>
      <c r="L49" s="4" t="str">
        <f t="shared" si="2"/>
        <v/>
      </c>
    </row>
    <row r="50" spans="1:12">
      <c r="A50" s="43" t="s">
        <v>55</v>
      </c>
      <c r="B50" s="29">
        <v>2014</v>
      </c>
      <c r="C50" s="48" t="s">
        <v>55</v>
      </c>
      <c r="D50" s="118">
        <v>68221</v>
      </c>
      <c r="E50" s="118" t="s">
        <v>57</v>
      </c>
      <c r="F50" s="118">
        <v>39731</v>
      </c>
      <c r="G50" s="118">
        <v>28490</v>
      </c>
      <c r="H50" s="119" t="s">
        <v>57</v>
      </c>
      <c r="I50" s="127">
        <f t="shared" si="1"/>
        <v>68221</v>
      </c>
      <c r="J50" s="133">
        <f t="shared" si="3"/>
        <v>28490</v>
      </c>
      <c r="K50" s="4" t="s">
        <v>20</v>
      </c>
      <c r="L50" s="4" t="str">
        <f t="shared" si="2"/>
        <v>Other Industries - Before Adjustement</v>
      </c>
    </row>
    <row r="51" spans="1:12">
      <c r="A51" s="43" t="s">
        <v>79</v>
      </c>
      <c r="B51" s="29">
        <v>2013</v>
      </c>
      <c r="C51" s="44" t="s">
        <v>53</v>
      </c>
      <c r="D51" s="118">
        <v>29174</v>
      </c>
      <c r="E51" s="118" t="s">
        <v>57</v>
      </c>
      <c r="F51" s="118">
        <v>29174</v>
      </c>
      <c r="G51" s="118" t="s">
        <v>57</v>
      </c>
      <c r="H51" s="119" t="s">
        <v>57</v>
      </c>
      <c r="I51" s="127" t="str">
        <f t="shared" si="1"/>
        <v/>
      </c>
      <c r="J51" s="133" t="str">
        <f t="shared" si="3"/>
        <v/>
      </c>
      <c r="L51" s="4" t="str">
        <f t="shared" si="2"/>
        <v/>
      </c>
    </row>
    <row r="52" spans="1:12">
      <c r="A52" s="43" t="s">
        <v>80</v>
      </c>
      <c r="B52" s="29">
        <v>2014</v>
      </c>
      <c r="C52" s="48" t="s">
        <v>55</v>
      </c>
      <c r="D52" s="118">
        <v>34292</v>
      </c>
      <c r="E52" s="118" t="s">
        <v>57</v>
      </c>
      <c r="F52" s="118">
        <v>34292</v>
      </c>
      <c r="G52" s="118" t="s">
        <v>57</v>
      </c>
      <c r="H52" s="119" t="s">
        <v>57</v>
      </c>
      <c r="I52" s="127" t="str">
        <f t="shared" si="1"/>
        <v/>
      </c>
      <c r="J52" s="133" t="str">
        <f t="shared" si="3"/>
        <v/>
      </c>
      <c r="L52" s="4" t="str">
        <f t="shared" si="2"/>
        <v/>
      </c>
    </row>
    <row r="53" spans="1:12">
      <c r="A53" s="43"/>
      <c r="B53" s="29"/>
      <c r="C53" s="48"/>
      <c r="D53" s="118"/>
      <c r="E53" s="118"/>
      <c r="F53" s="118"/>
      <c r="G53" s="118"/>
      <c r="H53" s="119"/>
      <c r="I53" s="127" t="str">
        <f t="shared" si="1"/>
        <v/>
      </c>
      <c r="J53" s="133" t="str">
        <f t="shared" si="3"/>
        <v/>
      </c>
      <c r="L53" s="4" t="str">
        <f t="shared" si="2"/>
        <v/>
      </c>
    </row>
    <row r="54" spans="1:12">
      <c r="A54" s="43" t="s">
        <v>81</v>
      </c>
      <c r="B54" s="29">
        <v>2013</v>
      </c>
      <c r="C54" s="44" t="s">
        <v>53</v>
      </c>
      <c r="D54" s="118" t="s">
        <v>57</v>
      </c>
      <c r="E54" s="118" t="s">
        <v>57</v>
      </c>
      <c r="F54" s="118" t="s">
        <v>57</v>
      </c>
      <c r="G54" s="118" t="s">
        <v>57</v>
      </c>
      <c r="H54" s="119" t="s">
        <v>57</v>
      </c>
      <c r="I54" s="127" t="str">
        <f t="shared" si="1"/>
        <v/>
      </c>
      <c r="J54" s="133" t="str">
        <f t="shared" si="3"/>
        <v/>
      </c>
      <c r="L54" s="4" t="str">
        <f t="shared" si="2"/>
        <v/>
      </c>
    </row>
    <row r="55" spans="1:12">
      <c r="A55" s="47" t="s">
        <v>82</v>
      </c>
      <c r="B55" s="29">
        <v>2014</v>
      </c>
      <c r="C55" s="48" t="s">
        <v>55</v>
      </c>
      <c r="D55" s="118" t="s">
        <v>57</v>
      </c>
      <c r="E55" s="118" t="s">
        <v>57</v>
      </c>
      <c r="F55" s="118" t="s">
        <v>57</v>
      </c>
      <c r="G55" s="118" t="s">
        <v>57</v>
      </c>
      <c r="H55" s="119" t="s">
        <v>57</v>
      </c>
      <c r="I55" s="127" t="str">
        <f t="shared" si="1"/>
        <v/>
      </c>
      <c r="J55" s="133" t="str">
        <f t="shared" si="3"/>
        <v/>
      </c>
      <c r="L55" s="4" t="str">
        <f t="shared" si="2"/>
        <v/>
      </c>
    </row>
    <row r="56" spans="1:12">
      <c r="A56" s="43"/>
      <c r="B56" s="29"/>
      <c r="C56" s="48"/>
      <c r="D56" s="118"/>
      <c r="E56" s="118"/>
      <c r="F56" s="118"/>
      <c r="G56" s="118"/>
      <c r="H56" s="119"/>
      <c r="I56" s="127" t="str">
        <f t="shared" si="1"/>
        <v/>
      </c>
      <c r="J56" s="133" t="str">
        <f t="shared" si="3"/>
        <v/>
      </c>
      <c r="L56" s="4" t="str">
        <f t="shared" si="2"/>
        <v/>
      </c>
    </row>
    <row r="57" spans="1:12">
      <c r="A57" s="43" t="s">
        <v>83</v>
      </c>
      <c r="B57" s="29">
        <v>2013</v>
      </c>
      <c r="C57" s="44" t="s">
        <v>53</v>
      </c>
      <c r="D57" s="118">
        <v>4274</v>
      </c>
      <c r="E57" s="118" t="s">
        <v>57</v>
      </c>
      <c r="F57" s="118">
        <v>3047</v>
      </c>
      <c r="G57" s="118">
        <v>1227</v>
      </c>
      <c r="H57" s="119" t="s">
        <v>57</v>
      </c>
      <c r="I57" s="127" t="str">
        <f t="shared" si="1"/>
        <v/>
      </c>
      <c r="J57" s="133" t="str">
        <f t="shared" si="3"/>
        <v/>
      </c>
      <c r="L57" s="4" t="str">
        <f t="shared" si="2"/>
        <v/>
      </c>
    </row>
    <row r="58" spans="1:12">
      <c r="A58" s="47" t="s">
        <v>84</v>
      </c>
      <c r="B58" s="29">
        <v>2014</v>
      </c>
      <c r="C58" s="48" t="s">
        <v>55</v>
      </c>
      <c r="D58" s="118">
        <v>4754</v>
      </c>
      <c r="E58" s="118" t="s">
        <v>57</v>
      </c>
      <c r="F58" s="118">
        <v>2238</v>
      </c>
      <c r="G58" s="118">
        <v>2516</v>
      </c>
      <c r="H58" s="119" t="s">
        <v>57</v>
      </c>
      <c r="I58" s="127">
        <f t="shared" si="1"/>
        <v>4754</v>
      </c>
      <c r="J58" s="133">
        <f t="shared" si="3"/>
        <v>2516</v>
      </c>
      <c r="K58" s="4" t="s">
        <v>20</v>
      </c>
      <c r="L58" s="4" t="str">
        <f t="shared" si="2"/>
        <v>Other Industries - Before Adjustement</v>
      </c>
    </row>
    <row r="59" spans="1:12">
      <c r="A59" s="43"/>
      <c r="B59" s="29"/>
      <c r="C59" s="48"/>
      <c r="D59" s="118"/>
      <c r="E59" s="118"/>
      <c r="F59" s="118"/>
      <c r="G59" s="118"/>
      <c r="H59" s="119"/>
      <c r="I59" s="127" t="str">
        <f t="shared" si="1"/>
        <v/>
      </c>
      <c r="J59" s="133" t="str">
        <f t="shared" si="3"/>
        <v/>
      </c>
      <c r="L59" s="4" t="str">
        <f t="shared" si="2"/>
        <v/>
      </c>
    </row>
    <row r="60" spans="1:12">
      <c r="A60" s="43" t="s">
        <v>85</v>
      </c>
      <c r="B60" s="29">
        <v>2013</v>
      </c>
      <c r="C60" s="44" t="s">
        <v>53</v>
      </c>
      <c r="D60" s="118">
        <v>74246</v>
      </c>
      <c r="E60" s="118" t="s">
        <v>57</v>
      </c>
      <c r="F60" s="118">
        <v>48277</v>
      </c>
      <c r="G60" s="118">
        <v>25970</v>
      </c>
      <c r="H60" s="119" t="s">
        <v>57</v>
      </c>
      <c r="I60" s="127" t="str">
        <f t="shared" si="1"/>
        <v/>
      </c>
      <c r="J60" s="133" t="str">
        <f t="shared" si="3"/>
        <v/>
      </c>
      <c r="L60" s="4" t="str">
        <f t="shared" si="2"/>
        <v/>
      </c>
    </row>
    <row r="61" spans="1:12">
      <c r="A61" s="43" t="s">
        <v>86</v>
      </c>
      <c r="B61" s="29">
        <v>2014</v>
      </c>
      <c r="C61" s="48" t="s">
        <v>55</v>
      </c>
      <c r="D61" s="118">
        <v>83632</v>
      </c>
      <c r="E61" s="118" t="s">
        <v>57</v>
      </c>
      <c r="F61" s="118">
        <v>57113</v>
      </c>
      <c r="G61" s="118">
        <v>26519</v>
      </c>
      <c r="H61" s="119" t="s">
        <v>57</v>
      </c>
      <c r="I61" s="127">
        <f t="shared" si="1"/>
        <v>83632</v>
      </c>
      <c r="J61" s="133">
        <f t="shared" si="3"/>
        <v>26519</v>
      </c>
      <c r="K61" s="4" t="s">
        <v>20</v>
      </c>
      <c r="L61" s="4" t="str">
        <f t="shared" si="2"/>
        <v>Other Industries - Before Adjustement</v>
      </c>
    </row>
    <row r="62" spans="1:12">
      <c r="A62" s="47" t="s">
        <v>87</v>
      </c>
      <c r="B62" s="29"/>
      <c r="C62" s="48"/>
      <c r="D62" s="118"/>
      <c r="E62" s="118"/>
      <c r="F62" s="118"/>
      <c r="G62" s="118"/>
      <c r="H62" s="119"/>
      <c r="I62" s="127" t="str">
        <f t="shared" si="1"/>
        <v/>
      </c>
      <c r="J62" s="133" t="str">
        <f t="shared" si="3"/>
        <v/>
      </c>
      <c r="L62" s="4" t="str">
        <f t="shared" si="2"/>
        <v/>
      </c>
    </row>
    <row r="63" spans="1:12">
      <c r="A63" s="43"/>
      <c r="B63" s="29"/>
      <c r="C63" s="48"/>
      <c r="D63" s="118"/>
      <c r="E63" s="118"/>
      <c r="F63" s="118"/>
      <c r="G63" s="118"/>
      <c r="H63" s="119"/>
      <c r="I63" s="127" t="str">
        <f t="shared" si="1"/>
        <v/>
      </c>
      <c r="J63" s="133" t="str">
        <f t="shared" si="3"/>
        <v/>
      </c>
      <c r="L63" s="4" t="str">
        <f t="shared" si="2"/>
        <v/>
      </c>
    </row>
    <row r="64" spans="1:12">
      <c r="A64" s="43" t="s">
        <v>88</v>
      </c>
      <c r="B64" s="29">
        <v>2013</v>
      </c>
      <c r="C64" s="44" t="s">
        <v>53</v>
      </c>
      <c r="D64" s="118">
        <v>20491</v>
      </c>
      <c r="E64" s="118" t="s">
        <v>57</v>
      </c>
      <c r="F64" s="118">
        <v>3496</v>
      </c>
      <c r="G64" s="118">
        <v>16994</v>
      </c>
      <c r="H64" s="119">
        <v>2615</v>
      </c>
      <c r="I64" s="127" t="str">
        <f t="shared" si="1"/>
        <v/>
      </c>
      <c r="J64" s="133" t="str">
        <f t="shared" si="3"/>
        <v/>
      </c>
      <c r="L64" s="4" t="str">
        <f t="shared" si="2"/>
        <v/>
      </c>
    </row>
    <row r="65" spans="1:12">
      <c r="A65" s="47" t="s">
        <v>89</v>
      </c>
      <c r="B65" s="29">
        <v>2014</v>
      </c>
      <c r="C65" s="48" t="s">
        <v>55</v>
      </c>
      <c r="D65" s="118">
        <v>49992</v>
      </c>
      <c r="E65" s="118" t="s">
        <v>57</v>
      </c>
      <c r="F65" s="118">
        <v>31624</v>
      </c>
      <c r="G65" s="118">
        <v>18368</v>
      </c>
      <c r="H65" s="119">
        <v>1846</v>
      </c>
      <c r="I65" s="127">
        <f t="shared" si="1"/>
        <v>49992</v>
      </c>
      <c r="J65" s="133">
        <f t="shared" si="3"/>
        <v>18368</v>
      </c>
      <c r="K65" s="4" t="s">
        <v>20</v>
      </c>
      <c r="L65" s="4" t="str">
        <f t="shared" si="2"/>
        <v>Other Industries - Before Adjustement</v>
      </c>
    </row>
    <row r="66" spans="1:12">
      <c r="A66" s="113" t="s">
        <v>49</v>
      </c>
      <c r="B66" s="120"/>
      <c r="C66" s="56" t="s">
        <v>50</v>
      </c>
      <c r="D66" s="57" t="s">
        <v>51</v>
      </c>
      <c r="E66" s="57" t="s">
        <v>51</v>
      </c>
      <c r="F66" s="57" t="s">
        <v>51</v>
      </c>
      <c r="G66" s="57" t="s">
        <v>51</v>
      </c>
      <c r="H66" s="58" t="s">
        <v>51</v>
      </c>
      <c r="I66" s="127" t="str">
        <f t="shared" si="1"/>
        <v/>
      </c>
      <c r="J66" s="133" t="str">
        <f t="shared" si="3"/>
        <v/>
      </c>
      <c r="L66" s="4" t="str">
        <f t="shared" si="2"/>
        <v/>
      </c>
    </row>
    <row r="67" spans="1:12">
      <c r="A67" s="59" t="s">
        <v>90</v>
      </c>
      <c r="B67" s="60">
        <v>2013</v>
      </c>
      <c r="C67" s="61" t="s">
        <v>53</v>
      </c>
      <c r="D67" s="118">
        <v>5612</v>
      </c>
      <c r="E67" s="118" t="s">
        <v>57</v>
      </c>
      <c r="F67" s="118">
        <v>436</v>
      </c>
      <c r="G67" s="118">
        <v>5176</v>
      </c>
      <c r="H67" s="119" t="s">
        <v>57</v>
      </c>
      <c r="I67" s="127" t="str">
        <f t="shared" si="1"/>
        <v/>
      </c>
      <c r="J67" s="133" t="str">
        <f t="shared" si="3"/>
        <v/>
      </c>
      <c r="L67" s="4" t="str">
        <f t="shared" si="2"/>
        <v/>
      </c>
    </row>
    <row r="68" spans="1:12">
      <c r="A68" s="64" t="s">
        <v>91</v>
      </c>
      <c r="B68" s="60">
        <v>2014</v>
      </c>
      <c r="C68" s="65" t="s">
        <v>55</v>
      </c>
      <c r="D68" s="118">
        <v>6100</v>
      </c>
      <c r="E68" s="118" t="s">
        <v>57</v>
      </c>
      <c r="F68" s="118">
        <v>358</v>
      </c>
      <c r="G68" s="118">
        <v>5741</v>
      </c>
      <c r="H68" s="119" t="s">
        <v>57</v>
      </c>
      <c r="I68" s="127">
        <f t="shared" si="1"/>
        <v>6099</v>
      </c>
      <c r="J68" s="133">
        <f t="shared" si="3"/>
        <v>5741</v>
      </c>
      <c r="K68" s="4" t="s">
        <v>20</v>
      </c>
      <c r="L68" s="4" t="str">
        <f t="shared" si="2"/>
        <v>Other Industries - Before Adjustement</v>
      </c>
    </row>
    <row r="69" spans="1:12">
      <c r="A69" s="59"/>
      <c r="B69" s="60"/>
      <c r="C69" s="65"/>
      <c r="D69" s="118"/>
      <c r="E69" s="118"/>
      <c r="F69" s="118"/>
      <c r="G69" s="118"/>
      <c r="H69" s="119"/>
      <c r="I69" s="127" t="str">
        <f t="shared" si="1"/>
        <v/>
      </c>
      <c r="J69" s="133" t="str">
        <f t="shared" si="3"/>
        <v/>
      </c>
      <c r="L69" s="4" t="str">
        <f t="shared" si="2"/>
        <v/>
      </c>
    </row>
    <row r="70" spans="1:12">
      <c r="A70" s="59" t="s">
        <v>92</v>
      </c>
      <c r="B70" s="60">
        <v>2013</v>
      </c>
      <c r="C70" s="61" t="s">
        <v>53</v>
      </c>
      <c r="D70" s="118">
        <v>30934</v>
      </c>
      <c r="E70" s="118" t="s">
        <v>57</v>
      </c>
      <c r="F70" s="118">
        <v>29470</v>
      </c>
      <c r="G70" s="118">
        <v>1464</v>
      </c>
      <c r="H70" s="119">
        <v>0</v>
      </c>
      <c r="I70" s="127" t="str">
        <f t="shared" si="1"/>
        <v/>
      </c>
      <c r="J70" s="133" t="str">
        <f t="shared" si="3"/>
        <v/>
      </c>
      <c r="L70" s="4" t="str">
        <f t="shared" si="2"/>
        <v/>
      </c>
    </row>
    <row r="71" spans="1:12">
      <c r="A71" s="64" t="s">
        <v>93</v>
      </c>
      <c r="B71" s="60">
        <v>2014</v>
      </c>
      <c r="C71" s="65" t="s">
        <v>55</v>
      </c>
      <c r="D71" s="118">
        <v>27959</v>
      </c>
      <c r="E71" s="118" t="s">
        <v>57</v>
      </c>
      <c r="F71" s="118">
        <v>27946</v>
      </c>
      <c r="G71" s="118">
        <v>13</v>
      </c>
      <c r="H71" s="119" t="s">
        <v>57</v>
      </c>
      <c r="I71" s="127">
        <f t="shared" si="1"/>
        <v>27959</v>
      </c>
      <c r="J71" s="133">
        <f t="shared" si="3"/>
        <v>13</v>
      </c>
      <c r="K71" s="4" t="s">
        <v>20</v>
      </c>
      <c r="L71" s="4" t="str">
        <f t="shared" si="2"/>
        <v>Other Industries - Before Adjustement</v>
      </c>
    </row>
    <row r="72" spans="1:12">
      <c r="A72" s="59"/>
      <c r="B72" s="60"/>
      <c r="C72" s="65"/>
      <c r="D72" s="118"/>
      <c r="E72" s="118"/>
      <c r="F72" s="118"/>
      <c r="G72" s="118"/>
      <c r="H72" s="119"/>
      <c r="I72" s="127" t="str">
        <f t="shared" si="1"/>
        <v/>
      </c>
      <c r="J72" s="133" t="str">
        <f t="shared" si="3"/>
        <v/>
      </c>
      <c r="L72" s="4" t="str">
        <f t="shared" si="2"/>
        <v/>
      </c>
    </row>
    <row r="73" spans="1:12">
      <c r="A73" s="59" t="s">
        <v>94</v>
      </c>
      <c r="B73" s="60">
        <v>2013</v>
      </c>
      <c r="C73" s="61" t="s">
        <v>95</v>
      </c>
      <c r="D73" s="118">
        <v>3063</v>
      </c>
      <c r="E73" s="118" t="s">
        <v>57</v>
      </c>
      <c r="F73" s="118">
        <v>3063</v>
      </c>
      <c r="G73" s="118" t="s">
        <v>57</v>
      </c>
      <c r="H73" s="119" t="s">
        <v>57</v>
      </c>
      <c r="I73" s="127" t="str">
        <f t="shared" si="1"/>
        <v/>
      </c>
      <c r="J73" s="133" t="str">
        <f t="shared" si="3"/>
        <v/>
      </c>
      <c r="L73" s="4" t="str">
        <f t="shared" si="2"/>
        <v/>
      </c>
    </row>
    <row r="74" spans="1:12">
      <c r="A74" s="59" t="s">
        <v>96</v>
      </c>
      <c r="B74" s="60">
        <v>2014</v>
      </c>
      <c r="C74" s="61"/>
      <c r="D74" s="118">
        <v>3169</v>
      </c>
      <c r="E74" s="118" t="s">
        <v>57</v>
      </c>
      <c r="F74" s="118">
        <v>3169</v>
      </c>
      <c r="G74" s="118">
        <v>0</v>
      </c>
      <c r="H74" s="119" t="s">
        <v>57</v>
      </c>
      <c r="I74" s="127" t="str">
        <f t="shared" si="1"/>
        <v/>
      </c>
      <c r="J74" s="133" t="str">
        <f t="shared" si="3"/>
        <v/>
      </c>
      <c r="L74" s="4" t="str">
        <f t="shared" si="2"/>
        <v/>
      </c>
    </row>
    <row r="75" spans="1:12">
      <c r="A75" s="59"/>
      <c r="B75" s="60"/>
      <c r="C75" s="65"/>
      <c r="D75" s="121"/>
      <c r="E75" s="121"/>
      <c r="F75" s="121"/>
      <c r="G75" s="121"/>
      <c r="H75" s="122"/>
      <c r="I75" s="127" t="str">
        <f t="shared" si="1"/>
        <v/>
      </c>
      <c r="J75" s="133" t="str">
        <f t="shared" si="3"/>
        <v/>
      </c>
      <c r="L75" s="4" t="str">
        <f t="shared" si="2"/>
        <v/>
      </c>
    </row>
    <row r="76" spans="1:12">
      <c r="A76" s="66" t="s">
        <v>97</v>
      </c>
      <c r="B76" s="34">
        <v>2013</v>
      </c>
      <c r="C76" s="35" t="s">
        <v>53</v>
      </c>
      <c r="D76" s="114">
        <v>-1622512</v>
      </c>
      <c r="E76" s="114">
        <v>2377073</v>
      </c>
      <c r="F76" s="114">
        <v>110149</v>
      </c>
      <c r="G76" s="114">
        <v>644412</v>
      </c>
      <c r="H76" s="115">
        <v>76309</v>
      </c>
      <c r="I76" s="127" t="str">
        <f t="shared" si="1"/>
        <v/>
      </c>
      <c r="J76" s="133" t="str">
        <f t="shared" si="3"/>
        <v/>
      </c>
      <c r="L76" s="4" t="str">
        <f t="shared" si="2"/>
        <v/>
      </c>
    </row>
    <row r="77" spans="1:12">
      <c r="A77" s="67" t="s">
        <v>98</v>
      </c>
      <c r="B77" s="34">
        <v>2014</v>
      </c>
      <c r="C77" s="39" t="s">
        <v>55</v>
      </c>
      <c r="D77" s="114">
        <v>-1571545</v>
      </c>
      <c r="E77" s="114">
        <v>2316369</v>
      </c>
      <c r="F77" s="114">
        <v>122648</v>
      </c>
      <c r="G77" s="114">
        <v>622175</v>
      </c>
      <c r="H77" s="115">
        <v>91704</v>
      </c>
      <c r="I77" s="127" t="str">
        <f t="shared" si="1"/>
        <v/>
      </c>
      <c r="J77" s="133" t="str">
        <f t="shared" si="3"/>
        <v/>
      </c>
      <c r="L77" s="4" t="str">
        <f t="shared" si="2"/>
        <v/>
      </c>
    </row>
    <row r="78" spans="1:12">
      <c r="A78" s="67"/>
      <c r="B78" s="60"/>
      <c r="C78" s="68"/>
      <c r="D78" s="118"/>
      <c r="E78" s="118"/>
      <c r="F78" s="118"/>
      <c r="G78" s="118"/>
      <c r="H78" s="119"/>
      <c r="I78" s="127" t="str">
        <f t="shared" si="1"/>
        <v/>
      </c>
      <c r="J78" s="133" t="str">
        <f t="shared" si="3"/>
        <v/>
      </c>
      <c r="L78" s="4" t="str">
        <f t="shared" si="2"/>
        <v/>
      </c>
    </row>
    <row r="79" spans="1:12">
      <c r="A79" s="59" t="s">
        <v>99</v>
      </c>
      <c r="B79" s="60">
        <v>2013</v>
      </c>
      <c r="C79" s="61" t="s">
        <v>60</v>
      </c>
      <c r="D79" s="118">
        <v>1</v>
      </c>
      <c r="E79" s="118" t="s">
        <v>57</v>
      </c>
      <c r="F79" s="118" t="s">
        <v>57</v>
      </c>
      <c r="G79" s="118">
        <v>1</v>
      </c>
      <c r="H79" s="119" t="s">
        <v>57</v>
      </c>
      <c r="I79" s="127" t="str">
        <f t="shared" si="1"/>
        <v/>
      </c>
      <c r="J79" s="133" t="str">
        <f t="shared" si="3"/>
        <v/>
      </c>
      <c r="L79" s="4" t="str">
        <f t="shared" si="2"/>
        <v/>
      </c>
    </row>
    <row r="80" spans="1:12">
      <c r="A80" s="47" t="s">
        <v>100</v>
      </c>
      <c r="B80" s="60">
        <v>2014</v>
      </c>
      <c r="C80" s="44" t="s">
        <v>62</v>
      </c>
      <c r="D80" s="118">
        <v>-2</v>
      </c>
      <c r="E80" s="118">
        <v>3</v>
      </c>
      <c r="F80" s="118" t="s">
        <v>57</v>
      </c>
      <c r="G80" s="118">
        <v>0</v>
      </c>
      <c r="H80" s="119" t="s">
        <v>57</v>
      </c>
      <c r="I80" s="127">
        <f t="shared" si="1"/>
        <v>0</v>
      </c>
      <c r="J80" s="133">
        <f t="shared" si="3"/>
        <v>0</v>
      </c>
      <c r="K80" s="4" t="s">
        <v>17</v>
      </c>
      <c r="L80" s="4" t="str">
        <f t="shared" si="2"/>
        <v>Other Industries - Before Adjustement</v>
      </c>
    </row>
    <row r="81" spans="1:12">
      <c r="A81" s="59" t="s">
        <v>55</v>
      </c>
      <c r="B81" s="60">
        <v>2013</v>
      </c>
      <c r="C81" s="61" t="s">
        <v>53</v>
      </c>
      <c r="D81" s="118">
        <v>20</v>
      </c>
      <c r="E81" s="118" t="s">
        <v>57</v>
      </c>
      <c r="F81" s="118" t="s">
        <v>57</v>
      </c>
      <c r="G81" s="118">
        <v>20</v>
      </c>
      <c r="H81" s="119" t="s">
        <v>57</v>
      </c>
      <c r="I81" s="127" t="str">
        <f t="shared" ref="I81:I144" si="4">IFERROR(IF(K81="","",IF(F81="–",0,F81)+IF(G81="–",0,G81)),"")</f>
        <v/>
      </c>
      <c r="J81" s="133" t="str">
        <f t="shared" si="3"/>
        <v/>
      </c>
      <c r="L81" s="4" t="str">
        <f t="shared" ref="L81:L144" si="5">IF(K81="","","Other Industries - Before Adjustement")</f>
        <v/>
      </c>
    </row>
    <row r="82" spans="1:12">
      <c r="A82" s="59" t="s">
        <v>55</v>
      </c>
      <c r="B82" s="60">
        <v>2014</v>
      </c>
      <c r="C82" s="65" t="s">
        <v>55</v>
      </c>
      <c r="D82" s="118">
        <v>-51</v>
      </c>
      <c r="E82" s="118">
        <v>60</v>
      </c>
      <c r="F82" s="118" t="s">
        <v>57</v>
      </c>
      <c r="G82" s="118">
        <v>8</v>
      </c>
      <c r="H82" s="119" t="s">
        <v>57</v>
      </c>
      <c r="I82" s="127" t="str">
        <f t="shared" si="4"/>
        <v/>
      </c>
      <c r="J82" s="133" t="str">
        <f t="shared" si="3"/>
        <v/>
      </c>
      <c r="L82" s="4" t="str">
        <f t="shared" si="5"/>
        <v/>
      </c>
    </row>
    <row r="83" spans="1:12">
      <c r="A83" s="59" t="s">
        <v>101</v>
      </c>
      <c r="B83" s="60">
        <v>2013</v>
      </c>
      <c r="C83" s="61" t="s">
        <v>60</v>
      </c>
      <c r="D83" s="118">
        <v>9</v>
      </c>
      <c r="E83" s="118" t="s">
        <v>57</v>
      </c>
      <c r="F83" s="118">
        <v>0</v>
      </c>
      <c r="G83" s="118">
        <v>9</v>
      </c>
      <c r="H83" s="119" t="s">
        <v>57</v>
      </c>
      <c r="I83" s="127" t="str">
        <f t="shared" si="4"/>
        <v/>
      </c>
      <c r="J83" s="133" t="str">
        <f t="shared" si="3"/>
        <v/>
      </c>
      <c r="L83" s="4" t="str">
        <f t="shared" si="5"/>
        <v/>
      </c>
    </row>
    <row r="84" spans="1:12">
      <c r="A84" s="47" t="s">
        <v>102</v>
      </c>
      <c r="B84" s="60">
        <v>2014</v>
      </c>
      <c r="C84" s="44" t="s">
        <v>62</v>
      </c>
      <c r="D84" s="118" t="s">
        <v>57</v>
      </c>
      <c r="E84" s="118" t="s">
        <v>57</v>
      </c>
      <c r="F84" s="118" t="s">
        <v>57</v>
      </c>
      <c r="G84" s="118" t="s">
        <v>57</v>
      </c>
      <c r="H84" s="119" t="s">
        <v>57</v>
      </c>
      <c r="I84" s="127" t="str">
        <f t="shared" si="4"/>
        <v/>
      </c>
      <c r="J84" s="133" t="str">
        <f t="shared" ref="J84:J147" si="6">IF(I84="","",G84-IF(H84="–",0,))</f>
        <v/>
      </c>
      <c r="L84" s="4" t="str">
        <f t="shared" si="5"/>
        <v/>
      </c>
    </row>
    <row r="85" spans="1:12">
      <c r="A85" s="59" t="s">
        <v>55</v>
      </c>
      <c r="B85" s="60">
        <v>2013</v>
      </c>
      <c r="C85" s="61" t="s">
        <v>53</v>
      </c>
      <c r="D85" s="118">
        <v>161</v>
      </c>
      <c r="E85" s="118" t="s">
        <v>57</v>
      </c>
      <c r="F85" s="118">
        <v>1</v>
      </c>
      <c r="G85" s="118">
        <v>160</v>
      </c>
      <c r="H85" s="119" t="s">
        <v>57</v>
      </c>
      <c r="I85" s="127" t="str">
        <f t="shared" si="4"/>
        <v/>
      </c>
      <c r="J85" s="133" t="str">
        <f t="shared" si="6"/>
        <v/>
      </c>
      <c r="L85" s="4" t="str">
        <f t="shared" si="5"/>
        <v/>
      </c>
    </row>
    <row r="86" spans="1:12">
      <c r="A86" s="59" t="s">
        <v>55</v>
      </c>
      <c r="B86" s="60">
        <v>2014</v>
      </c>
      <c r="C86" s="65" t="s">
        <v>55</v>
      </c>
      <c r="D86" s="118" t="s">
        <v>57</v>
      </c>
      <c r="E86" s="118" t="s">
        <v>57</v>
      </c>
      <c r="F86" s="118" t="s">
        <v>57</v>
      </c>
      <c r="G86" s="118" t="s">
        <v>57</v>
      </c>
      <c r="H86" s="119" t="s">
        <v>57</v>
      </c>
      <c r="I86" s="127" t="str">
        <f t="shared" si="4"/>
        <v/>
      </c>
      <c r="J86" s="133" t="str">
        <f t="shared" si="6"/>
        <v/>
      </c>
      <c r="L86" s="4" t="str">
        <f t="shared" si="5"/>
        <v/>
      </c>
    </row>
    <row r="87" spans="1:12">
      <c r="A87" s="59" t="s">
        <v>103</v>
      </c>
      <c r="B87" s="60">
        <v>2013</v>
      </c>
      <c r="C87" s="61" t="s">
        <v>60</v>
      </c>
      <c r="D87" s="118">
        <v>-6598</v>
      </c>
      <c r="E87" s="118">
        <v>9360</v>
      </c>
      <c r="F87" s="118">
        <v>1958</v>
      </c>
      <c r="G87" s="118">
        <v>803</v>
      </c>
      <c r="H87" s="119" t="s">
        <v>57</v>
      </c>
      <c r="I87" s="127" t="str">
        <f t="shared" si="4"/>
        <v/>
      </c>
      <c r="J87" s="133" t="str">
        <f t="shared" si="6"/>
        <v/>
      </c>
      <c r="L87" s="4" t="str">
        <f t="shared" si="5"/>
        <v/>
      </c>
    </row>
    <row r="88" spans="1:12">
      <c r="A88" s="59" t="s">
        <v>104</v>
      </c>
      <c r="B88" s="60">
        <v>2014</v>
      </c>
      <c r="C88" s="44" t="s">
        <v>62</v>
      </c>
      <c r="D88" s="118">
        <v>-6487</v>
      </c>
      <c r="E88" s="118">
        <v>9568</v>
      </c>
      <c r="F88" s="118">
        <v>2296</v>
      </c>
      <c r="G88" s="118">
        <v>786</v>
      </c>
      <c r="H88" s="119" t="s">
        <v>57</v>
      </c>
      <c r="I88" s="127" t="str">
        <f t="shared" si="4"/>
        <v/>
      </c>
      <c r="J88" s="133" t="str">
        <f t="shared" si="6"/>
        <v/>
      </c>
      <c r="L88" s="4" t="str">
        <f t="shared" si="5"/>
        <v/>
      </c>
    </row>
    <row r="89" spans="1:12">
      <c r="A89" s="59" t="s">
        <v>55</v>
      </c>
      <c r="B89" s="60">
        <v>2013</v>
      </c>
      <c r="C89" s="61" t="s">
        <v>53</v>
      </c>
      <c r="D89" s="118">
        <v>-183350</v>
      </c>
      <c r="E89" s="118">
        <v>261193</v>
      </c>
      <c r="F89" s="118">
        <v>55521</v>
      </c>
      <c r="G89" s="118">
        <v>22323</v>
      </c>
      <c r="H89" s="119" t="s">
        <v>57</v>
      </c>
      <c r="I89" s="127" t="str">
        <f t="shared" si="4"/>
        <v/>
      </c>
      <c r="J89" s="133" t="str">
        <f t="shared" si="6"/>
        <v/>
      </c>
      <c r="L89" s="4" t="str">
        <f t="shared" si="5"/>
        <v/>
      </c>
    </row>
    <row r="90" spans="1:12">
      <c r="A90" s="59" t="s">
        <v>55</v>
      </c>
      <c r="B90" s="60">
        <v>2014</v>
      </c>
      <c r="C90" s="65" t="s">
        <v>55</v>
      </c>
      <c r="D90" s="118">
        <v>-178798</v>
      </c>
      <c r="E90" s="118">
        <v>265755</v>
      </c>
      <c r="F90" s="118">
        <v>64752</v>
      </c>
      <c r="G90" s="118">
        <v>22205</v>
      </c>
      <c r="H90" s="119" t="s">
        <v>57</v>
      </c>
      <c r="I90" s="127">
        <f t="shared" si="4"/>
        <v>86957</v>
      </c>
      <c r="J90" s="133">
        <f t="shared" si="6"/>
        <v>22205</v>
      </c>
      <c r="K90" s="4" t="s">
        <v>17</v>
      </c>
      <c r="L90" s="4" t="str">
        <f t="shared" si="5"/>
        <v>Other Industries - Before Adjustement</v>
      </c>
    </row>
    <row r="91" spans="1:12">
      <c r="A91" s="59" t="s">
        <v>105</v>
      </c>
      <c r="B91" s="60">
        <v>2013</v>
      </c>
      <c r="C91" s="61" t="s">
        <v>60</v>
      </c>
      <c r="D91" s="118">
        <v>-314</v>
      </c>
      <c r="E91" s="118">
        <v>548</v>
      </c>
      <c r="F91" s="118">
        <v>0</v>
      </c>
      <c r="G91" s="118">
        <v>234</v>
      </c>
      <c r="H91" s="119" t="s">
        <v>57</v>
      </c>
      <c r="I91" s="127" t="str">
        <f t="shared" si="4"/>
        <v/>
      </c>
      <c r="J91" s="133" t="str">
        <f t="shared" si="6"/>
        <v/>
      </c>
      <c r="L91" s="4" t="str">
        <f t="shared" si="5"/>
        <v/>
      </c>
    </row>
    <row r="92" spans="1:12">
      <c r="A92" s="59" t="s">
        <v>106</v>
      </c>
      <c r="B92" s="60">
        <v>2014</v>
      </c>
      <c r="C92" s="44" t="s">
        <v>62</v>
      </c>
      <c r="D92" s="118">
        <v>-302</v>
      </c>
      <c r="E92" s="118">
        <v>560</v>
      </c>
      <c r="F92" s="118">
        <v>9</v>
      </c>
      <c r="G92" s="118">
        <v>248</v>
      </c>
      <c r="H92" s="119" t="s">
        <v>57</v>
      </c>
      <c r="I92" s="127" t="str">
        <f t="shared" si="4"/>
        <v/>
      </c>
      <c r="J92" s="133" t="str">
        <f t="shared" si="6"/>
        <v/>
      </c>
      <c r="L92" s="4" t="str">
        <f t="shared" si="5"/>
        <v/>
      </c>
    </row>
    <row r="93" spans="1:12">
      <c r="A93" s="59" t="s">
        <v>55</v>
      </c>
      <c r="B93" s="60">
        <v>2013</v>
      </c>
      <c r="C93" s="61" t="s">
        <v>53</v>
      </c>
      <c r="D93" s="118">
        <v>-14835</v>
      </c>
      <c r="E93" s="118">
        <v>25909</v>
      </c>
      <c r="F93" s="118">
        <v>3</v>
      </c>
      <c r="G93" s="118">
        <v>11071</v>
      </c>
      <c r="H93" s="119" t="s">
        <v>57</v>
      </c>
      <c r="I93" s="127" t="str">
        <f t="shared" si="4"/>
        <v/>
      </c>
      <c r="J93" s="133" t="str">
        <f t="shared" si="6"/>
        <v/>
      </c>
      <c r="L93" s="4" t="str">
        <f t="shared" si="5"/>
        <v/>
      </c>
    </row>
    <row r="94" spans="1:12">
      <c r="A94" s="59"/>
      <c r="B94" s="60">
        <v>2014</v>
      </c>
      <c r="C94" s="61"/>
      <c r="D94" s="118">
        <v>-14296</v>
      </c>
      <c r="E94" s="118">
        <v>26467</v>
      </c>
      <c r="F94" s="118">
        <v>433</v>
      </c>
      <c r="G94" s="118">
        <v>11737</v>
      </c>
      <c r="H94" s="119" t="s">
        <v>57</v>
      </c>
      <c r="I94" s="127">
        <f t="shared" si="4"/>
        <v>12170</v>
      </c>
      <c r="J94" s="133">
        <f t="shared" si="6"/>
        <v>11737</v>
      </c>
      <c r="K94" s="4" t="s">
        <v>15</v>
      </c>
      <c r="L94" s="4" t="str">
        <f t="shared" si="5"/>
        <v>Other Industries - Before Adjustement</v>
      </c>
    </row>
    <row r="95" spans="1:12">
      <c r="A95" s="59" t="s">
        <v>107</v>
      </c>
      <c r="B95" s="60">
        <v>2013</v>
      </c>
      <c r="C95" s="61" t="s">
        <v>60</v>
      </c>
      <c r="D95" s="118">
        <v>-3962</v>
      </c>
      <c r="E95" s="118">
        <v>4021</v>
      </c>
      <c r="F95" s="118" t="s">
        <v>57</v>
      </c>
      <c r="G95" s="118">
        <v>60</v>
      </c>
      <c r="H95" s="119" t="s">
        <v>57</v>
      </c>
      <c r="I95" s="127" t="str">
        <f t="shared" si="4"/>
        <v/>
      </c>
      <c r="J95" s="133" t="str">
        <f t="shared" si="6"/>
        <v/>
      </c>
      <c r="L95" s="4" t="str">
        <f t="shared" si="5"/>
        <v/>
      </c>
    </row>
    <row r="96" spans="1:12">
      <c r="A96" s="59" t="s">
        <v>108</v>
      </c>
      <c r="B96" s="60">
        <v>2014</v>
      </c>
      <c r="C96" s="44" t="s">
        <v>62</v>
      </c>
      <c r="D96" s="118">
        <v>-3780</v>
      </c>
      <c r="E96" s="118">
        <v>3823</v>
      </c>
      <c r="F96" s="118" t="s">
        <v>57</v>
      </c>
      <c r="G96" s="118">
        <v>43</v>
      </c>
      <c r="H96" s="119" t="s">
        <v>57</v>
      </c>
      <c r="I96" s="127" t="str">
        <f t="shared" si="4"/>
        <v/>
      </c>
      <c r="J96" s="133" t="str">
        <f t="shared" si="6"/>
        <v/>
      </c>
      <c r="L96" s="4" t="str">
        <f t="shared" si="5"/>
        <v/>
      </c>
    </row>
    <row r="97" spans="1:12">
      <c r="A97" s="59" t="s">
        <v>55</v>
      </c>
      <c r="B97" s="60">
        <v>2013</v>
      </c>
      <c r="C97" s="61" t="s">
        <v>53</v>
      </c>
      <c r="D97" s="118">
        <v>-174312</v>
      </c>
      <c r="E97" s="118">
        <v>176935</v>
      </c>
      <c r="F97" s="118" t="s">
        <v>57</v>
      </c>
      <c r="G97" s="118">
        <v>2623</v>
      </c>
      <c r="H97" s="119" t="s">
        <v>57</v>
      </c>
      <c r="I97" s="127" t="str">
        <f t="shared" si="4"/>
        <v/>
      </c>
      <c r="J97" s="133" t="str">
        <f t="shared" si="6"/>
        <v/>
      </c>
      <c r="L97" s="4" t="str">
        <f t="shared" si="5"/>
        <v/>
      </c>
    </row>
    <row r="98" spans="1:12">
      <c r="A98" s="59" t="s">
        <v>55</v>
      </c>
      <c r="B98" s="60">
        <v>2014</v>
      </c>
      <c r="C98" s="65"/>
      <c r="D98" s="118">
        <v>-162557</v>
      </c>
      <c r="E98" s="118">
        <v>164395</v>
      </c>
      <c r="F98" s="118" t="s">
        <v>57</v>
      </c>
      <c r="G98" s="118">
        <v>1838</v>
      </c>
      <c r="H98" s="119" t="s">
        <v>57</v>
      </c>
      <c r="I98" s="127">
        <f t="shared" si="4"/>
        <v>1838</v>
      </c>
      <c r="J98" s="133">
        <f t="shared" si="6"/>
        <v>1838</v>
      </c>
      <c r="K98" s="4" t="s">
        <v>16</v>
      </c>
      <c r="L98" s="4" t="str">
        <f t="shared" si="5"/>
        <v>Other Industries - Before Adjustement</v>
      </c>
    </row>
    <row r="99" spans="1:12">
      <c r="A99" s="59" t="s">
        <v>109</v>
      </c>
      <c r="B99" s="60">
        <v>2013</v>
      </c>
      <c r="C99" s="61" t="s">
        <v>60</v>
      </c>
      <c r="D99" s="118">
        <v>-18</v>
      </c>
      <c r="E99" s="118">
        <v>19</v>
      </c>
      <c r="F99" s="118" t="s">
        <v>57</v>
      </c>
      <c r="G99" s="118">
        <v>1</v>
      </c>
      <c r="H99" s="119" t="s">
        <v>57</v>
      </c>
      <c r="I99" s="127" t="str">
        <f t="shared" si="4"/>
        <v/>
      </c>
      <c r="J99" s="133" t="str">
        <f t="shared" si="6"/>
        <v/>
      </c>
      <c r="L99" s="4" t="str">
        <f t="shared" si="5"/>
        <v/>
      </c>
    </row>
    <row r="100" spans="1:12">
      <c r="A100" s="69" t="s">
        <v>110</v>
      </c>
      <c r="B100" s="60">
        <v>2014</v>
      </c>
      <c r="C100" s="44" t="s">
        <v>62</v>
      </c>
      <c r="D100" s="118">
        <v>-26</v>
      </c>
      <c r="E100" s="118">
        <v>26</v>
      </c>
      <c r="F100" s="118" t="s">
        <v>57</v>
      </c>
      <c r="G100" s="118">
        <v>0</v>
      </c>
      <c r="H100" s="119" t="s">
        <v>57</v>
      </c>
      <c r="I100" s="127" t="str">
        <f t="shared" si="4"/>
        <v/>
      </c>
      <c r="J100" s="133" t="str">
        <f t="shared" si="6"/>
        <v/>
      </c>
      <c r="L100" s="4" t="str">
        <f t="shared" si="5"/>
        <v/>
      </c>
    </row>
    <row r="101" spans="1:12">
      <c r="A101" s="69" t="s">
        <v>55</v>
      </c>
      <c r="B101" s="60">
        <v>2013</v>
      </c>
      <c r="C101" s="61" t="s">
        <v>53</v>
      </c>
      <c r="D101" s="118">
        <v>-783</v>
      </c>
      <c r="E101" s="118">
        <v>827</v>
      </c>
      <c r="F101" s="118" t="s">
        <v>57</v>
      </c>
      <c r="G101" s="118">
        <v>44</v>
      </c>
      <c r="H101" s="119" t="s">
        <v>57</v>
      </c>
      <c r="I101" s="127" t="str">
        <f t="shared" si="4"/>
        <v/>
      </c>
      <c r="J101" s="133" t="str">
        <f t="shared" si="6"/>
        <v/>
      </c>
      <c r="L101" s="4" t="str">
        <f t="shared" si="5"/>
        <v/>
      </c>
    </row>
    <row r="102" spans="1:12">
      <c r="A102" s="69" t="s">
        <v>55</v>
      </c>
      <c r="B102" s="60">
        <v>2014</v>
      </c>
      <c r="C102" s="70"/>
      <c r="D102" s="118">
        <v>-1123</v>
      </c>
      <c r="E102" s="118">
        <v>1136</v>
      </c>
      <c r="F102" s="118" t="s">
        <v>57</v>
      </c>
      <c r="G102" s="118">
        <v>13</v>
      </c>
      <c r="H102" s="119" t="s">
        <v>57</v>
      </c>
      <c r="I102" s="127">
        <f t="shared" si="4"/>
        <v>13</v>
      </c>
      <c r="J102" s="133">
        <f t="shared" si="6"/>
        <v>13</v>
      </c>
      <c r="K102" s="4" t="s">
        <v>16</v>
      </c>
      <c r="L102" s="4" t="str">
        <f t="shared" si="5"/>
        <v>Other Industries - Before Adjustement</v>
      </c>
    </row>
    <row r="103" spans="1:12">
      <c r="A103" s="59" t="s">
        <v>111</v>
      </c>
      <c r="B103" s="60">
        <v>2013</v>
      </c>
      <c r="C103" s="61" t="s">
        <v>60</v>
      </c>
      <c r="D103" s="118">
        <v>-856</v>
      </c>
      <c r="E103" s="118">
        <v>858</v>
      </c>
      <c r="F103" s="118" t="s">
        <v>57</v>
      </c>
      <c r="G103" s="118">
        <v>2</v>
      </c>
      <c r="H103" s="119" t="s">
        <v>57</v>
      </c>
      <c r="I103" s="127" t="str">
        <f t="shared" si="4"/>
        <v/>
      </c>
      <c r="J103" s="133" t="str">
        <f t="shared" si="6"/>
        <v/>
      </c>
      <c r="L103" s="4" t="str">
        <f t="shared" si="5"/>
        <v/>
      </c>
    </row>
    <row r="104" spans="1:12">
      <c r="A104" s="71" t="s">
        <v>112</v>
      </c>
      <c r="B104" s="60">
        <v>2014</v>
      </c>
      <c r="C104" s="44" t="s">
        <v>62</v>
      </c>
      <c r="D104" s="118">
        <v>-1128</v>
      </c>
      <c r="E104" s="118">
        <v>1130</v>
      </c>
      <c r="F104" s="118" t="s">
        <v>57</v>
      </c>
      <c r="G104" s="118">
        <v>2</v>
      </c>
      <c r="H104" s="119" t="s">
        <v>57</v>
      </c>
      <c r="I104" s="127" t="str">
        <f t="shared" si="4"/>
        <v/>
      </c>
      <c r="J104" s="133" t="str">
        <f t="shared" si="6"/>
        <v/>
      </c>
      <c r="L104" s="4" t="str">
        <f t="shared" si="5"/>
        <v/>
      </c>
    </row>
    <row r="105" spans="1:12">
      <c r="A105" s="69" t="s">
        <v>55</v>
      </c>
      <c r="B105" s="60">
        <v>2013</v>
      </c>
      <c r="C105" s="61" t="s">
        <v>53</v>
      </c>
      <c r="D105" s="118">
        <v>-38150</v>
      </c>
      <c r="E105" s="118">
        <v>38234</v>
      </c>
      <c r="F105" s="118" t="s">
        <v>57</v>
      </c>
      <c r="G105" s="118">
        <v>85</v>
      </c>
      <c r="H105" s="119" t="s">
        <v>57</v>
      </c>
      <c r="I105" s="127" t="str">
        <f t="shared" si="4"/>
        <v/>
      </c>
      <c r="J105" s="133" t="str">
        <f t="shared" si="6"/>
        <v/>
      </c>
      <c r="L105" s="4" t="str">
        <f t="shared" si="5"/>
        <v/>
      </c>
    </row>
    <row r="106" spans="1:12">
      <c r="A106" s="69" t="s">
        <v>55</v>
      </c>
      <c r="B106" s="60">
        <v>2014</v>
      </c>
      <c r="C106" s="70"/>
      <c r="D106" s="118">
        <v>-50276</v>
      </c>
      <c r="E106" s="118">
        <v>50377</v>
      </c>
      <c r="F106" s="118" t="s">
        <v>57</v>
      </c>
      <c r="G106" s="118">
        <v>101</v>
      </c>
      <c r="H106" s="119" t="s">
        <v>57</v>
      </c>
      <c r="I106" s="127">
        <f t="shared" si="4"/>
        <v>101</v>
      </c>
      <c r="J106" s="133">
        <f t="shared" si="6"/>
        <v>101</v>
      </c>
      <c r="K106" s="4" t="s">
        <v>16</v>
      </c>
      <c r="L106" s="4" t="str">
        <f t="shared" si="5"/>
        <v>Other Industries - Before Adjustement</v>
      </c>
    </row>
    <row r="107" spans="1:12">
      <c r="A107" s="59" t="s">
        <v>113</v>
      </c>
      <c r="B107" s="60">
        <v>2013</v>
      </c>
      <c r="C107" s="61" t="s">
        <v>60</v>
      </c>
      <c r="D107" s="118">
        <v>-10074</v>
      </c>
      <c r="E107" s="118">
        <v>10790</v>
      </c>
      <c r="F107" s="118">
        <v>21</v>
      </c>
      <c r="G107" s="118">
        <v>696</v>
      </c>
      <c r="H107" s="119" t="s">
        <v>57</v>
      </c>
      <c r="I107" s="127" t="str">
        <f t="shared" si="4"/>
        <v/>
      </c>
      <c r="J107" s="133" t="str">
        <f t="shared" si="6"/>
        <v/>
      </c>
      <c r="L107" s="4" t="str">
        <f t="shared" si="5"/>
        <v/>
      </c>
    </row>
    <row r="108" spans="1:12">
      <c r="A108" s="64" t="s">
        <v>114</v>
      </c>
      <c r="B108" s="60">
        <v>2014</v>
      </c>
      <c r="C108" s="44" t="s">
        <v>62</v>
      </c>
      <c r="D108" s="118">
        <v>-9789</v>
      </c>
      <c r="E108" s="118">
        <v>10562</v>
      </c>
      <c r="F108" s="118">
        <v>119</v>
      </c>
      <c r="G108" s="118">
        <v>654</v>
      </c>
      <c r="H108" s="119" t="s">
        <v>57</v>
      </c>
      <c r="I108" s="127" t="str">
        <f t="shared" si="4"/>
        <v/>
      </c>
      <c r="J108" s="133" t="str">
        <f t="shared" si="6"/>
        <v/>
      </c>
      <c r="L108" s="4" t="str">
        <f t="shared" si="5"/>
        <v/>
      </c>
    </row>
    <row r="109" spans="1:12">
      <c r="A109" s="59" t="s">
        <v>55</v>
      </c>
      <c r="B109" s="60">
        <v>2013</v>
      </c>
      <c r="C109" s="61" t="s">
        <v>53</v>
      </c>
      <c r="D109" s="118">
        <v>-436509</v>
      </c>
      <c r="E109" s="118">
        <v>467543</v>
      </c>
      <c r="F109" s="118">
        <v>890</v>
      </c>
      <c r="G109" s="118">
        <v>30144</v>
      </c>
      <c r="H109" s="119" t="s">
        <v>57</v>
      </c>
      <c r="I109" s="127" t="str">
        <f t="shared" si="4"/>
        <v/>
      </c>
      <c r="J109" s="133" t="str">
        <f t="shared" si="6"/>
        <v/>
      </c>
      <c r="L109" s="4" t="str">
        <f t="shared" si="5"/>
        <v/>
      </c>
    </row>
    <row r="110" spans="1:12">
      <c r="A110" s="59" t="s">
        <v>55</v>
      </c>
      <c r="B110" s="60">
        <v>2014</v>
      </c>
      <c r="C110" s="65"/>
      <c r="D110" s="118">
        <v>-420912</v>
      </c>
      <c r="E110" s="118">
        <v>454152</v>
      </c>
      <c r="F110" s="118">
        <v>5118</v>
      </c>
      <c r="G110" s="118">
        <v>28121</v>
      </c>
      <c r="H110" s="119" t="s">
        <v>57</v>
      </c>
      <c r="I110" s="127">
        <f t="shared" si="4"/>
        <v>33239</v>
      </c>
      <c r="J110" s="133">
        <f t="shared" si="6"/>
        <v>28121</v>
      </c>
      <c r="K110" s="4" t="s">
        <v>16</v>
      </c>
      <c r="L110" s="4" t="str">
        <f t="shared" si="5"/>
        <v>Other Industries - Before Adjustement</v>
      </c>
    </row>
    <row r="111" spans="1:12">
      <c r="A111" s="59" t="s">
        <v>115</v>
      </c>
      <c r="B111" s="60">
        <v>2013</v>
      </c>
      <c r="C111" s="61" t="s">
        <v>60</v>
      </c>
      <c r="D111" s="118">
        <v>-44</v>
      </c>
      <c r="E111" s="118">
        <v>50</v>
      </c>
      <c r="F111" s="118" t="s">
        <v>57</v>
      </c>
      <c r="G111" s="118">
        <v>6</v>
      </c>
      <c r="H111" s="119" t="s">
        <v>57</v>
      </c>
      <c r="I111" s="127" t="str">
        <f t="shared" si="4"/>
        <v/>
      </c>
      <c r="J111" s="133" t="str">
        <f t="shared" si="6"/>
        <v/>
      </c>
      <c r="L111" s="4" t="str">
        <f t="shared" si="5"/>
        <v/>
      </c>
    </row>
    <row r="112" spans="1:12">
      <c r="A112" s="64" t="s">
        <v>116</v>
      </c>
      <c r="B112" s="60">
        <v>2014</v>
      </c>
      <c r="C112" s="44" t="s">
        <v>62</v>
      </c>
      <c r="D112" s="118">
        <v>-47</v>
      </c>
      <c r="E112" s="118">
        <v>50</v>
      </c>
      <c r="F112" s="118" t="s">
        <v>57</v>
      </c>
      <c r="G112" s="118">
        <v>3</v>
      </c>
      <c r="H112" s="119" t="s">
        <v>57</v>
      </c>
      <c r="I112" s="127" t="str">
        <f t="shared" si="4"/>
        <v/>
      </c>
      <c r="J112" s="133" t="str">
        <f t="shared" si="6"/>
        <v/>
      </c>
      <c r="L112" s="4" t="str">
        <f t="shared" si="5"/>
        <v/>
      </c>
    </row>
    <row r="113" spans="1:12">
      <c r="A113" s="59"/>
      <c r="B113" s="60">
        <v>2013</v>
      </c>
      <c r="C113" s="61" t="s">
        <v>53</v>
      </c>
      <c r="D113" s="118">
        <v>-1884</v>
      </c>
      <c r="E113" s="118">
        <v>2151</v>
      </c>
      <c r="F113" s="118" t="s">
        <v>57</v>
      </c>
      <c r="G113" s="118">
        <v>267</v>
      </c>
      <c r="H113" s="119" t="s">
        <v>57</v>
      </c>
      <c r="I113" s="127" t="str">
        <f t="shared" si="4"/>
        <v/>
      </c>
      <c r="J113" s="133" t="str">
        <f t="shared" si="6"/>
        <v/>
      </c>
      <c r="L113" s="4" t="str">
        <f t="shared" si="5"/>
        <v/>
      </c>
    </row>
    <row r="114" spans="1:12">
      <c r="A114" s="59"/>
      <c r="B114" s="60">
        <v>2014</v>
      </c>
      <c r="C114" s="65"/>
      <c r="D114" s="118">
        <v>-2024</v>
      </c>
      <c r="E114" s="118">
        <v>2138</v>
      </c>
      <c r="F114" s="118" t="s">
        <v>57</v>
      </c>
      <c r="G114" s="118">
        <v>114</v>
      </c>
      <c r="H114" s="119" t="s">
        <v>57</v>
      </c>
      <c r="I114" s="127">
        <f t="shared" si="4"/>
        <v>114</v>
      </c>
      <c r="J114" s="133">
        <f t="shared" si="6"/>
        <v>114</v>
      </c>
      <c r="K114" s="4" t="s">
        <v>16</v>
      </c>
      <c r="L114" s="4" t="str">
        <f t="shared" si="5"/>
        <v>Other Industries - Before Adjustement</v>
      </c>
    </row>
    <row r="115" spans="1:12">
      <c r="A115" s="113" t="s">
        <v>49</v>
      </c>
      <c r="B115" s="123" t="s">
        <v>117</v>
      </c>
      <c r="C115" s="56" t="s">
        <v>50</v>
      </c>
      <c r="D115" s="74" t="s">
        <v>51</v>
      </c>
      <c r="E115" s="74" t="s">
        <v>51</v>
      </c>
      <c r="F115" s="74" t="s">
        <v>51</v>
      </c>
      <c r="G115" s="75"/>
      <c r="H115" s="76" t="s">
        <v>51</v>
      </c>
      <c r="I115" s="127" t="str">
        <f t="shared" si="4"/>
        <v/>
      </c>
      <c r="J115" s="133" t="str">
        <f t="shared" si="6"/>
        <v/>
      </c>
      <c r="L115" s="4" t="str">
        <f t="shared" si="5"/>
        <v/>
      </c>
    </row>
    <row r="116" spans="1:12">
      <c r="A116" s="59" t="s">
        <v>118</v>
      </c>
      <c r="B116" s="60">
        <v>2013</v>
      </c>
      <c r="C116" s="61" t="s">
        <v>60</v>
      </c>
      <c r="D116" s="118">
        <v>-573</v>
      </c>
      <c r="E116" s="118">
        <v>833</v>
      </c>
      <c r="F116" s="118">
        <v>28</v>
      </c>
      <c r="G116" s="118">
        <v>232</v>
      </c>
      <c r="H116" s="119" t="s">
        <v>57</v>
      </c>
      <c r="I116" s="127" t="str">
        <f t="shared" si="4"/>
        <v/>
      </c>
      <c r="J116" s="133" t="str">
        <f t="shared" si="6"/>
        <v/>
      </c>
      <c r="L116" s="4" t="str">
        <f t="shared" si="5"/>
        <v/>
      </c>
    </row>
    <row r="117" spans="1:12">
      <c r="A117" s="64" t="s">
        <v>119</v>
      </c>
      <c r="B117" s="60">
        <v>2014</v>
      </c>
      <c r="C117" s="44" t="s">
        <v>62</v>
      </c>
      <c r="D117" s="118">
        <v>-429</v>
      </c>
      <c r="E117" s="118">
        <v>614</v>
      </c>
      <c r="F117" s="118">
        <v>20</v>
      </c>
      <c r="G117" s="118">
        <v>165</v>
      </c>
      <c r="H117" s="119" t="s">
        <v>57</v>
      </c>
      <c r="I117" s="127" t="str">
        <f t="shared" si="4"/>
        <v/>
      </c>
      <c r="J117" s="133" t="str">
        <f t="shared" si="6"/>
        <v/>
      </c>
      <c r="L117" s="4" t="str">
        <f t="shared" si="5"/>
        <v/>
      </c>
    </row>
    <row r="118" spans="1:12">
      <c r="A118" s="54"/>
      <c r="B118" s="60">
        <v>2013</v>
      </c>
      <c r="C118" s="61" t="s">
        <v>53</v>
      </c>
      <c r="D118" s="118">
        <v>-25080</v>
      </c>
      <c r="E118" s="118">
        <v>36447</v>
      </c>
      <c r="F118" s="118">
        <v>1218</v>
      </c>
      <c r="G118" s="118">
        <v>10148</v>
      </c>
      <c r="H118" s="119" t="s">
        <v>57</v>
      </c>
      <c r="I118" s="127" t="str">
        <f t="shared" si="4"/>
        <v/>
      </c>
      <c r="J118" s="133" t="str">
        <f t="shared" si="6"/>
        <v/>
      </c>
      <c r="L118" s="4" t="str">
        <f t="shared" si="5"/>
        <v/>
      </c>
    </row>
    <row r="119" spans="1:12">
      <c r="A119" s="54"/>
      <c r="B119" s="60">
        <v>2014</v>
      </c>
      <c r="C119" s="65"/>
      <c r="D119" s="118">
        <v>-18429</v>
      </c>
      <c r="E119" s="118">
        <v>26388</v>
      </c>
      <c r="F119" s="118">
        <v>863</v>
      </c>
      <c r="G119" s="118">
        <v>7096</v>
      </c>
      <c r="H119" s="119" t="s">
        <v>57</v>
      </c>
      <c r="I119" s="127">
        <f t="shared" si="4"/>
        <v>7959</v>
      </c>
      <c r="J119" s="133">
        <f t="shared" si="6"/>
        <v>7096</v>
      </c>
      <c r="K119" s="4" t="s">
        <v>16</v>
      </c>
      <c r="L119" s="4" t="str">
        <f t="shared" si="5"/>
        <v>Other Industries - Before Adjustement</v>
      </c>
    </row>
    <row r="120" spans="1:12">
      <c r="A120" s="54"/>
      <c r="B120" s="55"/>
      <c r="C120" s="77"/>
      <c r="D120" s="78"/>
      <c r="E120" s="78"/>
      <c r="F120" s="78"/>
      <c r="G120" s="78"/>
      <c r="H120" s="79"/>
      <c r="I120" s="127" t="str">
        <f t="shared" si="4"/>
        <v/>
      </c>
      <c r="J120" s="133" t="str">
        <f t="shared" si="6"/>
        <v/>
      </c>
      <c r="L120" s="4" t="str">
        <f t="shared" si="5"/>
        <v/>
      </c>
    </row>
    <row r="121" spans="1:12">
      <c r="A121" s="59" t="s">
        <v>120</v>
      </c>
      <c r="B121" s="60">
        <v>2013</v>
      </c>
      <c r="C121" s="61" t="s">
        <v>60</v>
      </c>
      <c r="D121" s="118">
        <v>-2590</v>
      </c>
      <c r="E121" s="118">
        <v>3452</v>
      </c>
      <c r="F121" s="118">
        <v>368</v>
      </c>
      <c r="G121" s="118">
        <v>494</v>
      </c>
      <c r="H121" s="119" t="s">
        <v>57</v>
      </c>
      <c r="I121" s="127" t="str">
        <f t="shared" si="4"/>
        <v/>
      </c>
      <c r="J121" s="133" t="str">
        <f t="shared" si="6"/>
        <v/>
      </c>
      <c r="L121" s="4" t="str">
        <f t="shared" si="5"/>
        <v/>
      </c>
    </row>
    <row r="122" spans="1:12">
      <c r="A122" s="64" t="s">
        <v>121</v>
      </c>
      <c r="B122" s="60">
        <v>2014</v>
      </c>
      <c r="C122" s="44" t="s">
        <v>62</v>
      </c>
      <c r="D122" s="118">
        <v>-2912</v>
      </c>
      <c r="E122" s="118">
        <v>3659</v>
      </c>
      <c r="F122" s="118">
        <v>288</v>
      </c>
      <c r="G122" s="118">
        <v>459</v>
      </c>
      <c r="H122" s="119" t="s">
        <v>57</v>
      </c>
      <c r="I122" s="127" t="str">
        <f t="shared" si="4"/>
        <v/>
      </c>
      <c r="J122" s="133" t="str">
        <f t="shared" si="6"/>
        <v/>
      </c>
      <c r="L122" s="4" t="str">
        <f t="shared" si="5"/>
        <v/>
      </c>
    </row>
    <row r="123" spans="1:12">
      <c r="A123" s="59"/>
      <c r="B123" s="60">
        <v>2013</v>
      </c>
      <c r="C123" s="61" t="s">
        <v>53</v>
      </c>
      <c r="D123" s="118">
        <v>-105552</v>
      </c>
      <c r="E123" s="118">
        <v>140770</v>
      </c>
      <c r="F123" s="118">
        <v>15068</v>
      </c>
      <c r="G123" s="118">
        <v>20150</v>
      </c>
      <c r="H123" s="119" t="s">
        <v>57</v>
      </c>
      <c r="I123" s="127" t="str">
        <f t="shared" si="4"/>
        <v/>
      </c>
      <c r="J123" s="133" t="str">
        <f t="shared" si="6"/>
        <v/>
      </c>
      <c r="L123" s="4" t="str">
        <f t="shared" si="5"/>
        <v/>
      </c>
    </row>
    <row r="124" spans="1:12">
      <c r="A124" s="59"/>
      <c r="B124" s="60">
        <v>2014</v>
      </c>
      <c r="C124" s="65"/>
      <c r="D124" s="118">
        <v>-118735</v>
      </c>
      <c r="E124" s="118">
        <v>149138</v>
      </c>
      <c r="F124" s="118">
        <v>11711</v>
      </c>
      <c r="G124" s="118">
        <v>18692</v>
      </c>
      <c r="H124" s="119" t="s">
        <v>57</v>
      </c>
      <c r="I124" s="127">
        <f t="shared" si="4"/>
        <v>30403</v>
      </c>
      <c r="J124" s="133">
        <f t="shared" si="6"/>
        <v>18692</v>
      </c>
      <c r="K124" s="4" t="s">
        <v>16</v>
      </c>
      <c r="L124" s="4" t="str">
        <f t="shared" si="5"/>
        <v>Other Industries - Before Adjustement</v>
      </c>
    </row>
    <row r="125" spans="1:12">
      <c r="A125" s="59"/>
      <c r="B125" s="60"/>
      <c r="C125" s="65"/>
      <c r="D125" s="78"/>
      <c r="E125" s="78"/>
      <c r="F125" s="78"/>
      <c r="G125" s="78"/>
      <c r="H125" s="79"/>
      <c r="I125" s="127" t="str">
        <f t="shared" si="4"/>
        <v/>
      </c>
      <c r="J125" s="133" t="str">
        <f t="shared" si="6"/>
        <v/>
      </c>
      <c r="L125" s="4" t="str">
        <f t="shared" si="5"/>
        <v/>
      </c>
    </row>
    <row r="126" spans="1:12">
      <c r="A126" s="59" t="s">
        <v>122</v>
      </c>
      <c r="B126" s="60">
        <v>2013</v>
      </c>
      <c r="C126" s="61" t="s">
        <v>60</v>
      </c>
      <c r="D126" s="118">
        <v>-81</v>
      </c>
      <c r="E126" s="118">
        <v>425</v>
      </c>
      <c r="F126" s="118">
        <v>50</v>
      </c>
      <c r="G126" s="118">
        <v>294</v>
      </c>
      <c r="H126" s="119">
        <v>293</v>
      </c>
      <c r="I126" s="127" t="str">
        <f t="shared" si="4"/>
        <v/>
      </c>
      <c r="J126" s="133" t="str">
        <f t="shared" si="6"/>
        <v/>
      </c>
      <c r="L126" s="4" t="str">
        <f t="shared" si="5"/>
        <v/>
      </c>
    </row>
    <row r="127" spans="1:12">
      <c r="A127" s="59" t="s">
        <v>123</v>
      </c>
      <c r="B127" s="60">
        <v>2014</v>
      </c>
      <c r="C127" s="44" t="s">
        <v>62</v>
      </c>
      <c r="D127" s="118">
        <v>199</v>
      </c>
      <c r="E127" s="118">
        <v>197</v>
      </c>
      <c r="F127" s="118">
        <v>76</v>
      </c>
      <c r="G127" s="118">
        <v>320</v>
      </c>
      <c r="H127" s="119">
        <v>320</v>
      </c>
      <c r="I127" s="127" t="str">
        <f t="shared" si="4"/>
        <v/>
      </c>
      <c r="J127" s="133" t="str">
        <f t="shared" si="6"/>
        <v/>
      </c>
      <c r="L127" s="4" t="str">
        <f t="shared" si="5"/>
        <v/>
      </c>
    </row>
    <row r="128" spans="1:12">
      <c r="A128" s="59" t="s">
        <v>55</v>
      </c>
      <c r="B128" s="60">
        <v>2013</v>
      </c>
      <c r="C128" s="61" t="s">
        <v>53</v>
      </c>
      <c r="D128" s="118">
        <v>-3248</v>
      </c>
      <c r="E128" s="118">
        <v>17083</v>
      </c>
      <c r="F128" s="118">
        <v>2024</v>
      </c>
      <c r="G128" s="118">
        <v>11811</v>
      </c>
      <c r="H128" s="119">
        <v>11794</v>
      </c>
      <c r="I128" s="127" t="str">
        <f t="shared" si="4"/>
        <v/>
      </c>
      <c r="J128" s="133" t="str">
        <f t="shared" si="6"/>
        <v/>
      </c>
      <c r="L128" s="4" t="str">
        <f t="shared" si="5"/>
        <v/>
      </c>
    </row>
    <row r="129" spans="1:12">
      <c r="A129" s="59" t="s">
        <v>55</v>
      </c>
      <c r="B129" s="60">
        <v>2014</v>
      </c>
      <c r="C129" s="65"/>
      <c r="D129" s="118">
        <v>7988</v>
      </c>
      <c r="E129" s="118">
        <v>7932</v>
      </c>
      <c r="F129" s="118">
        <v>3061</v>
      </c>
      <c r="G129" s="118">
        <v>12859</v>
      </c>
      <c r="H129" s="119">
        <v>12859</v>
      </c>
      <c r="I129" s="127">
        <f t="shared" si="4"/>
        <v>15920</v>
      </c>
      <c r="J129" s="133">
        <f t="shared" si="6"/>
        <v>12859</v>
      </c>
      <c r="K129" s="4" t="s">
        <v>18</v>
      </c>
      <c r="L129" s="4" t="str">
        <f t="shared" si="5"/>
        <v>Other Industries - Before Adjustement</v>
      </c>
    </row>
    <row r="130" spans="1:12">
      <c r="A130" s="59" t="s">
        <v>124</v>
      </c>
      <c r="B130" s="60">
        <v>2013</v>
      </c>
      <c r="C130" s="61" t="s">
        <v>53</v>
      </c>
      <c r="D130" s="118">
        <v>-99921</v>
      </c>
      <c r="E130" s="118">
        <v>181315</v>
      </c>
      <c r="F130" s="118">
        <v>636</v>
      </c>
      <c r="G130" s="118">
        <v>80757</v>
      </c>
      <c r="H130" s="119">
        <v>64516</v>
      </c>
      <c r="I130" s="127" t="str">
        <f t="shared" si="4"/>
        <v/>
      </c>
      <c r="J130" s="133" t="str">
        <f t="shared" si="6"/>
        <v/>
      </c>
      <c r="L130" s="4" t="str">
        <f t="shared" si="5"/>
        <v/>
      </c>
    </row>
    <row r="131" spans="1:12">
      <c r="A131" s="59" t="s">
        <v>125</v>
      </c>
      <c r="B131" s="60">
        <v>2014</v>
      </c>
      <c r="C131" s="70"/>
      <c r="D131" s="118">
        <v>-114481</v>
      </c>
      <c r="E131" s="118">
        <v>197083</v>
      </c>
      <c r="F131" s="118" t="s">
        <v>57</v>
      </c>
      <c r="G131" s="118">
        <v>82602</v>
      </c>
      <c r="H131" s="119">
        <v>78845</v>
      </c>
      <c r="I131" s="127">
        <f t="shared" si="4"/>
        <v>82602</v>
      </c>
      <c r="J131" s="133">
        <f t="shared" si="6"/>
        <v>82602</v>
      </c>
      <c r="K131" s="4" t="s">
        <v>18</v>
      </c>
      <c r="L131" s="4" t="str">
        <f t="shared" si="5"/>
        <v>Other Industries - Before Adjustement</v>
      </c>
    </row>
    <row r="132" spans="1:12">
      <c r="A132" s="59"/>
      <c r="B132" s="60"/>
      <c r="C132" s="70"/>
      <c r="D132" s="118"/>
      <c r="E132" s="118"/>
      <c r="F132" s="118"/>
      <c r="G132" s="118"/>
      <c r="H132" s="119"/>
      <c r="I132" s="127" t="str">
        <f t="shared" si="4"/>
        <v/>
      </c>
      <c r="J132" s="133" t="str">
        <f t="shared" si="6"/>
        <v/>
      </c>
      <c r="L132" s="4" t="str">
        <f t="shared" si="5"/>
        <v/>
      </c>
    </row>
    <row r="133" spans="1:12">
      <c r="A133" s="59" t="s">
        <v>126</v>
      </c>
      <c r="B133" s="60">
        <v>2013</v>
      </c>
      <c r="C133" s="61" t="s">
        <v>60</v>
      </c>
      <c r="D133" s="118">
        <v>0</v>
      </c>
      <c r="E133" s="118">
        <v>922</v>
      </c>
      <c r="F133" s="118">
        <v>37</v>
      </c>
      <c r="G133" s="118">
        <v>885</v>
      </c>
      <c r="H133" s="119" t="s">
        <v>57</v>
      </c>
      <c r="I133" s="127" t="str">
        <f t="shared" si="4"/>
        <v/>
      </c>
      <c r="J133" s="133" t="str">
        <f t="shared" si="6"/>
        <v/>
      </c>
      <c r="L133" s="4" t="str">
        <f t="shared" si="5"/>
        <v/>
      </c>
    </row>
    <row r="134" spans="1:12">
      <c r="A134" s="69" t="s">
        <v>127</v>
      </c>
      <c r="B134" s="60">
        <v>2014</v>
      </c>
      <c r="C134" s="44" t="s">
        <v>62</v>
      </c>
      <c r="D134" s="118" t="s">
        <v>57</v>
      </c>
      <c r="E134" s="118">
        <v>603</v>
      </c>
      <c r="F134" s="118">
        <v>26</v>
      </c>
      <c r="G134" s="118">
        <v>577</v>
      </c>
      <c r="H134" s="119" t="s">
        <v>57</v>
      </c>
      <c r="I134" s="127" t="str">
        <f t="shared" si="4"/>
        <v/>
      </c>
      <c r="J134" s="133" t="str">
        <f t="shared" si="6"/>
        <v/>
      </c>
      <c r="L134" s="4" t="str">
        <f t="shared" si="5"/>
        <v/>
      </c>
    </row>
    <row r="135" spans="1:12">
      <c r="A135" s="69" t="s">
        <v>55</v>
      </c>
      <c r="B135" s="60">
        <v>2013</v>
      </c>
      <c r="C135" s="61" t="s">
        <v>53</v>
      </c>
      <c r="D135" s="118">
        <v>0</v>
      </c>
      <c r="E135" s="118">
        <v>44399</v>
      </c>
      <c r="F135" s="118">
        <v>1772</v>
      </c>
      <c r="G135" s="118">
        <v>42627</v>
      </c>
      <c r="H135" s="119" t="s">
        <v>57</v>
      </c>
      <c r="I135" s="127" t="str">
        <f t="shared" si="4"/>
        <v/>
      </c>
      <c r="J135" s="133" t="str">
        <f t="shared" si="6"/>
        <v/>
      </c>
      <c r="L135" s="4" t="str">
        <f t="shared" si="5"/>
        <v/>
      </c>
    </row>
    <row r="136" spans="1:12">
      <c r="A136" s="69" t="s">
        <v>55</v>
      </c>
      <c r="B136" s="60">
        <v>2014</v>
      </c>
      <c r="C136" s="61"/>
      <c r="D136" s="118">
        <v>0</v>
      </c>
      <c r="E136" s="118">
        <v>29028</v>
      </c>
      <c r="F136" s="118">
        <v>1255</v>
      </c>
      <c r="G136" s="118">
        <v>27773</v>
      </c>
      <c r="H136" s="119" t="s">
        <v>57</v>
      </c>
      <c r="I136" s="127">
        <f t="shared" si="4"/>
        <v>29028</v>
      </c>
      <c r="J136" s="133">
        <f t="shared" si="6"/>
        <v>27773</v>
      </c>
      <c r="K136" s="4" t="s">
        <v>15</v>
      </c>
      <c r="L136" s="4" t="str">
        <f t="shared" si="5"/>
        <v>Other Industries - Before Adjustement</v>
      </c>
    </row>
    <row r="137" spans="1:12">
      <c r="A137" s="59" t="s">
        <v>128</v>
      </c>
      <c r="B137" s="60">
        <v>2013</v>
      </c>
      <c r="C137" s="61" t="s">
        <v>129</v>
      </c>
      <c r="D137" s="118">
        <v>-33</v>
      </c>
      <c r="E137" s="118">
        <v>4089</v>
      </c>
      <c r="F137" s="118">
        <v>987</v>
      </c>
      <c r="G137" s="118">
        <v>3069</v>
      </c>
      <c r="H137" s="119" t="s">
        <v>57</v>
      </c>
      <c r="I137" s="127" t="str">
        <f t="shared" si="4"/>
        <v/>
      </c>
      <c r="J137" s="133" t="str">
        <f t="shared" si="6"/>
        <v/>
      </c>
      <c r="L137" s="4" t="str">
        <f t="shared" si="5"/>
        <v/>
      </c>
    </row>
    <row r="138" spans="1:12">
      <c r="A138" s="49" t="s">
        <v>130</v>
      </c>
      <c r="B138" s="60">
        <v>2014</v>
      </c>
      <c r="C138" s="61" t="s">
        <v>131</v>
      </c>
      <c r="D138" s="118">
        <v>0</v>
      </c>
      <c r="E138" s="118">
        <v>4173</v>
      </c>
      <c r="F138" s="118">
        <v>1029</v>
      </c>
      <c r="G138" s="118">
        <v>3143</v>
      </c>
      <c r="H138" s="119" t="s">
        <v>57</v>
      </c>
      <c r="I138" s="127" t="str">
        <f t="shared" si="4"/>
        <v/>
      </c>
      <c r="J138" s="133" t="str">
        <f t="shared" si="6"/>
        <v/>
      </c>
      <c r="L138" s="4" t="str">
        <f t="shared" si="5"/>
        <v/>
      </c>
    </row>
    <row r="139" spans="1:12">
      <c r="A139" s="59" t="s">
        <v>55</v>
      </c>
      <c r="B139" s="60">
        <v>2013</v>
      </c>
      <c r="C139" s="61" t="s">
        <v>53</v>
      </c>
      <c r="D139" s="118">
        <v>-533</v>
      </c>
      <c r="E139" s="118">
        <v>69013</v>
      </c>
      <c r="F139" s="118">
        <v>17333</v>
      </c>
      <c r="G139" s="118">
        <v>51146</v>
      </c>
      <c r="H139" s="119" t="s">
        <v>57</v>
      </c>
      <c r="I139" s="127" t="str">
        <f t="shared" si="4"/>
        <v/>
      </c>
      <c r="J139" s="133" t="str">
        <f t="shared" si="6"/>
        <v/>
      </c>
      <c r="L139" s="4" t="str">
        <f t="shared" si="5"/>
        <v/>
      </c>
    </row>
    <row r="140" spans="1:12">
      <c r="A140" s="59" t="s">
        <v>55</v>
      </c>
      <c r="B140" s="60">
        <v>2014</v>
      </c>
      <c r="C140" s="65"/>
      <c r="D140" s="118">
        <v>0</v>
      </c>
      <c r="E140" s="118">
        <v>69945</v>
      </c>
      <c r="F140" s="118">
        <v>17790</v>
      </c>
      <c r="G140" s="118">
        <v>52155</v>
      </c>
      <c r="H140" s="119" t="s">
        <v>57</v>
      </c>
      <c r="I140" s="127">
        <f t="shared" si="4"/>
        <v>69945</v>
      </c>
      <c r="J140" s="133">
        <f t="shared" si="6"/>
        <v>52155</v>
      </c>
      <c r="K140" s="4" t="s">
        <v>15</v>
      </c>
      <c r="L140" s="4" t="str">
        <f t="shared" si="5"/>
        <v>Other Industries - Before Adjustement</v>
      </c>
    </row>
    <row r="141" spans="1:12">
      <c r="A141" s="59" t="s">
        <v>132</v>
      </c>
      <c r="B141" s="60">
        <v>2013</v>
      </c>
      <c r="C141" s="61" t="s">
        <v>129</v>
      </c>
      <c r="D141" s="118">
        <v>0</v>
      </c>
      <c r="E141" s="118">
        <v>6707</v>
      </c>
      <c r="F141" s="118">
        <v>3485</v>
      </c>
      <c r="G141" s="118">
        <v>3222</v>
      </c>
      <c r="H141" s="119" t="s">
        <v>57</v>
      </c>
      <c r="I141" s="127" t="str">
        <f t="shared" si="4"/>
        <v/>
      </c>
      <c r="J141" s="133" t="str">
        <f t="shared" si="6"/>
        <v/>
      </c>
      <c r="L141" s="4" t="str">
        <f t="shared" si="5"/>
        <v/>
      </c>
    </row>
    <row r="142" spans="1:12">
      <c r="A142" s="69" t="s">
        <v>133</v>
      </c>
      <c r="B142" s="60">
        <v>2014</v>
      </c>
      <c r="C142" s="61" t="s">
        <v>131</v>
      </c>
      <c r="D142" s="118">
        <v>0</v>
      </c>
      <c r="E142" s="118">
        <v>7679</v>
      </c>
      <c r="F142" s="118">
        <v>4135</v>
      </c>
      <c r="G142" s="118">
        <v>3544</v>
      </c>
      <c r="H142" s="119" t="s">
        <v>57</v>
      </c>
      <c r="I142" s="127" t="str">
        <f t="shared" si="4"/>
        <v/>
      </c>
      <c r="J142" s="133" t="str">
        <f t="shared" si="6"/>
        <v/>
      </c>
      <c r="L142" s="4" t="str">
        <f t="shared" si="5"/>
        <v/>
      </c>
    </row>
    <row r="143" spans="1:12">
      <c r="A143" s="69" t="s">
        <v>55</v>
      </c>
      <c r="B143" s="60">
        <v>2013</v>
      </c>
      <c r="C143" s="61" t="s">
        <v>53</v>
      </c>
      <c r="D143" s="118">
        <v>0</v>
      </c>
      <c r="E143" s="118">
        <v>22530</v>
      </c>
      <c r="F143" s="118">
        <v>11729</v>
      </c>
      <c r="G143" s="118">
        <v>10801</v>
      </c>
      <c r="H143" s="119" t="s">
        <v>57</v>
      </c>
      <c r="I143" s="127" t="str">
        <f t="shared" si="4"/>
        <v/>
      </c>
      <c r="J143" s="133" t="str">
        <f t="shared" si="6"/>
        <v/>
      </c>
      <c r="L143" s="4" t="str">
        <f t="shared" si="5"/>
        <v/>
      </c>
    </row>
    <row r="144" spans="1:12">
      <c r="A144" s="69" t="s">
        <v>55</v>
      </c>
      <c r="B144" s="60">
        <v>2014</v>
      </c>
      <c r="C144" s="70"/>
      <c r="D144" s="118" t="s">
        <v>57</v>
      </c>
      <c r="E144" s="118">
        <v>25802</v>
      </c>
      <c r="F144" s="118">
        <v>13937</v>
      </c>
      <c r="G144" s="118">
        <v>11865</v>
      </c>
      <c r="H144" s="119" t="s">
        <v>57</v>
      </c>
      <c r="I144" s="127">
        <f t="shared" si="4"/>
        <v>25802</v>
      </c>
      <c r="J144" s="133">
        <f t="shared" si="6"/>
        <v>11865</v>
      </c>
      <c r="K144" s="4" t="s">
        <v>15</v>
      </c>
      <c r="L144" s="4" t="str">
        <f t="shared" si="5"/>
        <v>Other Industries - Before Adjustement</v>
      </c>
    </row>
    <row r="145" spans="1:12">
      <c r="A145" s="59" t="s">
        <v>134</v>
      </c>
      <c r="B145" s="60">
        <v>2013</v>
      </c>
      <c r="C145" s="61" t="s">
        <v>135</v>
      </c>
      <c r="D145" s="118">
        <v>-88261</v>
      </c>
      <c r="E145" s="118">
        <v>163952</v>
      </c>
      <c r="F145" s="118">
        <v>830</v>
      </c>
      <c r="G145" s="118">
        <v>74861</v>
      </c>
      <c r="H145" s="119" t="s">
        <v>57</v>
      </c>
      <c r="I145" s="127" t="str">
        <f t="shared" ref="I145:I158" si="7">IFERROR(IF(K145="","",IF(F145="–",0,F145)+IF(G145="–",0,G145)),"")</f>
        <v/>
      </c>
      <c r="J145" s="133" t="str">
        <f t="shared" si="6"/>
        <v/>
      </c>
      <c r="L145" s="4" t="str">
        <f t="shared" ref="L145:L161" si="8">IF(K145="","","Other Industries - Before Adjustement")</f>
        <v/>
      </c>
    </row>
    <row r="146" spans="1:12">
      <c r="A146" s="59" t="s">
        <v>136</v>
      </c>
      <c r="B146" s="60">
        <v>2014</v>
      </c>
      <c r="C146" s="61"/>
      <c r="D146" s="118">
        <v>-82629</v>
      </c>
      <c r="E146" s="118">
        <v>158024</v>
      </c>
      <c r="F146" s="118">
        <v>822</v>
      </c>
      <c r="G146" s="118">
        <v>74573</v>
      </c>
      <c r="H146" s="119" t="s">
        <v>57</v>
      </c>
      <c r="I146" s="127" t="str">
        <f t="shared" si="7"/>
        <v/>
      </c>
      <c r="J146" s="133" t="str">
        <f t="shared" si="6"/>
        <v/>
      </c>
      <c r="L146" s="4" t="str">
        <f t="shared" si="8"/>
        <v/>
      </c>
    </row>
    <row r="147" spans="1:12">
      <c r="A147" s="59" t="s">
        <v>55</v>
      </c>
      <c r="B147" s="60">
        <v>2013</v>
      </c>
      <c r="C147" s="61" t="s">
        <v>53</v>
      </c>
      <c r="D147" s="118">
        <v>-317739</v>
      </c>
      <c r="E147" s="118">
        <v>590228</v>
      </c>
      <c r="F147" s="118">
        <v>2990</v>
      </c>
      <c r="G147" s="118">
        <v>269500</v>
      </c>
      <c r="H147" s="119" t="s">
        <v>57</v>
      </c>
      <c r="I147" s="127" t="str">
        <f t="shared" si="7"/>
        <v/>
      </c>
      <c r="J147" s="133" t="str">
        <f t="shared" si="6"/>
        <v/>
      </c>
      <c r="L147" s="4" t="str">
        <f t="shared" si="8"/>
        <v/>
      </c>
    </row>
    <row r="148" spans="1:12">
      <c r="A148" s="59" t="s">
        <v>55</v>
      </c>
      <c r="B148" s="60">
        <v>2014</v>
      </c>
      <c r="C148" s="65"/>
      <c r="D148" s="118">
        <v>-297466</v>
      </c>
      <c r="E148" s="118">
        <v>568887</v>
      </c>
      <c r="F148" s="118">
        <v>2959</v>
      </c>
      <c r="G148" s="118">
        <v>268462</v>
      </c>
      <c r="H148" s="119" t="s">
        <v>57</v>
      </c>
      <c r="I148" s="127">
        <f t="shared" si="7"/>
        <v>271421</v>
      </c>
      <c r="J148" s="133">
        <f t="shared" ref="J148:J158" si="9">IF(I148="","",G148-IF(H148="–",0,))</f>
        <v>268462</v>
      </c>
      <c r="K148" s="4" t="s">
        <v>14</v>
      </c>
      <c r="L148" s="4" t="str">
        <f t="shared" si="8"/>
        <v>Other Industries - Before Adjustement</v>
      </c>
    </row>
    <row r="149" spans="1:12">
      <c r="A149" s="59" t="s">
        <v>137</v>
      </c>
      <c r="B149" s="60">
        <v>2013</v>
      </c>
      <c r="C149" s="61" t="s">
        <v>53</v>
      </c>
      <c r="D149" s="118">
        <v>-220798</v>
      </c>
      <c r="E149" s="118">
        <v>302496</v>
      </c>
      <c r="F149" s="118">
        <v>964</v>
      </c>
      <c r="G149" s="118">
        <v>80735</v>
      </c>
      <c r="H149" s="119" t="s">
        <v>57</v>
      </c>
      <c r="I149" s="127" t="str">
        <f t="shared" si="7"/>
        <v/>
      </c>
      <c r="J149" s="133" t="str">
        <f t="shared" si="9"/>
        <v/>
      </c>
      <c r="L149" s="4" t="str">
        <f t="shared" si="8"/>
        <v/>
      </c>
    </row>
    <row r="150" spans="1:12">
      <c r="A150" s="47" t="s">
        <v>138</v>
      </c>
      <c r="B150" s="60">
        <v>2014</v>
      </c>
      <c r="C150" s="65"/>
      <c r="D150" s="118">
        <v>-200383</v>
      </c>
      <c r="E150" s="118">
        <v>277686</v>
      </c>
      <c r="F150" s="118">
        <v>770</v>
      </c>
      <c r="G150" s="118">
        <v>76533</v>
      </c>
      <c r="H150" s="119" t="s">
        <v>57</v>
      </c>
      <c r="I150" s="127">
        <f t="shared" si="7"/>
        <v>77303</v>
      </c>
      <c r="J150" s="133">
        <f t="shared" si="9"/>
        <v>76533</v>
      </c>
      <c r="K150" s="4" t="s">
        <v>19</v>
      </c>
      <c r="L150" s="4" t="str">
        <f t="shared" si="8"/>
        <v>Other Industries - Before Adjustement</v>
      </c>
    </row>
    <row r="151" spans="1:12">
      <c r="A151" s="59" t="s">
        <v>139</v>
      </c>
      <c r="B151" s="60">
        <v>2013</v>
      </c>
      <c r="C151" s="61" t="s">
        <v>53</v>
      </c>
      <c r="D151" s="118" t="s">
        <v>140</v>
      </c>
      <c r="E151" s="118">
        <v>128</v>
      </c>
      <c r="F151" s="118" t="s">
        <v>140</v>
      </c>
      <c r="G151" s="118" t="s">
        <v>140</v>
      </c>
      <c r="H151" s="119" t="s">
        <v>57</v>
      </c>
      <c r="I151" s="127" t="str">
        <f t="shared" si="7"/>
        <v/>
      </c>
      <c r="J151" s="133" t="str">
        <f t="shared" si="9"/>
        <v/>
      </c>
      <c r="L151" s="4" t="str">
        <f t="shared" si="8"/>
        <v/>
      </c>
    </row>
    <row r="152" spans="1:12">
      <c r="A152" s="64" t="s">
        <v>141</v>
      </c>
      <c r="B152" s="60">
        <v>2014</v>
      </c>
      <c r="C152" s="65"/>
      <c r="D152" s="118" t="s">
        <v>140</v>
      </c>
      <c r="E152" s="118">
        <v>76</v>
      </c>
      <c r="F152" s="118" t="s">
        <v>140</v>
      </c>
      <c r="G152" s="118" t="s">
        <v>140</v>
      </c>
      <c r="H152" s="119" t="s">
        <v>57</v>
      </c>
      <c r="I152" s="127" t="str">
        <f t="shared" si="7"/>
        <v/>
      </c>
      <c r="J152" s="133" t="str">
        <f t="shared" si="9"/>
        <v/>
      </c>
      <c r="L152" s="4" t="str">
        <f t="shared" si="8"/>
        <v/>
      </c>
    </row>
    <row r="153" spans="1:12">
      <c r="A153" s="59"/>
      <c r="B153" s="60"/>
      <c r="C153" s="65"/>
      <c r="D153" s="118"/>
      <c r="E153" s="118"/>
      <c r="F153" s="118"/>
      <c r="G153" s="118"/>
      <c r="H153" s="119"/>
      <c r="I153" s="127" t="str">
        <f t="shared" si="7"/>
        <v/>
      </c>
      <c r="J153" s="133" t="str">
        <f t="shared" si="9"/>
        <v/>
      </c>
      <c r="L153" s="4" t="str">
        <f t="shared" si="8"/>
        <v/>
      </c>
    </row>
    <row r="154" spans="1:12">
      <c r="A154" s="33" t="s">
        <v>142</v>
      </c>
      <c r="B154" s="34">
        <v>2013</v>
      </c>
      <c r="C154" s="35" t="s">
        <v>53</v>
      </c>
      <c r="D154" s="114" t="s">
        <v>57</v>
      </c>
      <c r="E154" s="114">
        <v>71923</v>
      </c>
      <c r="F154" s="114">
        <v>5307</v>
      </c>
      <c r="G154" s="114">
        <v>66616</v>
      </c>
      <c r="H154" s="115">
        <v>856</v>
      </c>
      <c r="I154" s="127" t="str">
        <f t="shared" si="7"/>
        <v/>
      </c>
      <c r="J154" s="133" t="str">
        <f t="shared" si="9"/>
        <v/>
      </c>
      <c r="L154" s="4" t="str">
        <f t="shared" si="8"/>
        <v/>
      </c>
    </row>
    <row r="155" spans="1:12">
      <c r="A155" s="67" t="s">
        <v>143</v>
      </c>
      <c r="B155" s="34">
        <v>2014</v>
      </c>
      <c r="C155" s="42"/>
      <c r="D155" s="114" t="s">
        <v>57</v>
      </c>
      <c r="E155" s="114">
        <v>73431</v>
      </c>
      <c r="F155" s="114">
        <v>5069</v>
      </c>
      <c r="G155" s="114">
        <v>68362</v>
      </c>
      <c r="H155" s="115">
        <v>544</v>
      </c>
      <c r="I155" s="127" t="str">
        <f t="shared" si="7"/>
        <v/>
      </c>
      <c r="J155" s="133" t="str">
        <f t="shared" si="9"/>
        <v/>
      </c>
      <c r="L155" s="4" t="str">
        <f t="shared" si="8"/>
        <v/>
      </c>
    </row>
    <row r="156" spans="1:12">
      <c r="A156" s="67"/>
      <c r="B156" s="60"/>
      <c r="C156" s="68"/>
      <c r="D156" s="118"/>
      <c r="E156" s="118"/>
      <c r="F156" s="118"/>
      <c r="G156" s="118"/>
      <c r="H156" s="119"/>
      <c r="I156" s="127" t="str">
        <f t="shared" si="7"/>
        <v/>
      </c>
      <c r="J156" s="133" t="str">
        <f t="shared" si="9"/>
        <v/>
      </c>
      <c r="L156" s="4" t="str">
        <f t="shared" si="8"/>
        <v/>
      </c>
    </row>
    <row r="157" spans="1:12">
      <c r="A157" s="59" t="s">
        <v>144</v>
      </c>
      <c r="B157" s="60">
        <v>2013</v>
      </c>
      <c r="C157" s="61" t="s">
        <v>53</v>
      </c>
      <c r="D157" s="118" t="s">
        <v>57</v>
      </c>
      <c r="E157" s="118">
        <v>18857</v>
      </c>
      <c r="F157" s="118">
        <v>5307</v>
      </c>
      <c r="G157" s="118">
        <v>13550</v>
      </c>
      <c r="H157" s="119">
        <v>856</v>
      </c>
      <c r="I157" s="127" t="str">
        <f t="shared" si="7"/>
        <v/>
      </c>
      <c r="J157" s="133" t="str">
        <f t="shared" si="9"/>
        <v/>
      </c>
      <c r="L157" s="4" t="str">
        <f t="shared" si="8"/>
        <v/>
      </c>
    </row>
    <row r="158" spans="1:12">
      <c r="A158" s="64" t="s">
        <v>145</v>
      </c>
      <c r="B158" s="60">
        <v>2014</v>
      </c>
      <c r="C158" s="65"/>
      <c r="D158" s="118" t="s">
        <v>57</v>
      </c>
      <c r="E158" s="118">
        <v>18221</v>
      </c>
      <c r="F158" s="118">
        <v>5069</v>
      </c>
      <c r="G158" s="118">
        <v>13151</v>
      </c>
      <c r="H158" s="119">
        <v>544</v>
      </c>
      <c r="I158" s="127">
        <f t="shared" si="7"/>
        <v>18220</v>
      </c>
      <c r="J158" s="133">
        <f t="shared" si="9"/>
        <v>13151</v>
      </c>
      <c r="K158" s="4" t="s">
        <v>15</v>
      </c>
      <c r="L158" s="4" t="str">
        <f t="shared" si="8"/>
        <v>Other Industries - Before Adjustement</v>
      </c>
    </row>
    <row r="159" spans="1:12">
      <c r="A159" s="59"/>
      <c r="B159" s="60"/>
      <c r="C159" s="65"/>
      <c r="D159" s="118"/>
      <c r="E159" s="118"/>
      <c r="F159" s="118"/>
      <c r="G159" s="118"/>
      <c r="H159" s="119"/>
      <c r="I159" s="127" t="str">
        <f t="shared" ref="I159:I161" si="10">IFERROR(IF(K159="","",IF(F159="–",0,F159)+IF(G159="–",0,G159)),"")</f>
        <v/>
      </c>
      <c r="J159" s="133" t="str">
        <f t="shared" ref="J159:J161" si="11">IF(I159="","",G159-IF(H159="–",0,))</f>
        <v/>
      </c>
      <c r="L159" s="4" t="str">
        <f t="shared" si="8"/>
        <v/>
      </c>
    </row>
    <row r="160" spans="1:12">
      <c r="A160" s="59" t="s">
        <v>146</v>
      </c>
      <c r="B160" s="60">
        <v>2013</v>
      </c>
      <c r="C160" s="61" t="s">
        <v>53</v>
      </c>
      <c r="D160" s="118" t="s">
        <v>57</v>
      </c>
      <c r="E160" s="118">
        <v>53066</v>
      </c>
      <c r="F160" s="118" t="s">
        <v>57</v>
      </c>
      <c r="G160" s="118">
        <v>53066</v>
      </c>
      <c r="H160" s="119" t="s">
        <v>57</v>
      </c>
      <c r="I160" s="127" t="str">
        <f t="shared" si="10"/>
        <v/>
      </c>
      <c r="J160" s="133" t="str">
        <f t="shared" si="11"/>
        <v/>
      </c>
      <c r="L160" s="4" t="str">
        <f t="shared" si="8"/>
        <v/>
      </c>
    </row>
    <row r="161" spans="1:12">
      <c r="A161" s="82" t="s">
        <v>147</v>
      </c>
      <c r="B161" s="60">
        <v>2014</v>
      </c>
      <c r="C161" s="65"/>
      <c r="D161" s="118" t="s">
        <v>57</v>
      </c>
      <c r="E161" s="118">
        <v>55210</v>
      </c>
      <c r="F161" s="118" t="s">
        <v>57</v>
      </c>
      <c r="G161" s="118">
        <v>55210</v>
      </c>
      <c r="H161" s="119" t="s">
        <v>57</v>
      </c>
      <c r="I161" s="127">
        <f t="shared" si="10"/>
        <v>55210</v>
      </c>
      <c r="J161" s="133">
        <f t="shared" si="11"/>
        <v>55210</v>
      </c>
      <c r="K161" s="4" t="s">
        <v>19</v>
      </c>
      <c r="L161" s="4" t="str">
        <f t="shared" si="8"/>
        <v>Other Industries - Before Adjustement</v>
      </c>
    </row>
    <row r="162" spans="1:12">
      <c r="A162" s="83"/>
      <c r="B162" s="52"/>
      <c r="C162" s="51"/>
      <c r="D162" s="53"/>
      <c r="E162" s="53"/>
      <c r="F162" s="53"/>
      <c r="G162" s="84"/>
      <c r="H162" s="53"/>
      <c r="I162" s="53"/>
      <c r="J162" s="134"/>
    </row>
    <row r="163" spans="1:12">
      <c r="A163" s="83"/>
      <c r="B163" s="52"/>
      <c r="C163" s="51"/>
      <c r="D163" s="53"/>
      <c r="E163" s="53"/>
      <c r="F163" s="53"/>
      <c r="G163" s="53"/>
      <c r="H163" s="53"/>
      <c r="I163" s="53"/>
      <c r="J163" s="134"/>
    </row>
    <row r="164" spans="1:12">
      <c r="A164" s="83"/>
      <c r="B164" s="52"/>
      <c r="C164" s="51"/>
      <c r="D164" s="53"/>
      <c r="E164" s="53"/>
      <c r="F164" s="53"/>
      <c r="G164" s="53"/>
      <c r="H164" s="53"/>
      <c r="I164" s="84"/>
      <c r="J164" s="135"/>
    </row>
    <row r="165" spans="1:12">
      <c r="A165" s="83"/>
      <c r="B165" s="52"/>
      <c r="C165" s="51"/>
      <c r="D165" s="84"/>
      <c r="E165" s="84"/>
      <c r="F165" s="84"/>
      <c r="G165" s="84"/>
      <c r="H165" s="84"/>
      <c r="I165" s="84"/>
      <c r="J165" s="135"/>
    </row>
    <row r="166" spans="1:12">
      <c r="A166" s="83"/>
      <c r="B166" s="52"/>
      <c r="C166" s="51"/>
      <c r="D166" s="84"/>
      <c r="E166" s="84"/>
      <c r="F166" s="84"/>
      <c r="G166" s="84"/>
      <c r="H166" s="84"/>
      <c r="I166" s="84"/>
      <c r="J166" s="135"/>
    </row>
    <row r="167" spans="1:12">
      <c r="A167" s="83"/>
      <c r="B167" s="52"/>
      <c r="C167" s="51"/>
      <c r="D167" s="84"/>
      <c r="E167" s="84"/>
      <c r="F167" s="84"/>
      <c r="G167" s="84"/>
      <c r="H167" s="84"/>
      <c r="I167" s="84"/>
      <c r="J167" s="135"/>
    </row>
    <row r="168" spans="1:12">
      <c r="D168" s="86"/>
      <c r="E168" s="86"/>
      <c r="F168" s="86"/>
      <c r="G168" s="86"/>
      <c r="H168" s="86"/>
      <c r="I168" s="86"/>
      <c r="J168" s="136"/>
    </row>
    <row r="169" spans="1:12">
      <c r="D169" s="86"/>
      <c r="E169" s="86"/>
      <c r="F169" s="86"/>
      <c r="G169" s="86"/>
      <c r="H169" s="86"/>
      <c r="I169" s="86"/>
      <c r="J169" s="136"/>
    </row>
    <row r="170" spans="1:12">
      <c r="D170" s="86"/>
      <c r="E170" s="86"/>
      <c r="F170" s="86"/>
      <c r="G170" s="86"/>
      <c r="H170" s="86"/>
      <c r="I170" s="86"/>
      <c r="J170" s="136"/>
    </row>
    <row r="171" spans="1:12">
      <c r="D171" s="86"/>
      <c r="E171" s="86"/>
      <c r="F171" s="86"/>
      <c r="G171" s="86"/>
      <c r="H171" s="86"/>
      <c r="I171" s="86"/>
      <c r="J171" s="136"/>
    </row>
    <row r="172" spans="1:12">
      <c r="D172" s="86"/>
      <c r="E172" s="86"/>
      <c r="F172" s="86"/>
      <c r="G172" s="86"/>
      <c r="H172" s="86"/>
      <c r="I172" s="86"/>
      <c r="J172" s="136"/>
    </row>
    <row r="173" spans="1:12">
      <c r="D173" s="86"/>
      <c r="E173" s="86"/>
      <c r="F173" s="86"/>
      <c r="G173" s="86"/>
      <c r="H173" s="86"/>
      <c r="I173" s="86"/>
      <c r="J173" s="136"/>
    </row>
    <row r="174" spans="1:12">
      <c r="D174" s="86"/>
      <c r="E174" s="86"/>
      <c r="F174" s="86"/>
      <c r="G174" s="86"/>
      <c r="H174" s="86"/>
      <c r="I174" s="86"/>
      <c r="J174" s="136"/>
    </row>
    <row r="175" spans="1:12">
      <c r="D175" s="86"/>
      <c r="E175" s="86"/>
      <c r="F175" s="86"/>
      <c r="G175" s="86"/>
      <c r="H175" s="86"/>
      <c r="I175" s="86"/>
      <c r="J175" s="136"/>
    </row>
    <row r="176" spans="1:12">
      <c r="D176" s="86"/>
      <c r="E176" s="86"/>
      <c r="F176" s="86"/>
      <c r="G176" s="86"/>
      <c r="H176" s="86"/>
      <c r="I176" s="86"/>
      <c r="J176" s="136"/>
    </row>
    <row r="177" spans="4:10">
      <c r="D177" s="86"/>
      <c r="E177" s="86"/>
      <c r="F177" s="86"/>
      <c r="G177" s="86"/>
      <c r="H177" s="86"/>
      <c r="I177" s="86"/>
      <c r="J177" s="136"/>
    </row>
    <row r="178" spans="4:10">
      <c r="D178" s="86"/>
      <c r="E178" s="86"/>
      <c r="F178" s="86"/>
      <c r="G178" s="86"/>
      <c r="H178" s="86"/>
      <c r="I178" s="86"/>
      <c r="J178" s="136"/>
    </row>
    <row r="179" spans="4:10">
      <c r="D179" s="86"/>
      <c r="E179" s="86"/>
      <c r="F179" s="86"/>
      <c r="G179" s="86"/>
      <c r="H179" s="86"/>
      <c r="I179" s="86"/>
      <c r="J179" s="136"/>
    </row>
    <row r="180" spans="4:10">
      <c r="D180" s="86"/>
      <c r="E180" s="86"/>
      <c r="F180" s="86"/>
      <c r="G180" s="86"/>
      <c r="H180" s="86"/>
      <c r="I180" s="86"/>
      <c r="J180" s="136"/>
    </row>
    <row r="181" spans="4:10">
      <c r="D181" s="86"/>
      <c r="E181" s="86"/>
      <c r="F181" s="86"/>
      <c r="G181" s="86"/>
      <c r="H181" s="86"/>
      <c r="I181" s="86"/>
      <c r="J181" s="136"/>
    </row>
    <row r="182" spans="4:10">
      <c r="D182" s="86"/>
      <c r="E182" s="86"/>
      <c r="F182" s="86"/>
      <c r="G182" s="86"/>
      <c r="H182" s="86"/>
      <c r="I182" s="86"/>
      <c r="J182" s="136"/>
    </row>
    <row r="183" spans="4:10">
      <c r="D183" s="86"/>
      <c r="E183" s="86"/>
      <c r="F183" s="86"/>
      <c r="G183" s="86"/>
      <c r="H183" s="86"/>
      <c r="I183" s="86"/>
      <c r="J183" s="136"/>
    </row>
    <row r="184" spans="4:10">
      <c r="D184" s="86"/>
      <c r="E184" s="86"/>
      <c r="F184" s="86"/>
      <c r="G184" s="86"/>
      <c r="H184" s="86"/>
      <c r="I184" s="86"/>
      <c r="J184" s="136"/>
    </row>
    <row r="185" spans="4:10">
      <c r="D185" s="86"/>
      <c r="E185" s="86"/>
      <c r="F185" s="86"/>
      <c r="G185" s="86"/>
      <c r="H185" s="86"/>
      <c r="I185" s="86"/>
      <c r="J185" s="136"/>
    </row>
  </sheetData>
  <mergeCells count="16">
    <mergeCell ref="G7:G10"/>
    <mergeCell ref="H7:H10"/>
    <mergeCell ref="A12:A15"/>
    <mergeCell ref="B12:B15"/>
    <mergeCell ref="C12:C15"/>
    <mergeCell ref="D12:D15"/>
    <mergeCell ref="E12:E15"/>
    <mergeCell ref="F12:F15"/>
    <mergeCell ref="G12:G15"/>
    <mergeCell ref="H12:H15"/>
    <mergeCell ref="A7:A10"/>
    <mergeCell ref="B7:B10"/>
    <mergeCell ref="C7:C10"/>
    <mergeCell ref="D7:D10"/>
    <mergeCell ref="E7:E10"/>
    <mergeCell ref="F7:F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topLeftCell="Y1" workbookViewId="0">
      <selection activeCell="AM21" sqref="AM21"/>
    </sheetView>
  </sheetViews>
  <sheetFormatPr defaultColWidth="9.140625" defaultRowHeight="15"/>
  <cols>
    <col min="1" max="1" width="39.85546875" style="4" customWidth="1"/>
    <col min="2" max="2" width="11.85546875" style="4" bestFit="1" customWidth="1"/>
    <col min="3" max="16384" width="9.140625" style="4"/>
  </cols>
  <sheetData>
    <row r="1" spans="1:38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>
      <c r="A2" s="4" t="s">
        <v>4</v>
      </c>
      <c r="B2" s="4">
        <f>INDEX('Future Fuel Use'!$C$26:$AM$33,MATCH('BIFUbC-heat'!$A2,'Future Fuel Use'!$B$26:$B$33,0),MATCH('BIFUbC-heat'!B$1,'Future Fuel Use'!$C$1:$AM$1,0))</f>
        <v>1139599959695.1907</v>
      </c>
      <c r="C2" s="4">
        <f>INDEX('Future Fuel Use'!$C$26:$AM$33,MATCH('BIFUbC-heat'!$A2,'Future Fuel Use'!$B$26:$B$33,0),MATCH('BIFUbC-heat'!C$1,'Future Fuel Use'!$C$1:$AM$1,0))</f>
        <v>1138643116739.9473</v>
      </c>
      <c r="D2" s="4">
        <f>INDEX('Future Fuel Use'!$C$26:$AM$33,MATCH('BIFUbC-heat'!$A2,'Future Fuel Use'!$B$26:$B$33,0),MATCH('BIFUbC-heat'!D$1,'Future Fuel Use'!$C$1:$AM$1,0))</f>
        <v>1154909446979.0886</v>
      </c>
      <c r="E2" s="4">
        <f>INDEX('Future Fuel Use'!$C$26:$AM$33,MATCH('BIFUbC-heat'!$A2,'Future Fuel Use'!$B$26:$B$33,0),MATCH('BIFUbC-heat'!E$1,'Future Fuel Use'!$C$1:$AM$1,0))</f>
        <v>1171175777218.2324</v>
      </c>
      <c r="F2" s="4">
        <f>INDEX('Future Fuel Use'!$C$26:$AM$33,MATCH('BIFUbC-heat'!$A2,'Future Fuel Use'!$B$26:$B$33,0),MATCH('BIFUbC-heat'!F$1,'Future Fuel Use'!$C$1:$AM$1,0))</f>
        <v>1187442107457.3706</v>
      </c>
      <c r="G2" s="4">
        <f>INDEX('Future Fuel Use'!$C$26:$AM$33,MATCH('BIFUbC-heat'!$A2,'Future Fuel Use'!$B$26:$B$33,0),MATCH('BIFUbC-heat'!G$1,'Future Fuel Use'!$C$1:$AM$1,0))</f>
        <v>1203708437696.5142</v>
      </c>
      <c r="H2" s="4">
        <f>INDEX('Future Fuel Use'!$C$26:$AM$33,MATCH('BIFUbC-heat'!$A2,'Future Fuel Use'!$B$26:$B$33,0),MATCH('BIFUbC-heat'!H$1,'Future Fuel Use'!$C$1:$AM$1,0))</f>
        <v>1219974767935.6577</v>
      </c>
      <c r="I2" s="4">
        <f>INDEX('Future Fuel Use'!$C$26:$AM$33,MATCH('BIFUbC-heat'!$A2,'Future Fuel Use'!$B$26:$B$33,0),MATCH('BIFUbC-heat'!I$1,'Future Fuel Use'!$C$1:$AM$1,0))</f>
        <v>1224758982711.8772</v>
      </c>
      <c r="J2" s="4">
        <f>INDEX('Future Fuel Use'!$C$26:$AM$33,MATCH('BIFUbC-heat'!$A2,'Future Fuel Use'!$B$26:$B$33,0),MATCH('BIFUbC-heat'!J$1,'Future Fuel Use'!$C$1:$AM$1,0))</f>
        <v>1229543197488.0952</v>
      </c>
      <c r="K2" s="4">
        <f>INDEX('Future Fuel Use'!$C$26:$AM$33,MATCH('BIFUbC-heat'!$A2,'Future Fuel Use'!$B$26:$B$33,0),MATCH('BIFUbC-heat'!K$1,'Future Fuel Use'!$C$1:$AM$1,0))</f>
        <v>1234327412264.3132</v>
      </c>
      <c r="L2" s="4">
        <f>INDEX('Future Fuel Use'!$C$26:$AM$33,MATCH('BIFUbC-heat'!$A2,'Future Fuel Use'!$B$26:$B$33,0),MATCH('BIFUbC-heat'!L$1,'Future Fuel Use'!$C$1:$AM$1,0))</f>
        <v>1239111627040.531</v>
      </c>
      <c r="M2" s="4">
        <f>INDEX('Future Fuel Use'!$C$26:$AM$33,MATCH('BIFUbC-heat'!$A2,'Future Fuel Use'!$B$26:$B$33,0),MATCH('BIFUbC-heat'!M$1,'Future Fuel Use'!$C$1:$AM$1,0))</f>
        <v>1243895841816.749</v>
      </c>
      <c r="N2" s="4">
        <f>INDEX('Future Fuel Use'!$C$26:$AM$33,MATCH('BIFUbC-heat'!$A2,'Future Fuel Use'!$B$26:$B$33,0),MATCH('BIFUbC-heat'!N$1,'Future Fuel Use'!$C$1:$AM$1,0))</f>
        <v>1253464271369.188</v>
      </c>
      <c r="O2" s="4">
        <f>INDEX('Future Fuel Use'!$C$26:$AM$33,MATCH('BIFUbC-heat'!$A2,'Future Fuel Use'!$B$26:$B$33,0),MATCH('BIFUbC-heat'!O$1,'Future Fuel Use'!$C$1:$AM$1,0))</f>
        <v>1263032700921.624</v>
      </c>
      <c r="P2" s="4">
        <f>INDEX('Future Fuel Use'!$C$26:$AM$33,MATCH('BIFUbC-heat'!$A2,'Future Fuel Use'!$B$26:$B$33,0),MATCH('BIFUbC-heat'!P$1,'Future Fuel Use'!$C$1:$AM$1,0))</f>
        <v>1272601130474.0598</v>
      </c>
      <c r="Q2" s="4">
        <f>INDEX('Future Fuel Use'!$C$26:$AM$33,MATCH('BIFUbC-heat'!$A2,'Future Fuel Use'!$B$26:$B$33,0),MATCH('BIFUbC-heat'!Q$1,'Future Fuel Use'!$C$1:$AM$1,0))</f>
        <v>1282169560026.4958</v>
      </c>
      <c r="R2" s="4">
        <f>INDEX('Future Fuel Use'!$C$26:$AM$33,MATCH('BIFUbC-heat'!$A2,'Future Fuel Use'!$B$26:$B$33,0),MATCH('BIFUbC-heat'!R$1,'Future Fuel Use'!$C$1:$AM$1,0))</f>
        <v>1291737989578.9319</v>
      </c>
      <c r="S2" s="4">
        <f>INDEX('Future Fuel Use'!$C$26:$AM$33,MATCH('BIFUbC-heat'!$A2,'Future Fuel Use'!$B$26:$B$33,0),MATCH('BIFUbC-heat'!S$1,'Future Fuel Use'!$C$1:$AM$1,0))</f>
        <v>1300349576176.125</v>
      </c>
      <c r="T2" s="4">
        <f>INDEX('Future Fuel Use'!$C$26:$AM$33,MATCH('BIFUbC-heat'!$A2,'Future Fuel Use'!$B$26:$B$33,0),MATCH('BIFUbC-heat'!T$1,'Future Fuel Use'!$C$1:$AM$1,0))</f>
        <v>1308961162773.3181</v>
      </c>
      <c r="U2" s="4">
        <f>INDEX('Future Fuel Use'!$C$26:$AM$33,MATCH('BIFUbC-heat'!$A2,'Future Fuel Use'!$B$26:$B$33,0),MATCH('BIFUbC-heat'!U$1,'Future Fuel Use'!$C$1:$AM$1,0))</f>
        <v>1317572749370.5112</v>
      </c>
      <c r="V2" s="4">
        <f>INDEX('Future Fuel Use'!$C$26:$AM$33,MATCH('BIFUbC-heat'!$A2,'Future Fuel Use'!$B$26:$B$33,0),MATCH('BIFUbC-heat'!V$1,'Future Fuel Use'!$C$1:$AM$1,0))</f>
        <v>1326184335967.7046</v>
      </c>
      <c r="W2" s="4">
        <f>INDEX('Future Fuel Use'!$C$26:$AM$33,MATCH('BIFUbC-heat'!$A2,'Future Fuel Use'!$B$26:$B$33,0),MATCH('BIFUbC-heat'!W$1,'Future Fuel Use'!$C$1:$AM$1,0))</f>
        <v>1334795922564.8977</v>
      </c>
      <c r="X2" s="4">
        <f>INDEX('Future Fuel Use'!$C$26:$AM$33,MATCH('BIFUbC-heat'!$A2,'Future Fuel Use'!$B$26:$B$33,0),MATCH('BIFUbC-heat'!X$1,'Future Fuel Use'!$C$1:$AM$1,0))</f>
        <v>1339580137341.1157</v>
      </c>
      <c r="Y2" s="4">
        <f>INDEX('Future Fuel Use'!$C$26:$AM$33,MATCH('BIFUbC-heat'!$A2,'Future Fuel Use'!$B$26:$B$33,0),MATCH('BIFUbC-heat'!Y$1,'Future Fuel Use'!$C$1:$AM$1,0))</f>
        <v>1344364352117.334</v>
      </c>
      <c r="Z2" s="4">
        <f>INDEX('Future Fuel Use'!$C$26:$AM$33,MATCH('BIFUbC-heat'!$A2,'Future Fuel Use'!$B$26:$B$33,0),MATCH('BIFUbC-heat'!Z$1,'Future Fuel Use'!$C$1:$AM$1,0))</f>
        <v>1349148566893.552</v>
      </c>
      <c r="AA2" s="4">
        <f>INDEX('Future Fuel Use'!$C$26:$AM$33,MATCH('BIFUbC-heat'!$A2,'Future Fuel Use'!$B$26:$B$33,0),MATCH('BIFUbC-heat'!AA$1,'Future Fuel Use'!$C$1:$AM$1,0))</f>
        <v>1353932781669.7698</v>
      </c>
      <c r="AB2" s="4">
        <f>INDEX('Future Fuel Use'!$C$26:$AM$33,MATCH('BIFUbC-heat'!$A2,'Future Fuel Use'!$B$26:$B$33,0),MATCH('BIFUbC-heat'!AB$1,'Future Fuel Use'!$C$1:$AM$1,0))</f>
        <v>1358716996445.9878</v>
      </c>
      <c r="AC2" s="4">
        <f>INDEX('Future Fuel Use'!$C$26:$AM$33,MATCH('BIFUbC-heat'!$A2,'Future Fuel Use'!$B$26:$B$33,0),MATCH('BIFUbC-heat'!AC$1,'Future Fuel Use'!$C$1:$AM$1,0))</f>
        <v>1359673839401.2312</v>
      </c>
      <c r="AD2" s="4">
        <f>INDEX('Future Fuel Use'!$C$26:$AM$33,MATCH('BIFUbC-heat'!$A2,'Future Fuel Use'!$B$26:$B$33,0),MATCH('BIFUbC-heat'!AD$1,'Future Fuel Use'!$C$1:$AM$1,0))</f>
        <v>1360630682356.4746</v>
      </c>
      <c r="AE2" s="4">
        <f>INDEX('Future Fuel Use'!$C$26:$AM$33,MATCH('BIFUbC-heat'!$A2,'Future Fuel Use'!$B$26:$B$33,0),MATCH('BIFUbC-heat'!AE$1,'Future Fuel Use'!$C$1:$AM$1,0))</f>
        <v>1361587525311.7185</v>
      </c>
      <c r="AF2" s="4">
        <f>INDEX('Future Fuel Use'!$C$26:$AM$33,MATCH('BIFUbC-heat'!$A2,'Future Fuel Use'!$B$26:$B$33,0),MATCH('BIFUbC-heat'!AF$1,'Future Fuel Use'!$C$1:$AM$1,0))</f>
        <v>1362544368266.9622</v>
      </c>
      <c r="AG2" s="4">
        <f>INDEX('Future Fuel Use'!$C$26:$AM$33,MATCH('BIFUbC-heat'!$A2,'Future Fuel Use'!$B$26:$B$33,0),MATCH('BIFUbC-heat'!AG$1,'Future Fuel Use'!$C$1:$AM$1,0))</f>
        <v>1363501211222.2056</v>
      </c>
      <c r="AH2" s="4">
        <f>INDEX('Future Fuel Use'!$C$26:$AM$33,MATCH('BIFUbC-heat'!$A2,'Future Fuel Use'!$B$26:$B$33,0),MATCH('BIFUbC-heat'!AH$1,'Future Fuel Use'!$C$1:$AM$1,0))</f>
        <v>1352975938714.5242</v>
      </c>
      <c r="AI2" s="4">
        <f>INDEX('Future Fuel Use'!$C$26:$AM$33,MATCH('BIFUbC-heat'!$A2,'Future Fuel Use'!$B$26:$B$33,0),MATCH('BIFUbC-heat'!AI$1,'Future Fuel Use'!$C$1:$AM$1,0))</f>
        <v>1342450666206.8455</v>
      </c>
      <c r="AJ2" s="4">
        <f>INDEX('Future Fuel Use'!$C$26:$AM$33,MATCH('BIFUbC-heat'!$A2,'Future Fuel Use'!$B$26:$B$33,0),MATCH('BIFUbC-heat'!AJ$1,'Future Fuel Use'!$C$1:$AM$1,0))</f>
        <v>1331925393699.1641</v>
      </c>
      <c r="AK2" s="4">
        <f>INDEX('Future Fuel Use'!$C$26:$AM$33,MATCH('BIFUbC-heat'!$A2,'Future Fuel Use'!$B$26:$B$33,0),MATCH('BIFUbC-heat'!AK$1,'Future Fuel Use'!$C$1:$AM$1,0))</f>
        <v>1321400121191.4824</v>
      </c>
      <c r="AL2" s="4">
        <f>INDEX('Future Fuel Use'!$C$26:$AM$33,MATCH('BIFUbC-heat'!$A2,'Future Fuel Use'!$B$26:$B$33,0),MATCH('BIFUbC-heat'!AL$1,'Future Fuel Use'!$C$1:$AM$1,0))</f>
        <v>1310874848683.8037</v>
      </c>
    </row>
    <row r="3" spans="1:38">
      <c r="A3" s="4" t="s">
        <v>5</v>
      </c>
      <c r="B3" s="4">
        <f>INDEX('Future Fuel Use'!$C$26:$AM$33,MATCH('BIFUbC-heat'!$A3,'Future Fuel Use'!$B$26:$B$33,0),MATCH('BIFUbC-heat'!B$1,'Future Fuel Use'!$C$1:$AM$1,0))</f>
        <v>1322964163736.3716</v>
      </c>
      <c r="C3" s="4">
        <f>INDEX('Future Fuel Use'!$C$26:$AM$33,MATCH('BIFUbC-heat'!$A3,'Future Fuel Use'!$B$26:$B$33,0),MATCH('BIFUbC-heat'!C$1,'Future Fuel Use'!$C$1:$AM$1,0))</f>
        <v>1321853362591.3372</v>
      </c>
      <c r="D3" s="4">
        <f>INDEX('Future Fuel Use'!$C$26:$AM$33,MATCH('BIFUbC-heat'!$A3,'Future Fuel Use'!$B$26:$B$33,0),MATCH('BIFUbC-heat'!D$1,'Future Fuel Use'!$C$1:$AM$1,0))</f>
        <v>1340736982056.9272</v>
      </c>
      <c r="E3" s="4">
        <f>INDEX('Future Fuel Use'!$C$26:$AM$33,MATCH('BIFUbC-heat'!$A3,'Future Fuel Use'!$B$26:$B$33,0),MATCH('BIFUbC-heat'!E$1,'Future Fuel Use'!$C$1:$AM$1,0))</f>
        <v>1359620601522.5195</v>
      </c>
      <c r="F3" s="4">
        <f>INDEX('Future Fuel Use'!$C$26:$AM$33,MATCH('BIFUbC-heat'!$A3,'Future Fuel Use'!$B$26:$B$33,0),MATCH('BIFUbC-heat'!F$1,'Future Fuel Use'!$C$1:$AM$1,0))</f>
        <v>1378504220988.1055</v>
      </c>
      <c r="G3" s="4">
        <f>INDEX('Future Fuel Use'!$C$26:$AM$33,MATCH('BIFUbC-heat'!$A3,'Future Fuel Use'!$B$26:$B$33,0),MATCH('BIFUbC-heat'!G$1,'Future Fuel Use'!$C$1:$AM$1,0))</f>
        <v>1397387840453.6978</v>
      </c>
      <c r="H3" s="4">
        <f>INDEX('Future Fuel Use'!$C$26:$AM$33,MATCH('BIFUbC-heat'!$A3,'Future Fuel Use'!$B$26:$B$33,0),MATCH('BIFUbC-heat'!H$1,'Future Fuel Use'!$C$1:$AM$1,0))</f>
        <v>1416271459919.2898</v>
      </c>
      <c r="I3" s="4">
        <f>INDEX('Future Fuel Use'!$C$26:$AM$33,MATCH('BIFUbC-heat'!$A3,'Future Fuel Use'!$B$26:$B$33,0),MATCH('BIFUbC-heat'!I$1,'Future Fuel Use'!$C$1:$AM$1,0))</f>
        <v>1421825465644.4651</v>
      </c>
      <c r="J3" s="4">
        <f>INDEX('Future Fuel Use'!$C$26:$AM$33,MATCH('BIFUbC-heat'!$A3,'Future Fuel Use'!$B$26:$B$33,0),MATCH('BIFUbC-heat'!J$1,'Future Fuel Use'!$C$1:$AM$1,0))</f>
        <v>1427379471369.6384</v>
      </c>
      <c r="K3" s="4">
        <f>INDEX('Future Fuel Use'!$C$26:$AM$33,MATCH('BIFUbC-heat'!$A3,'Future Fuel Use'!$B$26:$B$33,0),MATCH('BIFUbC-heat'!K$1,'Future Fuel Use'!$C$1:$AM$1,0))</f>
        <v>1432933477094.8118</v>
      </c>
      <c r="L3" s="4">
        <f>INDEX('Future Fuel Use'!$C$26:$AM$33,MATCH('BIFUbC-heat'!$A3,'Future Fuel Use'!$B$26:$B$33,0),MATCH('BIFUbC-heat'!L$1,'Future Fuel Use'!$C$1:$AM$1,0))</f>
        <v>1438487482819.9851</v>
      </c>
      <c r="M3" s="4">
        <f>INDEX('Future Fuel Use'!$C$26:$AM$33,MATCH('BIFUbC-heat'!$A3,'Future Fuel Use'!$B$26:$B$33,0),MATCH('BIFUbC-heat'!M$1,'Future Fuel Use'!$C$1:$AM$1,0))</f>
        <v>1444041488545.1584</v>
      </c>
      <c r="N3" s="4">
        <f>INDEX('Future Fuel Use'!$C$26:$AM$33,MATCH('BIFUbC-heat'!$A3,'Future Fuel Use'!$B$26:$B$33,0),MATCH('BIFUbC-heat'!N$1,'Future Fuel Use'!$C$1:$AM$1,0))</f>
        <v>1455149499995.5083</v>
      </c>
      <c r="O3" s="4">
        <f>INDEX('Future Fuel Use'!$C$26:$AM$33,MATCH('BIFUbC-heat'!$A3,'Future Fuel Use'!$B$26:$B$33,0),MATCH('BIFUbC-heat'!O$1,'Future Fuel Use'!$C$1:$AM$1,0))</f>
        <v>1466257511445.8552</v>
      </c>
      <c r="P3" s="4">
        <f>INDEX('Future Fuel Use'!$C$26:$AM$33,MATCH('BIFUbC-heat'!$A3,'Future Fuel Use'!$B$26:$B$33,0),MATCH('BIFUbC-heat'!P$1,'Future Fuel Use'!$C$1:$AM$1,0))</f>
        <v>1477365522896.2021</v>
      </c>
      <c r="Q3" s="4">
        <f>INDEX('Future Fuel Use'!$C$26:$AM$33,MATCH('BIFUbC-heat'!$A3,'Future Fuel Use'!$B$26:$B$33,0),MATCH('BIFUbC-heat'!Q$1,'Future Fuel Use'!$C$1:$AM$1,0))</f>
        <v>1488473534346.5488</v>
      </c>
      <c r="R3" s="4">
        <f>INDEX('Future Fuel Use'!$C$26:$AM$33,MATCH('BIFUbC-heat'!$A3,'Future Fuel Use'!$B$26:$B$33,0),MATCH('BIFUbC-heat'!R$1,'Future Fuel Use'!$C$1:$AM$1,0))</f>
        <v>1499581545796.8955</v>
      </c>
      <c r="S3" s="4">
        <f>INDEX('Future Fuel Use'!$C$26:$AM$33,MATCH('BIFUbC-heat'!$A3,'Future Fuel Use'!$B$26:$B$33,0),MATCH('BIFUbC-heat'!S$1,'Future Fuel Use'!$C$1:$AM$1,0))</f>
        <v>1509578756102.2083</v>
      </c>
      <c r="T3" s="4">
        <f>INDEX('Future Fuel Use'!$C$26:$AM$33,MATCH('BIFUbC-heat'!$A3,'Future Fuel Use'!$B$26:$B$33,0),MATCH('BIFUbC-heat'!T$1,'Future Fuel Use'!$C$1:$AM$1,0))</f>
        <v>1519575966407.5215</v>
      </c>
      <c r="U3" s="4">
        <f>INDEX('Future Fuel Use'!$C$26:$AM$33,MATCH('BIFUbC-heat'!$A3,'Future Fuel Use'!$B$26:$B$33,0),MATCH('BIFUbC-heat'!U$1,'Future Fuel Use'!$C$1:$AM$1,0))</f>
        <v>1529573176712.8342</v>
      </c>
      <c r="V3" s="4">
        <f>INDEX('Future Fuel Use'!$C$26:$AM$33,MATCH('BIFUbC-heat'!$A3,'Future Fuel Use'!$B$26:$B$33,0),MATCH('BIFUbC-heat'!V$1,'Future Fuel Use'!$C$1:$AM$1,0))</f>
        <v>1539570387018.1475</v>
      </c>
      <c r="W3" s="4">
        <f>INDEX('Future Fuel Use'!$C$26:$AM$33,MATCH('BIFUbC-heat'!$A3,'Future Fuel Use'!$B$26:$B$33,0),MATCH('BIFUbC-heat'!W$1,'Future Fuel Use'!$C$1:$AM$1,0))</f>
        <v>1549567597323.4604</v>
      </c>
      <c r="X3" s="4">
        <f>INDEX('Future Fuel Use'!$C$26:$AM$33,MATCH('BIFUbC-heat'!$A3,'Future Fuel Use'!$B$26:$B$33,0),MATCH('BIFUbC-heat'!X$1,'Future Fuel Use'!$C$1:$AM$1,0))</f>
        <v>1555121603048.6338</v>
      </c>
      <c r="Y3" s="4">
        <f>INDEX('Future Fuel Use'!$C$26:$AM$33,MATCH('BIFUbC-heat'!$A3,'Future Fuel Use'!$B$26:$B$33,0),MATCH('BIFUbC-heat'!Y$1,'Future Fuel Use'!$C$1:$AM$1,0))</f>
        <v>1560675608773.8071</v>
      </c>
      <c r="Z3" s="4">
        <f>INDEX('Future Fuel Use'!$C$26:$AM$33,MATCH('BIFUbC-heat'!$A3,'Future Fuel Use'!$B$26:$B$33,0),MATCH('BIFUbC-heat'!Z$1,'Future Fuel Use'!$C$1:$AM$1,0))</f>
        <v>1566229614498.9805</v>
      </c>
      <c r="AA3" s="4">
        <f>INDEX('Future Fuel Use'!$C$26:$AM$33,MATCH('BIFUbC-heat'!$A3,'Future Fuel Use'!$B$26:$B$33,0),MATCH('BIFUbC-heat'!AA$1,'Future Fuel Use'!$C$1:$AM$1,0))</f>
        <v>1571783620224.1538</v>
      </c>
      <c r="AB3" s="4">
        <f>INDEX('Future Fuel Use'!$C$26:$AM$33,MATCH('BIFUbC-heat'!$A3,'Future Fuel Use'!$B$26:$B$33,0),MATCH('BIFUbC-heat'!AB$1,'Future Fuel Use'!$C$1:$AM$1,0))</f>
        <v>1577337625949.3271</v>
      </c>
      <c r="AC3" s="4">
        <f>INDEX('Future Fuel Use'!$C$26:$AM$33,MATCH('BIFUbC-heat'!$A3,'Future Fuel Use'!$B$26:$B$33,0),MATCH('BIFUbC-heat'!AC$1,'Future Fuel Use'!$C$1:$AM$1,0))</f>
        <v>1578448427094.3618</v>
      </c>
      <c r="AD3" s="4">
        <f>INDEX('Future Fuel Use'!$C$26:$AM$33,MATCH('BIFUbC-heat'!$A3,'Future Fuel Use'!$B$26:$B$33,0),MATCH('BIFUbC-heat'!AD$1,'Future Fuel Use'!$C$1:$AM$1,0))</f>
        <v>1579559228239.396</v>
      </c>
      <c r="AE3" s="4">
        <f>INDEX('Future Fuel Use'!$C$26:$AM$33,MATCH('BIFUbC-heat'!$A3,'Future Fuel Use'!$B$26:$B$33,0),MATCH('BIFUbC-heat'!AE$1,'Future Fuel Use'!$C$1:$AM$1,0))</f>
        <v>1580670029384.4309</v>
      </c>
      <c r="AF3" s="4">
        <f>INDEX('Future Fuel Use'!$C$26:$AM$33,MATCH('BIFUbC-heat'!$A3,'Future Fuel Use'!$B$26:$B$33,0),MATCH('BIFUbC-heat'!AF$1,'Future Fuel Use'!$C$1:$AM$1,0))</f>
        <v>1581780830529.4661</v>
      </c>
      <c r="AG3" s="4">
        <f>INDEX('Future Fuel Use'!$C$26:$AM$33,MATCH('BIFUbC-heat'!$A3,'Future Fuel Use'!$B$26:$B$33,0),MATCH('BIFUbC-heat'!AG$1,'Future Fuel Use'!$C$1:$AM$1,0))</f>
        <v>1582891631674.5002</v>
      </c>
      <c r="AH3" s="4">
        <f>INDEX('Future Fuel Use'!$C$26:$AM$33,MATCH('BIFUbC-heat'!$A3,'Future Fuel Use'!$B$26:$B$33,0),MATCH('BIFUbC-heat'!AH$1,'Future Fuel Use'!$C$1:$AM$1,0))</f>
        <v>1570672819079.1169</v>
      </c>
      <c r="AI3" s="4">
        <f>INDEX('Future Fuel Use'!$C$26:$AM$33,MATCH('BIFUbC-heat'!$A3,'Future Fuel Use'!$B$26:$B$33,0),MATCH('BIFUbC-heat'!AI$1,'Future Fuel Use'!$C$1:$AM$1,0))</f>
        <v>1558454006483.7366</v>
      </c>
      <c r="AJ3" s="4">
        <f>INDEX('Future Fuel Use'!$C$26:$AM$33,MATCH('BIFUbC-heat'!$A3,'Future Fuel Use'!$B$26:$B$33,0),MATCH('BIFUbC-heat'!AJ$1,'Future Fuel Use'!$C$1:$AM$1,0))</f>
        <v>1546235193888.3528</v>
      </c>
      <c r="AK3" s="4">
        <f>INDEX('Future Fuel Use'!$C$26:$AM$33,MATCH('BIFUbC-heat'!$A3,'Future Fuel Use'!$B$26:$B$33,0),MATCH('BIFUbC-heat'!AK$1,'Future Fuel Use'!$C$1:$AM$1,0))</f>
        <v>1534016381292.9692</v>
      </c>
      <c r="AL3" s="4">
        <f>INDEX('Future Fuel Use'!$C$26:$AM$33,MATCH('BIFUbC-heat'!$A3,'Future Fuel Use'!$B$26:$B$33,0),MATCH('BIFUbC-heat'!AL$1,'Future Fuel Use'!$C$1:$AM$1,0))</f>
        <v>1521797568697.5889</v>
      </c>
    </row>
    <row r="4" spans="1:38">
      <c r="A4" s="4" t="s">
        <v>6</v>
      </c>
      <c r="B4" s="4">
        <f>INDEX('Future Fuel Use'!$C$26:$AM$33,MATCH('BIFUbC-heat'!$A4,'Future Fuel Use'!$B$26:$B$33,0),MATCH('BIFUbC-heat'!B$1,'Future Fuel Use'!$C$1:$AM$1,0))</f>
        <v>8036321821038.4912</v>
      </c>
      <c r="C4" s="4">
        <f>INDEX('Future Fuel Use'!$C$26:$AM$33,MATCH('BIFUbC-heat'!$A4,'Future Fuel Use'!$B$26:$B$33,0),MATCH('BIFUbC-heat'!C$1,'Future Fuel Use'!$C$1:$AM$1,0))</f>
        <v>8029574279627.041</v>
      </c>
      <c r="D4" s="4">
        <f>INDEX('Future Fuel Use'!$C$26:$AM$33,MATCH('BIFUbC-heat'!$A4,'Future Fuel Use'!$B$26:$B$33,0),MATCH('BIFUbC-heat'!D$1,'Future Fuel Use'!$C$1:$AM$1,0))</f>
        <v>8144282483621.71</v>
      </c>
      <c r="E4" s="4">
        <f>INDEX('Future Fuel Use'!$C$26:$AM$33,MATCH('BIFUbC-heat'!$A4,'Future Fuel Use'!$B$26:$B$33,0),MATCH('BIFUbC-heat'!E$1,'Future Fuel Use'!$C$1:$AM$1,0))</f>
        <v>8258990687616.3926</v>
      </c>
      <c r="F4" s="4">
        <f>INDEX('Future Fuel Use'!$C$26:$AM$33,MATCH('BIFUbC-heat'!$A4,'Future Fuel Use'!$B$26:$B$33,0),MATCH('BIFUbC-heat'!F$1,'Future Fuel Use'!$C$1:$AM$1,0))</f>
        <v>8373698891611.0371</v>
      </c>
      <c r="G4" s="4">
        <f>INDEX('Future Fuel Use'!$C$26:$AM$33,MATCH('BIFUbC-heat'!$A4,'Future Fuel Use'!$B$26:$B$33,0),MATCH('BIFUbC-heat'!G$1,'Future Fuel Use'!$C$1:$AM$1,0))</f>
        <v>8488407095605.7197</v>
      </c>
      <c r="H4" s="4">
        <f>INDEX('Future Fuel Use'!$C$26:$AM$33,MATCH('BIFUbC-heat'!$A4,'Future Fuel Use'!$B$26:$B$33,0),MATCH('BIFUbC-heat'!H$1,'Future Fuel Use'!$C$1:$AM$1,0))</f>
        <v>8603115299600.4004</v>
      </c>
      <c r="I4" s="4">
        <f>INDEX('Future Fuel Use'!$C$26:$AM$33,MATCH('BIFUbC-heat'!$A4,'Future Fuel Use'!$B$26:$B$33,0),MATCH('BIFUbC-heat'!I$1,'Future Fuel Use'!$C$1:$AM$1,0))</f>
        <v>8636853006657.666</v>
      </c>
      <c r="J4" s="4">
        <f>INDEX('Future Fuel Use'!$C$26:$AM$33,MATCH('BIFUbC-heat'!$A4,'Future Fuel Use'!$B$26:$B$33,0),MATCH('BIFUbC-heat'!J$1,'Future Fuel Use'!$C$1:$AM$1,0))</f>
        <v>8670590713714.9209</v>
      </c>
      <c r="K4" s="4">
        <f>INDEX('Future Fuel Use'!$C$26:$AM$33,MATCH('BIFUbC-heat'!$A4,'Future Fuel Use'!$B$26:$B$33,0),MATCH('BIFUbC-heat'!K$1,'Future Fuel Use'!$C$1:$AM$1,0))</f>
        <v>8704328420772.1748</v>
      </c>
      <c r="L4" s="4">
        <f>INDEX('Future Fuel Use'!$C$26:$AM$33,MATCH('BIFUbC-heat'!$A4,'Future Fuel Use'!$B$26:$B$33,0),MATCH('BIFUbC-heat'!L$1,'Future Fuel Use'!$C$1:$AM$1,0))</f>
        <v>8738066127829.4297</v>
      </c>
      <c r="M4" s="4">
        <f>INDEX('Future Fuel Use'!$C$26:$AM$33,MATCH('BIFUbC-heat'!$A4,'Future Fuel Use'!$B$26:$B$33,0),MATCH('BIFUbC-heat'!M$1,'Future Fuel Use'!$C$1:$AM$1,0))</f>
        <v>8771803834886.6846</v>
      </c>
      <c r="N4" s="4">
        <f>INDEX('Future Fuel Use'!$C$26:$AM$33,MATCH('BIFUbC-heat'!$A4,'Future Fuel Use'!$B$26:$B$33,0),MATCH('BIFUbC-heat'!N$1,'Future Fuel Use'!$C$1:$AM$1,0))</f>
        <v>8839279249001.2129</v>
      </c>
      <c r="O4" s="4">
        <f>INDEX('Future Fuel Use'!$C$26:$AM$33,MATCH('BIFUbC-heat'!$A4,'Future Fuel Use'!$B$26:$B$33,0),MATCH('BIFUbC-heat'!O$1,'Future Fuel Use'!$C$1:$AM$1,0))</f>
        <v>8906754663115.7227</v>
      </c>
      <c r="P4" s="4">
        <f>INDEX('Future Fuel Use'!$C$26:$AM$33,MATCH('BIFUbC-heat'!$A4,'Future Fuel Use'!$B$26:$B$33,0),MATCH('BIFUbC-heat'!P$1,'Future Fuel Use'!$C$1:$AM$1,0))</f>
        <v>8974230077230.2305</v>
      </c>
      <c r="Q4" s="4">
        <f>INDEX('Future Fuel Use'!$C$26:$AM$33,MATCH('BIFUbC-heat'!$A4,'Future Fuel Use'!$B$26:$B$33,0),MATCH('BIFUbC-heat'!Q$1,'Future Fuel Use'!$C$1:$AM$1,0))</f>
        <v>9041705491344.7402</v>
      </c>
      <c r="R4" s="4">
        <f>INDEX('Future Fuel Use'!$C$26:$AM$33,MATCH('BIFUbC-heat'!$A4,'Future Fuel Use'!$B$26:$B$33,0),MATCH('BIFUbC-heat'!R$1,'Future Fuel Use'!$C$1:$AM$1,0))</f>
        <v>9109180905459.25</v>
      </c>
      <c r="S4" s="4">
        <f>INDEX('Future Fuel Use'!$C$26:$AM$33,MATCH('BIFUbC-heat'!$A4,'Future Fuel Use'!$B$26:$B$33,0),MATCH('BIFUbC-heat'!S$1,'Future Fuel Use'!$C$1:$AM$1,0))</f>
        <v>9169908778162.3145</v>
      </c>
      <c r="T4" s="4">
        <f>INDEX('Future Fuel Use'!$C$26:$AM$33,MATCH('BIFUbC-heat'!$A4,'Future Fuel Use'!$B$26:$B$33,0),MATCH('BIFUbC-heat'!T$1,'Future Fuel Use'!$C$1:$AM$1,0))</f>
        <v>9230636650865.377</v>
      </c>
      <c r="U4" s="4">
        <f>INDEX('Future Fuel Use'!$C$26:$AM$33,MATCH('BIFUbC-heat'!$A4,'Future Fuel Use'!$B$26:$B$33,0),MATCH('BIFUbC-heat'!U$1,'Future Fuel Use'!$C$1:$AM$1,0))</f>
        <v>9291364523568.4395</v>
      </c>
      <c r="V4" s="4">
        <f>INDEX('Future Fuel Use'!$C$26:$AM$33,MATCH('BIFUbC-heat'!$A4,'Future Fuel Use'!$B$26:$B$33,0),MATCH('BIFUbC-heat'!V$1,'Future Fuel Use'!$C$1:$AM$1,0))</f>
        <v>9352092396271.5059</v>
      </c>
      <c r="W4" s="4">
        <f>INDEX('Future Fuel Use'!$C$26:$AM$33,MATCH('BIFUbC-heat'!$A4,'Future Fuel Use'!$B$26:$B$33,0),MATCH('BIFUbC-heat'!W$1,'Future Fuel Use'!$C$1:$AM$1,0))</f>
        <v>9412820268974.5684</v>
      </c>
      <c r="X4" s="4">
        <f>INDEX('Future Fuel Use'!$C$26:$AM$33,MATCH('BIFUbC-heat'!$A4,'Future Fuel Use'!$B$26:$B$33,0),MATCH('BIFUbC-heat'!X$1,'Future Fuel Use'!$C$1:$AM$1,0))</f>
        <v>9446557976031.8242</v>
      </c>
      <c r="Y4" s="4">
        <f>INDEX('Future Fuel Use'!$C$26:$AM$33,MATCH('BIFUbC-heat'!$A4,'Future Fuel Use'!$B$26:$B$33,0),MATCH('BIFUbC-heat'!Y$1,'Future Fuel Use'!$C$1:$AM$1,0))</f>
        <v>9480295683089.0781</v>
      </c>
      <c r="Z4" s="4">
        <f>INDEX('Future Fuel Use'!$C$26:$AM$33,MATCH('BIFUbC-heat'!$A4,'Future Fuel Use'!$B$26:$B$33,0),MATCH('BIFUbC-heat'!Z$1,'Future Fuel Use'!$C$1:$AM$1,0))</f>
        <v>9514033390146.332</v>
      </c>
      <c r="AA4" s="4">
        <f>INDEX('Future Fuel Use'!$C$26:$AM$33,MATCH('BIFUbC-heat'!$A4,'Future Fuel Use'!$B$26:$B$33,0),MATCH('BIFUbC-heat'!AA$1,'Future Fuel Use'!$C$1:$AM$1,0))</f>
        <v>9547771097203.5879</v>
      </c>
      <c r="AB4" s="4">
        <f>INDEX('Future Fuel Use'!$C$26:$AM$33,MATCH('BIFUbC-heat'!$A4,'Future Fuel Use'!$B$26:$B$33,0),MATCH('BIFUbC-heat'!AB$1,'Future Fuel Use'!$C$1:$AM$1,0))</f>
        <v>9581508804260.8418</v>
      </c>
      <c r="AC4" s="4">
        <f>INDEX('Future Fuel Use'!$C$26:$AM$33,MATCH('BIFUbC-heat'!$A4,'Future Fuel Use'!$B$26:$B$33,0),MATCH('BIFUbC-heat'!AC$1,'Future Fuel Use'!$C$1:$AM$1,0))</f>
        <v>9588256345672.291</v>
      </c>
      <c r="AD4" s="4">
        <f>INDEX('Future Fuel Use'!$C$26:$AM$33,MATCH('BIFUbC-heat'!$A4,'Future Fuel Use'!$B$26:$B$33,0),MATCH('BIFUbC-heat'!AD$1,'Future Fuel Use'!$C$1:$AM$1,0))</f>
        <v>9595003887083.7402</v>
      </c>
      <c r="AE4" s="4">
        <f>INDEX('Future Fuel Use'!$C$26:$AM$33,MATCH('BIFUbC-heat'!$A4,'Future Fuel Use'!$B$26:$B$33,0),MATCH('BIFUbC-heat'!AE$1,'Future Fuel Use'!$C$1:$AM$1,0))</f>
        <v>9601751428495.1934</v>
      </c>
      <c r="AF4" s="4">
        <f>INDEX('Future Fuel Use'!$C$26:$AM$33,MATCH('BIFUbC-heat'!$A4,'Future Fuel Use'!$B$26:$B$33,0),MATCH('BIFUbC-heat'!AF$1,'Future Fuel Use'!$C$1:$AM$1,0))</f>
        <v>9608498969906.6465</v>
      </c>
      <c r="AG4" s="4">
        <f>INDEX('Future Fuel Use'!$C$26:$AM$33,MATCH('BIFUbC-heat'!$A4,'Future Fuel Use'!$B$26:$B$33,0),MATCH('BIFUbC-heat'!AG$1,'Future Fuel Use'!$C$1:$AM$1,0))</f>
        <v>9615246511318.0957</v>
      </c>
      <c r="AH4" s="4">
        <f>INDEX('Future Fuel Use'!$C$26:$AM$33,MATCH('BIFUbC-heat'!$A4,'Future Fuel Use'!$B$26:$B$33,0),MATCH('BIFUbC-heat'!AH$1,'Future Fuel Use'!$C$1:$AM$1,0))</f>
        <v>9541023555792.1211</v>
      </c>
      <c r="AI4" s="4">
        <f>INDEX('Future Fuel Use'!$C$26:$AM$33,MATCH('BIFUbC-heat'!$A4,'Future Fuel Use'!$B$26:$B$33,0),MATCH('BIFUbC-heat'!AI$1,'Future Fuel Use'!$C$1:$AM$1,0))</f>
        <v>9466800600266.1699</v>
      </c>
      <c r="AJ4" s="4">
        <f>INDEX('Future Fuel Use'!$C$26:$AM$33,MATCH('BIFUbC-heat'!$A4,'Future Fuel Use'!$B$26:$B$33,0),MATCH('BIFUbC-heat'!AJ$1,'Future Fuel Use'!$C$1:$AM$1,0))</f>
        <v>9392577644740.1953</v>
      </c>
      <c r="AK4" s="4">
        <f>INDEX('Future Fuel Use'!$C$26:$AM$33,MATCH('BIFUbC-heat'!$A4,'Future Fuel Use'!$B$26:$B$33,0),MATCH('BIFUbC-heat'!AK$1,'Future Fuel Use'!$C$1:$AM$1,0))</f>
        <v>9318354689214.2227</v>
      </c>
      <c r="AL4" s="4">
        <f>INDEX('Future Fuel Use'!$C$26:$AM$33,MATCH('BIFUbC-heat'!$A4,'Future Fuel Use'!$B$26:$B$33,0),MATCH('BIFUbC-heat'!AL$1,'Future Fuel Use'!$C$1:$AM$1,0))</f>
        <v>9244131733688.2676</v>
      </c>
    </row>
    <row r="5" spans="1:38">
      <c r="A5" s="4" t="s">
        <v>7</v>
      </c>
      <c r="B5" s="4">
        <f>INDEX('Future Fuel Use'!$C$26:$AM$33,MATCH('BIFUbC-heat'!$A5,'Future Fuel Use'!$B$26:$B$33,0),MATCH('BIFUbC-heat'!B$1,'Future Fuel Use'!$C$1:$AM$1,0))</f>
        <v>17027165713581.074</v>
      </c>
      <c r="C5" s="4">
        <f>INDEX('Future Fuel Use'!$C$26:$AM$33,MATCH('BIFUbC-heat'!$A5,'Future Fuel Use'!$B$26:$B$33,0),MATCH('BIFUbC-heat'!C$1,'Future Fuel Use'!$C$1:$AM$1,0))</f>
        <v>17012869184854.307</v>
      </c>
      <c r="D5" s="4">
        <f>INDEX('Future Fuel Use'!$C$26:$AM$33,MATCH('BIFUbC-heat'!$A5,'Future Fuel Use'!$B$26:$B$33,0),MATCH('BIFUbC-heat'!D$1,'Future Fuel Use'!$C$1:$AM$1,0))</f>
        <v>17255910173209.361</v>
      </c>
      <c r="E5" s="4">
        <f>INDEX('Future Fuel Use'!$C$26:$AM$33,MATCH('BIFUbC-heat'!$A5,'Future Fuel Use'!$B$26:$B$33,0),MATCH('BIFUbC-heat'!E$1,'Future Fuel Use'!$C$1:$AM$1,0))</f>
        <v>17498951161564.449</v>
      </c>
      <c r="F5" s="4">
        <f>INDEX('Future Fuel Use'!$C$26:$AM$33,MATCH('BIFUbC-heat'!$A5,'Future Fuel Use'!$B$26:$B$33,0),MATCH('BIFUbC-heat'!F$1,'Future Fuel Use'!$C$1:$AM$1,0))</f>
        <v>17741992149919.449</v>
      </c>
      <c r="G5" s="4">
        <f>INDEX('Future Fuel Use'!$C$26:$AM$33,MATCH('BIFUbC-heat'!$A5,'Future Fuel Use'!$B$26:$B$33,0),MATCH('BIFUbC-heat'!G$1,'Future Fuel Use'!$C$1:$AM$1,0))</f>
        <v>17985033138274.535</v>
      </c>
      <c r="H5" s="4">
        <f>INDEX('Future Fuel Use'!$C$26:$AM$33,MATCH('BIFUbC-heat'!$A5,'Future Fuel Use'!$B$26:$B$33,0),MATCH('BIFUbC-heat'!H$1,'Future Fuel Use'!$C$1:$AM$1,0))</f>
        <v>18228074126629.617</v>
      </c>
      <c r="I5" s="4">
        <f>INDEX('Future Fuel Use'!$C$26:$AM$33,MATCH('BIFUbC-heat'!$A5,'Future Fuel Use'!$B$26:$B$33,0),MATCH('BIFUbC-heat'!I$1,'Future Fuel Use'!$C$1:$AM$1,0))</f>
        <v>18299556770263.477</v>
      </c>
      <c r="J5" s="4">
        <f>INDEX('Future Fuel Use'!$C$26:$AM$33,MATCH('BIFUbC-heat'!$A5,'Future Fuel Use'!$B$26:$B$33,0),MATCH('BIFUbC-heat'!J$1,'Future Fuel Use'!$C$1:$AM$1,0))</f>
        <v>18371039413897.313</v>
      </c>
      <c r="K5" s="4">
        <f>INDEX('Future Fuel Use'!$C$26:$AM$33,MATCH('BIFUbC-heat'!$A5,'Future Fuel Use'!$B$26:$B$33,0),MATCH('BIFUbC-heat'!K$1,'Future Fuel Use'!$C$1:$AM$1,0))</f>
        <v>18442522057531.152</v>
      </c>
      <c r="L5" s="4">
        <f>INDEX('Future Fuel Use'!$C$26:$AM$33,MATCH('BIFUbC-heat'!$A5,'Future Fuel Use'!$B$26:$B$33,0),MATCH('BIFUbC-heat'!L$1,'Future Fuel Use'!$C$1:$AM$1,0))</f>
        <v>18514004701164.992</v>
      </c>
      <c r="M5" s="4">
        <f>INDEX('Future Fuel Use'!$C$26:$AM$33,MATCH('BIFUbC-heat'!$A5,'Future Fuel Use'!$B$26:$B$33,0),MATCH('BIFUbC-heat'!M$1,'Future Fuel Use'!$C$1:$AM$1,0))</f>
        <v>18585487344798.828</v>
      </c>
      <c r="N5" s="4">
        <f>INDEX('Future Fuel Use'!$C$26:$AM$33,MATCH('BIFUbC-heat'!$A5,'Future Fuel Use'!$B$26:$B$33,0),MATCH('BIFUbC-heat'!N$1,'Future Fuel Use'!$C$1:$AM$1,0))</f>
        <v>18728452632066.543</v>
      </c>
      <c r="O5" s="4">
        <f>INDEX('Future Fuel Use'!$C$26:$AM$33,MATCH('BIFUbC-heat'!$A5,'Future Fuel Use'!$B$26:$B$33,0),MATCH('BIFUbC-heat'!O$1,'Future Fuel Use'!$C$1:$AM$1,0))</f>
        <v>18871417919334.219</v>
      </c>
      <c r="P5" s="4">
        <f>INDEX('Future Fuel Use'!$C$26:$AM$33,MATCH('BIFUbC-heat'!$A5,'Future Fuel Use'!$B$26:$B$33,0),MATCH('BIFUbC-heat'!P$1,'Future Fuel Use'!$C$1:$AM$1,0))</f>
        <v>19014383206601.895</v>
      </c>
      <c r="Q5" s="4">
        <f>INDEX('Future Fuel Use'!$C$26:$AM$33,MATCH('BIFUbC-heat'!$A5,'Future Fuel Use'!$B$26:$B$33,0),MATCH('BIFUbC-heat'!Q$1,'Future Fuel Use'!$C$1:$AM$1,0))</f>
        <v>19157348493869.566</v>
      </c>
      <c r="R5" s="4">
        <f>INDEX('Future Fuel Use'!$C$26:$AM$33,MATCH('BIFUbC-heat'!$A5,'Future Fuel Use'!$B$26:$B$33,0),MATCH('BIFUbC-heat'!R$1,'Future Fuel Use'!$C$1:$AM$1,0))</f>
        <v>19300313781137.246</v>
      </c>
      <c r="S5" s="4">
        <f>INDEX('Future Fuel Use'!$C$26:$AM$33,MATCH('BIFUbC-heat'!$A5,'Future Fuel Use'!$B$26:$B$33,0),MATCH('BIFUbC-heat'!S$1,'Future Fuel Use'!$C$1:$AM$1,0))</f>
        <v>19428982539678.164</v>
      </c>
      <c r="T5" s="4">
        <f>INDEX('Future Fuel Use'!$C$26:$AM$33,MATCH('BIFUbC-heat'!$A5,'Future Fuel Use'!$B$26:$B$33,0),MATCH('BIFUbC-heat'!T$1,'Future Fuel Use'!$C$1:$AM$1,0))</f>
        <v>19557651298219.086</v>
      </c>
      <c r="U5" s="4">
        <f>INDEX('Future Fuel Use'!$C$26:$AM$33,MATCH('BIFUbC-heat'!$A5,'Future Fuel Use'!$B$26:$B$33,0),MATCH('BIFUbC-heat'!U$1,'Future Fuel Use'!$C$1:$AM$1,0))</f>
        <v>19686320056760</v>
      </c>
      <c r="V5" s="4">
        <f>INDEX('Future Fuel Use'!$C$26:$AM$33,MATCH('BIFUbC-heat'!$A5,'Future Fuel Use'!$B$26:$B$33,0),MATCH('BIFUbC-heat'!V$1,'Future Fuel Use'!$C$1:$AM$1,0))</f>
        <v>19814988815300.922</v>
      </c>
      <c r="W5" s="4">
        <f>INDEX('Future Fuel Use'!$C$26:$AM$33,MATCH('BIFUbC-heat'!$A5,'Future Fuel Use'!$B$26:$B$33,0),MATCH('BIFUbC-heat'!W$1,'Future Fuel Use'!$C$1:$AM$1,0))</f>
        <v>19943657573841.844</v>
      </c>
      <c r="X5" s="4">
        <f>INDEX('Future Fuel Use'!$C$26:$AM$33,MATCH('BIFUbC-heat'!$A5,'Future Fuel Use'!$B$26:$B$33,0),MATCH('BIFUbC-heat'!X$1,'Future Fuel Use'!$C$1:$AM$1,0))</f>
        <v>20015140217475.68</v>
      </c>
      <c r="Y5" s="4">
        <f>INDEX('Future Fuel Use'!$C$26:$AM$33,MATCH('BIFUbC-heat'!$A5,'Future Fuel Use'!$B$26:$B$33,0),MATCH('BIFUbC-heat'!Y$1,'Future Fuel Use'!$C$1:$AM$1,0))</f>
        <v>20086622861109.52</v>
      </c>
      <c r="Z5" s="4">
        <f>INDEX('Future Fuel Use'!$C$26:$AM$33,MATCH('BIFUbC-heat'!$A5,'Future Fuel Use'!$B$26:$B$33,0),MATCH('BIFUbC-heat'!Z$1,'Future Fuel Use'!$C$1:$AM$1,0))</f>
        <v>20158105504743.359</v>
      </c>
      <c r="AA5" s="4">
        <f>INDEX('Future Fuel Use'!$C$26:$AM$33,MATCH('BIFUbC-heat'!$A5,'Future Fuel Use'!$B$26:$B$33,0),MATCH('BIFUbC-heat'!AA$1,'Future Fuel Use'!$C$1:$AM$1,0))</f>
        <v>20229588148377.191</v>
      </c>
      <c r="AB5" s="4">
        <f>INDEX('Future Fuel Use'!$C$26:$AM$33,MATCH('BIFUbC-heat'!$A5,'Future Fuel Use'!$B$26:$B$33,0),MATCH('BIFUbC-heat'!AB$1,'Future Fuel Use'!$C$1:$AM$1,0))</f>
        <v>20301070792011.031</v>
      </c>
      <c r="AC5" s="4">
        <f>INDEX('Future Fuel Use'!$C$26:$AM$33,MATCH('BIFUbC-heat'!$A5,'Future Fuel Use'!$B$26:$B$33,0),MATCH('BIFUbC-heat'!AC$1,'Future Fuel Use'!$C$1:$AM$1,0))</f>
        <v>20315367320737.793</v>
      </c>
      <c r="AD5" s="4">
        <f>INDEX('Future Fuel Use'!$C$26:$AM$33,MATCH('BIFUbC-heat'!$A5,'Future Fuel Use'!$B$26:$B$33,0),MATCH('BIFUbC-heat'!AD$1,'Future Fuel Use'!$C$1:$AM$1,0))</f>
        <v>20329663849464.555</v>
      </c>
      <c r="AE5" s="4">
        <f>INDEX('Future Fuel Use'!$C$26:$AM$33,MATCH('BIFUbC-heat'!$A5,'Future Fuel Use'!$B$26:$B$33,0),MATCH('BIFUbC-heat'!AE$1,'Future Fuel Use'!$C$1:$AM$1,0))</f>
        <v>20343960378191.332</v>
      </c>
      <c r="AF5" s="4">
        <f>INDEX('Future Fuel Use'!$C$26:$AM$33,MATCH('BIFUbC-heat'!$A5,'Future Fuel Use'!$B$26:$B$33,0),MATCH('BIFUbC-heat'!AF$1,'Future Fuel Use'!$C$1:$AM$1,0))</f>
        <v>20358256906918.102</v>
      </c>
      <c r="AG5" s="4">
        <f>INDEX('Future Fuel Use'!$C$26:$AM$33,MATCH('BIFUbC-heat'!$A5,'Future Fuel Use'!$B$26:$B$33,0),MATCH('BIFUbC-heat'!AG$1,'Future Fuel Use'!$C$1:$AM$1,0))</f>
        <v>20372553435644.863</v>
      </c>
      <c r="AH5" s="4">
        <f>INDEX('Future Fuel Use'!$C$26:$AM$33,MATCH('BIFUbC-heat'!$A5,'Future Fuel Use'!$B$26:$B$33,0),MATCH('BIFUbC-heat'!AH$1,'Future Fuel Use'!$C$1:$AM$1,0))</f>
        <v>20215291619650.398</v>
      </c>
      <c r="AI5" s="4">
        <f>INDEX('Future Fuel Use'!$C$26:$AM$33,MATCH('BIFUbC-heat'!$A5,'Future Fuel Use'!$B$26:$B$33,0),MATCH('BIFUbC-heat'!AI$1,'Future Fuel Use'!$C$1:$AM$1,0))</f>
        <v>20058029803655.969</v>
      </c>
      <c r="AJ5" s="4">
        <f>INDEX('Future Fuel Use'!$C$26:$AM$33,MATCH('BIFUbC-heat'!$A5,'Future Fuel Use'!$B$26:$B$33,0),MATCH('BIFUbC-heat'!AJ$1,'Future Fuel Use'!$C$1:$AM$1,0))</f>
        <v>19900767987661.496</v>
      </c>
      <c r="AK5" s="4">
        <f>INDEX('Future Fuel Use'!$C$26:$AM$33,MATCH('BIFUbC-heat'!$A5,'Future Fuel Use'!$B$26:$B$33,0),MATCH('BIFUbC-heat'!AK$1,'Future Fuel Use'!$C$1:$AM$1,0))</f>
        <v>19743506171667.023</v>
      </c>
      <c r="AL5" s="4">
        <f>INDEX('Future Fuel Use'!$C$26:$AM$33,MATCH('BIFUbC-heat'!$A5,'Future Fuel Use'!$B$26:$B$33,0),MATCH('BIFUbC-heat'!AL$1,'Future Fuel Use'!$C$1:$AM$1,0))</f>
        <v>19586244355672.594</v>
      </c>
    </row>
    <row r="6" spans="1:38">
      <c r="A6" s="4" t="s">
        <v>8</v>
      </c>
      <c r="B6" s="4">
        <f>INDEX('Future Fuel Use'!$C$26:$AM$33,MATCH('BIFUbC-heat'!$A6,'Future Fuel Use'!$B$26:$B$33,0),MATCH('BIFUbC-heat'!B$1,'Future Fuel Use'!$C$1:$AM$1,0))</f>
        <v>3535330401279.9673</v>
      </c>
      <c r="C6" s="4">
        <f>INDEX('Future Fuel Use'!$C$26:$AM$33,MATCH('BIFUbC-heat'!$A6,'Future Fuel Use'!$B$26:$B$33,0),MATCH('BIFUbC-heat'!C$1,'Future Fuel Use'!$C$1:$AM$1,0))</f>
        <v>3532362029826.3325</v>
      </c>
      <c r="D6" s="4">
        <f>INDEX('Future Fuel Use'!$C$26:$AM$33,MATCH('BIFUbC-heat'!$A6,'Future Fuel Use'!$B$26:$B$33,0),MATCH('BIFUbC-heat'!D$1,'Future Fuel Use'!$C$1:$AM$1,0))</f>
        <v>3582824344538.1353</v>
      </c>
      <c r="E6" s="4">
        <f>INDEX('Future Fuel Use'!$C$26:$AM$33,MATCH('BIFUbC-heat'!$A6,'Future Fuel Use'!$B$26:$B$33,0),MATCH('BIFUbC-heat'!E$1,'Future Fuel Use'!$C$1:$AM$1,0))</f>
        <v>3633286659249.9448</v>
      </c>
      <c r="F6" s="4">
        <f>INDEX('Future Fuel Use'!$C$26:$AM$33,MATCH('BIFUbC-heat'!$A6,'Future Fuel Use'!$B$26:$B$33,0),MATCH('BIFUbC-heat'!F$1,'Future Fuel Use'!$C$1:$AM$1,0))</f>
        <v>3683748973961.7378</v>
      </c>
      <c r="G6" s="4">
        <f>INDEX('Future Fuel Use'!$C$26:$AM$33,MATCH('BIFUbC-heat'!$A6,'Future Fuel Use'!$B$26:$B$33,0),MATCH('BIFUbC-heat'!G$1,'Future Fuel Use'!$C$1:$AM$1,0))</f>
        <v>3734211288673.5474</v>
      </c>
      <c r="H6" s="4">
        <f>INDEX('Future Fuel Use'!$C$26:$AM$33,MATCH('BIFUbC-heat'!$A6,'Future Fuel Use'!$B$26:$B$33,0),MATCH('BIFUbC-heat'!H$1,'Future Fuel Use'!$C$1:$AM$1,0))</f>
        <v>3784673603385.3564</v>
      </c>
      <c r="I6" s="4">
        <f>INDEX('Future Fuel Use'!$C$26:$AM$33,MATCH('BIFUbC-heat'!$A6,'Future Fuel Use'!$B$26:$B$33,0),MATCH('BIFUbC-heat'!I$1,'Future Fuel Use'!$C$1:$AM$1,0))</f>
        <v>3799515460653.5381</v>
      </c>
      <c r="J6" s="4">
        <f>INDEX('Future Fuel Use'!$C$26:$AM$33,MATCH('BIFUbC-heat'!$A6,'Future Fuel Use'!$B$26:$B$33,0),MATCH('BIFUbC-heat'!J$1,'Future Fuel Use'!$C$1:$AM$1,0))</f>
        <v>3814357317921.7148</v>
      </c>
      <c r="K6" s="4">
        <f>INDEX('Future Fuel Use'!$C$26:$AM$33,MATCH('BIFUbC-heat'!$A6,'Future Fuel Use'!$B$26:$B$33,0),MATCH('BIFUbC-heat'!K$1,'Future Fuel Use'!$C$1:$AM$1,0))</f>
        <v>3829199175189.8921</v>
      </c>
      <c r="L6" s="4">
        <f>INDEX('Future Fuel Use'!$C$26:$AM$33,MATCH('BIFUbC-heat'!$A6,'Future Fuel Use'!$B$26:$B$33,0),MATCH('BIFUbC-heat'!L$1,'Future Fuel Use'!$C$1:$AM$1,0))</f>
        <v>3844041032458.0693</v>
      </c>
      <c r="M6" s="4">
        <f>INDEX('Future Fuel Use'!$C$26:$AM$33,MATCH('BIFUbC-heat'!$A6,'Future Fuel Use'!$B$26:$B$33,0),MATCH('BIFUbC-heat'!M$1,'Future Fuel Use'!$C$1:$AM$1,0))</f>
        <v>3858882889726.2461</v>
      </c>
      <c r="N6" s="4">
        <f>INDEX('Future Fuel Use'!$C$26:$AM$33,MATCH('BIFUbC-heat'!$A6,'Future Fuel Use'!$B$26:$B$33,0),MATCH('BIFUbC-heat'!N$1,'Future Fuel Use'!$C$1:$AM$1,0))</f>
        <v>3888566604262.6089</v>
      </c>
      <c r="O6" s="4">
        <f>INDEX('Future Fuel Use'!$C$26:$AM$33,MATCH('BIFUbC-heat'!$A6,'Future Fuel Use'!$B$26:$B$33,0),MATCH('BIFUbC-heat'!O$1,'Future Fuel Use'!$C$1:$AM$1,0))</f>
        <v>3918250318798.9629</v>
      </c>
      <c r="P6" s="4">
        <f>INDEX('Future Fuel Use'!$C$26:$AM$33,MATCH('BIFUbC-heat'!$A6,'Future Fuel Use'!$B$26:$B$33,0),MATCH('BIFUbC-heat'!P$1,'Future Fuel Use'!$C$1:$AM$1,0))</f>
        <v>3947934033335.3169</v>
      </c>
      <c r="Q6" s="4">
        <f>INDEX('Future Fuel Use'!$C$26:$AM$33,MATCH('BIFUbC-heat'!$A6,'Future Fuel Use'!$B$26:$B$33,0),MATCH('BIFUbC-heat'!Q$1,'Future Fuel Use'!$C$1:$AM$1,0))</f>
        <v>3977617747871.6709</v>
      </c>
      <c r="R6" s="4">
        <f>INDEX('Future Fuel Use'!$C$26:$AM$33,MATCH('BIFUbC-heat'!$A6,'Future Fuel Use'!$B$26:$B$33,0),MATCH('BIFUbC-heat'!R$1,'Future Fuel Use'!$C$1:$AM$1,0))</f>
        <v>4007301462408.0244</v>
      </c>
      <c r="S6" s="4">
        <f>INDEX('Future Fuel Use'!$C$26:$AM$33,MATCH('BIFUbC-heat'!$A6,'Future Fuel Use'!$B$26:$B$33,0),MATCH('BIFUbC-heat'!S$1,'Future Fuel Use'!$C$1:$AM$1,0))</f>
        <v>4034016805490.7456</v>
      </c>
      <c r="T6" s="4">
        <f>INDEX('Future Fuel Use'!$C$26:$AM$33,MATCH('BIFUbC-heat'!$A6,'Future Fuel Use'!$B$26:$B$33,0),MATCH('BIFUbC-heat'!T$1,'Future Fuel Use'!$C$1:$AM$1,0))</f>
        <v>4060732148573.4673</v>
      </c>
      <c r="U6" s="4">
        <f>INDEX('Future Fuel Use'!$C$26:$AM$33,MATCH('BIFUbC-heat'!$A6,'Future Fuel Use'!$B$26:$B$33,0),MATCH('BIFUbC-heat'!U$1,'Future Fuel Use'!$C$1:$AM$1,0))</f>
        <v>4087447491656.188</v>
      </c>
      <c r="V6" s="4">
        <f>INDEX('Future Fuel Use'!$C$26:$AM$33,MATCH('BIFUbC-heat'!$A6,'Future Fuel Use'!$B$26:$B$33,0),MATCH('BIFUbC-heat'!V$1,'Future Fuel Use'!$C$1:$AM$1,0))</f>
        <v>4114162834738.9097</v>
      </c>
      <c r="W6" s="4">
        <f>INDEX('Future Fuel Use'!$C$26:$AM$33,MATCH('BIFUbC-heat'!$A6,'Future Fuel Use'!$B$26:$B$33,0),MATCH('BIFUbC-heat'!W$1,'Future Fuel Use'!$C$1:$AM$1,0))</f>
        <v>4140878177821.6304</v>
      </c>
      <c r="X6" s="4">
        <f>INDEX('Future Fuel Use'!$C$26:$AM$33,MATCH('BIFUbC-heat'!$A6,'Future Fuel Use'!$B$26:$B$33,0),MATCH('BIFUbC-heat'!X$1,'Future Fuel Use'!$C$1:$AM$1,0))</f>
        <v>4155720035089.8071</v>
      </c>
      <c r="Y6" s="4">
        <f>INDEX('Future Fuel Use'!$C$26:$AM$33,MATCH('BIFUbC-heat'!$A6,'Future Fuel Use'!$B$26:$B$33,0),MATCH('BIFUbC-heat'!Y$1,'Future Fuel Use'!$C$1:$AM$1,0))</f>
        <v>4170561892357.9849</v>
      </c>
      <c r="Z6" s="4">
        <f>INDEX('Future Fuel Use'!$C$26:$AM$33,MATCH('BIFUbC-heat'!$A6,'Future Fuel Use'!$B$26:$B$33,0),MATCH('BIFUbC-heat'!Z$1,'Future Fuel Use'!$C$1:$AM$1,0))</f>
        <v>4185403749626.1616</v>
      </c>
      <c r="AA6" s="4">
        <f>INDEX('Future Fuel Use'!$C$26:$AM$33,MATCH('BIFUbC-heat'!$A6,'Future Fuel Use'!$B$26:$B$33,0),MATCH('BIFUbC-heat'!AA$1,'Future Fuel Use'!$C$1:$AM$1,0))</f>
        <v>4200245606894.3384</v>
      </c>
      <c r="AB6" s="4">
        <f>INDEX('Future Fuel Use'!$C$26:$AM$33,MATCH('BIFUbC-heat'!$A6,'Future Fuel Use'!$B$26:$B$33,0),MATCH('BIFUbC-heat'!AB$1,'Future Fuel Use'!$C$1:$AM$1,0))</f>
        <v>4215087464162.5161</v>
      </c>
      <c r="AC6" s="4">
        <f>INDEX('Future Fuel Use'!$C$26:$AM$33,MATCH('BIFUbC-heat'!$A6,'Future Fuel Use'!$B$26:$B$33,0),MATCH('BIFUbC-heat'!AC$1,'Future Fuel Use'!$C$1:$AM$1,0))</f>
        <v>4218055835616.1504</v>
      </c>
      <c r="AD6" s="4">
        <f>INDEX('Future Fuel Use'!$C$26:$AM$33,MATCH('BIFUbC-heat'!$A6,'Future Fuel Use'!$B$26:$B$33,0),MATCH('BIFUbC-heat'!AD$1,'Future Fuel Use'!$C$1:$AM$1,0))</f>
        <v>4221024207069.7852</v>
      </c>
      <c r="AE6" s="4">
        <f>INDEX('Future Fuel Use'!$C$26:$AM$33,MATCH('BIFUbC-heat'!$A6,'Future Fuel Use'!$B$26:$B$33,0),MATCH('BIFUbC-heat'!AE$1,'Future Fuel Use'!$C$1:$AM$1,0))</f>
        <v>4223992578523.4214</v>
      </c>
      <c r="AF6" s="4">
        <f>INDEX('Future Fuel Use'!$C$26:$AM$33,MATCH('BIFUbC-heat'!$A6,'Future Fuel Use'!$B$26:$B$33,0),MATCH('BIFUbC-heat'!AF$1,'Future Fuel Use'!$C$1:$AM$1,0))</f>
        <v>4226960949977.0576</v>
      </c>
      <c r="AG6" s="4">
        <f>INDEX('Future Fuel Use'!$C$26:$AM$33,MATCH('BIFUbC-heat'!$A6,'Future Fuel Use'!$B$26:$B$33,0),MATCH('BIFUbC-heat'!AG$1,'Future Fuel Use'!$C$1:$AM$1,0))</f>
        <v>4229929321430.6919</v>
      </c>
      <c r="AH6" s="4">
        <f>INDEX('Future Fuel Use'!$C$26:$AM$33,MATCH('BIFUbC-heat'!$A6,'Future Fuel Use'!$B$26:$B$33,0),MATCH('BIFUbC-heat'!AH$1,'Future Fuel Use'!$C$1:$AM$1,0))</f>
        <v>4197277235440.6968</v>
      </c>
      <c r="AI6" s="4">
        <f>INDEX('Future Fuel Use'!$C$26:$AM$33,MATCH('BIFUbC-heat'!$A6,'Future Fuel Use'!$B$26:$B$33,0),MATCH('BIFUbC-heat'!AI$1,'Future Fuel Use'!$C$1:$AM$1,0))</f>
        <v>4164625149450.7109</v>
      </c>
      <c r="AJ6" s="4">
        <f>INDEX('Future Fuel Use'!$C$26:$AM$33,MATCH('BIFUbC-heat'!$A6,'Future Fuel Use'!$B$26:$B$33,0),MATCH('BIFUbC-heat'!AJ$1,'Future Fuel Use'!$C$1:$AM$1,0))</f>
        <v>4131973063460.7148</v>
      </c>
      <c r="AK6" s="4">
        <f>INDEX('Future Fuel Use'!$C$26:$AM$33,MATCH('BIFUbC-heat'!$A6,'Future Fuel Use'!$B$26:$B$33,0),MATCH('BIFUbC-heat'!AK$1,'Future Fuel Use'!$C$1:$AM$1,0))</f>
        <v>4099320977470.7197</v>
      </c>
      <c r="AL6" s="4">
        <f>INDEX('Future Fuel Use'!$C$26:$AM$33,MATCH('BIFUbC-heat'!$A6,'Future Fuel Use'!$B$26:$B$33,0),MATCH('BIFUbC-heat'!AL$1,'Future Fuel Use'!$C$1:$AM$1,0))</f>
        <v>4066668891480.7324</v>
      </c>
    </row>
    <row r="7" spans="1:38">
      <c r="A7" s="4" t="s">
        <v>9</v>
      </c>
      <c r="B7" s="4">
        <f>INDEX('Future Fuel Use'!$C$26:$AM$33,MATCH('BIFUbC-heat'!$A7,'Future Fuel Use'!$B$26:$B$33,0),MATCH('BIFUbC-heat'!B$1,'Future Fuel Use'!$C$1:$AM$1,0))</f>
        <v>656341029418.43311</v>
      </c>
      <c r="C7" s="4">
        <f>INDEX('Future Fuel Use'!$C$26:$AM$33,MATCH('BIFUbC-heat'!$A7,'Future Fuel Use'!$B$26:$B$33,0),MATCH('BIFUbC-heat'!C$1,'Future Fuel Use'!$C$1:$AM$1,0))</f>
        <v>655789945430.67639</v>
      </c>
      <c r="D7" s="4">
        <f>INDEX('Future Fuel Use'!$C$26:$AM$33,MATCH('BIFUbC-heat'!$A7,'Future Fuel Use'!$B$26:$B$33,0),MATCH('BIFUbC-heat'!D$1,'Future Fuel Use'!$C$1:$AM$1,0))</f>
        <v>665158373222.54272</v>
      </c>
      <c r="E7" s="4">
        <f>INDEX('Future Fuel Use'!$C$26:$AM$33,MATCH('BIFUbC-heat'!$A7,'Future Fuel Use'!$B$26:$B$33,0),MATCH('BIFUbC-heat'!E$1,'Future Fuel Use'!$C$1:$AM$1,0))</f>
        <v>674526801014.41064</v>
      </c>
      <c r="F7" s="4">
        <f>INDEX('Future Fuel Use'!$C$26:$AM$33,MATCH('BIFUbC-heat'!$A7,'Future Fuel Use'!$B$26:$B$33,0),MATCH('BIFUbC-heat'!F$1,'Future Fuel Use'!$C$1:$AM$1,0))</f>
        <v>683895228806.27502</v>
      </c>
      <c r="G7" s="4">
        <f>INDEX('Future Fuel Use'!$C$26:$AM$33,MATCH('BIFUbC-heat'!$A7,'Future Fuel Use'!$B$26:$B$33,0),MATCH('BIFUbC-heat'!G$1,'Future Fuel Use'!$C$1:$AM$1,0))</f>
        <v>693263656598.14282</v>
      </c>
      <c r="H7" s="4">
        <f>INDEX('Future Fuel Use'!$C$26:$AM$33,MATCH('BIFUbC-heat'!$A7,'Future Fuel Use'!$B$26:$B$33,0),MATCH('BIFUbC-heat'!H$1,'Future Fuel Use'!$C$1:$AM$1,0))</f>
        <v>702632084390.01038</v>
      </c>
      <c r="I7" s="4">
        <f>INDEX('Future Fuel Use'!$C$26:$AM$33,MATCH('BIFUbC-heat'!$A7,'Future Fuel Use'!$B$26:$B$33,0),MATCH('BIFUbC-heat'!I$1,'Future Fuel Use'!$C$1:$AM$1,0))</f>
        <v>705387504328.79541</v>
      </c>
      <c r="J7" s="4">
        <f>INDEX('Future Fuel Use'!$C$26:$AM$33,MATCH('BIFUbC-heat'!$A7,'Future Fuel Use'!$B$26:$B$33,0),MATCH('BIFUbC-heat'!J$1,'Future Fuel Use'!$C$1:$AM$1,0))</f>
        <v>708142924267.57971</v>
      </c>
      <c r="K7" s="4">
        <f>INDEX('Future Fuel Use'!$C$26:$AM$33,MATCH('BIFUbC-heat'!$A7,'Future Fuel Use'!$B$26:$B$33,0),MATCH('BIFUbC-heat'!K$1,'Future Fuel Use'!$C$1:$AM$1,0))</f>
        <v>710898344206.36389</v>
      </c>
      <c r="L7" s="4">
        <f>INDEX('Future Fuel Use'!$C$26:$AM$33,MATCH('BIFUbC-heat'!$A7,'Future Fuel Use'!$B$26:$B$33,0),MATCH('BIFUbC-heat'!L$1,'Future Fuel Use'!$C$1:$AM$1,0))</f>
        <v>713653764145.14807</v>
      </c>
      <c r="M7" s="4">
        <f>INDEX('Future Fuel Use'!$C$26:$AM$33,MATCH('BIFUbC-heat'!$A7,'Future Fuel Use'!$B$26:$B$33,0),MATCH('BIFUbC-heat'!M$1,'Future Fuel Use'!$C$1:$AM$1,0))</f>
        <v>716409184083.93225</v>
      </c>
      <c r="N7" s="4">
        <f>INDEX('Future Fuel Use'!$C$26:$AM$33,MATCH('BIFUbC-heat'!$A7,'Future Fuel Use'!$B$26:$B$33,0),MATCH('BIFUbC-heat'!N$1,'Future Fuel Use'!$C$1:$AM$1,0))</f>
        <v>721920023961.50232</v>
      </c>
      <c r="O7" s="4">
        <f>INDEX('Future Fuel Use'!$C$26:$AM$33,MATCH('BIFUbC-heat'!$A7,'Future Fuel Use'!$B$26:$B$33,0),MATCH('BIFUbC-heat'!O$1,'Future Fuel Use'!$C$1:$AM$1,0))</f>
        <v>727430863839.07056</v>
      </c>
      <c r="P7" s="4">
        <f>INDEX('Future Fuel Use'!$C$26:$AM$33,MATCH('BIFUbC-heat'!$A7,'Future Fuel Use'!$B$26:$B$33,0),MATCH('BIFUbC-heat'!P$1,'Future Fuel Use'!$C$1:$AM$1,0))</f>
        <v>732941703716.63904</v>
      </c>
      <c r="Q7" s="4">
        <f>INDEX('Future Fuel Use'!$C$26:$AM$33,MATCH('BIFUbC-heat'!$A7,'Future Fuel Use'!$B$26:$B$33,0),MATCH('BIFUbC-heat'!Q$1,'Future Fuel Use'!$C$1:$AM$1,0))</f>
        <v>738452543594.20752</v>
      </c>
      <c r="R7" s="4">
        <f>INDEX('Future Fuel Use'!$C$26:$AM$33,MATCH('BIFUbC-heat'!$A7,'Future Fuel Use'!$B$26:$B$33,0),MATCH('BIFUbC-heat'!R$1,'Future Fuel Use'!$C$1:$AM$1,0))</f>
        <v>743963383471.77576</v>
      </c>
      <c r="S7" s="4">
        <f>INDEX('Future Fuel Use'!$C$26:$AM$33,MATCH('BIFUbC-heat'!$A7,'Future Fuel Use'!$B$26:$B$33,0),MATCH('BIFUbC-heat'!S$1,'Future Fuel Use'!$C$1:$AM$1,0))</f>
        <v>748923139361.58777</v>
      </c>
      <c r="T7" s="4">
        <f>INDEX('Future Fuel Use'!$C$26:$AM$33,MATCH('BIFUbC-heat'!$A7,'Future Fuel Use'!$B$26:$B$33,0),MATCH('BIFUbC-heat'!T$1,'Future Fuel Use'!$C$1:$AM$1,0))</f>
        <v>753882895251.39978</v>
      </c>
      <c r="U7" s="4">
        <f>INDEX('Future Fuel Use'!$C$26:$AM$33,MATCH('BIFUbC-heat'!$A7,'Future Fuel Use'!$B$26:$B$33,0),MATCH('BIFUbC-heat'!U$1,'Future Fuel Use'!$C$1:$AM$1,0))</f>
        <v>758842651141.21179</v>
      </c>
      <c r="V7" s="4">
        <f>INDEX('Future Fuel Use'!$C$26:$AM$33,MATCH('BIFUbC-heat'!$A7,'Future Fuel Use'!$B$26:$B$33,0),MATCH('BIFUbC-heat'!V$1,'Future Fuel Use'!$C$1:$AM$1,0))</f>
        <v>763802407031.02405</v>
      </c>
      <c r="W7" s="4">
        <f>INDEX('Future Fuel Use'!$C$26:$AM$33,MATCH('BIFUbC-heat'!$A7,'Future Fuel Use'!$B$26:$B$33,0),MATCH('BIFUbC-heat'!W$1,'Future Fuel Use'!$C$1:$AM$1,0))</f>
        <v>768762162920.83594</v>
      </c>
      <c r="X7" s="4">
        <f>INDEX('Future Fuel Use'!$C$26:$AM$33,MATCH('BIFUbC-heat'!$A7,'Future Fuel Use'!$B$26:$B$33,0),MATCH('BIFUbC-heat'!X$1,'Future Fuel Use'!$C$1:$AM$1,0))</f>
        <v>771517582859.62012</v>
      </c>
      <c r="Y7" s="4">
        <f>INDEX('Future Fuel Use'!$C$26:$AM$33,MATCH('BIFUbC-heat'!$A7,'Future Fuel Use'!$B$26:$B$33,0),MATCH('BIFUbC-heat'!Y$1,'Future Fuel Use'!$C$1:$AM$1,0))</f>
        <v>774273002798.4043</v>
      </c>
      <c r="Z7" s="4">
        <f>INDEX('Future Fuel Use'!$C$26:$AM$33,MATCH('BIFUbC-heat'!$A7,'Future Fuel Use'!$B$26:$B$33,0),MATCH('BIFUbC-heat'!Z$1,'Future Fuel Use'!$C$1:$AM$1,0))</f>
        <v>777028422737.18848</v>
      </c>
      <c r="AA7" s="4">
        <f>INDEX('Future Fuel Use'!$C$26:$AM$33,MATCH('BIFUbC-heat'!$A7,'Future Fuel Use'!$B$26:$B$33,0),MATCH('BIFUbC-heat'!AA$1,'Future Fuel Use'!$C$1:$AM$1,0))</f>
        <v>779783842675.97278</v>
      </c>
      <c r="AB7" s="4">
        <f>INDEX('Future Fuel Use'!$C$26:$AM$33,MATCH('BIFUbC-heat'!$A7,'Future Fuel Use'!$B$26:$B$33,0),MATCH('BIFUbC-heat'!AB$1,'Future Fuel Use'!$C$1:$AM$1,0))</f>
        <v>782539262614.75684</v>
      </c>
      <c r="AC7" s="4">
        <f>INDEX('Future Fuel Use'!$C$26:$AM$33,MATCH('BIFUbC-heat'!$A7,'Future Fuel Use'!$B$26:$B$33,0),MATCH('BIFUbC-heat'!AC$1,'Future Fuel Use'!$C$1:$AM$1,0))</f>
        <v>783090346602.51355</v>
      </c>
      <c r="AD7" s="4">
        <f>INDEX('Future Fuel Use'!$C$26:$AM$33,MATCH('BIFUbC-heat'!$A7,'Future Fuel Use'!$B$26:$B$33,0),MATCH('BIFUbC-heat'!AD$1,'Future Fuel Use'!$C$1:$AM$1,0))</f>
        <v>783641430590.27026</v>
      </c>
      <c r="AE7" s="4">
        <f>INDEX('Future Fuel Use'!$C$26:$AM$33,MATCH('BIFUbC-heat'!$A7,'Future Fuel Use'!$B$26:$B$33,0),MATCH('BIFUbC-heat'!AE$1,'Future Fuel Use'!$C$1:$AM$1,0))</f>
        <v>784192514578.02734</v>
      </c>
      <c r="AF7" s="4">
        <f>INDEX('Future Fuel Use'!$C$26:$AM$33,MATCH('BIFUbC-heat'!$A7,'Future Fuel Use'!$B$26:$B$33,0),MATCH('BIFUbC-heat'!AF$1,'Future Fuel Use'!$C$1:$AM$1,0))</f>
        <v>784743598565.7843</v>
      </c>
      <c r="AG7" s="4">
        <f>INDEX('Future Fuel Use'!$C$26:$AM$33,MATCH('BIFUbC-heat'!$A7,'Future Fuel Use'!$B$26:$B$33,0),MATCH('BIFUbC-heat'!AG$1,'Future Fuel Use'!$C$1:$AM$1,0))</f>
        <v>785294682553.54102</v>
      </c>
      <c r="AH7" s="4">
        <f>INDEX('Future Fuel Use'!$C$26:$AM$33,MATCH('BIFUbC-heat'!$A7,'Future Fuel Use'!$B$26:$B$33,0),MATCH('BIFUbC-heat'!AH$1,'Future Fuel Use'!$C$1:$AM$1,0))</f>
        <v>779232758688.21472</v>
      </c>
      <c r="AI7" s="4">
        <f>INDEX('Future Fuel Use'!$C$26:$AM$33,MATCH('BIFUbC-heat'!$A7,'Future Fuel Use'!$B$26:$B$33,0),MATCH('BIFUbC-heat'!AI$1,'Future Fuel Use'!$C$1:$AM$1,0))</f>
        <v>773170834822.89014</v>
      </c>
      <c r="AJ7" s="4">
        <f>INDEX('Future Fuel Use'!$C$26:$AM$33,MATCH('BIFUbC-heat'!$A7,'Future Fuel Use'!$B$26:$B$33,0),MATCH('BIFUbC-heat'!AJ$1,'Future Fuel Use'!$C$1:$AM$1,0))</f>
        <v>767108910957.56372</v>
      </c>
      <c r="AK7" s="4">
        <f>INDEX('Future Fuel Use'!$C$26:$AM$33,MATCH('BIFUbC-heat'!$A7,'Future Fuel Use'!$B$26:$B$33,0),MATCH('BIFUbC-heat'!AK$1,'Future Fuel Use'!$C$1:$AM$1,0))</f>
        <v>761046987092.2373</v>
      </c>
      <c r="AL7" s="4">
        <f>INDEX('Future Fuel Use'!$C$26:$AM$33,MATCH('BIFUbC-heat'!$A7,'Future Fuel Use'!$B$26:$B$33,0),MATCH('BIFUbC-heat'!AL$1,'Future Fuel Use'!$C$1:$AM$1,0))</f>
        <v>754985063226.9126</v>
      </c>
    </row>
    <row r="8" spans="1:38">
      <c r="A8" s="4" t="s">
        <v>11</v>
      </c>
      <c r="B8" s="4">
        <f>INDEX('Future Fuel Use'!$C$26:$AM$33,MATCH('BIFUbC-heat'!$A8,'Future Fuel Use'!$B$26:$B$33,0),MATCH('BIFUbC-heat'!B$1,'Future Fuel Use'!$C$1:$AM$1,0))</f>
        <v>771157867462.91101</v>
      </c>
      <c r="C8" s="4">
        <f>INDEX('Future Fuel Use'!$C$26:$AM$33,MATCH('BIFUbC-heat'!$A8,'Future Fuel Use'!$B$26:$B$33,0),MATCH('BIFUbC-heat'!C$1,'Future Fuel Use'!$C$1:$AM$1,0))</f>
        <v>743284691530.52197</v>
      </c>
      <c r="D8" s="4">
        <f>INDEX('Future Fuel Use'!$C$26:$AM$33,MATCH('BIFUbC-heat'!$A8,'Future Fuel Use'!$B$26:$B$33,0),MATCH('BIFUbC-heat'!D$1,'Future Fuel Use'!$C$1:$AM$1,0))</f>
        <v>724702574242.25623</v>
      </c>
      <c r="E8" s="4">
        <f>INDEX('Future Fuel Use'!$C$26:$AM$33,MATCH('BIFUbC-heat'!$A8,'Future Fuel Use'!$B$26:$B$33,0),MATCH('BIFUbC-heat'!E$1,'Future Fuel Use'!$C$1:$AM$1,0))</f>
        <v>706120456953.99036</v>
      </c>
      <c r="F8" s="4">
        <f>INDEX('Future Fuel Use'!$C$26:$AM$33,MATCH('BIFUbC-heat'!$A8,'Future Fuel Use'!$B$26:$B$33,0),MATCH('BIFUbC-heat'!F$1,'Future Fuel Use'!$C$1:$AM$1,0))</f>
        <v>687538339665.73108</v>
      </c>
      <c r="G8" s="4">
        <f>INDEX('Future Fuel Use'!$C$26:$AM$33,MATCH('BIFUbC-heat'!$A8,'Future Fuel Use'!$B$26:$B$33,0),MATCH('BIFUbC-heat'!G$1,'Future Fuel Use'!$C$1:$AM$1,0))</f>
        <v>668956222377.46533</v>
      </c>
      <c r="H8" s="4">
        <f>INDEX('Future Fuel Use'!$C$26:$AM$33,MATCH('BIFUbC-heat'!$A8,'Future Fuel Use'!$B$26:$B$33,0),MATCH('BIFUbC-heat'!H$1,'Future Fuel Use'!$C$1:$AM$1,0))</f>
        <v>650374105089.20605</v>
      </c>
      <c r="I8" s="4">
        <f>INDEX('Future Fuel Use'!$C$26:$AM$33,MATCH('BIFUbC-heat'!$A8,'Future Fuel Use'!$B$26:$B$33,0),MATCH('BIFUbC-heat'!I$1,'Future Fuel Use'!$C$1:$AM$1,0))</f>
        <v>631791987800.94006</v>
      </c>
      <c r="J8" s="4">
        <f>INDEX('Future Fuel Use'!$C$26:$AM$33,MATCH('BIFUbC-heat'!$A8,'Future Fuel Use'!$B$26:$B$33,0),MATCH('BIFUbC-heat'!J$1,'Future Fuel Use'!$C$1:$AM$1,0))</f>
        <v>613209870512.68091</v>
      </c>
      <c r="K8" s="4">
        <f>INDEX('Future Fuel Use'!$C$26:$AM$33,MATCH('BIFUbC-heat'!$A8,'Future Fuel Use'!$B$26:$B$33,0),MATCH('BIFUbC-heat'!K$1,'Future Fuel Use'!$C$1:$AM$1,0))</f>
        <v>594627753224.41492</v>
      </c>
      <c r="L8" s="4">
        <f>INDEX('Future Fuel Use'!$C$26:$AM$33,MATCH('BIFUbC-heat'!$A8,'Future Fuel Use'!$B$26:$B$33,0),MATCH('BIFUbC-heat'!L$1,'Future Fuel Use'!$C$1:$AM$1,0))</f>
        <v>576045635936.14917</v>
      </c>
      <c r="M8" s="4">
        <f>INDEX('Future Fuel Use'!$C$26:$AM$33,MATCH('BIFUbC-heat'!$A8,'Future Fuel Use'!$B$26:$B$33,0),MATCH('BIFUbC-heat'!M$1,'Future Fuel Use'!$C$1:$AM$1,0))</f>
        <v>557463518647.89001</v>
      </c>
      <c r="N8" s="4">
        <f>INDEX('Future Fuel Use'!$C$26:$AM$33,MATCH('BIFUbC-heat'!$A8,'Future Fuel Use'!$B$26:$B$33,0),MATCH('BIFUbC-heat'!N$1,'Future Fuel Use'!$C$1:$AM$1,0))</f>
        <v>552817989325.82178</v>
      </c>
      <c r="O8" s="4">
        <f>INDEX('Future Fuel Use'!$C$26:$AM$33,MATCH('BIFUbC-heat'!$A8,'Future Fuel Use'!$B$26:$B$33,0),MATCH('BIFUbC-heat'!O$1,'Future Fuel Use'!$C$1:$AM$1,0))</f>
        <v>548172460003.75702</v>
      </c>
      <c r="P8" s="4">
        <f>INDEX('Future Fuel Use'!$C$26:$AM$33,MATCH('BIFUbC-heat'!$A8,'Future Fuel Use'!$B$26:$B$33,0),MATCH('BIFUbC-heat'!P$1,'Future Fuel Use'!$C$1:$AM$1,0))</f>
        <v>543526930681.69055</v>
      </c>
      <c r="Q8" s="4">
        <f>INDEX('Future Fuel Use'!$C$26:$AM$33,MATCH('BIFUbC-heat'!$A8,'Future Fuel Use'!$B$26:$B$33,0),MATCH('BIFUbC-heat'!Q$1,'Future Fuel Use'!$C$1:$AM$1,0))</f>
        <v>538881401359.62573</v>
      </c>
      <c r="R8" s="4">
        <f>INDEX('Future Fuel Use'!$C$26:$AM$33,MATCH('BIFUbC-heat'!$A8,'Future Fuel Use'!$B$26:$B$33,0),MATCH('BIFUbC-heat'!R$1,'Future Fuel Use'!$C$1:$AM$1,0))</f>
        <v>534235872037.55933</v>
      </c>
      <c r="S8" s="4">
        <f>INDEX('Future Fuel Use'!$C$26:$AM$33,MATCH('BIFUbC-heat'!$A8,'Future Fuel Use'!$B$26:$B$33,0),MATCH('BIFUbC-heat'!S$1,'Future Fuel Use'!$C$1:$AM$1,0))</f>
        <v>524944813393.42639</v>
      </c>
      <c r="T8" s="4">
        <f>INDEX('Future Fuel Use'!$C$26:$AM$33,MATCH('BIFUbC-heat'!$A8,'Future Fuel Use'!$B$26:$B$33,0),MATCH('BIFUbC-heat'!T$1,'Future Fuel Use'!$C$1:$AM$1,0))</f>
        <v>515653754749.29663</v>
      </c>
      <c r="U8" s="4">
        <f>INDEX('Future Fuel Use'!$C$26:$AM$33,MATCH('BIFUbC-heat'!$A8,'Future Fuel Use'!$B$26:$B$33,0),MATCH('BIFUbC-heat'!U$1,'Future Fuel Use'!$C$1:$AM$1,0))</f>
        <v>506362696105.16376</v>
      </c>
      <c r="V8" s="4">
        <f>INDEX('Future Fuel Use'!$C$26:$AM$33,MATCH('BIFUbC-heat'!$A8,'Future Fuel Use'!$B$26:$B$33,0),MATCH('BIFUbC-heat'!V$1,'Future Fuel Use'!$C$1:$AM$1,0))</f>
        <v>497071637461.03412</v>
      </c>
      <c r="W8" s="4">
        <f>INDEX('Future Fuel Use'!$C$26:$AM$33,MATCH('BIFUbC-heat'!$A8,'Future Fuel Use'!$B$26:$B$33,0),MATCH('BIFUbC-heat'!W$1,'Future Fuel Use'!$C$1:$AM$1,0))</f>
        <v>487780578816.90112</v>
      </c>
      <c r="X8" s="4">
        <f>INDEX('Future Fuel Use'!$C$26:$AM$33,MATCH('BIFUbC-heat'!$A8,'Future Fuel Use'!$B$26:$B$33,0),MATCH('BIFUbC-heat'!X$1,'Future Fuel Use'!$C$1:$AM$1,0))</f>
        <v>483135049494.83636</v>
      </c>
      <c r="Y8" s="4">
        <f>INDEX('Future Fuel Use'!$C$26:$AM$33,MATCH('BIFUbC-heat'!$A8,'Future Fuel Use'!$B$26:$B$33,0),MATCH('BIFUbC-heat'!Y$1,'Future Fuel Use'!$C$1:$AM$1,0))</f>
        <v>478489520172.7699</v>
      </c>
      <c r="Z8" s="4">
        <f>INDEX('Future Fuel Use'!$C$26:$AM$33,MATCH('BIFUbC-heat'!$A8,'Future Fuel Use'!$B$26:$B$33,0),MATCH('BIFUbC-heat'!Z$1,'Future Fuel Use'!$C$1:$AM$1,0))</f>
        <v>473843990850.70508</v>
      </c>
      <c r="AA8" s="4">
        <f>INDEX('Future Fuel Use'!$C$26:$AM$33,MATCH('BIFUbC-heat'!$A8,'Future Fuel Use'!$B$26:$B$33,0),MATCH('BIFUbC-heat'!AA$1,'Future Fuel Use'!$C$1:$AM$1,0))</f>
        <v>469198461528.63861</v>
      </c>
      <c r="AB8" s="4">
        <f>INDEX('Future Fuel Use'!$C$26:$AM$33,MATCH('BIFUbC-heat'!$A8,'Future Fuel Use'!$B$26:$B$33,0),MATCH('BIFUbC-heat'!AB$1,'Future Fuel Use'!$C$1:$AM$1,0))</f>
        <v>464552932206.57214</v>
      </c>
      <c r="AC8" s="4">
        <f>INDEX('Future Fuel Use'!$C$26:$AM$33,MATCH('BIFUbC-heat'!$A8,'Future Fuel Use'!$B$26:$B$33,0),MATCH('BIFUbC-heat'!AC$1,'Future Fuel Use'!$C$1:$AM$1,0))</f>
        <v>459907402884.50903</v>
      </c>
      <c r="AD8" s="4">
        <f>INDEX('Future Fuel Use'!$C$26:$AM$33,MATCH('BIFUbC-heat'!$A8,'Future Fuel Use'!$B$26:$B$33,0),MATCH('BIFUbC-heat'!AD$1,'Future Fuel Use'!$C$1:$AM$1,0))</f>
        <v>455261873562.4425</v>
      </c>
      <c r="AE8" s="4">
        <f>INDEX('Future Fuel Use'!$C$26:$AM$33,MATCH('BIFUbC-heat'!$A8,'Future Fuel Use'!$B$26:$B$33,0),MATCH('BIFUbC-heat'!AE$1,'Future Fuel Use'!$C$1:$AM$1,0))</f>
        <v>450616344240.37769</v>
      </c>
      <c r="AF8" s="4">
        <f>INDEX('Future Fuel Use'!$C$26:$AM$33,MATCH('BIFUbC-heat'!$A8,'Future Fuel Use'!$B$26:$B$33,0),MATCH('BIFUbC-heat'!AF$1,'Future Fuel Use'!$C$1:$AM$1,0))</f>
        <v>445970814918.31128</v>
      </c>
      <c r="AG8" s="4">
        <f>INDEX('Future Fuel Use'!$C$26:$AM$33,MATCH('BIFUbC-heat'!$A8,'Future Fuel Use'!$B$26:$B$33,0),MATCH('BIFUbC-heat'!AG$1,'Future Fuel Use'!$C$1:$AM$1,0))</f>
        <v>441325285596.24646</v>
      </c>
      <c r="AH8" s="4">
        <f>INDEX('Future Fuel Use'!$C$26:$AM$33,MATCH('BIFUbC-heat'!$A8,'Future Fuel Use'!$B$26:$B$33,0),MATCH('BIFUbC-heat'!AH$1,'Future Fuel Use'!$C$1:$AM$1,0))</f>
        <v>432034226952.11353</v>
      </c>
      <c r="AI8" s="4">
        <f>INDEX('Future Fuel Use'!$C$26:$AM$33,MATCH('BIFUbC-heat'!$A8,'Future Fuel Use'!$B$26:$B$33,0),MATCH('BIFUbC-heat'!AI$1,'Future Fuel Use'!$C$1:$AM$1,0))</f>
        <v>422743168307.98389</v>
      </c>
      <c r="AJ8" s="4">
        <f>INDEX('Future Fuel Use'!$C$26:$AM$33,MATCH('BIFUbC-heat'!$A8,'Future Fuel Use'!$B$26:$B$33,0),MATCH('BIFUbC-heat'!AJ$1,'Future Fuel Use'!$C$1:$AM$1,0))</f>
        <v>413452109663.85101</v>
      </c>
      <c r="AK8" s="4">
        <f>INDEX('Future Fuel Use'!$C$26:$AM$33,MATCH('BIFUbC-heat'!$A8,'Future Fuel Use'!$B$26:$B$33,0),MATCH('BIFUbC-heat'!AK$1,'Future Fuel Use'!$C$1:$AM$1,0))</f>
        <v>404161051019.71802</v>
      </c>
      <c r="AL8" s="4">
        <f>INDEX('Future Fuel Use'!$C$26:$AM$33,MATCH('BIFUbC-heat'!$A8,'Future Fuel Use'!$B$26:$B$33,0),MATCH('BIFUbC-heat'!AL$1,'Future Fuel Use'!$C$1:$AM$1,0))</f>
        <v>394869992375.58844</v>
      </c>
    </row>
    <row r="9" spans="1:38">
      <c r="A9" s="4" t="s">
        <v>10</v>
      </c>
      <c r="B9" s="4">
        <f>INDEX('Future Fuel Use'!$C$26:$AM$33,MATCH('BIFUbC-heat'!$A9,'Future Fuel Use'!$B$26:$B$33,0),MATCH('BIFUbC-heat'!B$1,'Future Fuel Use'!$C$1:$AM$1,0))</f>
        <v>42445385867233.578</v>
      </c>
      <c r="C9" s="4">
        <f>INDEX('Future Fuel Use'!$C$26:$AM$33,MATCH('BIFUbC-heat'!$A9,'Future Fuel Use'!$B$26:$B$33,0),MATCH('BIFUbC-heat'!C$1,'Future Fuel Use'!$C$1:$AM$1,0))</f>
        <v>42409747424020.125</v>
      </c>
      <c r="D9" s="4">
        <f>INDEX('Future Fuel Use'!$C$26:$AM$33,MATCH('BIFUbC-heat'!$A9,'Future Fuel Use'!$B$26:$B$33,0),MATCH('BIFUbC-heat'!D$1,'Future Fuel Use'!$C$1:$AM$1,0))</f>
        <v>43015600958648.961</v>
      </c>
      <c r="E9" s="4">
        <f>INDEX('Future Fuel Use'!$C$26:$AM$33,MATCH('BIFUbC-heat'!$A9,'Future Fuel Use'!$B$26:$B$33,0),MATCH('BIFUbC-heat'!E$1,'Future Fuel Use'!$C$1:$AM$1,0))</f>
        <v>43621454493277.883</v>
      </c>
      <c r="F9" s="4">
        <f>INDEX('Future Fuel Use'!$C$26:$AM$33,MATCH('BIFUbC-heat'!$A9,'Future Fuel Use'!$B$26:$B$33,0),MATCH('BIFUbC-heat'!F$1,'Future Fuel Use'!$C$1:$AM$1,0))</f>
        <v>44227308027906.586</v>
      </c>
      <c r="G9" s="4">
        <f>INDEX('Future Fuel Use'!$C$26:$AM$33,MATCH('BIFUbC-heat'!$A9,'Future Fuel Use'!$B$26:$B$33,0),MATCH('BIFUbC-heat'!G$1,'Future Fuel Use'!$C$1:$AM$1,0))</f>
        <v>44833161562535.508</v>
      </c>
      <c r="H9" s="4">
        <f>INDEX('Future Fuel Use'!$C$26:$AM$33,MATCH('BIFUbC-heat'!$A9,'Future Fuel Use'!$B$26:$B$33,0),MATCH('BIFUbC-heat'!H$1,'Future Fuel Use'!$C$1:$AM$1,0))</f>
        <v>45439015097164.422</v>
      </c>
      <c r="I9" s="4">
        <f>INDEX('Future Fuel Use'!$C$26:$AM$33,MATCH('BIFUbC-heat'!$A9,'Future Fuel Use'!$B$26:$B$33,0),MATCH('BIFUbC-heat'!I$1,'Future Fuel Use'!$C$1:$AM$1,0))</f>
        <v>45617207313231.773</v>
      </c>
      <c r="J9" s="4">
        <f>INDEX('Future Fuel Use'!$C$26:$AM$33,MATCH('BIFUbC-heat'!$A9,'Future Fuel Use'!$B$26:$B$33,0),MATCH('BIFUbC-heat'!J$1,'Future Fuel Use'!$C$1:$AM$1,0))</f>
        <v>45795399529299.078</v>
      </c>
      <c r="K9" s="4">
        <f>INDEX('Future Fuel Use'!$C$26:$AM$33,MATCH('BIFUbC-heat'!$A9,'Future Fuel Use'!$B$26:$B$33,0),MATCH('BIFUbC-heat'!K$1,'Future Fuel Use'!$C$1:$AM$1,0))</f>
        <v>45973591745366.375</v>
      </c>
      <c r="L9" s="4">
        <f>INDEX('Future Fuel Use'!$C$26:$AM$33,MATCH('BIFUbC-heat'!$A9,'Future Fuel Use'!$B$26:$B$33,0),MATCH('BIFUbC-heat'!L$1,'Future Fuel Use'!$C$1:$AM$1,0))</f>
        <v>46151783961433.68</v>
      </c>
      <c r="M9" s="4">
        <f>INDEX('Future Fuel Use'!$C$26:$AM$33,MATCH('BIFUbC-heat'!$A9,'Future Fuel Use'!$B$26:$B$33,0),MATCH('BIFUbC-heat'!M$1,'Future Fuel Use'!$C$1:$AM$1,0))</f>
        <v>46329976177500.977</v>
      </c>
      <c r="N9" s="4">
        <f>INDEX('Future Fuel Use'!$C$26:$AM$33,MATCH('BIFUbC-heat'!$A9,'Future Fuel Use'!$B$26:$B$33,0),MATCH('BIFUbC-heat'!N$1,'Future Fuel Use'!$C$1:$AM$1,0))</f>
        <v>46686360609635.688</v>
      </c>
      <c r="O9" s="4">
        <f>INDEX('Future Fuel Use'!$C$26:$AM$33,MATCH('BIFUbC-heat'!$A9,'Future Fuel Use'!$B$26:$B$33,0),MATCH('BIFUbC-heat'!O$1,'Future Fuel Use'!$C$1:$AM$1,0))</f>
        <v>47042745041770.289</v>
      </c>
      <c r="P9" s="4">
        <f>INDEX('Future Fuel Use'!$C$26:$AM$33,MATCH('BIFUbC-heat'!$A9,'Future Fuel Use'!$B$26:$B$33,0),MATCH('BIFUbC-heat'!P$1,'Future Fuel Use'!$C$1:$AM$1,0))</f>
        <v>47399129473904.891</v>
      </c>
      <c r="Q9" s="4">
        <f>INDEX('Future Fuel Use'!$C$26:$AM$33,MATCH('BIFUbC-heat'!$A9,'Future Fuel Use'!$B$26:$B$33,0),MATCH('BIFUbC-heat'!Q$1,'Future Fuel Use'!$C$1:$AM$1,0))</f>
        <v>47755513906039.492</v>
      </c>
      <c r="R9" s="4">
        <f>INDEX('Future Fuel Use'!$C$26:$AM$33,MATCH('BIFUbC-heat'!$A9,'Future Fuel Use'!$B$26:$B$33,0),MATCH('BIFUbC-heat'!R$1,'Future Fuel Use'!$C$1:$AM$1,0))</f>
        <v>48111898338174.094</v>
      </c>
      <c r="S9" s="4">
        <f>INDEX('Future Fuel Use'!$C$26:$AM$33,MATCH('BIFUbC-heat'!$A9,'Future Fuel Use'!$B$26:$B$33,0),MATCH('BIFUbC-heat'!S$1,'Future Fuel Use'!$C$1:$AM$1,0))</f>
        <v>48432644327095.266</v>
      </c>
      <c r="T9" s="4">
        <f>INDEX('Future Fuel Use'!$C$26:$AM$33,MATCH('BIFUbC-heat'!$A9,'Future Fuel Use'!$B$26:$B$33,0),MATCH('BIFUbC-heat'!T$1,'Future Fuel Use'!$C$1:$AM$1,0))</f>
        <v>48753390316016.445</v>
      </c>
      <c r="U9" s="4">
        <f>INDEX('Future Fuel Use'!$C$26:$AM$33,MATCH('BIFUbC-heat'!$A9,'Future Fuel Use'!$B$26:$B$33,0),MATCH('BIFUbC-heat'!U$1,'Future Fuel Use'!$C$1:$AM$1,0))</f>
        <v>49074136304937.609</v>
      </c>
      <c r="V9" s="4">
        <f>INDEX('Future Fuel Use'!$C$26:$AM$33,MATCH('BIFUbC-heat'!$A9,'Future Fuel Use'!$B$26:$B$33,0),MATCH('BIFUbC-heat'!V$1,'Future Fuel Use'!$C$1:$AM$1,0))</f>
        <v>49394882293858.789</v>
      </c>
      <c r="W9" s="4">
        <f>INDEX('Future Fuel Use'!$C$26:$AM$33,MATCH('BIFUbC-heat'!$A9,'Future Fuel Use'!$B$26:$B$33,0),MATCH('BIFUbC-heat'!W$1,'Future Fuel Use'!$C$1:$AM$1,0))</f>
        <v>49715628282779.953</v>
      </c>
      <c r="X9" s="4">
        <f>INDEX('Future Fuel Use'!$C$26:$AM$33,MATCH('BIFUbC-heat'!$A9,'Future Fuel Use'!$B$26:$B$33,0),MATCH('BIFUbC-heat'!X$1,'Future Fuel Use'!$C$1:$AM$1,0))</f>
        <v>49893820498847.266</v>
      </c>
      <c r="Y9" s="4">
        <f>INDEX('Future Fuel Use'!$C$26:$AM$33,MATCH('BIFUbC-heat'!$A9,'Future Fuel Use'!$B$26:$B$33,0),MATCH('BIFUbC-heat'!Y$1,'Future Fuel Use'!$C$1:$AM$1,0))</f>
        <v>50072012714914.563</v>
      </c>
      <c r="Z9" s="4">
        <f>INDEX('Future Fuel Use'!$C$26:$AM$33,MATCH('BIFUbC-heat'!$A9,'Future Fuel Use'!$B$26:$B$33,0),MATCH('BIFUbC-heat'!Z$1,'Future Fuel Use'!$C$1:$AM$1,0))</f>
        <v>50250204930981.867</v>
      </c>
      <c r="AA9" s="4">
        <f>INDEX('Future Fuel Use'!$C$26:$AM$33,MATCH('BIFUbC-heat'!$A9,'Future Fuel Use'!$B$26:$B$33,0),MATCH('BIFUbC-heat'!AA$1,'Future Fuel Use'!$C$1:$AM$1,0))</f>
        <v>50428397147049.172</v>
      </c>
      <c r="AB9" s="4">
        <f>INDEX('Future Fuel Use'!$C$26:$AM$33,MATCH('BIFUbC-heat'!$A9,'Future Fuel Use'!$B$26:$B$33,0),MATCH('BIFUbC-heat'!AB$1,'Future Fuel Use'!$C$1:$AM$1,0))</f>
        <v>50606589363116.469</v>
      </c>
      <c r="AC9" s="4">
        <f>INDEX('Future Fuel Use'!$C$26:$AM$33,MATCH('BIFUbC-heat'!$A9,'Future Fuel Use'!$B$26:$B$33,0),MATCH('BIFUbC-heat'!AC$1,'Future Fuel Use'!$C$1:$AM$1,0))</f>
        <v>50642227806329.922</v>
      </c>
      <c r="AD9" s="4">
        <f>INDEX('Future Fuel Use'!$C$26:$AM$33,MATCH('BIFUbC-heat'!$A9,'Future Fuel Use'!$B$26:$B$33,0),MATCH('BIFUbC-heat'!AD$1,'Future Fuel Use'!$C$1:$AM$1,0))</f>
        <v>50677866249543.367</v>
      </c>
      <c r="AE9" s="4">
        <f>INDEX('Future Fuel Use'!$C$26:$AM$33,MATCH('BIFUbC-heat'!$A9,'Future Fuel Use'!$B$26:$B$33,0),MATCH('BIFUbC-heat'!AE$1,'Future Fuel Use'!$C$1:$AM$1,0))</f>
        <v>50713504692756.844</v>
      </c>
      <c r="AF9" s="4">
        <f>INDEX('Future Fuel Use'!$C$26:$AM$33,MATCH('BIFUbC-heat'!$A9,'Future Fuel Use'!$B$26:$B$33,0),MATCH('BIFUbC-heat'!AF$1,'Future Fuel Use'!$C$1:$AM$1,0))</f>
        <v>50749143135970.313</v>
      </c>
      <c r="AG9" s="4">
        <f>INDEX('Future Fuel Use'!$C$26:$AM$33,MATCH('BIFUbC-heat'!$A9,'Future Fuel Use'!$B$26:$B$33,0),MATCH('BIFUbC-heat'!AG$1,'Future Fuel Use'!$C$1:$AM$1,0))</f>
        <v>50784781579183.758</v>
      </c>
      <c r="AH9" s="4">
        <f>INDEX('Future Fuel Use'!$C$26:$AM$33,MATCH('BIFUbC-heat'!$A9,'Future Fuel Use'!$B$26:$B$33,0),MATCH('BIFUbC-heat'!AH$1,'Future Fuel Use'!$C$1:$AM$1,0))</f>
        <v>50392758703835.633</v>
      </c>
      <c r="AI9" s="4">
        <f>INDEX('Future Fuel Use'!$C$26:$AM$33,MATCH('BIFUbC-heat'!$A9,'Future Fuel Use'!$B$26:$B$33,0),MATCH('BIFUbC-heat'!AI$1,'Future Fuel Use'!$C$1:$AM$1,0))</f>
        <v>50000735828487.602</v>
      </c>
      <c r="AJ9" s="4">
        <f>INDEX('Future Fuel Use'!$C$26:$AM$33,MATCH('BIFUbC-heat'!$A9,'Future Fuel Use'!$B$26:$B$33,0),MATCH('BIFUbC-heat'!AJ$1,'Future Fuel Use'!$C$1:$AM$1,0))</f>
        <v>49608712953139.469</v>
      </c>
      <c r="AK9" s="4">
        <f>INDEX('Future Fuel Use'!$C$26:$AM$33,MATCH('BIFUbC-heat'!$A9,'Future Fuel Use'!$B$26:$B$33,0),MATCH('BIFUbC-heat'!AK$1,'Future Fuel Use'!$C$1:$AM$1,0))</f>
        <v>49216690077791.328</v>
      </c>
      <c r="AL9" s="4">
        <f>INDEX('Future Fuel Use'!$C$26:$AM$33,MATCH('BIFUbC-heat'!$A9,'Future Fuel Use'!$B$26:$B$33,0),MATCH('BIFUbC-heat'!AL$1,'Future Fuel Use'!$C$1:$AM$1,0))</f>
        <v>48824667202443.297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topLeftCell="A15" workbookViewId="0">
      <selection activeCell="I1" sqref="I1:K1048576"/>
    </sheetView>
  </sheetViews>
  <sheetFormatPr defaultRowHeight="15"/>
  <cols>
    <col min="1" max="1" width="26.5703125" style="72" customWidth="1"/>
    <col min="2" max="2" width="4.5703125" style="16" customWidth="1"/>
    <col min="3" max="3" width="13.5703125" style="72" customWidth="1"/>
    <col min="4" max="6" width="13.28515625" style="72" customWidth="1"/>
    <col min="7" max="7" width="17.85546875" style="4" bestFit="1" customWidth="1"/>
    <col min="8" max="8" width="19.42578125" bestFit="1" customWidth="1"/>
    <col min="9" max="9" width="16.85546875" customWidth="1"/>
    <col min="10" max="10" width="21.85546875" bestFit="1" customWidth="1"/>
    <col min="11" max="11" width="16.42578125" bestFit="1" customWidth="1"/>
  </cols>
  <sheetData>
    <row r="1" spans="1:11">
      <c r="A1" s="93" t="s">
        <v>55</v>
      </c>
      <c r="B1" s="11"/>
      <c r="C1" s="12"/>
      <c r="D1" s="13"/>
      <c r="E1" s="13"/>
      <c r="F1" s="14">
        <v>217</v>
      </c>
    </row>
    <row r="2" spans="1:11">
      <c r="A2" s="89"/>
      <c r="B2" s="11"/>
      <c r="C2" s="12"/>
      <c r="D2" s="13"/>
      <c r="E2" s="13"/>
      <c r="F2" s="13"/>
    </row>
    <row r="3" spans="1:11">
      <c r="A3" s="89" t="s">
        <v>161</v>
      </c>
      <c r="B3" s="11"/>
      <c r="C3" s="12"/>
      <c r="D3" s="13"/>
      <c r="E3" s="13"/>
      <c r="F3" s="13"/>
    </row>
    <row r="4" spans="1:11">
      <c r="A4" s="89" t="s">
        <v>162</v>
      </c>
      <c r="B4" s="11"/>
      <c r="C4" s="12"/>
      <c r="D4" s="13"/>
      <c r="E4" s="13"/>
      <c r="F4" s="13"/>
    </row>
    <row r="5" spans="1:11">
      <c r="A5" s="90" t="s">
        <v>163</v>
      </c>
      <c r="C5" s="17"/>
      <c r="D5" s="18"/>
      <c r="E5" s="13"/>
      <c r="F5" s="13"/>
    </row>
    <row r="6" spans="1:11">
      <c r="A6" s="90" t="s">
        <v>162</v>
      </c>
      <c r="C6" s="17"/>
      <c r="D6" s="18"/>
      <c r="E6" s="13"/>
      <c r="F6" s="13"/>
      <c r="I6" s="4"/>
      <c r="J6" s="4"/>
    </row>
    <row r="7" spans="1:11">
      <c r="A7" s="91" t="s">
        <v>164</v>
      </c>
      <c r="B7" s="20"/>
      <c r="C7" s="17"/>
      <c r="D7" s="18"/>
      <c r="E7" s="13"/>
      <c r="F7" s="13"/>
      <c r="I7" s="4"/>
      <c r="J7" s="4"/>
      <c r="K7" s="9"/>
    </row>
    <row r="8" spans="1:11">
      <c r="A8" s="91" t="s">
        <v>165</v>
      </c>
      <c r="B8" s="20"/>
      <c r="C8" s="17"/>
      <c r="D8" s="18"/>
      <c r="E8" s="13"/>
      <c r="F8" s="13"/>
      <c r="I8" s="4"/>
      <c r="J8" s="4"/>
      <c r="K8" s="9"/>
    </row>
    <row r="9" spans="1:11">
      <c r="A9" s="92" t="s">
        <v>166</v>
      </c>
      <c r="B9" s="22"/>
      <c r="C9" s="12"/>
      <c r="D9" s="13"/>
      <c r="E9" s="13"/>
      <c r="F9" s="13"/>
      <c r="I9" s="4"/>
      <c r="J9" s="4"/>
      <c r="K9" s="9"/>
    </row>
    <row r="10" spans="1:11">
      <c r="A10" s="170" t="s">
        <v>34</v>
      </c>
      <c r="B10" s="177" t="s">
        <v>35</v>
      </c>
      <c r="C10" s="173" t="s">
        <v>36</v>
      </c>
      <c r="D10" s="179" t="s">
        <v>167</v>
      </c>
      <c r="E10" s="179" t="s">
        <v>168</v>
      </c>
      <c r="F10" s="181" t="s">
        <v>169</v>
      </c>
      <c r="I10" s="4"/>
      <c r="J10" s="4"/>
      <c r="K10" s="9"/>
    </row>
    <row r="11" spans="1:11">
      <c r="A11" s="159"/>
      <c r="B11" s="178"/>
      <c r="C11" s="174"/>
      <c r="D11" s="180"/>
      <c r="E11" s="180"/>
      <c r="F11" s="182"/>
      <c r="I11" s="4"/>
      <c r="J11" s="4"/>
      <c r="K11" s="9"/>
    </row>
    <row r="12" spans="1:11">
      <c r="A12" s="159"/>
      <c r="B12" s="178"/>
      <c r="C12" s="174"/>
      <c r="D12" s="180"/>
      <c r="E12" s="180"/>
      <c r="F12" s="182"/>
      <c r="I12" s="4"/>
      <c r="J12" s="4"/>
      <c r="K12" s="9"/>
    </row>
    <row r="13" spans="1:11">
      <c r="A13" s="159"/>
      <c r="B13" s="178"/>
      <c r="C13" s="174"/>
      <c r="D13" s="180"/>
      <c r="E13" s="180"/>
      <c r="F13" s="182"/>
    </row>
    <row r="14" spans="1:11">
      <c r="A14" s="23"/>
      <c r="B14" s="24"/>
      <c r="C14" s="25"/>
      <c r="D14" s="94"/>
      <c r="E14" s="94"/>
      <c r="F14" s="95"/>
    </row>
    <row r="15" spans="1:11">
      <c r="A15" s="183" t="s">
        <v>42</v>
      </c>
      <c r="B15" s="185" t="s">
        <v>0</v>
      </c>
      <c r="C15" s="162" t="s">
        <v>43</v>
      </c>
      <c r="D15" s="187" t="s">
        <v>170</v>
      </c>
      <c r="E15" s="187" t="s">
        <v>171</v>
      </c>
      <c r="F15" s="175" t="s">
        <v>172</v>
      </c>
      <c r="G15" s="87" t="s">
        <v>13</v>
      </c>
      <c r="H15" s="87" t="s">
        <v>12</v>
      </c>
    </row>
    <row r="16" spans="1:11">
      <c r="A16" s="183"/>
      <c r="B16" s="185"/>
      <c r="C16" s="162"/>
      <c r="D16" s="187"/>
      <c r="E16" s="187"/>
      <c r="F16" s="175"/>
      <c r="H16" t="str">
        <f>IF(G16="","","Agriculture")</f>
        <v/>
      </c>
    </row>
    <row r="17" spans="1:8">
      <c r="A17" s="183"/>
      <c r="B17" s="185"/>
      <c r="C17" s="162"/>
      <c r="D17" s="187"/>
      <c r="E17" s="187"/>
      <c r="F17" s="175"/>
      <c r="H17" s="4" t="str">
        <f t="shared" ref="H17:H80" si="0">IF(G17="","","Agriculture")</f>
        <v/>
      </c>
    </row>
    <row r="18" spans="1:8">
      <c r="A18" s="184"/>
      <c r="B18" s="186"/>
      <c r="C18" s="163"/>
      <c r="D18" s="188"/>
      <c r="E18" s="188"/>
      <c r="F18" s="176"/>
      <c r="H18" s="4" t="str">
        <f t="shared" si="0"/>
        <v/>
      </c>
    </row>
    <row r="19" spans="1:8">
      <c r="A19" s="28" t="s">
        <v>49</v>
      </c>
      <c r="B19" s="29"/>
      <c r="C19" s="30" t="s">
        <v>50</v>
      </c>
      <c r="D19" s="96" t="s">
        <v>51</v>
      </c>
      <c r="E19" s="96" t="s">
        <v>51</v>
      </c>
      <c r="F19" s="97" t="s">
        <v>51</v>
      </c>
      <c r="H19" s="4" t="str">
        <f t="shared" si="0"/>
        <v/>
      </c>
    </row>
    <row r="20" spans="1:8">
      <c r="A20" s="33" t="s">
        <v>52</v>
      </c>
      <c r="B20" s="34">
        <v>2013</v>
      </c>
      <c r="C20" s="35" t="s">
        <v>53</v>
      </c>
      <c r="D20" s="36">
        <v>862757</v>
      </c>
      <c r="E20" s="36">
        <v>159102</v>
      </c>
      <c r="F20" s="37">
        <v>311266</v>
      </c>
      <c r="H20" s="4" t="str">
        <f t="shared" si="0"/>
        <v/>
      </c>
    </row>
    <row r="21" spans="1:8">
      <c r="A21" s="38" t="s">
        <v>54</v>
      </c>
      <c r="B21" s="34">
        <v>2014</v>
      </c>
      <c r="C21" s="39" t="s">
        <v>55</v>
      </c>
      <c r="D21" s="36">
        <v>793821</v>
      </c>
      <c r="E21" s="36">
        <v>144517</v>
      </c>
      <c r="F21" s="37">
        <v>298800</v>
      </c>
      <c r="H21" s="4" t="str">
        <f t="shared" si="0"/>
        <v/>
      </c>
    </row>
    <row r="22" spans="1:8">
      <c r="A22" s="38"/>
      <c r="B22" s="34"/>
      <c r="C22" s="39"/>
      <c r="D22" s="36"/>
      <c r="E22" s="36"/>
      <c r="F22" s="37"/>
      <c r="H22" s="4" t="str">
        <f t="shared" si="0"/>
        <v/>
      </c>
    </row>
    <row r="23" spans="1:8">
      <c r="A23" s="33" t="s">
        <v>56</v>
      </c>
      <c r="B23" s="34">
        <v>2013</v>
      </c>
      <c r="C23" s="35" t="s">
        <v>53</v>
      </c>
      <c r="D23" s="36">
        <v>553035</v>
      </c>
      <c r="E23" s="36">
        <v>75737</v>
      </c>
      <c r="F23" s="37">
        <v>110305</v>
      </c>
      <c r="H23" s="4" t="str">
        <f t="shared" si="0"/>
        <v/>
      </c>
    </row>
    <row r="24" spans="1:8">
      <c r="A24" s="38" t="s">
        <v>58</v>
      </c>
      <c r="B24" s="34">
        <v>2014</v>
      </c>
      <c r="C24" s="42"/>
      <c r="D24" s="36">
        <v>498776</v>
      </c>
      <c r="E24" s="36">
        <v>61356</v>
      </c>
      <c r="F24" s="37">
        <v>92897</v>
      </c>
      <c r="H24" s="4" t="str">
        <f t="shared" si="0"/>
        <v/>
      </c>
    </row>
    <row r="25" spans="1:8">
      <c r="A25" s="38"/>
      <c r="B25" s="29"/>
      <c r="C25" s="42"/>
      <c r="D25" s="98"/>
      <c r="E25" s="98"/>
      <c r="F25" s="99"/>
      <c r="H25" s="4" t="str">
        <f t="shared" si="0"/>
        <v/>
      </c>
    </row>
    <row r="26" spans="1:8">
      <c r="A26" s="43" t="s">
        <v>59</v>
      </c>
      <c r="B26" s="29">
        <v>2013</v>
      </c>
      <c r="C26" s="44" t="s">
        <v>60</v>
      </c>
      <c r="D26" s="62">
        <v>11076</v>
      </c>
      <c r="E26" s="62">
        <v>1969</v>
      </c>
      <c r="F26" s="63">
        <v>1231</v>
      </c>
      <c r="H26" s="4" t="str">
        <f t="shared" si="0"/>
        <v/>
      </c>
    </row>
    <row r="27" spans="1:8">
      <c r="A27" s="47" t="s">
        <v>61</v>
      </c>
      <c r="B27" s="29">
        <v>2014</v>
      </c>
      <c r="C27" s="44" t="s">
        <v>62</v>
      </c>
      <c r="D27" s="62">
        <v>9900</v>
      </c>
      <c r="E27" s="62">
        <v>1500</v>
      </c>
      <c r="F27" s="63">
        <v>900</v>
      </c>
      <c r="H27" s="4" t="str">
        <f t="shared" si="0"/>
        <v/>
      </c>
    </row>
    <row r="28" spans="1:8">
      <c r="A28" s="43" t="s">
        <v>55</v>
      </c>
      <c r="B28" s="29">
        <v>2013</v>
      </c>
      <c r="C28" s="44" t="s">
        <v>53</v>
      </c>
      <c r="D28" s="62">
        <v>287976</v>
      </c>
      <c r="E28" s="62">
        <v>51194</v>
      </c>
      <c r="F28" s="63">
        <v>32006</v>
      </c>
      <c r="H28" s="4" t="str">
        <f t="shared" si="0"/>
        <v/>
      </c>
    </row>
    <row r="29" spans="1:8">
      <c r="A29" s="43" t="s">
        <v>55</v>
      </c>
      <c r="B29" s="29">
        <v>2014</v>
      </c>
      <c r="C29" s="48" t="s">
        <v>55</v>
      </c>
      <c r="D29" s="62">
        <v>257400</v>
      </c>
      <c r="E29" s="62">
        <v>39000</v>
      </c>
      <c r="F29" s="63">
        <v>23400</v>
      </c>
      <c r="G29" s="4" t="s">
        <v>17</v>
      </c>
      <c r="H29" s="4" t="str">
        <f t="shared" si="0"/>
        <v>Agriculture</v>
      </c>
    </row>
    <row r="30" spans="1:8">
      <c r="A30" s="43" t="s">
        <v>63</v>
      </c>
      <c r="B30" s="29">
        <v>2013</v>
      </c>
      <c r="C30" s="44" t="s">
        <v>60</v>
      </c>
      <c r="D30" s="62" t="s">
        <v>57</v>
      </c>
      <c r="E30" s="62" t="s">
        <v>57</v>
      </c>
      <c r="F30" s="63" t="s">
        <v>57</v>
      </c>
      <c r="H30" s="4" t="str">
        <f t="shared" si="0"/>
        <v/>
      </c>
    </row>
    <row r="31" spans="1:8">
      <c r="A31" s="49" t="s">
        <v>64</v>
      </c>
      <c r="B31" s="29">
        <v>2014</v>
      </c>
      <c r="C31" s="44" t="s">
        <v>62</v>
      </c>
      <c r="D31" s="62" t="s">
        <v>57</v>
      </c>
      <c r="E31" s="62" t="s">
        <v>57</v>
      </c>
      <c r="F31" s="63" t="s">
        <v>57</v>
      </c>
      <c r="H31" s="4" t="str">
        <f t="shared" si="0"/>
        <v/>
      </c>
    </row>
    <row r="32" spans="1:8">
      <c r="A32" s="23" t="s">
        <v>55</v>
      </c>
      <c r="B32" s="29">
        <v>2013</v>
      </c>
      <c r="C32" s="44" t="s">
        <v>53</v>
      </c>
      <c r="D32" s="62" t="s">
        <v>57</v>
      </c>
      <c r="E32" s="62" t="s">
        <v>57</v>
      </c>
      <c r="F32" s="63" t="s">
        <v>57</v>
      </c>
      <c r="H32" s="4" t="str">
        <f t="shared" si="0"/>
        <v/>
      </c>
    </row>
    <row r="33" spans="1:8">
      <c r="A33" s="23" t="s">
        <v>55</v>
      </c>
      <c r="B33" s="29">
        <v>2014</v>
      </c>
      <c r="C33" s="50" t="s">
        <v>55</v>
      </c>
      <c r="D33" s="62" t="s">
        <v>57</v>
      </c>
      <c r="E33" s="62" t="s">
        <v>57</v>
      </c>
      <c r="F33" s="63" t="s">
        <v>57</v>
      </c>
      <c r="H33" s="4" t="str">
        <f t="shared" si="0"/>
        <v/>
      </c>
    </row>
    <row r="34" spans="1:8">
      <c r="A34" s="43" t="s">
        <v>65</v>
      </c>
      <c r="B34" s="29">
        <v>2013</v>
      </c>
      <c r="C34" s="44" t="s">
        <v>60</v>
      </c>
      <c r="D34" s="62">
        <v>500</v>
      </c>
      <c r="E34" s="62">
        <v>200</v>
      </c>
      <c r="F34" s="63">
        <v>64</v>
      </c>
      <c r="H34" s="4" t="str">
        <f t="shared" si="0"/>
        <v/>
      </c>
    </row>
    <row r="35" spans="1:8">
      <c r="A35" s="47" t="s">
        <v>66</v>
      </c>
      <c r="B35" s="29">
        <v>2014</v>
      </c>
      <c r="C35" s="44" t="s">
        <v>62</v>
      </c>
      <c r="D35" s="62">
        <v>400</v>
      </c>
      <c r="E35" s="62">
        <v>160</v>
      </c>
      <c r="F35" s="63">
        <v>50</v>
      </c>
      <c r="H35" s="4" t="str">
        <f t="shared" si="0"/>
        <v/>
      </c>
    </row>
    <row r="36" spans="1:8">
      <c r="A36" s="43" t="s">
        <v>55</v>
      </c>
      <c r="B36" s="29">
        <v>2013</v>
      </c>
      <c r="C36" s="44" t="s">
        <v>53</v>
      </c>
      <c r="D36" s="62">
        <v>4000</v>
      </c>
      <c r="E36" s="62">
        <v>1600</v>
      </c>
      <c r="F36" s="63">
        <v>509</v>
      </c>
      <c r="H36" s="4" t="str">
        <f t="shared" si="0"/>
        <v/>
      </c>
    </row>
    <row r="37" spans="1:8">
      <c r="A37" s="43" t="s">
        <v>55</v>
      </c>
      <c r="B37" s="29">
        <v>2014</v>
      </c>
      <c r="C37" s="48" t="s">
        <v>55</v>
      </c>
      <c r="D37" s="62">
        <v>3200</v>
      </c>
      <c r="E37" s="62">
        <v>1280</v>
      </c>
      <c r="F37" s="63">
        <v>400</v>
      </c>
      <c r="G37" s="4" t="s">
        <v>17</v>
      </c>
      <c r="H37" s="4" t="str">
        <f t="shared" si="0"/>
        <v>Agriculture</v>
      </c>
    </row>
    <row r="38" spans="1:8">
      <c r="A38" s="43" t="s">
        <v>67</v>
      </c>
      <c r="B38" s="29">
        <v>2013</v>
      </c>
      <c r="C38" s="44" t="s">
        <v>60</v>
      </c>
      <c r="D38" s="62" t="s">
        <v>57</v>
      </c>
      <c r="E38" s="62" t="s">
        <v>57</v>
      </c>
      <c r="F38" s="63" t="s">
        <v>57</v>
      </c>
      <c r="H38" s="4" t="str">
        <f t="shared" si="0"/>
        <v/>
      </c>
    </row>
    <row r="39" spans="1:8">
      <c r="A39" s="47" t="s">
        <v>68</v>
      </c>
      <c r="B39" s="29">
        <v>2014</v>
      </c>
      <c r="C39" s="44" t="s">
        <v>62</v>
      </c>
      <c r="D39" s="62" t="s">
        <v>57</v>
      </c>
      <c r="E39" s="62" t="s">
        <v>57</v>
      </c>
      <c r="F39" s="63" t="s">
        <v>57</v>
      </c>
      <c r="H39" s="4" t="str">
        <f t="shared" si="0"/>
        <v/>
      </c>
    </row>
    <row r="40" spans="1:8">
      <c r="A40" s="43" t="s">
        <v>55</v>
      </c>
      <c r="B40" s="29">
        <v>2013</v>
      </c>
      <c r="C40" s="44" t="s">
        <v>53</v>
      </c>
      <c r="D40" s="62" t="s">
        <v>57</v>
      </c>
      <c r="E40" s="62" t="s">
        <v>57</v>
      </c>
      <c r="F40" s="63" t="s">
        <v>57</v>
      </c>
      <c r="H40" s="4" t="str">
        <f t="shared" si="0"/>
        <v/>
      </c>
    </row>
    <row r="41" spans="1:8">
      <c r="A41" s="43" t="s">
        <v>55</v>
      </c>
      <c r="B41" s="29">
        <v>2014</v>
      </c>
      <c r="C41" s="48" t="s">
        <v>55</v>
      </c>
      <c r="D41" s="62" t="s">
        <v>57</v>
      </c>
      <c r="E41" s="62" t="s">
        <v>57</v>
      </c>
      <c r="F41" s="63" t="s">
        <v>57</v>
      </c>
      <c r="H41" s="4" t="str">
        <f t="shared" si="0"/>
        <v/>
      </c>
    </row>
    <row r="42" spans="1:8">
      <c r="A42" s="43" t="s">
        <v>69</v>
      </c>
      <c r="B42" s="29">
        <v>2013</v>
      </c>
      <c r="C42" s="44" t="s">
        <v>70</v>
      </c>
      <c r="D42" s="62">
        <v>3765</v>
      </c>
      <c r="E42" s="62">
        <v>37</v>
      </c>
      <c r="F42" s="63">
        <v>1868</v>
      </c>
      <c r="H42" s="4" t="str">
        <f t="shared" si="0"/>
        <v/>
      </c>
    </row>
    <row r="43" spans="1:8">
      <c r="A43" s="47" t="s">
        <v>71</v>
      </c>
      <c r="B43" s="29">
        <v>2014</v>
      </c>
      <c r="C43" s="44" t="s">
        <v>72</v>
      </c>
      <c r="D43" s="62">
        <v>3464</v>
      </c>
      <c r="E43" s="62">
        <v>35</v>
      </c>
      <c r="F43" s="63">
        <v>1706</v>
      </c>
      <c r="H43" s="4" t="str">
        <f t="shared" si="0"/>
        <v/>
      </c>
    </row>
    <row r="44" spans="1:8">
      <c r="A44" s="43" t="s">
        <v>55</v>
      </c>
      <c r="B44" s="29">
        <v>2013</v>
      </c>
      <c r="C44" s="44" t="s">
        <v>53</v>
      </c>
      <c r="D44" s="62">
        <v>135528</v>
      </c>
      <c r="E44" s="62">
        <v>1330</v>
      </c>
      <c r="F44" s="63">
        <v>67256</v>
      </c>
      <c r="H44" s="4" t="str">
        <f t="shared" si="0"/>
        <v/>
      </c>
    </row>
    <row r="45" spans="1:8">
      <c r="A45" s="43" t="s">
        <v>55</v>
      </c>
      <c r="B45" s="29">
        <v>2014</v>
      </c>
      <c r="C45" s="48" t="s">
        <v>55</v>
      </c>
      <c r="D45" s="62">
        <v>124718</v>
      </c>
      <c r="E45" s="62">
        <v>1251</v>
      </c>
      <c r="F45" s="63">
        <v>60822</v>
      </c>
      <c r="G45" s="4" t="s">
        <v>15</v>
      </c>
      <c r="H45" s="4" t="str">
        <f t="shared" si="0"/>
        <v>Agriculture</v>
      </c>
    </row>
    <row r="46" spans="1:8">
      <c r="A46" s="43" t="s">
        <v>73</v>
      </c>
      <c r="B46" s="29">
        <v>2013</v>
      </c>
      <c r="C46" s="44" t="s">
        <v>70</v>
      </c>
      <c r="D46" s="62">
        <v>309</v>
      </c>
      <c r="E46" s="62">
        <v>7</v>
      </c>
      <c r="F46" s="63">
        <v>140</v>
      </c>
      <c r="H46" s="4" t="str">
        <f t="shared" si="0"/>
        <v/>
      </c>
    </row>
    <row r="47" spans="1:8">
      <c r="A47" s="47" t="s">
        <v>74</v>
      </c>
      <c r="B47" s="29">
        <v>2014</v>
      </c>
      <c r="C47" s="44" t="s">
        <v>72</v>
      </c>
      <c r="D47" s="62">
        <v>265</v>
      </c>
      <c r="E47" s="62">
        <v>7</v>
      </c>
      <c r="F47" s="63">
        <v>115</v>
      </c>
      <c r="H47" s="4" t="str">
        <f t="shared" si="0"/>
        <v/>
      </c>
    </row>
    <row r="48" spans="1:8">
      <c r="A48" s="43" t="s">
        <v>55</v>
      </c>
      <c r="B48" s="29">
        <v>2013</v>
      </c>
      <c r="C48" s="44" t="s">
        <v>53</v>
      </c>
      <c r="D48" s="62">
        <v>7661</v>
      </c>
      <c r="E48" s="62">
        <v>171</v>
      </c>
      <c r="F48" s="63">
        <v>3448</v>
      </c>
      <c r="H48" s="4" t="str">
        <f t="shared" si="0"/>
        <v/>
      </c>
    </row>
    <row r="49" spans="1:8">
      <c r="A49" s="43" t="s">
        <v>55</v>
      </c>
      <c r="B49" s="29">
        <v>2014</v>
      </c>
      <c r="C49" s="48" t="s">
        <v>55</v>
      </c>
      <c r="D49" s="62">
        <v>6880</v>
      </c>
      <c r="E49" s="62">
        <v>187</v>
      </c>
      <c r="F49" s="63">
        <v>1741</v>
      </c>
      <c r="G49" s="4" t="s">
        <v>15</v>
      </c>
      <c r="H49" s="4" t="str">
        <f t="shared" si="0"/>
        <v>Agriculture</v>
      </c>
    </row>
    <row r="50" spans="1:8">
      <c r="A50" s="43" t="s">
        <v>75</v>
      </c>
      <c r="B50" s="29">
        <v>2013</v>
      </c>
      <c r="C50" s="44" t="s">
        <v>76</v>
      </c>
      <c r="D50" s="62">
        <v>12300</v>
      </c>
      <c r="E50" s="62">
        <v>2200</v>
      </c>
      <c r="F50" s="63">
        <v>700</v>
      </c>
      <c r="H50" s="4" t="str">
        <f t="shared" si="0"/>
        <v/>
      </c>
    </row>
    <row r="51" spans="1:8">
      <c r="A51" s="47" t="s">
        <v>77</v>
      </c>
      <c r="B51" s="29">
        <v>2014</v>
      </c>
      <c r="C51" s="44" t="s">
        <v>78</v>
      </c>
      <c r="D51" s="62">
        <v>11100</v>
      </c>
      <c r="E51" s="62">
        <v>2000</v>
      </c>
      <c r="F51" s="63">
        <v>630</v>
      </c>
      <c r="H51" s="4" t="str">
        <f t="shared" si="0"/>
        <v/>
      </c>
    </row>
    <row r="52" spans="1:8">
      <c r="A52" s="43" t="s">
        <v>55</v>
      </c>
      <c r="B52" s="29">
        <v>2013</v>
      </c>
      <c r="C52" s="44" t="s">
        <v>53</v>
      </c>
      <c r="D52" s="62">
        <v>116850</v>
      </c>
      <c r="E52" s="62">
        <v>20900</v>
      </c>
      <c r="F52" s="63">
        <v>6650</v>
      </c>
      <c r="H52" s="4" t="str">
        <f t="shared" si="0"/>
        <v/>
      </c>
    </row>
    <row r="53" spans="1:8">
      <c r="A53" s="43" t="s">
        <v>55</v>
      </c>
      <c r="B53" s="29">
        <v>2014</v>
      </c>
      <c r="C53" s="48" t="s">
        <v>55</v>
      </c>
      <c r="D53" s="62">
        <v>105450</v>
      </c>
      <c r="E53" s="62">
        <v>19000</v>
      </c>
      <c r="F53" s="63">
        <v>5985</v>
      </c>
      <c r="G53" s="4" t="s">
        <v>20</v>
      </c>
      <c r="H53" s="4" t="str">
        <f t="shared" si="0"/>
        <v>Agriculture</v>
      </c>
    </row>
    <row r="54" spans="1:8">
      <c r="A54" s="43" t="s">
        <v>79</v>
      </c>
      <c r="B54" s="29">
        <v>2013</v>
      </c>
      <c r="C54" s="44" t="s">
        <v>53</v>
      </c>
      <c r="D54" s="62">
        <v>460</v>
      </c>
      <c r="E54" s="62" t="s">
        <v>57</v>
      </c>
      <c r="F54" s="63">
        <v>179</v>
      </c>
      <c r="H54" s="4" t="str">
        <f t="shared" si="0"/>
        <v/>
      </c>
    </row>
    <row r="55" spans="1:8">
      <c r="A55" s="43" t="s">
        <v>80</v>
      </c>
      <c r="B55" s="29">
        <v>2014</v>
      </c>
      <c r="C55" s="48" t="s">
        <v>55</v>
      </c>
      <c r="D55" s="62">
        <v>520</v>
      </c>
      <c r="E55" s="62" t="s">
        <v>57</v>
      </c>
      <c r="F55" s="63">
        <v>200</v>
      </c>
      <c r="H55" s="4" t="str">
        <f t="shared" si="0"/>
        <v/>
      </c>
    </row>
    <row r="56" spans="1:8">
      <c r="A56" s="43"/>
      <c r="B56" s="29"/>
      <c r="C56" s="48"/>
      <c r="D56" s="62"/>
      <c r="E56" s="62"/>
      <c r="F56" s="63"/>
      <c r="H56" s="4" t="str">
        <f t="shared" si="0"/>
        <v/>
      </c>
    </row>
    <row r="57" spans="1:8">
      <c r="A57" s="43" t="s">
        <v>81</v>
      </c>
      <c r="B57" s="29">
        <v>2013</v>
      </c>
      <c r="C57" s="44" t="s">
        <v>53</v>
      </c>
      <c r="D57" s="62">
        <v>561</v>
      </c>
      <c r="E57" s="62" t="s">
        <v>57</v>
      </c>
      <c r="F57" s="63">
        <v>217</v>
      </c>
      <c r="H57" s="4" t="str">
        <f t="shared" si="0"/>
        <v/>
      </c>
    </row>
    <row r="58" spans="1:8">
      <c r="A58" s="47" t="s">
        <v>82</v>
      </c>
      <c r="B58" s="29">
        <v>2014</v>
      </c>
      <c r="C58" s="48" t="s">
        <v>55</v>
      </c>
      <c r="D58" s="62">
        <v>608</v>
      </c>
      <c r="E58" s="62" t="s">
        <v>57</v>
      </c>
      <c r="F58" s="63">
        <v>239</v>
      </c>
      <c r="H58" s="4" t="str">
        <f t="shared" si="0"/>
        <v/>
      </c>
    </row>
    <row r="59" spans="1:8">
      <c r="A59" s="43"/>
      <c r="B59" s="29"/>
      <c r="C59" s="48"/>
      <c r="D59" s="62"/>
      <c r="E59" s="62"/>
      <c r="F59" s="63"/>
      <c r="H59" s="4" t="str">
        <f t="shared" si="0"/>
        <v/>
      </c>
    </row>
    <row r="60" spans="1:8">
      <c r="A60" s="43" t="s">
        <v>83</v>
      </c>
      <c r="B60" s="29">
        <v>2013</v>
      </c>
      <c r="C60" s="44" t="s">
        <v>53</v>
      </c>
      <c r="D60" s="62" t="s">
        <v>57</v>
      </c>
      <c r="E60" s="62">
        <v>505</v>
      </c>
      <c r="F60" s="63">
        <v>39</v>
      </c>
      <c r="H60" s="4" t="str">
        <f t="shared" si="0"/>
        <v/>
      </c>
    </row>
    <row r="61" spans="1:8">
      <c r="A61" s="47" t="s">
        <v>84</v>
      </c>
      <c r="B61" s="29">
        <v>2014</v>
      </c>
      <c r="C61" s="48" t="s">
        <v>55</v>
      </c>
      <c r="D61" s="62" t="s">
        <v>57</v>
      </c>
      <c r="E61" s="62">
        <v>328</v>
      </c>
      <c r="F61" s="63">
        <v>110</v>
      </c>
      <c r="G61" s="4" t="s">
        <v>20</v>
      </c>
      <c r="H61" s="4" t="str">
        <f t="shared" si="0"/>
        <v>Agriculture</v>
      </c>
    </row>
    <row r="62" spans="1:8">
      <c r="A62" s="43"/>
      <c r="B62" s="29"/>
      <c r="C62" s="48"/>
      <c r="D62" s="62"/>
      <c r="E62" s="62"/>
      <c r="F62" s="63"/>
      <c r="H62" s="4" t="str">
        <f t="shared" si="0"/>
        <v/>
      </c>
    </row>
    <row r="63" spans="1:8">
      <c r="A63" s="43" t="s">
        <v>85</v>
      </c>
      <c r="B63" s="29">
        <v>2013</v>
      </c>
      <c r="C63" s="44" t="s">
        <v>53</v>
      </c>
      <c r="D63" s="62" t="s">
        <v>57</v>
      </c>
      <c r="E63" s="62">
        <v>37</v>
      </c>
      <c r="F63" s="63" t="s">
        <v>57</v>
      </c>
      <c r="H63" s="4" t="str">
        <f t="shared" si="0"/>
        <v/>
      </c>
    </row>
    <row r="64" spans="1:8">
      <c r="A64" s="43" t="s">
        <v>86</v>
      </c>
      <c r="B64" s="29">
        <v>2014</v>
      </c>
      <c r="C64" s="48" t="s">
        <v>55</v>
      </c>
      <c r="D64" s="62" t="s">
        <v>57</v>
      </c>
      <c r="E64" s="62">
        <v>310</v>
      </c>
      <c r="F64" s="63" t="s">
        <v>57</v>
      </c>
      <c r="G64" s="4" t="s">
        <v>20</v>
      </c>
      <c r="H64" s="4" t="str">
        <f t="shared" si="0"/>
        <v>Agriculture</v>
      </c>
    </row>
    <row r="65" spans="1:8">
      <c r="A65" s="47" t="s">
        <v>87</v>
      </c>
      <c r="B65" s="29"/>
      <c r="C65" s="48"/>
      <c r="D65" s="62"/>
      <c r="E65" s="62"/>
      <c r="F65" s="63"/>
      <c r="H65" s="4" t="str">
        <f t="shared" si="0"/>
        <v/>
      </c>
    </row>
    <row r="66" spans="1:8">
      <c r="A66" s="43"/>
      <c r="B66" s="29"/>
      <c r="C66" s="48"/>
      <c r="D66" s="62"/>
      <c r="E66" s="62"/>
      <c r="F66" s="63"/>
      <c r="H66" s="4" t="str">
        <f t="shared" si="0"/>
        <v/>
      </c>
    </row>
    <row r="67" spans="1:8">
      <c r="A67" s="43" t="s">
        <v>88</v>
      </c>
      <c r="B67" s="29">
        <v>2013</v>
      </c>
      <c r="C67" s="44" t="s">
        <v>53</v>
      </c>
      <c r="D67" s="62" t="s">
        <v>57</v>
      </c>
      <c r="E67" s="62">
        <v>0</v>
      </c>
      <c r="F67" s="63" t="s">
        <v>57</v>
      </c>
      <c r="H67" s="4" t="str">
        <f t="shared" si="0"/>
        <v/>
      </c>
    </row>
    <row r="68" spans="1:8">
      <c r="A68" s="47" t="s">
        <v>89</v>
      </c>
      <c r="B68" s="29">
        <v>2014</v>
      </c>
      <c r="C68" s="48" t="s">
        <v>55</v>
      </c>
      <c r="D68" s="62" t="s">
        <v>57</v>
      </c>
      <c r="E68" s="62" t="s">
        <v>57</v>
      </c>
      <c r="F68" s="63" t="s">
        <v>57</v>
      </c>
      <c r="H68" s="4" t="str">
        <f t="shared" si="0"/>
        <v/>
      </c>
    </row>
    <row r="69" spans="1:8">
      <c r="A69" s="54" t="s">
        <v>49</v>
      </c>
      <c r="B69" s="55"/>
      <c r="C69" s="56" t="s">
        <v>50</v>
      </c>
      <c r="D69" s="96" t="s">
        <v>51</v>
      </c>
      <c r="E69" s="96" t="s">
        <v>51</v>
      </c>
      <c r="F69" s="97" t="s">
        <v>51</v>
      </c>
      <c r="H69" s="4" t="str">
        <f t="shared" si="0"/>
        <v/>
      </c>
    </row>
    <row r="70" spans="1:8">
      <c r="A70" s="59" t="s">
        <v>90</v>
      </c>
      <c r="B70" s="60">
        <v>2013</v>
      </c>
      <c r="C70" s="61" t="s">
        <v>53</v>
      </c>
      <c r="D70" s="62" t="s">
        <v>57</v>
      </c>
      <c r="E70" s="62" t="s">
        <v>57</v>
      </c>
      <c r="F70" s="63" t="s">
        <v>57</v>
      </c>
      <c r="H70" s="4" t="str">
        <f t="shared" si="0"/>
        <v/>
      </c>
    </row>
    <row r="71" spans="1:8">
      <c r="A71" s="64" t="s">
        <v>91</v>
      </c>
      <c r="B71" s="60">
        <v>2014</v>
      </c>
      <c r="C71" s="65" t="s">
        <v>55</v>
      </c>
      <c r="D71" s="62" t="s">
        <v>57</v>
      </c>
      <c r="E71" s="62" t="s">
        <v>57</v>
      </c>
      <c r="F71" s="63" t="s">
        <v>57</v>
      </c>
      <c r="H71" s="4" t="str">
        <f t="shared" si="0"/>
        <v/>
      </c>
    </row>
    <row r="72" spans="1:8">
      <c r="A72" s="59"/>
      <c r="B72" s="60"/>
      <c r="C72" s="65"/>
      <c r="D72" s="62"/>
      <c r="E72" s="62"/>
      <c r="F72" s="63"/>
      <c r="H72" s="4" t="str">
        <f t="shared" si="0"/>
        <v/>
      </c>
    </row>
    <row r="73" spans="1:8">
      <c r="A73" s="59" t="s">
        <v>92</v>
      </c>
      <c r="B73" s="60">
        <v>2013</v>
      </c>
      <c r="C73" s="61" t="s">
        <v>53</v>
      </c>
      <c r="D73" s="62" t="s">
        <v>57</v>
      </c>
      <c r="E73" s="62" t="s">
        <v>57</v>
      </c>
      <c r="F73" s="63" t="s">
        <v>57</v>
      </c>
      <c r="H73" s="4" t="str">
        <f t="shared" si="0"/>
        <v/>
      </c>
    </row>
    <row r="74" spans="1:8">
      <c r="A74" s="64" t="s">
        <v>93</v>
      </c>
      <c r="B74" s="60">
        <v>2014</v>
      </c>
      <c r="C74" s="65" t="s">
        <v>55</v>
      </c>
      <c r="D74" s="62" t="s">
        <v>57</v>
      </c>
      <c r="E74" s="62" t="s">
        <v>57</v>
      </c>
      <c r="F74" s="63" t="s">
        <v>57</v>
      </c>
      <c r="H74" s="4" t="str">
        <f t="shared" si="0"/>
        <v/>
      </c>
    </row>
    <row r="75" spans="1:8">
      <c r="A75" s="59"/>
      <c r="B75" s="60"/>
      <c r="C75" s="65"/>
      <c r="D75" s="62"/>
      <c r="E75" s="62"/>
      <c r="F75" s="63"/>
      <c r="H75" s="4" t="str">
        <f t="shared" si="0"/>
        <v/>
      </c>
    </row>
    <row r="76" spans="1:8">
      <c r="A76" s="59" t="s">
        <v>94</v>
      </c>
      <c r="B76" s="60">
        <v>2013</v>
      </c>
      <c r="C76" s="61" t="s">
        <v>95</v>
      </c>
      <c r="D76" s="62" t="s">
        <v>57</v>
      </c>
      <c r="E76" s="62" t="s">
        <v>57</v>
      </c>
      <c r="F76" s="63" t="s">
        <v>57</v>
      </c>
      <c r="H76" s="4" t="str">
        <f t="shared" si="0"/>
        <v/>
      </c>
    </row>
    <row r="77" spans="1:8">
      <c r="A77" s="59" t="s">
        <v>96</v>
      </c>
      <c r="B77" s="60">
        <v>2014</v>
      </c>
      <c r="C77" s="61"/>
      <c r="D77" s="62" t="s">
        <v>57</v>
      </c>
      <c r="E77" s="62" t="s">
        <v>57</v>
      </c>
      <c r="F77" s="63" t="s">
        <v>57</v>
      </c>
      <c r="H77" s="4" t="str">
        <f t="shared" si="0"/>
        <v/>
      </c>
    </row>
    <row r="78" spans="1:8">
      <c r="A78" s="59"/>
      <c r="B78" s="60"/>
      <c r="C78" s="65"/>
      <c r="D78" s="62"/>
      <c r="E78" s="62"/>
      <c r="F78" s="63"/>
      <c r="H78" s="4" t="str">
        <f t="shared" si="0"/>
        <v/>
      </c>
    </row>
    <row r="79" spans="1:8">
      <c r="A79" s="66" t="s">
        <v>97</v>
      </c>
      <c r="B79" s="34">
        <v>2013</v>
      </c>
      <c r="C79" s="35" t="s">
        <v>53</v>
      </c>
      <c r="D79" s="36">
        <v>309721</v>
      </c>
      <c r="E79" s="36">
        <v>83365</v>
      </c>
      <c r="F79" s="37">
        <v>200961</v>
      </c>
      <c r="H79" s="4" t="str">
        <f t="shared" si="0"/>
        <v/>
      </c>
    </row>
    <row r="80" spans="1:8">
      <c r="A80" s="67" t="s">
        <v>98</v>
      </c>
      <c r="B80" s="34">
        <v>2014</v>
      </c>
      <c r="C80" s="39" t="s">
        <v>55</v>
      </c>
      <c r="D80" s="36">
        <v>295046</v>
      </c>
      <c r="E80" s="36">
        <v>83161</v>
      </c>
      <c r="F80" s="37">
        <v>205904</v>
      </c>
      <c r="H80" s="4" t="str">
        <f t="shared" si="0"/>
        <v/>
      </c>
    </row>
    <row r="81" spans="1:8">
      <c r="A81" s="67"/>
      <c r="B81" s="60"/>
      <c r="C81" s="68"/>
      <c r="D81" s="62"/>
      <c r="E81" s="62"/>
      <c r="F81" s="63"/>
      <c r="H81" s="4" t="str">
        <f t="shared" ref="H81:H144" si="1">IF(G81="","","Agriculture")</f>
        <v/>
      </c>
    </row>
    <row r="82" spans="1:8">
      <c r="A82" s="59" t="s">
        <v>99</v>
      </c>
      <c r="B82" s="60">
        <v>2013</v>
      </c>
      <c r="C82" s="61" t="s">
        <v>60</v>
      </c>
      <c r="D82" s="62" t="s">
        <v>57</v>
      </c>
      <c r="E82" s="62" t="s">
        <v>57</v>
      </c>
      <c r="F82" s="63">
        <v>10</v>
      </c>
      <c r="H82" s="4" t="str">
        <f t="shared" si="1"/>
        <v/>
      </c>
    </row>
    <row r="83" spans="1:8">
      <c r="A83" s="47" t="s">
        <v>100</v>
      </c>
      <c r="B83" s="60">
        <v>2014</v>
      </c>
      <c r="C83" s="44" t="s">
        <v>62</v>
      </c>
      <c r="D83" s="62" t="s">
        <v>57</v>
      </c>
      <c r="E83" s="62" t="s">
        <v>57</v>
      </c>
      <c r="F83" s="63">
        <v>9</v>
      </c>
      <c r="H83" s="4" t="str">
        <f t="shared" si="1"/>
        <v/>
      </c>
    </row>
    <row r="84" spans="1:8">
      <c r="A84" s="59" t="s">
        <v>55</v>
      </c>
      <c r="B84" s="60">
        <v>2013</v>
      </c>
      <c r="C84" s="61" t="s">
        <v>53</v>
      </c>
      <c r="D84" s="62" t="s">
        <v>57</v>
      </c>
      <c r="E84" s="62" t="s">
        <v>57</v>
      </c>
      <c r="F84" s="63">
        <v>221</v>
      </c>
      <c r="H84" s="4" t="str">
        <f t="shared" si="1"/>
        <v/>
      </c>
    </row>
    <row r="85" spans="1:8">
      <c r="A85" s="59" t="s">
        <v>55</v>
      </c>
      <c r="B85" s="60">
        <v>2014</v>
      </c>
      <c r="C85" s="65" t="s">
        <v>55</v>
      </c>
      <c r="D85" s="62" t="s">
        <v>57</v>
      </c>
      <c r="E85" s="62" t="s">
        <v>57</v>
      </c>
      <c r="F85" s="63">
        <v>200</v>
      </c>
      <c r="H85" s="4" t="str">
        <f t="shared" si="1"/>
        <v/>
      </c>
    </row>
    <row r="86" spans="1:8">
      <c r="A86" s="59" t="s">
        <v>101</v>
      </c>
      <c r="B86" s="60">
        <v>2013</v>
      </c>
      <c r="C86" s="61" t="s">
        <v>60</v>
      </c>
      <c r="D86" s="62" t="s">
        <v>57</v>
      </c>
      <c r="E86" s="62" t="s">
        <v>57</v>
      </c>
      <c r="F86" s="63">
        <v>26</v>
      </c>
      <c r="H86" s="4" t="str">
        <f t="shared" si="1"/>
        <v/>
      </c>
    </row>
    <row r="87" spans="1:8">
      <c r="A87" s="47" t="s">
        <v>102</v>
      </c>
      <c r="B87" s="60">
        <v>2014</v>
      </c>
      <c r="C87" s="44" t="s">
        <v>62</v>
      </c>
      <c r="D87" s="62" t="s">
        <v>57</v>
      </c>
      <c r="E87" s="62">
        <v>68</v>
      </c>
      <c r="F87" s="63" t="s">
        <v>57</v>
      </c>
      <c r="H87" s="4" t="str">
        <f t="shared" si="1"/>
        <v/>
      </c>
    </row>
    <row r="88" spans="1:8">
      <c r="A88" s="59" t="s">
        <v>55</v>
      </c>
      <c r="B88" s="60">
        <v>2013</v>
      </c>
      <c r="C88" s="61" t="s">
        <v>53</v>
      </c>
      <c r="D88" s="62" t="s">
        <v>57</v>
      </c>
      <c r="E88" s="62" t="s">
        <v>57</v>
      </c>
      <c r="F88" s="63">
        <v>457</v>
      </c>
      <c r="H88" s="4" t="str">
        <f t="shared" si="1"/>
        <v/>
      </c>
    </row>
    <row r="89" spans="1:8">
      <c r="A89" s="59" t="s">
        <v>55</v>
      </c>
      <c r="B89" s="60">
        <v>2014</v>
      </c>
      <c r="C89" s="65" t="s">
        <v>55</v>
      </c>
      <c r="D89" s="62" t="s">
        <v>57</v>
      </c>
      <c r="E89" s="62">
        <v>1188</v>
      </c>
      <c r="F89" s="63" t="s">
        <v>57</v>
      </c>
      <c r="G89" s="4" t="s">
        <v>17</v>
      </c>
      <c r="H89" s="4" t="str">
        <f t="shared" si="1"/>
        <v>Agriculture</v>
      </c>
    </row>
    <row r="90" spans="1:8">
      <c r="A90" s="59" t="s">
        <v>103</v>
      </c>
      <c r="B90" s="60">
        <v>2013</v>
      </c>
      <c r="C90" s="61" t="s">
        <v>60</v>
      </c>
      <c r="D90" s="62">
        <v>200</v>
      </c>
      <c r="E90" s="62">
        <v>20</v>
      </c>
      <c r="F90" s="63">
        <v>26</v>
      </c>
      <c r="H90" s="4" t="str">
        <f t="shared" si="1"/>
        <v/>
      </c>
    </row>
    <row r="91" spans="1:8">
      <c r="A91" s="59" t="s">
        <v>104</v>
      </c>
      <c r="B91" s="60">
        <v>2014</v>
      </c>
      <c r="C91" s="44" t="s">
        <v>62</v>
      </c>
      <c r="D91" s="62">
        <v>170</v>
      </c>
      <c r="E91" s="62">
        <v>10</v>
      </c>
      <c r="F91" s="63">
        <v>20</v>
      </c>
      <c r="H91" s="4" t="str">
        <f t="shared" si="1"/>
        <v/>
      </c>
    </row>
    <row r="92" spans="1:8">
      <c r="A92" s="59" t="s">
        <v>55</v>
      </c>
      <c r="B92" s="60">
        <v>2013</v>
      </c>
      <c r="C92" s="61" t="s">
        <v>53</v>
      </c>
      <c r="D92" s="62">
        <v>5600</v>
      </c>
      <c r="E92" s="62">
        <v>560</v>
      </c>
      <c r="F92" s="63">
        <v>715</v>
      </c>
      <c r="H92" s="4" t="str">
        <f t="shared" si="1"/>
        <v/>
      </c>
    </row>
    <row r="93" spans="1:8">
      <c r="A93" s="59" t="s">
        <v>55</v>
      </c>
      <c r="B93" s="60">
        <v>2014</v>
      </c>
      <c r="C93" s="65" t="s">
        <v>55</v>
      </c>
      <c r="D93" s="62">
        <v>4760</v>
      </c>
      <c r="E93" s="62">
        <v>280</v>
      </c>
      <c r="F93" s="63">
        <v>560</v>
      </c>
      <c r="G93" s="4" t="s">
        <v>17</v>
      </c>
      <c r="H93" s="4" t="str">
        <f t="shared" si="1"/>
        <v>Agriculture</v>
      </c>
    </row>
    <row r="94" spans="1:8">
      <c r="A94" s="59" t="s">
        <v>105</v>
      </c>
      <c r="B94" s="60">
        <v>2013</v>
      </c>
      <c r="C94" s="61" t="s">
        <v>60</v>
      </c>
      <c r="D94" s="62">
        <v>470</v>
      </c>
      <c r="E94" s="62">
        <v>50</v>
      </c>
      <c r="F94" s="63">
        <v>60</v>
      </c>
      <c r="H94" s="4" t="str">
        <f t="shared" si="1"/>
        <v/>
      </c>
    </row>
    <row r="95" spans="1:8">
      <c r="A95" s="59" t="s">
        <v>106</v>
      </c>
      <c r="B95" s="60">
        <v>2014</v>
      </c>
      <c r="C95" s="44" t="s">
        <v>62</v>
      </c>
      <c r="D95" s="62">
        <v>490</v>
      </c>
      <c r="E95" s="62">
        <v>60</v>
      </c>
      <c r="F95" s="63">
        <v>65</v>
      </c>
      <c r="H95" s="4" t="str">
        <f t="shared" si="1"/>
        <v/>
      </c>
    </row>
    <row r="96" spans="1:8">
      <c r="A96" s="59" t="s">
        <v>55</v>
      </c>
      <c r="B96" s="60">
        <v>2013</v>
      </c>
      <c r="C96" s="61" t="s">
        <v>53</v>
      </c>
      <c r="D96" s="62">
        <v>22231</v>
      </c>
      <c r="E96" s="62">
        <v>2365</v>
      </c>
      <c r="F96" s="63">
        <v>2838</v>
      </c>
      <c r="H96" s="4" t="str">
        <f t="shared" si="1"/>
        <v/>
      </c>
    </row>
    <row r="97" spans="1:8">
      <c r="A97" s="59"/>
      <c r="B97" s="60">
        <v>2014</v>
      </c>
      <c r="C97" s="61"/>
      <c r="D97" s="62">
        <v>23177</v>
      </c>
      <c r="E97" s="62">
        <v>2838</v>
      </c>
      <c r="F97" s="63">
        <v>3075</v>
      </c>
      <c r="G97" s="4" t="s">
        <v>15</v>
      </c>
      <c r="H97" s="4" t="str">
        <f t="shared" si="1"/>
        <v>Agriculture</v>
      </c>
    </row>
    <row r="98" spans="1:8">
      <c r="A98" s="59" t="s">
        <v>107</v>
      </c>
      <c r="B98" s="60">
        <v>2013</v>
      </c>
      <c r="C98" s="61" t="s">
        <v>60</v>
      </c>
      <c r="D98" s="62" t="s">
        <v>57</v>
      </c>
      <c r="E98" s="62">
        <v>1</v>
      </c>
      <c r="F98" s="63" t="s">
        <v>57</v>
      </c>
      <c r="H98" s="4" t="str">
        <f t="shared" si="1"/>
        <v/>
      </c>
    </row>
    <row r="99" spans="1:8">
      <c r="A99" s="59" t="s">
        <v>108</v>
      </c>
      <c r="B99" s="60">
        <v>2014</v>
      </c>
      <c r="C99" s="44" t="s">
        <v>62</v>
      </c>
      <c r="D99" s="62" t="s">
        <v>57</v>
      </c>
      <c r="E99" s="62">
        <v>1</v>
      </c>
      <c r="F99" s="63" t="s">
        <v>57</v>
      </c>
      <c r="H99" s="4" t="str">
        <f t="shared" si="1"/>
        <v/>
      </c>
    </row>
    <row r="100" spans="1:8">
      <c r="A100" s="59" t="s">
        <v>55</v>
      </c>
      <c r="B100" s="60">
        <v>2013</v>
      </c>
      <c r="C100" s="61" t="s">
        <v>53</v>
      </c>
      <c r="D100" s="62" t="s">
        <v>57</v>
      </c>
      <c r="E100" s="62">
        <v>39</v>
      </c>
      <c r="F100" s="63" t="s">
        <v>57</v>
      </c>
      <c r="H100" s="4" t="str">
        <f t="shared" si="1"/>
        <v/>
      </c>
    </row>
    <row r="101" spans="1:8">
      <c r="A101" s="59" t="s">
        <v>55</v>
      </c>
      <c r="B101" s="60">
        <v>2014</v>
      </c>
      <c r="C101" s="65"/>
      <c r="D101" s="62" t="s">
        <v>57</v>
      </c>
      <c r="E101" s="62">
        <v>35</v>
      </c>
      <c r="F101" s="63" t="s">
        <v>57</v>
      </c>
      <c r="G101" s="4" t="s">
        <v>16</v>
      </c>
      <c r="H101" s="4" t="str">
        <f t="shared" si="1"/>
        <v>Agriculture</v>
      </c>
    </row>
    <row r="102" spans="1:8">
      <c r="A102" s="59" t="s">
        <v>109</v>
      </c>
      <c r="B102" s="60">
        <v>2013</v>
      </c>
      <c r="C102" s="61" t="s">
        <v>60</v>
      </c>
      <c r="D102" s="62" t="s">
        <v>57</v>
      </c>
      <c r="E102" s="62">
        <v>0</v>
      </c>
      <c r="F102" s="63" t="s">
        <v>57</v>
      </c>
      <c r="H102" s="4" t="str">
        <f t="shared" si="1"/>
        <v/>
      </c>
    </row>
    <row r="103" spans="1:8">
      <c r="A103" s="69" t="s">
        <v>110</v>
      </c>
      <c r="B103" s="60">
        <v>2014</v>
      </c>
      <c r="C103" s="44" t="s">
        <v>62</v>
      </c>
      <c r="D103" s="62" t="s">
        <v>57</v>
      </c>
      <c r="E103" s="62">
        <v>0</v>
      </c>
      <c r="F103" s="63" t="s">
        <v>57</v>
      </c>
      <c r="H103" s="4" t="str">
        <f t="shared" si="1"/>
        <v/>
      </c>
    </row>
    <row r="104" spans="1:8">
      <c r="A104" s="69" t="s">
        <v>55</v>
      </c>
      <c r="B104" s="60">
        <v>2013</v>
      </c>
      <c r="C104" s="61" t="s">
        <v>53</v>
      </c>
      <c r="D104" s="62" t="s">
        <v>57</v>
      </c>
      <c r="E104" s="62">
        <v>7</v>
      </c>
      <c r="F104" s="63" t="s">
        <v>57</v>
      </c>
      <c r="H104" s="4" t="str">
        <f t="shared" si="1"/>
        <v/>
      </c>
    </row>
    <row r="105" spans="1:8">
      <c r="A105" s="69" t="s">
        <v>55</v>
      </c>
      <c r="B105" s="60">
        <v>2014</v>
      </c>
      <c r="C105" s="70"/>
      <c r="D105" s="62" t="s">
        <v>57</v>
      </c>
      <c r="E105" s="62">
        <v>10</v>
      </c>
      <c r="F105" s="63" t="s">
        <v>57</v>
      </c>
      <c r="G105" s="4" t="s">
        <v>16</v>
      </c>
      <c r="H105" s="4" t="str">
        <f t="shared" si="1"/>
        <v>Agriculture</v>
      </c>
    </row>
    <row r="106" spans="1:8">
      <c r="A106" s="59" t="s">
        <v>111</v>
      </c>
      <c r="B106" s="60">
        <v>2013</v>
      </c>
      <c r="C106" s="61" t="s">
        <v>60</v>
      </c>
      <c r="D106" s="62" t="s">
        <v>57</v>
      </c>
      <c r="E106" s="62" t="s">
        <v>57</v>
      </c>
      <c r="F106" s="63" t="s">
        <v>57</v>
      </c>
      <c r="H106" s="4" t="str">
        <f t="shared" si="1"/>
        <v/>
      </c>
    </row>
    <row r="107" spans="1:8">
      <c r="A107" s="71" t="s">
        <v>112</v>
      </c>
      <c r="B107" s="60">
        <v>2014</v>
      </c>
      <c r="C107" s="44" t="s">
        <v>62</v>
      </c>
      <c r="D107" s="62" t="s">
        <v>57</v>
      </c>
      <c r="E107" s="62" t="s">
        <v>57</v>
      </c>
      <c r="F107" s="63" t="s">
        <v>57</v>
      </c>
      <c r="H107" s="4" t="str">
        <f t="shared" si="1"/>
        <v/>
      </c>
    </row>
    <row r="108" spans="1:8">
      <c r="A108" s="69" t="s">
        <v>55</v>
      </c>
      <c r="B108" s="60">
        <v>2013</v>
      </c>
      <c r="C108" s="61" t="s">
        <v>53</v>
      </c>
      <c r="D108" s="62" t="s">
        <v>57</v>
      </c>
      <c r="E108" s="62" t="s">
        <v>57</v>
      </c>
      <c r="F108" s="63" t="s">
        <v>57</v>
      </c>
      <c r="H108" s="4" t="str">
        <f t="shared" si="1"/>
        <v/>
      </c>
    </row>
    <row r="109" spans="1:8">
      <c r="A109" s="69" t="s">
        <v>55</v>
      </c>
      <c r="B109" s="60">
        <v>2014</v>
      </c>
      <c r="C109" s="70"/>
      <c r="D109" s="62" t="s">
        <v>57</v>
      </c>
      <c r="E109" s="62" t="s">
        <v>57</v>
      </c>
      <c r="F109" s="63" t="s">
        <v>57</v>
      </c>
      <c r="H109" s="4" t="str">
        <f t="shared" si="1"/>
        <v/>
      </c>
    </row>
    <row r="110" spans="1:8">
      <c r="A110" s="59" t="s">
        <v>113</v>
      </c>
      <c r="B110" s="60">
        <v>2013</v>
      </c>
      <c r="C110" s="61" t="s">
        <v>60</v>
      </c>
      <c r="D110" s="62" t="s">
        <v>57</v>
      </c>
      <c r="E110" s="62">
        <v>1600</v>
      </c>
      <c r="F110" s="63" t="s">
        <v>57</v>
      </c>
      <c r="H110" s="4" t="str">
        <f t="shared" si="1"/>
        <v/>
      </c>
    </row>
    <row r="111" spans="1:8">
      <c r="A111" s="64" t="s">
        <v>114</v>
      </c>
      <c r="B111" s="60">
        <v>2014</v>
      </c>
      <c r="C111" s="44" t="s">
        <v>62</v>
      </c>
      <c r="D111" s="62" t="s">
        <v>57</v>
      </c>
      <c r="E111" s="62">
        <v>1604</v>
      </c>
      <c r="F111" s="63" t="s">
        <v>57</v>
      </c>
      <c r="H111" s="4" t="str">
        <f t="shared" si="1"/>
        <v/>
      </c>
    </row>
    <row r="112" spans="1:8">
      <c r="A112" s="59" t="s">
        <v>55</v>
      </c>
      <c r="B112" s="60">
        <v>2013</v>
      </c>
      <c r="C112" s="61" t="s">
        <v>53</v>
      </c>
      <c r="D112" s="62" t="s">
        <v>57</v>
      </c>
      <c r="E112" s="62">
        <v>69328</v>
      </c>
      <c r="F112" s="63" t="s">
        <v>57</v>
      </c>
      <c r="H112" s="4" t="str">
        <f t="shared" si="1"/>
        <v/>
      </c>
    </row>
    <row r="113" spans="1:8">
      <c r="A113" s="59" t="s">
        <v>55</v>
      </c>
      <c r="B113" s="60">
        <v>2014</v>
      </c>
      <c r="C113" s="65"/>
      <c r="D113" s="62" t="s">
        <v>57</v>
      </c>
      <c r="E113" s="62">
        <v>68975</v>
      </c>
      <c r="F113" s="63" t="s">
        <v>57</v>
      </c>
      <c r="G113" s="4" t="s">
        <v>16</v>
      </c>
      <c r="H113" s="4" t="str">
        <f t="shared" si="1"/>
        <v>Agriculture</v>
      </c>
    </row>
    <row r="114" spans="1:8">
      <c r="A114" s="59" t="s">
        <v>115</v>
      </c>
      <c r="B114" s="60">
        <v>2013</v>
      </c>
      <c r="C114" s="61" t="s">
        <v>60</v>
      </c>
      <c r="D114" s="62" t="s">
        <v>57</v>
      </c>
      <c r="E114" s="62">
        <v>0</v>
      </c>
      <c r="F114" s="63" t="s">
        <v>57</v>
      </c>
      <c r="H114" s="4" t="str">
        <f t="shared" si="1"/>
        <v/>
      </c>
    </row>
    <row r="115" spans="1:8">
      <c r="A115" s="64" t="s">
        <v>116</v>
      </c>
      <c r="B115" s="60">
        <v>2014</v>
      </c>
      <c r="C115" s="44" t="s">
        <v>62</v>
      </c>
      <c r="D115" s="62" t="s">
        <v>57</v>
      </c>
      <c r="E115" s="62">
        <v>0</v>
      </c>
      <c r="F115" s="63" t="s">
        <v>57</v>
      </c>
      <c r="H115" s="4" t="str">
        <f t="shared" si="1"/>
        <v/>
      </c>
    </row>
    <row r="116" spans="1:8">
      <c r="A116" s="59"/>
      <c r="B116" s="60">
        <v>2013</v>
      </c>
      <c r="C116" s="61" t="s">
        <v>53</v>
      </c>
      <c r="D116" s="62" t="s">
        <v>57</v>
      </c>
      <c r="E116" s="62">
        <v>11</v>
      </c>
      <c r="F116" s="63" t="s">
        <v>57</v>
      </c>
      <c r="H116" s="4" t="str">
        <f t="shared" si="1"/>
        <v/>
      </c>
    </row>
    <row r="117" spans="1:8">
      <c r="A117" s="59"/>
      <c r="B117" s="60">
        <v>2014</v>
      </c>
      <c r="C117" s="65"/>
      <c r="D117" s="62" t="s">
        <v>57</v>
      </c>
      <c r="E117" s="62">
        <v>0</v>
      </c>
      <c r="F117" s="63" t="s">
        <v>57</v>
      </c>
      <c r="G117" s="4" t="s">
        <v>16</v>
      </c>
      <c r="H117" s="4" t="str">
        <f t="shared" si="1"/>
        <v>Agriculture</v>
      </c>
    </row>
    <row r="118" spans="1:8">
      <c r="A118" s="54" t="s">
        <v>49</v>
      </c>
      <c r="B118" s="73" t="s">
        <v>117</v>
      </c>
      <c r="C118" s="56" t="s">
        <v>50</v>
      </c>
      <c r="D118" s="74" t="s">
        <v>51</v>
      </c>
      <c r="E118" s="74" t="s">
        <v>51</v>
      </c>
      <c r="F118" s="76" t="s">
        <v>51</v>
      </c>
      <c r="H118" s="4" t="str">
        <f t="shared" si="1"/>
        <v/>
      </c>
    </row>
    <row r="119" spans="1:8">
      <c r="A119" s="59" t="s">
        <v>118</v>
      </c>
      <c r="B119" s="60">
        <v>2013</v>
      </c>
      <c r="C119" s="61" t="s">
        <v>60</v>
      </c>
      <c r="D119" s="62">
        <v>80</v>
      </c>
      <c r="E119" s="62">
        <v>80</v>
      </c>
      <c r="F119" s="63">
        <v>354</v>
      </c>
      <c r="H119" s="4" t="str">
        <f t="shared" si="1"/>
        <v/>
      </c>
    </row>
    <row r="120" spans="1:8">
      <c r="A120" s="64" t="s">
        <v>119</v>
      </c>
      <c r="B120" s="60">
        <v>2014</v>
      </c>
      <c r="C120" s="44" t="s">
        <v>62</v>
      </c>
      <c r="D120" s="62">
        <v>70</v>
      </c>
      <c r="E120" s="62">
        <v>70</v>
      </c>
      <c r="F120" s="63">
        <v>321</v>
      </c>
      <c r="H120" s="4" t="str">
        <f t="shared" si="1"/>
        <v/>
      </c>
    </row>
    <row r="121" spans="1:8">
      <c r="A121" s="54"/>
      <c r="B121" s="60">
        <v>2013</v>
      </c>
      <c r="C121" s="61" t="s">
        <v>53</v>
      </c>
      <c r="D121" s="62">
        <v>3499</v>
      </c>
      <c r="E121" s="62">
        <v>3499</v>
      </c>
      <c r="F121" s="63">
        <v>15475</v>
      </c>
      <c r="H121" s="4" t="str">
        <f t="shared" si="1"/>
        <v/>
      </c>
    </row>
    <row r="122" spans="1:8">
      <c r="A122" s="54"/>
      <c r="B122" s="60">
        <v>2014</v>
      </c>
      <c r="C122" s="65"/>
      <c r="D122" s="62">
        <v>3010</v>
      </c>
      <c r="E122" s="62">
        <v>3010</v>
      </c>
      <c r="F122" s="63">
        <v>13814</v>
      </c>
      <c r="G122" s="4" t="s">
        <v>16</v>
      </c>
      <c r="H122" s="4" t="str">
        <f t="shared" si="1"/>
        <v>Agriculture</v>
      </c>
    </row>
    <row r="123" spans="1:8">
      <c r="A123" s="54"/>
      <c r="B123" s="55"/>
      <c r="C123" s="77"/>
      <c r="D123" s="80"/>
      <c r="E123" s="80"/>
      <c r="F123" s="81"/>
      <c r="H123" s="4" t="str">
        <f t="shared" si="1"/>
        <v/>
      </c>
    </row>
    <row r="124" spans="1:8">
      <c r="A124" s="59" t="s">
        <v>120</v>
      </c>
      <c r="B124" s="60">
        <v>2013</v>
      </c>
      <c r="C124" s="61" t="s">
        <v>60</v>
      </c>
      <c r="D124" s="62" t="s">
        <v>57</v>
      </c>
      <c r="E124" s="62">
        <v>24</v>
      </c>
      <c r="F124" s="63" t="s">
        <v>57</v>
      </c>
      <c r="H124" s="4" t="str">
        <f t="shared" si="1"/>
        <v/>
      </c>
    </row>
    <row r="125" spans="1:8">
      <c r="A125" s="64" t="s">
        <v>121</v>
      </c>
      <c r="B125" s="60">
        <v>2014</v>
      </c>
      <c r="C125" s="44" t="s">
        <v>62</v>
      </c>
      <c r="D125" s="62" t="s">
        <v>57</v>
      </c>
      <c r="E125" s="62">
        <v>11</v>
      </c>
      <c r="F125" s="63" t="s">
        <v>57</v>
      </c>
      <c r="H125" s="4" t="str">
        <f t="shared" si="1"/>
        <v/>
      </c>
    </row>
    <row r="126" spans="1:8">
      <c r="A126" s="59"/>
      <c r="B126" s="60">
        <v>2013</v>
      </c>
      <c r="C126" s="61" t="s">
        <v>53</v>
      </c>
      <c r="D126" s="62" t="s">
        <v>57</v>
      </c>
      <c r="E126" s="62">
        <v>988</v>
      </c>
      <c r="F126" s="63" t="s">
        <v>57</v>
      </c>
      <c r="H126" s="4" t="str">
        <f t="shared" si="1"/>
        <v/>
      </c>
    </row>
    <row r="127" spans="1:8">
      <c r="A127" s="59"/>
      <c r="B127" s="60">
        <v>2014</v>
      </c>
      <c r="C127" s="65"/>
      <c r="D127" s="62" t="s">
        <v>57</v>
      </c>
      <c r="E127" s="62">
        <v>467</v>
      </c>
      <c r="F127" s="63" t="s">
        <v>57</v>
      </c>
      <c r="G127" s="4" t="s">
        <v>16</v>
      </c>
      <c r="H127" s="4" t="str">
        <f t="shared" si="1"/>
        <v>Agriculture</v>
      </c>
    </row>
    <row r="128" spans="1:8">
      <c r="A128" s="59"/>
      <c r="B128" s="60"/>
      <c r="C128" s="65"/>
      <c r="D128" s="80"/>
      <c r="E128" s="80"/>
      <c r="F128" s="81"/>
      <c r="H128" s="4" t="str">
        <f t="shared" si="1"/>
        <v/>
      </c>
    </row>
    <row r="129" spans="1:8">
      <c r="A129" s="59" t="s">
        <v>122</v>
      </c>
      <c r="B129" s="60">
        <v>2013</v>
      </c>
      <c r="C129" s="61" t="s">
        <v>60</v>
      </c>
      <c r="D129" s="62" t="s">
        <v>57</v>
      </c>
      <c r="E129" s="62" t="s">
        <v>57</v>
      </c>
      <c r="F129" s="63" t="s">
        <v>57</v>
      </c>
      <c r="H129" s="4" t="str">
        <f t="shared" si="1"/>
        <v/>
      </c>
    </row>
    <row r="130" spans="1:8">
      <c r="A130" s="59" t="s">
        <v>123</v>
      </c>
      <c r="B130" s="60">
        <v>2014</v>
      </c>
      <c r="C130" s="44" t="s">
        <v>62</v>
      </c>
      <c r="D130" s="62" t="s">
        <v>57</v>
      </c>
      <c r="E130" s="62" t="s">
        <v>57</v>
      </c>
      <c r="F130" s="63" t="s">
        <v>57</v>
      </c>
      <c r="H130" s="4" t="str">
        <f t="shared" si="1"/>
        <v/>
      </c>
    </row>
    <row r="131" spans="1:8">
      <c r="A131" s="59" t="s">
        <v>55</v>
      </c>
      <c r="B131" s="60">
        <v>2013</v>
      </c>
      <c r="C131" s="61" t="s">
        <v>53</v>
      </c>
      <c r="D131" s="62" t="s">
        <v>57</v>
      </c>
      <c r="E131" s="62" t="s">
        <v>57</v>
      </c>
      <c r="F131" s="63" t="s">
        <v>57</v>
      </c>
      <c r="H131" s="4" t="str">
        <f t="shared" si="1"/>
        <v/>
      </c>
    </row>
    <row r="132" spans="1:8">
      <c r="A132" s="59" t="s">
        <v>55</v>
      </c>
      <c r="B132" s="60">
        <v>2014</v>
      </c>
      <c r="C132" s="65"/>
      <c r="D132" s="62" t="s">
        <v>57</v>
      </c>
      <c r="E132" s="62" t="s">
        <v>57</v>
      </c>
      <c r="F132" s="63" t="s">
        <v>57</v>
      </c>
      <c r="H132" s="4" t="str">
        <f t="shared" si="1"/>
        <v/>
      </c>
    </row>
    <row r="133" spans="1:8">
      <c r="A133" s="59" t="s">
        <v>124</v>
      </c>
      <c r="B133" s="60">
        <v>2013</v>
      </c>
      <c r="C133" s="61" t="s">
        <v>53</v>
      </c>
      <c r="D133" s="62" t="s">
        <v>57</v>
      </c>
      <c r="E133" s="62">
        <v>28</v>
      </c>
      <c r="F133" s="63">
        <v>3953</v>
      </c>
      <c r="H133" s="4" t="str">
        <f t="shared" si="1"/>
        <v/>
      </c>
    </row>
    <row r="134" spans="1:8">
      <c r="A134" s="59" t="s">
        <v>125</v>
      </c>
      <c r="B134" s="60">
        <v>2014</v>
      </c>
      <c r="C134" s="70"/>
      <c r="D134" s="62" t="s">
        <v>57</v>
      </c>
      <c r="E134" s="62">
        <v>58</v>
      </c>
      <c r="F134" s="63">
        <v>4447</v>
      </c>
      <c r="H134" s="4" t="str">
        <f t="shared" si="1"/>
        <v/>
      </c>
    </row>
    <row r="135" spans="1:8">
      <c r="A135" s="59"/>
      <c r="B135" s="60"/>
      <c r="C135" s="70"/>
      <c r="D135" s="62"/>
      <c r="E135" s="62"/>
      <c r="F135" s="63"/>
      <c r="H135" s="4" t="str">
        <f t="shared" si="1"/>
        <v/>
      </c>
    </row>
    <row r="136" spans="1:8">
      <c r="A136" s="59" t="s">
        <v>126</v>
      </c>
      <c r="B136" s="60">
        <v>2013</v>
      </c>
      <c r="C136" s="61" t="s">
        <v>60</v>
      </c>
      <c r="D136" s="62" t="s">
        <v>57</v>
      </c>
      <c r="E136" s="62" t="s">
        <v>57</v>
      </c>
      <c r="F136" s="63" t="s">
        <v>57</v>
      </c>
      <c r="H136" s="4" t="str">
        <f t="shared" si="1"/>
        <v/>
      </c>
    </row>
    <row r="137" spans="1:8">
      <c r="A137" s="69" t="s">
        <v>127</v>
      </c>
      <c r="B137" s="60">
        <v>2014</v>
      </c>
      <c r="C137" s="44" t="s">
        <v>62</v>
      </c>
      <c r="D137" s="62" t="s">
        <v>57</v>
      </c>
      <c r="E137" s="62" t="s">
        <v>57</v>
      </c>
      <c r="F137" s="63" t="s">
        <v>57</v>
      </c>
      <c r="H137" s="4" t="str">
        <f t="shared" si="1"/>
        <v/>
      </c>
    </row>
    <row r="138" spans="1:8">
      <c r="A138" s="69" t="s">
        <v>55</v>
      </c>
      <c r="B138" s="60">
        <v>2013</v>
      </c>
      <c r="C138" s="61" t="s">
        <v>53</v>
      </c>
      <c r="D138" s="62" t="s">
        <v>57</v>
      </c>
      <c r="E138" s="62" t="s">
        <v>57</v>
      </c>
      <c r="F138" s="63" t="s">
        <v>57</v>
      </c>
      <c r="H138" s="4" t="str">
        <f t="shared" si="1"/>
        <v/>
      </c>
    </row>
    <row r="139" spans="1:8">
      <c r="A139" s="69" t="s">
        <v>55</v>
      </c>
      <c r="B139" s="60">
        <v>2014</v>
      </c>
      <c r="C139" s="61"/>
      <c r="D139" s="62" t="s">
        <v>57</v>
      </c>
      <c r="E139" s="62" t="s">
        <v>57</v>
      </c>
      <c r="F139" s="63" t="s">
        <v>57</v>
      </c>
      <c r="H139" s="4" t="str">
        <f t="shared" si="1"/>
        <v/>
      </c>
    </row>
    <row r="140" spans="1:8">
      <c r="A140" s="59" t="s">
        <v>128</v>
      </c>
      <c r="B140" s="60">
        <v>2013</v>
      </c>
      <c r="C140" s="61" t="s">
        <v>129</v>
      </c>
      <c r="D140" s="62" t="s">
        <v>57</v>
      </c>
      <c r="E140" s="62" t="s">
        <v>57</v>
      </c>
      <c r="F140" s="63" t="s">
        <v>57</v>
      </c>
      <c r="H140" s="4" t="str">
        <f t="shared" si="1"/>
        <v/>
      </c>
    </row>
    <row r="141" spans="1:8">
      <c r="A141" s="49" t="s">
        <v>130</v>
      </c>
      <c r="B141" s="60">
        <v>2014</v>
      </c>
      <c r="C141" s="61" t="s">
        <v>131</v>
      </c>
      <c r="D141" s="62" t="s">
        <v>57</v>
      </c>
      <c r="E141" s="62" t="s">
        <v>57</v>
      </c>
      <c r="F141" s="63" t="s">
        <v>57</v>
      </c>
      <c r="H141" s="4" t="str">
        <f t="shared" si="1"/>
        <v/>
      </c>
    </row>
    <row r="142" spans="1:8">
      <c r="A142" s="59" t="s">
        <v>55</v>
      </c>
      <c r="B142" s="60">
        <v>2013</v>
      </c>
      <c r="C142" s="61" t="s">
        <v>53</v>
      </c>
      <c r="D142" s="62" t="s">
        <v>57</v>
      </c>
      <c r="E142" s="62" t="s">
        <v>57</v>
      </c>
      <c r="F142" s="63" t="s">
        <v>57</v>
      </c>
      <c r="H142" s="4" t="str">
        <f t="shared" si="1"/>
        <v/>
      </c>
    </row>
    <row r="143" spans="1:8">
      <c r="A143" s="59" t="s">
        <v>55</v>
      </c>
      <c r="B143" s="60">
        <v>2014</v>
      </c>
      <c r="C143" s="65"/>
      <c r="D143" s="62" t="s">
        <v>57</v>
      </c>
      <c r="E143" s="62" t="s">
        <v>57</v>
      </c>
      <c r="F143" s="63" t="s">
        <v>57</v>
      </c>
      <c r="H143" s="4" t="str">
        <f t="shared" si="1"/>
        <v/>
      </c>
    </row>
    <row r="144" spans="1:8">
      <c r="A144" s="59" t="s">
        <v>132</v>
      </c>
      <c r="B144" s="60">
        <v>2013</v>
      </c>
      <c r="C144" s="61" t="s">
        <v>129</v>
      </c>
      <c r="D144" s="62" t="s">
        <v>57</v>
      </c>
      <c r="E144" s="62" t="s">
        <v>57</v>
      </c>
      <c r="F144" s="63" t="s">
        <v>57</v>
      </c>
      <c r="H144" s="4" t="str">
        <f t="shared" si="1"/>
        <v/>
      </c>
    </row>
    <row r="145" spans="1:8">
      <c r="A145" s="69" t="s">
        <v>133</v>
      </c>
      <c r="B145" s="60">
        <v>2014</v>
      </c>
      <c r="C145" s="61" t="s">
        <v>131</v>
      </c>
      <c r="D145" s="62" t="s">
        <v>57</v>
      </c>
      <c r="E145" s="62" t="s">
        <v>57</v>
      </c>
      <c r="F145" s="63" t="s">
        <v>57</v>
      </c>
      <c r="H145" s="4" t="str">
        <f t="shared" ref="H145:H164" si="2">IF(G145="","","Agriculture")</f>
        <v/>
      </c>
    </row>
    <row r="146" spans="1:8">
      <c r="A146" s="69" t="s">
        <v>55</v>
      </c>
      <c r="B146" s="60">
        <v>2013</v>
      </c>
      <c r="C146" s="61" t="s">
        <v>53</v>
      </c>
      <c r="D146" s="62" t="s">
        <v>57</v>
      </c>
      <c r="E146" s="62" t="s">
        <v>57</v>
      </c>
      <c r="F146" s="63" t="s">
        <v>57</v>
      </c>
      <c r="H146" s="4" t="str">
        <f t="shared" si="2"/>
        <v/>
      </c>
    </row>
    <row r="147" spans="1:8">
      <c r="A147" s="69" t="s">
        <v>55</v>
      </c>
      <c r="B147" s="60">
        <v>2014</v>
      </c>
      <c r="C147" s="70"/>
      <c r="D147" s="62" t="s">
        <v>57</v>
      </c>
      <c r="E147" s="62" t="s">
        <v>57</v>
      </c>
      <c r="F147" s="63" t="s">
        <v>57</v>
      </c>
      <c r="H147" s="4" t="str">
        <f t="shared" si="2"/>
        <v/>
      </c>
    </row>
    <row r="148" spans="1:8">
      <c r="A148" s="59" t="s">
        <v>134</v>
      </c>
      <c r="B148" s="60">
        <v>2013</v>
      </c>
      <c r="C148" s="61" t="s">
        <v>135</v>
      </c>
      <c r="D148" s="62">
        <v>28442</v>
      </c>
      <c r="E148" s="62">
        <v>1539</v>
      </c>
      <c r="F148" s="63">
        <v>39250</v>
      </c>
      <c r="H148" s="4" t="str">
        <f t="shared" si="2"/>
        <v/>
      </c>
    </row>
    <row r="149" spans="1:8">
      <c r="A149" s="59" t="s">
        <v>136</v>
      </c>
      <c r="B149" s="60">
        <v>2014</v>
      </c>
      <c r="C149" s="61"/>
      <c r="D149" s="62">
        <v>28083</v>
      </c>
      <c r="E149" s="62">
        <v>1500</v>
      </c>
      <c r="F149" s="63">
        <v>41268</v>
      </c>
      <c r="H149" s="4" t="str">
        <f t="shared" si="2"/>
        <v/>
      </c>
    </row>
    <row r="150" spans="1:8">
      <c r="A150" s="59" t="s">
        <v>55</v>
      </c>
      <c r="B150" s="60">
        <v>2013</v>
      </c>
      <c r="C150" s="61" t="s">
        <v>53</v>
      </c>
      <c r="D150" s="62">
        <v>102391</v>
      </c>
      <c r="E150" s="62">
        <v>5540</v>
      </c>
      <c r="F150" s="63">
        <v>141302</v>
      </c>
      <c r="H150" s="4" t="str">
        <f t="shared" si="2"/>
        <v/>
      </c>
    </row>
    <row r="151" spans="1:8">
      <c r="A151" s="59" t="s">
        <v>55</v>
      </c>
      <c r="B151" s="60">
        <v>2014</v>
      </c>
      <c r="C151" s="65"/>
      <c r="D151" s="62">
        <v>101099</v>
      </c>
      <c r="E151" s="62">
        <v>5400</v>
      </c>
      <c r="F151" s="63">
        <v>148566</v>
      </c>
      <c r="G151" s="4" t="s">
        <v>14</v>
      </c>
      <c r="H151" s="4" t="str">
        <f t="shared" si="2"/>
        <v>Agriculture</v>
      </c>
    </row>
    <row r="152" spans="1:8">
      <c r="A152" s="59" t="s">
        <v>137</v>
      </c>
      <c r="B152" s="60">
        <v>2013</v>
      </c>
      <c r="C152" s="61" t="s">
        <v>53</v>
      </c>
      <c r="D152" s="62">
        <v>176000</v>
      </c>
      <c r="E152" s="62">
        <v>1000</v>
      </c>
      <c r="F152" s="63">
        <v>36000</v>
      </c>
      <c r="H152" s="4" t="str">
        <f t="shared" si="2"/>
        <v/>
      </c>
    </row>
    <row r="153" spans="1:8">
      <c r="A153" s="47" t="s">
        <v>138</v>
      </c>
      <c r="B153" s="60">
        <v>2014</v>
      </c>
      <c r="C153" s="65"/>
      <c r="D153" s="62">
        <v>163000</v>
      </c>
      <c r="E153" s="62">
        <v>900</v>
      </c>
      <c r="F153" s="63">
        <v>35242</v>
      </c>
      <c r="G153" s="4" t="s">
        <v>19</v>
      </c>
      <c r="H153" s="4" t="str">
        <f t="shared" si="2"/>
        <v>Agriculture</v>
      </c>
    </row>
    <row r="154" spans="1:8">
      <c r="A154" s="59" t="s">
        <v>139</v>
      </c>
      <c r="B154" s="60">
        <v>2013</v>
      </c>
      <c r="C154" s="61" t="s">
        <v>53</v>
      </c>
      <c r="D154" s="62" t="s">
        <v>140</v>
      </c>
      <c r="E154" s="62" t="s">
        <v>140</v>
      </c>
      <c r="F154" s="63" t="s">
        <v>140</v>
      </c>
      <c r="H154" s="4" t="str">
        <f t="shared" si="2"/>
        <v/>
      </c>
    </row>
    <row r="155" spans="1:8">
      <c r="A155" s="64" t="s">
        <v>141</v>
      </c>
      <c r="B155" s="60">
        <v>2014</v>
      </c>
      <c r="C155" s="65"/>
      <c r="D155" s="62" t="s">
        <v>140</v>
      </c>
      <c r="E155" s="62" t="s">
        <v>140</v>
      </c>
      <c r="F155" s="63" t="s">
        <v>140</v>
      </c>
      <c r="H155" s="4" t="str">
        <f t="shared" si="2"/>
        <v/>
      </c>
    </row>
    <row r="156" spans="1:8">
      <c r="A156" s="59"/>
      <c r="B156" s="60"/>
      <c r="C156" s="65"/>
      <c r="D156" s="62"/>
      <c r="E156" s="62"/>
      <c r="F156" s="63"/>
      <c r="H156" s="4" t="str">
        <f t="shared" si="2"/>
        <v/>
      </c>
    </row>
    <row r="157" spans="1:8">
      <c r="A157" s="33" t="s">
        <v>142</v>
      </c>
      <c r="B157" s="34">
        <v>2013</v>
      </c>
      <c r="C157" s="35" t="s">
        <v>53</v>
      </c>
      <c r="D157" s="36" t="s">
        <v>57</v>
      </c>
      <c r="E157" s="36" t="s">
        <v>57</v>
      </c>
      <c r="F157" s="37" t="s">
        <v>57</v>
      </c>
      <c r="H157" s="4" t="str">
        <f t="shared" si="2"/>
        <v/>
      </c>
    </row>
    <row r="158" spans="1:8">
      <c r="A158" s="67" t="s">
        <v>143</v>
      </c>
      <c r="B158" s="34">
        <v>2014</v>
      </c>
      <c r="C158" s="42"/>
      <c r="D158" s="36" t="s">
        <v>57</v>
      </c>
      <c r="E158" s="36" t="s">
        <v>57</v>
      </c>
      <c r="F158" s="37" t="s">
        <v>57</v>
      </c>
      <c r="H158" s="4" t="str">
        <f t="shared" si="2"/>
        <v/>
      </c>
    </row>
    <row r="159" spans="1:8">
      <c r="A159" s="67"/>
      <c r="B159" s="60"/>
      <c r="C159" s="68"/>
      <c r="D159" s="62"/>
      <c r="E159" s="62"/>
      <c r="F159" s="63"/>
      <c r="H159" s="4" t="str">
        <f t="shared" si="2"/>
        <v/>
      </c>
    </row>
    <row r="160" spans="1:8">
      <c r="A160" s="59" t="s">
        <v>144</v>
      </c>
      <c r="B160" s="60">
        <v>2013</v>
      </c>
      <c r="C160" s="61" t="s">
        <v>53</v>
      </c>
      <c r="D160" s="62" t="s">
        <v>57</v>
      </c>
      <c r="E160" s="62" t="s">
        <v>57</v>
      </c>
      <c r="F160" s="63" t="s">
        <v>57</v>
      </c>
      <c r="H160" s="4" t="str">
        <f t="shared" si="2"/>
        <v/>
      </c>
    </row>
    <row r="161" spans="1:8">
      <c r="A161" s="64" t="s">
        <v>145</v>
      </c>
      <c r="B161" s="60">
        <v>2014</v>
      </c>
      <c r="C161" s="65"/>
      <c r="D161" s="62" t="s">
        <v>57</v>
      </c>
      <c r="E161" s="62" t="s">
        <v>57</v>
      </c>
      <c r="F161" s="63" t="s">
        <v>57</v>
      </c>
      <c r="H161" s="4" t="str">
        <f t="shared" si="2"/>
        <v/>
      </c>
    </row>
    <row r="162" spans="1:8">
      <c r="A162" s="59"/>
      <c r="B162" s="60"/>
      <c r="C162" s="65"/>
      <c r="D162" s="62"/>
      <c r="E162" s="62"/>
      <c r="F162" s="63"/>
      <c r="H162" s="4" t="str">
        <f t="shared" si="2"/>
        <v/>
      </c>
    </row>
    <row r="163" spans="1:8">
      <c r="A163" s="59" t="s">
        <v>146</v>
      </c>
      <c r="B163" s="60">
        <v>2013</v>
      </c>
      <c r="C163" s="61" t="s">
        <v>53</v>
      </c>
      <c r="D163" s="62" t="s">
        <v>57</v>
      </c>
      <c r="E163" s="62" t="s">
        <v>57</v>
      </c>
      <c r="F163" s="63" t="s">
        <v>57</v>
      </c>
      <c r="H163" s="4" t="str">
        <f t="shared" si="2"/>
        <v/>
      </c>
    </row>
    <row r="164" spans="1:8">
      <c r="A164" s="82" t="s">
        <v>147</v>
      </c>
      <c r="B164" s="60">
        <v>2014</v>
      </c>
      <c r="C164" s="65"/>
      <c r="D164" s="62" t="s">
        <v>57</v>
      </c>
      <c r="E164" s="62" t="s">
        <v>57</v>
      </c>
      <c r="F164" s="63" t="s">
        <v>57</v>
      </c>
      <c r="H164" s="4" t="str">
        <f t="shared" si="2"/>
        <v/>
      </c>
    </row>
    <row r="165" spans="1:8">
      <c r="A165" s="83"/>
      <c r="C165" s="51"/>
      <c r="D165" s="85"/>
      <c r="E165" s="85"/>
      <c r="F165" s="85"/>
    </row>
    <row r="166" spans="1:8">
      <c r="D166" s="86"/>
      <c r="E166" s="86"/>
      <c r="F166" s="86"/>
    </row>
    <row r="167" spans="1:8">
      <c r="D167" s="86"/>
      <c r="E167" s="86"/>
      <c r="F167" s="86"/>
    </row>
    <row r="168" spans="1:8">
      <c r="D168" s="86"/>
      <c r="E168" s="86"/>
      <c r="F168" s="86"/>
    </row>
    <row r="169" spans="1:8">
      <c r="D169" s="86"/>
      <c r="E169" s="86"/>
      <c r="F169" s="86"/>
    </row>
    <row r="170" spans="1:8">
      <c r="D170" s="86"/>
      <c r="E170" s="86"/>
      <c r="F170" s="86"/>
    </row>
    <row r="171" spans="1:8">
      <c r="D171" s="86"/>
      <c r="E171" s="86"/>
      <c r="F171" s="86"/>
    </row>
    <row r="172" spans="1:8">
      <c r="D172" s="86"/>
      <c r="E172" s="86"/>
      <c r="F172" s="86"/>
    </row>
    <row r="173" spans="1:8">
      <c r="D173" s="86"/>
      <c r="E173" s="86"/>
      <c r="F173" s="86"/>
    </row>
    <row r="174" spans="1:8">
      <c r="D174" s="86"/>
      <c r="E174" s="86"/>
      <c r="F174" s="86"/>
    </row>
    <row r="175" spans="1:8">
      <c r="D175" s="86"/>
      <c r="E175" s="86"/>
      <c r="F175" s="86"/>
    </row>
    <row r="176" spans="1:8">
      <c r="D176" s="86"/>
      <c r="E176" s="86"/>
      <c r="F176" s="86"/>
    </row>
    <row r="177" spans="4:6">
      <c r="D177" s="86"/>
      <c r="E177" s="86"/>
      <c r="F177" s="86"/>
    </row>
    <row r="178" spans="4:6">
      <c r="D178" s="86"/>
      <c r="E178" s="86"/>
      <c r="F178" s="86"/>
    </row>
    <row r="179" spans="4:6">
      <c r="D179" s="86"/>
      <c r="E179" s="86"/>
      <c r="F179" s="86"/>
    </row>
    <row r="180" spans="4:6">
      <c r="D180" s="86"/>
      <c r="E180" s="86"/>
      <c r="F180" s="86"/>
    </row>
    <row r="181" spans="4:6">
      <c r="D181" s="86"/>
      <c r="E181" s="86"/>
      <c r="F181" s="86"/>
    </row>
    <row r="182" spans="4:6">
      <c r="D182" s="86"/>
      <c r="E182" s="86"/>
      <c r="F182" s="86"/>
    </row>
    <row r="183" spans="4:6">
      <c r="D183" s="86"/>
      <c r="E183" s="86"/>
      <c r="F183" s="86"/>
    </row>
    <row r="184" spans="4:6">
      <c r="D184" s="86"/>
      <c r="E184" s="86"/>
      <c r="F184" s="86"/>
    </row>
  </sheetData>
  <mergeCells count="12">
    <mergeCell ref="F15:F18"/>
    <mergeCell ref="A10:A13"/>
    <mergeCell ref="B10:B13"/>
    <mergeCell ref="C10:C13"/>
    <mergeCell ref="D10:D13"/>
    <mergeCell ref="E10:E13"/>
    <mergeCell ref="F10:F13"/>
    <mergeCell ref="A15:A18"/>
    <mergeCell ref="B15:B18"/>
    <mergeCell ref="C15:C18"/>
    <mergeCell ref="D15:D18"/>
    <mergeCell ref="E15:E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opLeftCell="A19" workbookViewId="0">
      <selection activeCell="L15" sqref="L15:L160"/>
    </sheetView>
  </sheetViews>
  <sheetFormatPr defaultRowHeight="15"/>
  <cols>
    <col min="1" max="1" width="26.85546875" style="72" customWidth="1"/>
    <col min="2" max="2" width="4.85546875" style="16" customWidth="1"/>
    <col min="3" max="3" width="7.42578125" style="72" customWidth="1"/>
    <col min="4" max="4" width="9.5703125" style="72" customWidth="1"/>
    <col min="5" max="5" width="9.85546875" style="72" customWidth="1"/>
    <col min="6" max="7" width="9.140625" style="72" customWidth="1"/>
    <col min="8" max="9" width="9.7109375" style="72" customWidth="1"/>
    <col min="10" max="10" width="9.7109375" style="137" customWidth="1"/>
    <col min="11" max="11" width="18.5703125" style="4" bestFit="1" customWidth="1"/>
    <col min="12" max="12" width="26.5703125" bestFit="1" customWidth="1"/>
  </cols>
  <sheetData>
    <row r="1" spans="1:12">
      <c r="A1" s="10" t="s">
        <v>55</v>
      </c>
      <c r="B1" s="11" t="s">
        <v>31</v>
      </c>
      <c r="C1" s="12"/>
      <c r="D1" s="13"/>
      <c r="E1" s="13"/>
      <c r="F1" s="13"/>
      <c r="G1" s="13"/>
      <c r="H1" s="14">
        <v>163</v>
      </c>
      <c r="I1" s="14"/>
      <c r="J1" s="128"/>
    </row>
    <row r="2" spans="1:12">
      <c r="A2" s="12"/>
      <c r="B2" s="11"/>
      <c r="C2" s="12"/>
      <c r="D2" s="13"/>
      <c r="E2" s="13"/>
      <c r="F2" s="13"/>
      <c r="G2" s="13"/>
      <c r="H2" s="13"/>
      <c r="I2" s="13"/>
      <c r="J2" s="129"/>
    </row>
    <row r="3" spans="1:12">
      <c r="A3" s="15" t="s">
        <v>225</v>
      </c>
      <c r="C3" s="17"/>
      <c r="D3" s="18"/>
      <c r="E3" s="13"/>
      <c r="F3" s="13"/>
      <c r="G3" s="13"/>
      <c r="H3" s="13"/>
      <c r="I3" s="13"/>
      <c r="J3" s="129"/>
    </row>
    <row r="4" spans="1:12">
      <c r="A4" s="19" t="s">
        <v>226</v>
      </c>
      <c r="B4" s="20"/>
      <c r="C4" s="17"/>
      <c r="D4" s="18"/>
      <c r="E4" s="13"/>
      <c r="F4" s="13"/>
      <c r="G4" s="13"/>
      <c r="H4" s="13"/>
      <c r="I4" s="13"/>
      <c r="J4" s="129"/>
    </row>
    <row r="5" spans="1:12">
      <c r="A5" s="21" t="s">
        <v>227</v>
      </c>
      <c r="B5" s="22"/>
      <c r="C5" s="12"/>
      <c r="D5" s="13"/>
      <c r="E5" s="13"/>
      <c r="F5" s="13"/>
      <c r="G5" s="13"/>
      <c r="H5" s="13"/>
      <c r="I5" s="13"/>
      <c r="J5" s="129"/>
    </row>
    <row r="6" spans="1:12">
      <c r="A6" s="170" t="s">
        <v>34</v>
      </c>
      <c r="B6" s="171" t="s">
        <v>35</v>
      </c>
      <c r="C6" s="173" t="s">
        <v>36</v>
      </c>
      <c r="D6" s="155" t="s">
        <v>37</v>
      </c>
      <c r="E6" s="155" t="s">
        <v>38</v>
      </c>
      <c r="F6" s="155" t="s">
        <v>39</v>
      </c>
      <c r="G6" s="155" t="s">
        <v>40</v>
      </c>
      <c r="H6" s="157" t="s">
        <v>41</v>
      </c>
      <c r="I6" s="124"/>
      <c r="J6" s="130"/>
    </row>
    <row r="7" spans="1:12">
      <c r="A7" s="159"/>
      <c r="B7" s="172"/>
      <c r="C7" s="174"/>
      <c r="D7" s="156"/>
      <c r="E7" s="156"/>
      <c r="F7" s="156"/>
      <c r="G7" s="156"/>
      <c r="H7" s="158"/>
      <c r="I7" s="125"/>
      <c r="J7" s="131"/>
    </row>
    <row r="8" spans="1:12">
      <c r="A8" s="159"/>
      <c r="B8" s="172"/>
      <c r="C8" s="174"/>
      <c r="D8" s="156"/>
      <c r="E8" s="156"/>
      <c r="F8" s="156"/>
      <c r="G8" s="156"/>
      <c r="H8" s="158"/>
      <c r="I8" s="125"/>
      <c r="J8" s="131"/>
    </row>
    <row r="9" spans="1:12">
      <c r="A9" s="159"/>
      <c r="B9" s="172"/>
      <c r="C9" s="174"/>
      <c r="D9" s="156"/>
      <c r="E9" s="156"/>
      <c r="F9" s="156"/>
      <c r="G9" s="156"/>
      <c r="H9" s="158"/>
      <c r="I9" s="125"/>
      <c r="J9" s="131"/>
    </row>
    <row r="10" spans="1:12">
      <c r="A10" s="23"/>
      <c r="B10" s="24"/>
      <c r="C10" s="25"/>
      <c r="D10" s="26"/>
      <c r="E10" s="26"/>
      <c r="F10" s="26"/>
      <c r="G10" s="26"/>
      <c r="H10" s="27"/>
      <c r="I10" s="125"/>
      <c r="J10" s="131"/>
    </row>
    <row r="11" spans="1:12" ht="60">
      <c r="A11" s="159" t="s">
        <v>42</v>
      </c>
      <c r="B11" s="160" t="s">
        <v>0</v>
      </c>
      <c r="C11" s="162" t="s">
        <v>43</v>
      </c>
      <c r="D11" s="164" t="s">
        <v>44</v>
      </c>
      <c r="E11" s="164" t="s">
        <v>45</v>
      </c>
      <c r="F11" s="164" t="s">
        <v>46</v>
      </c>
      <c r="G11" s="166" t="s">
        <v>47</v>
      </c>
      <c r="H11" s="168" t="s">
        <v>48</v>
      </c>
      <c r="I11" s="126" t="s">
        <v>231</v>
      </c>
      <c r="J11" s="132" t="s">
        <v>232</v>
      </c>
      <c r="K11" s="87" t="s">
        <v>182</v>
      </c>
      <c r="L11" s="87" t="s">
        <v>12</v>
      </c>
    </row>
    <row r="12" spans="1:12">
      <c r="A12" s="159"/>
      <c r="B12" s="160"/>
      <c r="C12" s="162"/>
      <c r="D12" s="164"/>
      <c r="E12" s="164"/>
      <c r="F12" s="164"/>
      <c r="G12" s="166"/>
      <c r="H12" s="168"/>
      <c r="I12" s="127" t="str">
        <f t="shared" ref="I12:I15" si="0">IFERROR(IF(K12="","",IF(F12="–",0,F12)+IF(G12="–",0,G12)),"")</f>
        <v/>
      </c>
      <c r="J12" s="133" t="str">
        <f t="shared" ref="J12:J15" si="1">IF(I12="","",G12-IF(H12="–",0,))</f>
        <v/>
      </c>
    </row>
    <row r="13" spans="1:12">
      <c r="A13" s="159"/>
      <c r="B13" s="160"/>
      <c r="C13" s="162"/>
      <c r="D13" s="164"/>
      <c r="E13" s="164"/>
      <c r="F13" s="164"/>
      <c r="G13" s="166"/>
      <c r="H13" s="168"/>
      <c r="I13" s="127" t="str">
        <f t="shared" si="0"/>
        <v/>
      </c>
      <c r="J13" s="133" t="str">
        <f t="shared" si="1"/>
        <v/>
      </c>
    </row>
    <row r="14" spans="1:12">
      <c r="A14" s="189"/>
      <c r="B14" s="161"/>
      <c r="C14" s="163"/>
      <c r="D14" s="165"/>
      <c r="E14" s="165"/>
      <c r="F14" s="165"/>
      <c r="G14" s="167"/>
      <c r="H14" s="169"/>
      <c r="I14" s="127" t="str">
        <f t="shared" si="0"/>
        <v/>
      </c>
      <c r="J14" s="133" t="str">
        <f t="shared" si="1"/>
        <v/>
      </c>
    </row>
    <row r="15" spans="1:12">
      <c r="A15" s="28" t="s">
        <v>49</v>
      </c>
      <c r="B15" s="29"/>
      <c r="C15" s="30" t="s">
        <v>50</v>
      </c>
      <c r="D15" s="31" t="s">
        <v>51</v>
      </c>
      <c r="E15" s="31" t="s">
        <v>51</v>
      </c>
      <c r="F15" s="31" t="s">
        <v>51</v>
      </c>
      <c r="G15" s="31" t="s">
        <v>51</v>
      </c>
      <c r="H15" s="32" t="s">
        <v>51</v>
      </c>
      <c r="I15" s="127" t="str">
        <f t="shared" si="0"/>
        <v/>
      </c>
      <c r="J15" s="133" t="str">
        <f t="shared" si="1"/>
        <v/>
      </c>
      <c r="L15" s="4" t="str">
        <f>IF(K15="","","Cement and Other Carbonate Use")</f>
        <v/>
      </c>
    </row>
    <row r="16" spans="1:12">
      <c r="A16" s="33" t="s">
        <v>52</v>
      </c>
      <c r="B16" s="34">
        <v>2013</v>
      </c>
      <c r="C16" s="35" t="s">
        <v>53</v>
      </c>
      <c r="D16" s="36">
        <v>113565</v>
      </c>
      <c r="E16" s="36">
        <v>113</v>
      </c>
      <c r="F16" s="36">
        <v>139</v>
      </c>
      <c r="G16" s="36">
        <v>113539</v>
      </c>
      <c r="H16" s="37">
        <v>1245</v>
      </c>
      <c r="I16" s="127" t="str">
        <f>IFERROR(IF(K16="","",IF(F16="–",0,F16)+IF(G16="–",0,G16)),"")</f>
        <v/>
      </c>
      <c r="J16" s="133" t="str">
        <f t="shared" ref="J16:J18" si="2">IF(I16="","",G16-IF(H16="–",0,))</f>
        <v/>
      </c>
      <c r="K16" s="100"/>
      <c r="L16" s="4" t="str">
        <f t="shared" ref="L16:L79" si="3">IF(K16="","","Cement and Other Carbonate Use")</f>
        <v/>
      </c>
    </row>
    <row r="17" spans="1:12">
      <c r="A17" s="38" t="s">
        <v>54</v>
      </c>
      <c r="B17" s="34">
        <v>2014</v>
      </c>
      <c r="C17" s="39" t="s">
        <v>55</v>
      </c>
      <c r="D17" s="36">
        <v>117570</v>
      </c>
      <c r="E17" s="36">
        <v>85</v>
      </c>
      <c r="F17" s="36">
        <v>111</v>
      </c>
      <c r="G17" s="36">
        <v>117543</v>
      </c>
      <c r="H17" s="37">
        <v>1974</v>
      </c>
      <c r="I17" s="127" t="str">
        <f t="shared" ref="I17:I80" si="4">IFERROR(IF(K17="","",IF(F17="–",0,F17)+IF(G17="–",0,G17)),"")</f>
        <v/>
      </c>
      <c r="J17" s="133" t="str">
        <f t="shared" si="2"/>
        <v/>
      </c>
      <c r="L17" s="4" t="str">
        <f t="shared" si="3"/>
        <v/>
      </c>
    </row>
    <row r="18" spans="1:12">
      <c r="A18" s="38"/>
      <c r="B18" s="34"/>
      <c r="C18" s="39"/>
      <c r="D18" s="40"/>
      <c r="E18" s="40"/>
      <c r="F18" s="40"/>
      <c r="G18" s="40"/>
      <c r="H18" s="41"/>
      <c r="I18" s="127" t="str">
        <f t="shared" si="4"/>
        <v/>
      </c>
      <c r="J18" s="133" t="str">
        <f t="shared" si="2"/>
        <v/>
      </c>
      <c r="L18" s="4" t="str">
        <f t="shared" si="3"/>
        <v/>
      </c>
    </row>
    <row r="19" spans="1:12">
      <c r="A19" s="33" t="s">
        <v>56</v>
      </c>
      <c r="B19" s="34">
        <v>2013</v>
      </c>
      <c r="C19" s="35" t="s">
        <v>53</v>
      </c>
      <c r="D19" s="36">
        <v>86083</v>
      </c>
      <c r="E19" s="36" t="s">
        <v>57</v>
      </c>
      <c r="F19" s="36">
        <v>136</v>
      </c>
      <c r="G19" s="36">
        <v>85947</v>
      </c>
      <c r="H19" s="37" t="s">
        <v>57</v>
      </c>
      <c r="I19" s="127" t="str">
        <f t="shared" si="4"/>
        <v/>
      </c>
      <c r="J19" s="133" t="str">
        <f>IF(I19="","",G19-IF(H19="–",0,))</f>
        <v/>
      </c>
      <c r="L19" s="4" t="str">
        <f t="shared" si="3"/>
        <v/>
      </c>
    </row>
    <row r="20" spans="1:12">
      <c r="A20" s="38" t="s">
        <v>58</v>
      </c>
      <c r="B20" s="34">
        <v>2014</v>
      </c>
      <c r="C20" s="42"/>
      <c r="D20" s="36">
        <v>89286</v>
      </c>
      <c r="E20" s="36" t="s">
        <v>57</v>
      </c>
      <c r="F20" s="36">
        <v>109</v>
      </c>
      <c r="G20" s="36">
        <v>89177</v>
      </c>
      <c r="H20" s="37" t="s">
        <v>57</v>
      </c>
      <c r="I20" s="127" t="str">
        <f t="shared" si="4"/>
        <v/>
      </c>
      <c r="J20" s="133" t="str">
        <f t="shared" ref="J20:J83" si="5">IF(I20="","",G20-IF(H20="–",0,))</f>
        <v/>
      </c>
      <c r="L20" s="4" t="str">
        <f t="shared" si="3"/>
        <v/>
      </c>
    </row>
    <row r="21" spans="1:12">
      <c r="A21" s="38"/>
      <c r="B21" s="29"/>
      <c r="C21" s="42"/>
      <c r="D21" s="40"/>
      <c r="E21" s="40"/>
      <c r="F21" s="40"/>
      <c r="G21" s="40"/>
      <c r="H21" s="41"/>
      <c r="I21" s="127" t="str">
        <f t="shared" si="4"/>
        <v/>
      </c>
      <c r="J21" s="133" t="str">
        <f t="shared" si="5"/>
        <v/>
      </c>
      <c r="L21" s="4" t="str">
        <f t="shared" si="3"/>
        <v/>
      </c>
    </row>
    <row r="22" spans="1:12">
      <c r="A22" s="43" t="s">
        <v>59</v>
      </c>
      <c r="B22" s="29">
        <v>2013</v>
      </c>
      <c r="C22" s="44" t="s">
        <v>60</v>
      </c>
      <c r="D22" s="45">
        <v>1016</v>
      </c>
      <c r="E22" s="45" t="s">
        <v>57</v>
      </c>
      <c r="F22" s="45">
        <v>5</v>
      </c>
      <c r="G22" s="45">
        <v>1011</v>
      </c>
      <c r="H22" s="46" t="s">
        <v>57</v>
      </c>
      <c r="I22" s="127" t="str">
        <f t="shared" si="4"/>
        <v/>
      </c>
      <c r="J22" s="133" t="str">
        <f t="shared" si="5"/>
        <v/>
      </c>
      <c r="L22" s="4" t="str">
        <f t="shared" si="3"/>
        <v/>
      </c>
    </row>
    <row r="23" spans="1:12">
      <c r="A23" s="47" t="s">
        <v>61</v>
      </c>
      <c r="B23" s="29">
        <v>2014</v>
      </c>
      <c r="C23" s="44" t="s">
        <v>62</v>
      </c>
      <c r="D23" s="45">
        <v>1021</v>
      </c>
      <c r="E23" s="45" t="s">
        <v>57</v>
      </c>
      <c r="F23" s="45">
        <v>4</v>
      </c>
      <c r="G23" s="45">
        <v>1017</v>
      </c>
      <c r="H23" s="46" t="s">
        <v>57</v>
      </c>
      <c r="I23" s="127" t="str">
        <f t="shared" si="4"/>
        <v/>
      </c>
      <c r="J23" s="133" t="str">
        <f t="shared" si="5"/>
        <v/>
      </c>
      <c r="L23" s="4" t="str">
        <f t="shared" si="3"/>
        <v/>
      </c>
    </row>
    <row r="24" spans="1:12">
      <c r="A24" s="43" t="s">
        <v>55</v>
      </c>
      <c r="B24" s="29">
        <v>2013</v>
      </c>
      <c r="C24" s="44" t="s">
        <v>53</v>
      </c>
      <c r="D24" s="45">
        <v>25926</v>
      </c>
      <c r="E24" s="45" t="s">
        <v>57</v>
      </c>
      <c r="F24" s="45">
        <v>105</v>
      </c>
      <c r="G24" s="45">
        <v>25821</v>
      </c>
      <c r="H24" s="46" t="s">
        <v>57</v>
      </c>
      <c r="I24" s="127" t="str">
        <f t="shared" si="4"/>
        <v/>
      </c>
      <c r="J24" s="133" t="str">
        <f t="shared" si="5"/>
        <v/>
      </c>
      <c r="L24" s="4" t="str">
        <f t="shared" si="3"/>
        <v/>
      </c>
    </row>
    <row r="25" spans="1:12">
      <c r="A25" s="43" t="s">
        <v>55</v>
      </c>
      <c r="B25" s="29">
        <v>2014</v>
      </c>
      <c r="C25" s="48" t="s">
        <v>55</v>
      </c>
      <c r="D25" s="45">
        <v>26408</v>
      </c>
      <c r="E25" s="45" t="s">
        <v>57</v>
      </c>
      <c r="F25" s="45">
        <v>88</v>
      </c>
      <c r="G25" s="45">
        <v>26320</v>
      </c>
      <c r="H25" s="46" t="s">
        <v>57</v>
      </c>
      <c r="I25" s="127">
        <f t="shared" si="4"/>
        <v>26408</v>
      </c>
      <c r="J25" s="133">
        <f t="shared" si="5"/>
        <v>26320</v>
      </c>
      <c r="K25" s="4" t="s">
        <v>17</v>
      </c>
      <c r="L25" s="4" t="str">
        <f t="shared" si="3"/>
        <v>Cement and Other Carbonate Use</v>
      </c>
    </row>
    <row r="26" spans="1:12">
      <c r="A26" s="43" t="s">
        <v>63</v>
      </c>
      <c r="B26" s="29">
        <v>2013</v>
      </c>
      <c r="C26" s="44" t="s">
        <v>60</v>
      </c>
      <c r="D26" s="45" t="s">
        <v>57</v>
      </c>
      <c r="E26" s="45" t="s">
        <v>57</v>
      </c>
      <c r="F26" s="45" t="s">
        <v>57</v>
      </c>
      <c r="G26" s="45" t="s">
        <v>57</v>
      </c>
      <c r="H26" s="46" t="s">
        <v>57</v>
      </c>
      <c r="I26" s="127" t="str">
        <f t="shared" si="4"/>
        <v/>
      </c>
      <c r="J26" s="133" t="str">
        <f t="shared" si="5"/>
        <v/>
      </c>
      <c r="L26" s="4" t="str">
        <f t="shared" si="3"/>
        <v/>
      </c>
    </row>
    <row r="27" spans="1:12">
      <c r="A27" s="49" t="s">
        <v>64</v>
      </c>
      <c r="B27" s="29">
        <v>2014</v>
      </c>
      <c r="C27" s="44" t="s">
        <v>62</v>
      </c>
      <c r="D27" s="45" t="s">
        <v>57</v>
      </c>
      <c r="E27" s="45" t="s">
        <v>57</v>
      </c>
      <c r="F27" s="45" t="s">
        <v>57</v>
      </c>
      <c r="G27" s="45" t="s">
        <v>57</v>
      </c>
      <c r="H27" s="46" t="s">
        <v>57</v>
      </c>
      <c r="I27" s="127" t="str">
        <f t="shared" si="4"/>
        <v/>
      </c>
      <c r="J27" s="133" t="str">
        <f t="shared" si="5"/>
        <v/>
      </c>
      <c r="L27" s="4" t="str">
        <f t="shared" si="3"/>
        <v/>
      </c>
    </row>
    <row r="28" spans="1:12">
      <c r="A28" s="23" t="s">
        <v>55</v>
      </c>
      <c r="B28" s="29">
        <v>2013</v>
      </c>
      <c r="C28" s="44" t="s">
        <v>53</v>
      </c>
      <c r="D28" s="45" t="s">
        <v>57</v>
      </c>
      <c r="E28" s="45" t="s">
        <v>57</v>
      </c>
      <c r="F28" s="45" t="s">
        <v>57</v>
      </c>
      <c r="G28" s="45" t="s">
        <v>57</v>
      </c>
      <c r="H28" s="46" t="s">
        <v>57</v>
      </c>
      <c r="I28" s="127" t="str">
        <f t="shared" si="4"/>
        <v/>
      </c>
      <c r="J28" s="133" t="str">
        <f t="shared" si="5"/>
        <v/>
      </c>
      <c r="L28" s="4" t="str">
        <f t="shared" si="3"/>
        <v/>
      </c>
    </row>
    <row r="29" spans="1:12">
      <c r="A29" s="23" t="s">
        <v>55</v>
      </c>
      <c r="B29" s="29">
        <v>2014</v>
      </c>
      <c r="C29" s="50" t="s">
        <v>55</v>
      </c>
      <c r="D29" s="45" t="s">
        <v>57</v>
      </c>
      <c r="E29" s="45" t="s">
        <v>57</v>
      </c>
      <c r="F29" s="45" t="s">
        <v>57</v>
      </c>
      <c r="G29" s="45" t="s">
        <v>57</v>
      </c>
      <c r="H29" s="46" t="s">
        <v>57</v>
      </c>
      <c r="I29" s="127" t="str">
        <f t="shared" si="4"/>
        <v/>
      </c>
      <c r="J29" s="133" t="str">
        <f t="shared" si="5"/>
        <v/>
      </c>
      <c r="L29" s="4" t="str">
        <f t="shared" si="3"/>
        <v/>
      </c>
    </row>
    <row r="30" spans="1:12">
      <c r="A30" s="43" t="s">
        <v>65</v>
      </c>
      <c r="B30" s="29">
        <v>2013</v>
      </c>
      <c r="C30" s="44" t="s">
        <v>60</v>
      </c>
      <c r="D30" s="45">
        <v>33</v>
      </c>
      <c r="E30" s="45" t="s">
        <v>57</v>
      </c>
      <c r="F30" s="45">
        <v>0</v>
      </c>
      <c r="G30" s="45">
        <v>33</v>
      </c>
      <c r="H30" s="46" t="s">
        <v>57</v>
      </c>
      <c r="I30" s="127" t="str">
        <f t="shared" si="4"/>
        <v/>
      </c>
      <c r="J30" s="133" t="str">
        <f t="shared" si="5"/>
        <v/>
      </c>
      <c r="L30" s="4" t="str">
        <f t="shared" si="3"/>
        <v/>
      </c>
    </row>
    <row r="31" spans="1:12">
      <c r="A31" s="47" t="s">
        <v>66</v>
      </c>
      <c r="B31" s="29">
        <v>2014</v>
      </c>
      <c r="C31" s="44" t="s">
        <v>62</v>
      </c>
      <c r="D31" s="45">
        <v>43</v>
      </c>
      <c r="E31" s="45" t="s">
        <v>57</v>
      </c>
      <c r="F31" s="45" t="s">
        <v>57</v>
      </c>
      <c r="G31" s="45">
        <v>43</v>
      </c>
      <c r="H31" s="46" t="s">
        <v>57</v>
      </c>
      <c r="I31" s="127" t="str">
        <f t="shared" si="4"/>
        <v/>
      </c>
      <c r="J31" s="133" t="str">
        <f t="shared" si="5"/>
        <v/>
      </c>
      <c r="L31" s="4" t="str">
        <f t="shared" si="3"/>
        <v/>
      </c>
    </row>
    <row r="32" spans="1:12">
      <c r="A32" s="43" t="s">
        <v>55</v>
      </c>
      <c r="B32" s="29">
        <v>2013</v>
      </c>
      <c r="C32" s="44" t="s">
        <v>53</v>
      </c>
      <c r="D32" s="45">
        <v>396</v>
      </c>
      <c r="E32" s="45" t="s">
        <v>57</v>
      </c>
      <c r="F32" s="45">
        <v>0</v>
      </c>
      <c r="G32" s="45">
        <v>395</v>
      </c>
      <c r="H32" s="46" t="s">
        <v>57</v>
      </c>
      <c r="I32" s="127" t="str">
        <f t="shared" si="4"/>
        <v/>
      </c>
      <c r="J32" s="133" t="str">
        <f t="shared" si="5"/>
        <v/>
      </c>
      <c r="L32" s="4" t="str">
        <f t="shared" si="3"/>
        <v/>
      </c>
    </row>
    <row r="33" spans="1:12">
      <c r="A33" s="43" t="s">
        <v>55</v>
      </c>
      <c r="B33" s="29">
        <v>2014</v>
      </c>
      <c r="C33" s="48" t="s">
        <v>55</v>
      </c>
      <c r="D33" s="45">
        <v>501</v>
      </c>
      <c r="E33" s="45" t="s">
        <v>57</v>
      </c>
      <c r="F33" s="45" t="s">
        <v>57</v>
      </c>
      <c r="G33" s="45">
        <v>501</v>
      </c>
      <c r="H33" s="46" t="s">
        <v>57</v>
      </c>
      <c r="I33" s="127">
        <f t="shared" si="4"/>
        <v>501</v>
      </c>
      <c r="J33" s="133">
        <f t="shared" si="5"/>
        <v>501</v>
      </c>
      <c r="K33" s="4" t="s">
        <v>17</v>
      </c>
      <c r="L33" s="4" t="str">
        <f t="shared" si="3"/>
        <v>Cement and Other Carbonate Use</v>
      </c>
    </row>
    <row r="34" spans="1:12">
      <c r="A34" s="43" t="s">
        <v>67</v>
      </c>
      <c r="B34" s="29">
        <v>2013</v>
      </c>
      <c r="C34" s="44" t="s">
        <v>60</v>
      </c>
      <c r="D34" s="45" t="s">
        <v>57</v>
      </c>
      <c r="E34" s="45" t="s">
        <v>57</v>
      </c>
      <c r="F34" s="45" t="s">
        <v>57</v>
      </c>
      <c r="G34" s="45" t="s">
        <v>57</v>
      </c>
      <c r="H34" s="46" t="s">
        <v>57</v>
      </c>
      <c r="I34" s="127" t="str">
        <f t="shared" si="4"/>
        <v/>
      </c>
      <c r="J34" s="133" t="str">
        <f t="shared" si="5"/>
        <v/>
      </c>
      <c r="L34" s="4" t="str">
        <f t="shared" si="3"/>
        <v/>
      </c>
    </row>
    <row r="35" spans="1:12">
      <c r="A35" s="47" t="s">
        <v>68</v>
      </c>
      <c r="B35" s="29">
        <v>2014</v>
      </c>
      <c r="C35" s="44" t="s">
        <v>62</v>
      </c>
      <c r="D35" s="45" t="s">
        <v>57</v>
      </c>
      <c r="E35" s="45" t="s">
        <v>57</v>
      </c>
      <c r="F35" s="45" t="s">
        <v>57</v>
      </c>
      <c r="G35" s="45" t="s">
        <v>57</v>
      </c>
      <c r="H35" s="46" t="s">
        <v>57</v>
      </c>
      <c r="I35" s="127" t="str">
        <f t="shared" si="4"/>
        <v/>
      </c>
      <c r="J35" s="133" t="str">
        <f t="shared" si="5"/>
        <v/>
      </c>
      <c r="L35" s="4" t="str">
        <f t="shared" si="3"/>
        <v/>
      </c>
    </row>
    <row r="36" spans="1:12">
      <c r="A36" s="43" t="s">
        <v>55</v>
      </c>
      <c r="B36" s="29">
        <v>2013</v>
      </c>
      <c r="C36" s="44" t="s">
        <v>53</v>
      </c>
      <c r="D36" s="45" t="s">
        <v>57</v>
      </c>
      <c r="E36" s="45" t="s">
        <v>57</v>
      </c>
      <c r="F36" s="45" t="s">
        <v>57</v>
      </c>
      <c r="G36" s="45" t="s">
        <v>57</v>
      </c>
      <c r="H36" s="46" t="s">
        <v>57</v>
      </c>
      <c r="I36" s="127" t="str">
        <f t="shared" si="4"/>
        <v/>
      </c>
      <c r="J36" s="133" t="str">
        <f t="shared" si="5"/>
        <v/>
      </c>
      <c r="L36" s="4" t="str">
        <f t="shared" si="3"/>
        <v/>
      </c>
    </row>
    <row r="37" spans="1:12">
      <c r="A37" s="43" t="s">
        <v>55</v>
      </c>
      <c r="B37" s="29">
        <v>2014</v>
      </c>
      <c r="C37" s="48" t="s">
        <v>55</v>
      </c>
      <c r="D37" s="45" t="s">
        <v>57</v>
      </c>
      <c r="E37" s="45" t="s">
        <v>57</v>
      </c>
      <c r="F37" s="45" t="s">
        <v>57</v>
      </c>
      <c r="G37" s="45" t="s">
        <v>57</v>
      </c>
      <c r="H37" s="46" t="s">
        <v>57</v>
      </c>
      <c r="I37" s="127" t="str">
        <f t="shared" si="4"/>
        <v/>
      </c>
      <c r="J37" s="133" t="str">
        <f t="shared" si="5"/>
        <v/>
      </c>
      <c r="L37" s="4" t="str">
        <f t="shared" si="3"/>
        <v/>
      </c>
    </row>
    <row r="38" spans="1:12">
      <c r="A38" s="43" t="s">
        <v>69</v>
      </c>
      <c r="B38" s="29">
        <v>2013</v>
      </c>
      <c r="C38" s="44" t="s">
        <v>70</v>
      </c>
      <c r="D38" s="45">
        <v>1113</v>
      </c>
      <c r="E38" s="45" t="s">
        <v>57</v>
      </c>
      <c r="F38" s="45">
        <v>1</v>
      </c>
      <c r="G38" s="45">
        <v>1112</v>
      </c>
      <c r="H38" s="46" t="s">
        <v>57</v>
      </c>
      <c r="I38" s="127" t="str">
        <f t="shared" si="4"/>
        <v/>
      </c>
      <c r="J38" s="133" t="str">
        <f t="shared" si="5"/>
        <v/>
      </c>
      <c r="L38" s="4" t="str">
        <f t="shared" si="3"/>
        <v/>
      </c>
    </row>
    <row r="39" spans="1:12">
      <c r="A39" s="47" t="s">
        <v>71</v>
      </c>
      <c r="B39" s="29">
        <v>2014</v>
      </c>
      <c r="C39" s="44" t="s">
        <v>72</v>
      </c>
      <c r="D39" s="45">
        <v>1100</v>
      </c>
      <c r="E39" s="45" t="s">
        <v>57</v>
      </c>
      <c r="F39" s="45">
        <v>1</v>
      </c>
      <c r="G39" s="45">
        <v>1100</v>
      </c>
      <c r="H39" s="46" t="s">
        <v>57</v>
      </c>
      <c r="I39" s="127" t="str">
        <f t="shared" si="4"/>
        <v/>
      </c>
      <c r="J39" s="133" t="str">
        <f t="shared" si="5"/>
        <v/>
      </c>
      <c r="L39" s="4" t="str">
        <f t="shared" si="3"/>
        <v/>
      </c>
    </row>
    <row r="40" spans="1:12">
      <c r="A40" s="43" t="s">
        <v>55</v>
      </c>
      <c r="B40" s="29">
        <v>2013</v>
      </c>
      <c r="C40" s="44" t="s">
        <v>53</v>
      </c>
      <c r="D40" s="45">
        <v>40125</v>
      </c>
      <c r="E40" s="45" t="s">
        <v>57</v>
      </c>
      <c r="F40" s="45">
        <v>31</v>
      </c>
      <c r="G40" s="45">
        <v>40094</v>
      </c>
      <c r="H40" s="46" t="s">
        <v>57</v>
      </c>
      <c r="I40" s="127" t="str">
        <f t="shared" si="4"/>
        <v/>
      </c>
      <c r="J40" s="133" t="str">
        <f t="shared" si="5"/>
        <v/>
      </c>
      <c r="L40" s="4" t="str">
        <f t="shared" si="3"/>
        <v/>
      </c>
    </row>
    <row r="41" spans="1:12">
      <c r="A41" s="43" t="s">
        <v>55</v>
      </c>
      <c r="B41" s="29">
        <v>2014</v>
      </c>
      <c r="C41" s="48" t="s">
        <v>55</v>
      </c>
      <c r="D41" s="45">
        <v>39949</v>
      </c>
      <c r="E41" s="45" t="s">
        <v>57</v>
      </c>
      <c r="F41" s="45">
        <v>21</v>
      </c>
      <c r="G41" s="45">
        <v>39928</v>
      </c>
      <c r="H41" s="46" t="s">
        <v>57</v>
      </c>
      <c r="I41" s="127">
        <f t="shared" si="4"/>
        <v>39949</v>
      </c>
      <c r="J41" s="133">
        <f t="shared" si="5"/>
        <v>39928</v>
      </c>
      <c r="K41" s="4" t="s">
        <v>15</v>
      </c>
      <c r="L41" s="4" t="str">
        <f t="shared" si="3"/>
        <v>Cement and Other Carbonate Use</v>
      </c>
    </row>
    <row r="42" spans="1:12">
      <c r="A42" s="43" t="s">
        <v>73</v>
      </c>
      <c r="B42" s="29">
        <v>2013</v>
      </c>
      <c r="C42" s="44" t="s">
        <v>70</v>
      </c>
      <c r="D42" s="45">
        <v>44</v>
      </c>
      <c r="E42" s="45" t="s">
        <v>57</v>
      </c>
      <c r="F42" s="45" t="s">
        <v>57</v>
      </c>
      <c r="G42" s="45">
        <v>44</v>
      </c>
      <c r="H42" s="46" t="s">
        <v>57</v>
      </c>
      <c r="I42" s="127" t="str">
        <f t="shared" si="4"/>
        <v/>
      </c>
      <c r="J42" s="133" t="str">
        <f t="shared" si="5"/>
        <v/>
      </c>
      <c r="L42" s="4" t="str">
        <f t="shared" si="3"/>
        <v/>
      </c>
    </row>
    <row r="43" spans="1:12">
      <c r="A43" s="47" t="s">
        <v>74</v>
      </c>
      <c r="B43" s="29">
        <v>2014</v>
      </c>
      <c r="C43" s="44" t="s">
        <v>72</v>
      </c>
      <c r="D43" s="45">
        <v>39</v>
      </c>
      <c r="E43" s="45" t="s">
        <v>57</v>
      </c>
      <c r="F43" s="45" t="s">
        <v>57</v>
      </c>
      <c r="G43" s="45">
        <v>39</v>
      </c>
      <c r="H43" s="46" t="s">
        <v>57</v>
      </c>
      <c r="I43" s="127" t="str">
        <f t="shared" si="4"/>
        <v/>
      </c>
      <c r="J43" s="133" t="str">
        <f t="shared" si="5"/>
        <v/>
      </c>
      <c r="L43" s="4" t="str">
        <f t="shared" si="3"/>
        <v/>
      </c>
    </row>
    <row r="44" spans="1:12">
      <c r="A44" s="43" t="s">
        <v>55</v>
      </c>
      <c r="B44" s="29">
        <v>2013</v>
      </c>
      <c r="C44" s="44" t="s">
        <v>53</v>
      </c>
      <c r="D44" s="45">
        <v>1232</v>
      </c>
      <c r="E44" s="45" t="s">
        <v>57</v>
      </c>
      <c r="F44" s="45" t="s">
        <v>57</v>
      </c>
      <c r="G44" s="45">
        <v>1232</v>
      </c>
      <c r="H44" s="46" t="s">
        <v>57</v>
      </c>
      <c r="I44" s="127" t="str">
        <f t="shared" si="4"/>
        <v/>
      </c>
      <c r="J44" s="133" t="str">
        <f t="shared" si="5"/>
        <v/>
      </c>
      <c r="L44" s="4" t="str">
        <f t="shared" si="3"/>
        <v/>
      </c>
    </row>
    <row r="45" spans="1:12">
      <c r="A45" s="43" t="s">
        <v>55</v>
      </c>
      <c r="B45" s="29">
        <v>2014</v>
      </c>
      <c r="C45" s="48" t="s">
        <v>55</v>
      </c>
      <c r="D45" s="45">
        <v>945</v>
      </c>
      <c r="E45" s="45" t="s">
        <v>57</v>
      </c>
      <c r="F45" s="45" t="s">
        <v>57</v>
      </c>
      <c r="G45" s="45">
        <v>945</v>
      </c>
      <c r="H45" s="46" t="s">
        <v>57</v>
      </c>
      <c r="I45" s="127">
        <f t="shared" si="4"/>
        <v>945</v>
      </c>
      <c r="J45" s="133">
        <f t="shared" si="5"/>
        <v>945</v>
      </c>
      <c r="K45" s="4" t="s">
        <v>15</v>
      </c>
      <c r="L45" s="4" t="str">
        <f t="shared" si="3"/>
        <v>Cement and Other Carbonate Use</v>
      </c>
    </row>
    <row r="46" spans="1:12">
      <c r="A46" s="43" t="s">
        <v>75</v>
      </c>
      <c r="B46" s="29">
        <v>2013</v>
      </c>
      <c r="C46" s="44" t="s">
        <v>76</v>
      </c>
      <c r="D46" s="45">
        <v>6</v>
      </c>
      <c r="E46" s="45" t="s">
        <v>57</v>
      </c>
      <c r="F46" s="45" t="s">
        <v>57</v>
      </c>
      <c r="G46" s="45">
        <v>6</v>
      </c>
      <c r="H46" s="46" t="s">
        <v>57</v>
      </c>
      <c r="I46" s="127" t="str">
        <f t="shared" si="4"/>
        <v/>
      </c>
      <c r="J46" s="133" t="str">
        <f t="shared" si="5"/>
        <v/>
      </c>
      <c r="L46" s="4" t="str">
        <f t="shared" si="3"/>
        <v/>
      </c>
    </row>
    <row r="47" spans="1:12">
      <c r="A47" s="47" t="s">
        <v>77</v>
      </c>
      <c r="B47" s="29">
        <v>2014</v>
      </c>
      <c r="C47" s="44" t="s">
        <v>78</v>
      </c>
      <c r="D47" s="45">
        <v>6</v>
      </c>
      <c r="E47" s="45" t="s">
        <v>57</v>
      </c>
      <c r="F47" s="45" t="s">
        <v>57</v>
      </c>
      <c r="G47" s="45">
        <v>6</v>
      </c>
      <c r="H47" s="46" t="s">
        <v>57</v>
      </c>
      <c r="I47" s="127" t="str">
        <f t="shared" si="4"/>
        <v/>
      </c>
      <c r="J47" s="133" t="str">
        <f t="shared" si="5"/>
        <v/>
      </c>
      <c r="L47" s="4" t="str">
        <f t="shared" si="3"/>
        <v/>
      </c>
    </row>
    <row r="48" spans="1:12">
      <c r="A48" s="43" t="s">
        <v>55</v>
      </c>
      <c r="B48" s="29">
        <v>2013</v>
      </c>
      <c r="C48" s="44" t="s">
        <v>53</v>
      </c>
      <c r="D48" s="45">
        <v>55</v>
      </c>
      <c r="E48" s="45" t="s">
        <v>57</v>
      </c>
      <c r="F48" s="45" t="s">
        <v>57</v>
      </c>
      <c r="G48" s="45">
        <v>55</v>
      </c>
      <c r="H48" s="46" t="s">
        <v>57</v>
      </c>
      <c r="I48" s="127" t="str">
        <f t="shared" si="4"/>
        <v/>
      </c>
      <c r="J48" s="133" t="str">
        <f t="shared" si="5"/>
        <v/>
      </c>
      <c r="L48" s="4" t="str">
        <f t="shared" si="3"/>
        <v/>
      </c>
    </row>
    <row r="49" spans="1:12">
      <c r="A49" s="43" t="s">
        <v>55</v>
      </c>
      <c r="B49" s="29">
        <v>2014</v>
      </c>
      <c r="C49" s="48" t="s">
        <v>55</v>
      </c>
      <c r="D49" s="45">
        <v>59</v>
      </c>
      <c r="E49" s="45" t="s">
        <v>57</v>
      </c>
      <c r="F49" s="45" t="s">
        <v>57</v>
      </c>
      <c r="G49" s="45">
        <v>59</v>
      </c>
      <c r="H49" s="46" t="s">
        <v>57</v>
      </c>
      <c r="I49" s="127">
        <f t="shared" si="4"/>
        <v>59</v>
      </c>
      <c r="J49" s="133">
        <f t="shared" si="5"/>
        <v>59</v>
      </c>
      <c r="K49" s="4" t="s">
        <v>15</v>
      </c>
      <c r="L49" s="4" t="str">
        <f t="shared" si="3"/>
        <v>Cement and Other Carbonate Use</v>
      </c>
    </row>
    <row r="50" spans="1:12">
      <c r="A50" s="43" t="s">
        <v>79</v>
      </c>
      <c r="B50" s="29">
        <v>2013</v>
      </c>
      <c r="C50" s="44" t="s">
        <v>53</v>
      </c>
      <c r="D50" s="45" t="s">
        <v>57</v>
      </c>
      <c r="E50" s="45" t="s">
        <v>57</v>
      </c>
      <c r="F50" s="45" t="s">
        <v>57</v>
      </c>
      <c r="G50" s="45" t="s">
        <v>57</v>
      </c>
      <c r="H50" s="46" t="s">
        <v>57</v>
      </c>
      <c r="I50" s="127" t="str">
        <f t="shared" si="4"/>
        <v/>
      </c>
      <c r="J50" s="133" t="str">
        <f t="shared" si="5"/>
        <v/>
      </c>
      <c r="L50" s="4" t="str">
        <f t="shared" si="3"/>
        <v/>
      </c>
    </row>
    <row r="51" spans="1:12">
      <c r="A51" s="43" t="s">
        <v>80</v>
      </c>
      <c r="B51" s="29">
        <v>2014</v>
      </c>
      <c r="C51" s="48" t="s">
        <v>55</v>
      </c>
      <c r="D51" s="45" t="s">
        <v>57</v>
      </c>
      <c r="E51" s="45" t="s">
        <v>57</v>
      </c>
      <c r="F51" s="45" t="s">
        <v>57</v>
      </c>
      <c r="G51" s="45" t="s">
        <v>57</v>
      </c>
      <c r="H51" s="46" t="s">
        <v>57</v>
      </c>
      <c r="I51" s="127" t="str">
        <f t="shared" si="4"/>
        <v/>
      </c>
      <c r="J51" s="133" t="str">
        <f t="shared" si="5"/>
        <v/>
      </c>
      <c r="L51" s="4" t="str">
        <f t="shared" si="3"/>
        <v/>
      </c>
    </row>
    <row r="52" spans="1:12">
      <c r="A52" s="43"/>
      <c r="B52" s="29"/>
      <c r="C52" s="48"/>
      <c r="D52" s="45"/>
      <c r="E52" s="45"/>
      <c r="F52" s="45"/>
      <c r="G52" s="45"/>
      <c r="H52" s="46"/>
      <c r="I52" s="127" t="str">
        <f t="shared" si="4"/>
        <v/>
      </c>
      <c r="J52" s="133" t="str">
        <f t="shared" si="5"/>
        <v/>
      </c>
      <c r="L52" s="4" t="str">
        <f t="shared" si="3"/>
        <v/>
      </c>
    </row>
    <row r="53" spans="1:12">
      <c r="A53" s="43" t="s">
        <v>81</v>
      </c>
      <c r="B53" s="29">
        <v>2013</v>
      </c>
      <c r="C53" s="44" t="s">
        <v>53</v>
      </c>
      <c r="D53" s="45" t="s">
        <v>57</v>
      </c>
      <c r="E53" s="45" t="s">
        <v>57</v>
      </c>
      <c r="F53" s="45" t="s">
        <v>57</v>
      </c>
      <c r="G53" s="45" t="s">
        <v>57</v>
      </c>
      <c r="H53" s="46" t="s">
        <v>57</v>
      </c>
      <c r="I53" s="127" t="str">
        <f t="shared" si="4"/>
        <v/>
      </c>
      <c r="J53" s="133" t="str">
        <f t="shared" si="5"/>
        <v/>
      </c>
      <c r="L53" s="4" t="str">
        <f t="shared" si="3"/>
        <v/>
      </c>
    </row>
    <row r="54" spans="1:12">
      <c r="A54" s="47" t="s">
        <v>82</v>
      </c>
      <c r="B54" s="29">
        <v>2014</v>
      </c>
      <c r="C54" s="48" t="s">
        <v>55</v>
      </c>
      <c r="D54" s="45" t="s">
        <v>57</v>
      </c>
      <c r="E54" s="45" t="s">
        <v>57</v>
      </c>
      <c r="F54" s="45" t="s">
        <v>57</v>
      </c>
      <c r="G54" s="45" t="s">
        <v>57</v>
      </c>
      <c r="H54" s="46" t="s">
        <v>57</v>
      </c>
      <c r="I54" s="127" t="str">
        <f t="shared" si="4"/>
        <v/>
      </c>
      <c r="J54" s="133" t="str">
        <f t="shared" si="5"/>
        <v/>
      </c>
      <c r="L54" s="4" t="str">
        <f t="shared" si="3"/>
        <v/>
      </c>
    </row>
    <row r="55" spans="1:12">
      <c r="A55" s="43"/>
      <c r="B55" s="29"/>
      <c r="C55" s="48"/>
      <c r="D55" s="45"/>
      <c r="E55" s="45"/>
      <c r="F55" s="45"/>
      <c r="G55" s="45"/>
      <c r="H55" s="46"/>
      <c r="I55" s="127" t="str">
        <f t="shared" si="4"/>
        <v/>
      </c>
      <c r="J55" s="133" t="str">
        <f t="shared" si="5"/>
        <v/>
      </c>
      <c r="L55" s="4" t="str">
        <f t="shared" si="3"/>
        <v/>
      </c>
    </row>
    <row r="56" spans="1:12">
      <c r="A56" s="43" t="s">
        <v>83</v>
      </c>
      <c r="B56" s="29">
        <v>2013</v>
      </c>
      <c r="C56" s="44" t="s">
        <v>53</v>
      </c>
      <c r="D56" s="45" t="s">
        <v>57</v>
      </c>
      <c r="E56" s="45" t="s">
        <v>57</v>
      </c>
      <c r="F56" s="45" t="s">
        <v>57</v>
      </c>
      <c r="G56" s="45" t="s">
        <v>57</v>
      </c>
      <c r="H56" s="46" t="s">
        <v>57</v>
      </c>
      <c r="I56" s="127" t="str">
        <f t="shared" si="4"/>
        <v/>
      </c>
      <c r="J56" s="133" t="str">
        <f t="shared" si="5"/>
        <v/>
      </c>
      <c r="L56" s="4" t="str">
        <f t="shared" si="3"/>
        <v/>
      </c>
    </row>
    <row r="57" spans="1:12">
      <c r="A57" s="47" t="s">
        <v>84</v>
      </c>
      <c r="B57" s="29">
        <v>2014</v>
      </c>
      <c r="C57" s="48" t="s">
        <v>55</v>
      </c>
      <c r="D57" s="45" t="s">
        <v>57</v>
      </c>
      <c r="E57" s="45" t="s">
        <v>57</v>
      </c>
      <c r="F57" s="45" t="s">
        <v>57</v>
      </c>
      <c r="G57" s="45" t="s">
        <v>57</v>
      </c>
      <c r="H57" s="46" t="s">
        <v>57</v>
      </c>
      <c r="I57" s="127" t="str">
        <f t="shared" si="4"/>
        <v/>
      </c>
      <c r="J57" s="133" t="str">
        <f t="shared" si="5"/>
        <v/>
      </c>
      <c r="L57" s="4" t="str">
        <f t="shared" si="3"/>
        <v/>
      </c>
    </row>
    <row r="58" spans="1:12">
      <c r="A58" s="43"/>
      <c r="B58" s="29"/>
      <c r="C58" s="48"/>
      <c r="D58" s="45"/>
      <c r="E58" s="45"/>
      <c r="F58" s="45"/>
      <c r="G58" s="45"/>
      <c r="H58" s="46"/>
      <c r="I58" s="127" t="str">
        <f t="shared" si="4"/>
        <v/>
      </c>
      <c r="J58" s="133" t="str">
        <f t="shared" si="5"/>
        <v/>
      </c>
      <c r="L58" s="4" t="str">
        <f t="shared" si="3"/>
        <v/>
      </c>
    </row>
    <row r="59" spans="1:12">
      <c r="A59" s="43" t="s">
        <v>85</v>
      </c>
      <c r="B59" s="29">
        <v>2013</v>
      </c>
      <c r="C59" s="44" t="s">
        <v>53</v>
      </c>
      <c r="D59" s="45">
        <v>442</v>
      </c>
      <c r="E59" s="45" t="s">
        <v>57</v>
      </c>
      <c r="F59" s="45" t="s">
        <v>57</v>
      </c>
      <c r="G59" s="45">
        <v>442</v>
      </c>
      <c r="H59" s="46" t="s">
        <v>57</v>
      </c>
      <c r="I59" s="127" t="str">
        <f t="shared" si="4"/>
        <v/>
      </c>
      <c r="J59" s="133" t="str">
        <f t="shared" si="5"/>
        <v/>
      </c>
      <c r="L59" s="4" t="str">
        <f t="shared" si="3"/>
        <v/>
      </c>
    </row>
    <row r="60" spans="1:12">
      <c r="A60" s="43" t="s">
        <v>86</v>
      </c>
      <c r="B60" s="29">
        <v>2014</v>
      </c>
      <c r="C60" s="48" t="s">
        <v>55</v>
      </c>
      <c r="D60" s="45">
        <v>665</v>
      </c>
      <c r="E60" s="45" t="s">
        <v>57</v>
      </c>
      <c r="F60" s="45" t="s">
        <v>57</v>
      </c>
      <c r="G60" s="45">
        <v>665</v>
      </c>
      <c r="H60" s="46" t="s">
        <v>57</v>
      </c>
      <c r="I60" s="127">
        <f t="shared" si="4"/>
        <v>665</v>
      </c>
      <c r="J60" s="133">
        <f t="shared" si="5"/>
        <v>665</v>
      </c>
      <c r="K60" s="4" t="s">
        <v>20</v>
      </c>
      <c r="L60" s="4" t="str">
        <f t="shared" si="3"/>
        <v>Cement and Other Carbonate Use</v>
      </c>
    </row>
    <row r="61" spans="1:12">
      <c r="A61" s="47" t="s">
        <v>87</v>
      </c>
      <c r="B61" s="29"/>
      <c r="C61" s="48"/>
      <c r="D61" s="45"/>
      <c r="E61" s="45"/>
      <c r="F61" s="45"/>
      <c r="G61" s="45"/>
      <c r="H61" s="46"/>
      <c r="I61" s="127" t="str">
        <f t="shared" si="4"/>
        <v/>
      </c>
      <c r="J61" s="133" t="str">
        <f t="shared" si="5"/>
        <v/>
      </c>
      <c r="L61" s="4" t="str">
        <f t="shared" si="3"/>
        <v/>
      </c>
    </row>
    <row r="62" spans="1:12">
      <c r="A62" s="43"/>
      <c r="B62" s="29"/>
      <c r="C62" s="48"/>
      <c r="D62" s="45"/>
      <c r="E62" s="45"/>
      <c r="F62" s="45"/>
      <c r="G62" s="45"/>
      <c r="H62" s="46"/>
      <c r="I62" s="127" t="str">
        <f t="shared" si="4"/>
        <v/>
      </c>
      <c r="J62" s="133" t="str">
        <f t="shared" si="5"/>
        <v/>
      </c>
      <c r="L62" s="4" t="str">
        <f t="shared" si="3"/>
        <v/>
      </c>
    </row>
    <row r="63" spans="1:12">
      <c r="A63" s="43" t="s">
        <v>88</v>
      </c>
      <c r="B63" s="29">
        <v>2013</v>
      </c>
      <c r="C63" s="44" t="s">
        <v>53</v>
      </c>
      <c r="D63" s="45">
        <v>12763</v>
      </c>
      <c r="E63" s="45" t="s">
        <v>57</v>
      </c>
      <c r="F63" s="45" t="s">
        <v>57</v>
      </c>
      <c r="G63" s="45">
        <v>12763</v>
      </c>
      <c r="H63" s="46" t="s">
        <v>57</v>
      </c>
      <c r="I63" s="127" t="str">
        <f t="shared" si="4"/>
        <v/>
      </c>
      <c r="J63" s="133" t="str">
        <f t="shared" si="5"/>
        <v/>
      </c>
      <c r="L63" s="4" t="str">
        <f t="shared" si="3"/>
        <v/>
      </c>
    </row>
    <row r="64" spans="1:12">
      <c r="A64" s="47" t="s">
        <v>89</v>
      </c>
      <c r="B64" s="29">
        <v>2014</v>
      </c>
      <c r="C64" s="48" t="s">
        <v>55</v>
      </c>
      <c r="D64" s="45">
        <v>15171</v>
      </c>
      <c r="E64" s="45" t="s">
        <v>57</v>
      </c>
      <c r="F64" s="45" t="s">
        <v>57</v>
      </c>
      <c r="G64" s="45">
        <v>15171</v>
      </c>
      <c r="H64" s="46" t="s">
        <v>57</v>
      </c>
      <c r="I64" s="127">
        <f t="shared" si="4"/>
        <v>15171</v>
      </c>
      <c r="J64" s="133">
        <f t="shared" si="5"/>
        <v>15171</v>
      </c>
      <c r="K64" s="4" t="s">
        <v>20</v>
      </c>
      <c r="L64" s="4" t="str">
        <f t="shared" si="3"/>
        <v>Cement and Other Carbonate Use</v>
      </c>
    </row>
    <row r="65" spans="1:12">
      <c r="A65" s="54" t="s">
        <v>49</v>
      </c>
      <c r="B65" s="55"/>
      <c r="C65" s="56" t="s">
        <v>50</v>
      </c>
      <c r="D65" s="57" t="s">
        <v>51</v>
      </c>
      <c r="E65" s="57" t="s">
        <v>51</v>
      </c>
      <c r="F65" s="57" t="s">
        <v>51</v>
      </c>
      <c r="G65" s="57" t="s">
        <v>51</v>
      </c>
      <c r="H65" s="58" t="s">
        <v>51</v>
      </c>
      <c r="I65" s="127" t="str">
        <f t="shared" si="4"/>
        <v/>
      </c>
      <c r="J65" s="133" t="str">
        <f t="shared" si="5"/>
        <v/>
      </c>
      <c r="L65" s="4" t="str">
        <f t="shared" si="3"/>
        <v/>
      </c>
    </row>
    <row r="66" spans="1:12">
      <c r="A66" s="59" t="s">
        <v>90</v>
      </c>
      <c r="B66" s="60">
        <v>2013</v>
      </c>
      <c r="C66" s="61" t="s">
        <v>53</v>
      </c>
      <c r="D66" s="62">
        <v>5143</v>
      </c>
      <c r="E66" s="62" t="s">
        <v>57</v>
      </c>
      <c r="F66" s="62" t="s">
        <v>57</v>
      </c>
      <c r="G66" s="62">
        <v>5143</v>
      </c>
      <c r="H66" s="63" t="s">
        <v>57</v>
      </c>
      <c r="I66" s="127" t="str">
        <f t="shared" si="4"/>
        <v/>
      </c>
      <c r="J66" s="133" t="str">
        <f t="shared" si="5"/>
        <v/>
      </c>
      <c r="L66" s="4" t="str">
        <f t="shared" si="3"/>
        <v/>
      </c>
    </row>
    <row r="67" spans="1:12">
      <c r="A67" s="64" t="s">
        <v>91</v>
      </c>
      <c r="B67" s="60">
        <v>2014</v>
      </c>
      <c r="C67" s="65" t="s">
        <v>55</v>
      </c>
      <c r="D67" s="62">
        <v>5588</v>
      </c>
      <c r="E67" s="62" t="s">
        <v>57</v>
      </c>
      <c r="F67" s="62" t="s">
        <v>57</v>
      </c>
      <c r="G67" s="62">
        <v>5588</v>
      </c>
      <c r="H67" s="63" t="s">
        <v>57</v>
      </c>
      <c r="I67" s="127">
        <f t="shared" si="4"/>
        <v>5588</v>
      </c>
      <c r="J67" s="133">
        <f t="shared" si="5"/>
        <v>5588</v>
      </c>
      <c r="K67" s="4" t="s">
        <v>20</v>
      </c>
      <c r="L67" s="4" t="str">
        <f t="shared" si="3"/>
        <v>Cement and Other Carbonate Use</v>
      </c>
    </row>
    <row r="68" spans="1:12">
      <c r="A68" s="59"/>
      <c r="B68" s="60"/>
      <c r="C68" s="65"/>
      <c r="D68" s="62"/>
      <c r="E68" s="62"/>
      <c r="F68" s="62"/>
      <c r="G68" s="62"/>
      <c r="H68" s="63"/>
      <c r="I68" s="127" t="str">
        <f t="shared" si="4"/>
        <v/>
      </c>
      <c r="J68" s="133" t="str">
        <f t="shared" si="5"/>
        <v/>
      </c>
      <c r="L68" s="4" t="str">
        <f t="shared" si="3"/>
        <v/>
      </c>
    </row>
    <row r="69" spans="1:12">
      <c r="A69" s="59" t="s">
        <v>92</v>
      </c>
      <c r="B69" s="60">
        <v>2013</v>
      </c>
      <c r="C69" s="61" t="s">
        <v>53</v>
      </c>
      <c r="D69" s="62" t="s">
        <v>57</v>
      </c>
      <c r="E69" s="62" t="s">
        <v>57</v>
      </c>
      <c r="F69" s="62" t="s">
        <v>57</v>
      </c>
      <c r="G69" s="62" t="s">
        <v>57</v>
      </c>
      <c r="H69" s="63" t="s">
        <v>57</v>
      </c>
      <c r="I69" s="127" t="str">
        <f t="shared" si="4"/>
        <v/>
      </c>
      <c r="J69" s="133" t="str">
        <f t="shared" si="5"/>
        <v/>
      </c>
      <c r="L69" s="4" t="str">
        <f t="shared" si="3"/>
        <v/>
      </c>
    </row>
    <row r="70" spans="1:12">
      <c r="A70" s="64" t="s">
        <v>93</v>
      </c>
      <c r="B70" s="60">
        <v>2014</v>
      </c>
      <c r="C70" s="65" t="s">
        <v>55</v>
      </c>
      <c r="D70" s="62" t="s">
        <v>57</v>
      </c>
      <c r="E70" s="62" t="s">
        <v>57</v>
      </c>
      <c r="F70" s="62" t="s">
        <v>57</v>
      </c>
      <c r="G70" s="62" t="s">
        <v>57</v>
      </c>
      <c r="H70" s="63" t="s">
        <v>57</v>
      </c>
      <c r="I70" s="127" t="str">
        <f t="shared" si="4"/>
        <v/>
      </c>
      <c r="J70" s="133" t="str">
        <f t="shared" si="5"/>
        <v/>
      </c>
      <c r="L70" s="4" t="str">
        <f t="shared" si="3"/>
        <v/>
      </c>
    </row>
    <row r="71" spans="1:12">
      <c r="A71" s="59"/>
      <c r="B71" s="60"/>
      <c r="C71" s="65"/>
      <c r="D71" s="62"/>
      <c r="E71" s="62"/>
      <c r="F71" s="62"/>
      <c r="G71" s="62"/>
      <c r="H71" s="63"/>
      <c r="I71" s="127" t="str">
        <f t="shared" si="4"/>
        <v/>
      </c>
      <c r="J71" s="133" t="str">
        <f t="shared" si="5"/>
        <v/>
      </c>
      <c r="L71" s="4" t="str">
        <f t="shared" si="3"/>
        <v/>
      </c>
    </row>
    <row r="72" spans="1:12">
      <c r="A72" s="59" t="s">
        <v>94</v>
      </c>
      <c r="B72" s="60">
        <v>2013</v>
      </c>
      <c r="C72" s="61" t="s">
        <v>95</v>
      </c>
      <c r="D72" s="62" t="s">
        <v>57</v>
      </c>
      <c r="E72" s="62" t="s">
        <v>57</v>
      </c>
      <c r="F72" s="62" t="s">
        <v>57</v>
      </c>
      <c r="G72" s="62" t="s">
        <v>57</v>
      </c>
      <c r="H72" s="63" t="s">
        <v>57</v>
      </c>
      <c r="I72" s="127" t="str">
        <f t="shared" si="4"/>
        <v/>
      </c>
      <c r="J72" s="133" t="str">
        <f t="shared" si="5"/>
        <v/>
      </c>
      <c r="L72" s="4" t="str">
        <f t="shared" si="3"/>
        <v/>
      </c>
    </row>
    <row r="73" spans="1:12">
      <c r="A73" s="59" t="s">
        <v>96</v>
      </c>
      <c r="B73" s="60">
        <v>2014</v>
      </c>
      <c r="C73" s="61"/>
      <c r="D73" s="62" t="s">
        <v>57</v>
      </c>
      <c r="E73" s="62" t="s">
        <v>57</v>
      </c>
      <c r="F73" s="62" t="s">
        <v>57</v>
      </c>
      <c r="G73" s="62" t="s">
        <v>57</v>
      </c>
      <c r="H73" s="63" t="s">
        <v>57</v>
      </c>
      <c r="I73" s="127" t="str">
        <f t="shared" si="4"/>
        <v/>
      </c>
      <c r="J73" s="133" t="str">
        <f t="shared" si="5"/>
        <v/>
      </c>
      <c r="L73" s="4" t="str">
        <f t="shared" si="3"/>
        <v/>
      </c>
    </row>
    <row r="74" spans="1:12">
      <c r="A74" s="59"/>
      <c r="B74" s="60"/>
      <c r="C74" s="65"/>
      <c r="D74" s="62"/>
      <c r="E74" s="62"/>
      <c r="F74" s="62"/>
      <c r="G74" s="62"/>
      <c r="H74" s="63"/>
      <c r="I74" s="127" t="str">
        <f t="shared" si="4"/>
        <v/>
      </c>
      <c r="J74" s="133" t="str">
        <f t="shared" si="5"/>
        <v/>
      </c>
      <c r="L74" s="4" t="str">
        <f t="shared" si="3"/>
        <v/>
      </c>
    </row>
    <row r="75" spans="1:12">
      <c r="A75" s="66" t="s">
        <v>97</v>
      </c>
      <c r="B75" s="34">
        <v>2013</v>
      </c>
      <c r="C75" s="35" t="s">
        <v>53</v>
      </c>
      <c r="D75" s="36">
        <v>27482</v>
      </c>
      <c r="E75" s="36">
        <v>113</v>
      </c>
      <c r="F75" s="36">
        <v>3</v>
      </c>
      <c r="G75" s="36">
        <v>27592</v>
      </c>
      <c r="H75" s="37">
        <v>1245</v>
      </c>
      <c r="I75" s="127" t="str">
        <f t="shared" si="4"/>
        <v/>
      </c>
      <c r="J75" s="133" t="str">
        <f t="shared" si="5"/>
        <v/>
      </c>
      <c r="L75" s="4" t="str">
        <f t="shared" si="3"/>
        <v/>
      </c>
    </row>
    <row r="76" spans="1:12">
      <c r="A76" s="67" t="s">
        <v>98</v>
      </c>
      <c r="B76" s="34">
        <v>2014</v>
      </c>
      <c r="C76" s="39" t="s">
        <v>55</v>
      </c>
      <c r="D76" s="36">
        <v>28284</v>
      </c>
      <c r="E76" s="36">
        <v>85</v>
      </c>
      <c r="F76" s="36">
        <v>3</v>
      </c>
      <c r="G76" s="36">
        <v>28366</v>
      </c>
      <c r="H76" s="37">
        <v>1974</v>
      </c>
      <c r="I76" s="127" t="str">
        <f t="shared" si="4"/>
        <v/>
      </c>
      <c r="J76" s="133" t="str">
        <f t="shared" si="5"/>
        <v/>
      </c>
      <c r="L76" s="4" t="str">
        <f t="shared" si="3"/>
        <v/>
      </c>
    </row>
    <row r="77" spans="1:12">
      <c r="A77" s="67"/>
      <c r="B77" s="60"/>
      <c r="C77" s="68"/>
      <c r="D77" s="62"/>
      <c r="E77" s="62"/>
      <c r="F77" s="62"/>
      <c r="G77" s="62"/>
      <c r="H77" s="63"/>
      <c r="I77" s="127" t="str">
        <f t="shared" si="4"/>
        <v/>
      </c>
      <c r="J77" s="133" t="str">
        <f t="shared" si="5"/>
        <v/>
      </c>
      <c r="L77" s="4" t="str">
        <f t="shared" si="3"/>
        <v/>
      </c>
    </row>
    <row r="78" spans="1:12">
      <c r="A78" s="59" t="s">
        <v>99</v>
      </c>
      <c r="B78" s="60">
        <v>2013</v>
      </c>
      <c r="C78" s="61" t="s">
        <v>60</v>
      </c>
      <c r="D78" s="62" t="s">
        <v>57</v>
      </c>
      <c r="E78" s="62" t="s">
        <v>57</v>
      </c>
      <c r="F78" s="62" t="s">
        <v>57</v>
      </c>
      <c r="G78" s="62" t="s">
        <v>57</v>
      </c>
      <c r="H78" s="63" t="s">
        <v>57</v>
      </c>
      <c r="I78" s="127" t="str">
        <f t="shared" si="4"/>
        <v/>
      </c>
      <c r="J78" s="133" t="str">
        <f t="shared" si="5"/>
        <v/>
      </c>
      <c r="L78" s="4" t="str">
        <f t="shared" si="3"/>
        <v/>
      </c>
    </row>
    <row r="79" spans="1:12">
      <c r="A79" s="47" t="s">
        <v>100</v>
      </c>
      <c r="B79" s="60">
        <v>2014</v>
      </c>
      <c r="C79" s="44" t="s">
        <v>62</v>
      </c>
      <c r="D79" s="62" t="s">
        <v>57</v>
      </c>
      <c r="E79" s="62" t="s">
        <v>57</v>
      </c>
      <c r="F79" s="62" t="s">
        <v>57</v>
      </c>
      <c r="G79" s="62" t="s">
        <v>57</v>
      </c>
      <c r="H79" s="63" t="s">
        <v>57</v>
      </c>
      <c r="I79" s="127" t="str">
        <f t="shared" si="4"/>
        <v/>
      </c>
      <c r="J79" s="133" t="str">
        <f t="shared" si="5"/>
        <v/>
      </c>
      <c r="L79" s="4" t="str">
        <f t="shared" si="3"/>
        <v/>
      </c>
    </row>
    <row r="80" spans="1:12">
      <c r="A80" s="59" t="s">
        <v>55</v>
      </c>
      <c r="B80" s="60">
        <v>2013</v>
      </c>
      <c r="C80" s="61" t="s">
        <v>53</v>
      </c>
      <c r="D80" s="62" t="s">
        <v>57</v>
      </c>
      <c r="E80" s="62" t="s">
        <v>57</v>
      </c>
      <c r="F80" s="62" t="s">
        <v>57</v>
      </c>
      <c r="G80" s="62" t="s">
        <v>57</v>
      </c>
      <c r="H80" s="63" t="s">
        <v>57</v>
      </c>
      <c r="I80" s="127" t="str">
        <f t="shared" si="4"/>
        <v/>
      </c>
      <c r="J80" s="133" t="str">
        <f t="shared" si="5"/>
        <v/>
      </c>
      <c r="L80" s="4" t="str">
        <f t="shared" ref="L80:L143" si="6">IF(K80="","","Cement and Other Carbonate Use")</f>
        <v/>
      </c>
    </row>
    <row r="81" spans="1:12">
      <c r="A81" s="59" t="s">
        <v>55</v>
      </c>
      <c r="B81" s="60">
        <v>2014</v>
      </c>
      <c r="C81" s="65" t="s">
        <v>55</v>
      </c>
      <c r="D81" s="62" t="s">
        <v>57</v>
      </c>
      <c r="E81" s="62" t="s">
        <v>57</v>
      </c>
      <c r="F81" s="62" t="s">
        <v>57</v>
      </c>
      <c r="G81" s="62" t="s">
        <v>57</v>
      </c>
      <c r="H81" s="63" t="s">
        <v>57</v>
      </c>
      <c r="I81" s="127" t="str">
        <f t="shared" ref="I81:I144" si="7">IFERROR(IF(K81="","",IF(F81="–",0,F81)+IF(G81="–",0,G81)),"")</f>
        <v/>
      </c>
      <c r="J81" s="133" t="str">
        <f t="shared" si="5"/>
        <v/>
      </c>
      <c r="L81" s="4" t="str">
        <f t="shared" si="6"/>
        <v/>
      </c>
    </row>
    <row r="82" spans="1:12">
      <c r="A82" s="59" t="s">
        <v>101</v>
      </c>
      <c r="B82" s="60">
        <v>2013</v>
      </c>
      <c r="C82" s="61" t="s">
        <v>60</v>
      </c>
      <c r="D82" s="62">
        <v>9</v>
      </c>
      <c r="E82" s="62" t="s">
        <v>57</v>
      </c>
      <c r="F82" s="62" t="s">
        <v>57</v>
      </c>
      <c r="G82" s="62">
        <v>9</v>
      </c>
      <c r="H82" s="63" t="s">
        <v>57</v>
      </c>
      <c r="I82" s="127" t="str">
        <f t="shared" si="7"/>
        <v/>
      </c>
      <c r="J82" s="133" t="str">
        <f t="shared" si="5"/>
        <v/>
      </c>
      <c r="L82" s="4" t="str">
        <f t="shared" si="6"/>
        <v/>
      </c>
    </row>
    <row r="83" spans="1:12">
      <c r="A83" s="47" t="s">
        <v>102</v>
      </c>
      <c r="B83" s="60">
        <v>2014</v>
      </c>
      <c r="C83" s="44" t="s">
        <v>62</v>
      </c>
      <c r="D83" s="62" t="s">
        <v>57</v>
      </c>
      <c r="E83" s="62" t="s">
        <v>57</v>
      </c>
      <c r="F83" s="62" t="s">
        <v>57</v>
      </c>
      <c r="G83" s="62" t="s">
        <v>57</v>
      </c>
      <c r="H83" s="63" t="s">
        <v>57</v>
      </c>
      <c r="I83" s="127" t="str">
        <f t="shared" si="7"/>
        <v/>
      </c>
      <c r="J83" s="133" t="str">
        <f t="shared" si="5"/>
        <v/>
      </c>
      <c r="L83" s="4" t="str">
        <f t="shared" si="6"/>
        <v/>
      </c>
    </row>
    <row r="84" spans="1:12">
      <c r="A84" s="59" t="s">
        <v>55</v>
      </c>
      <c r="B84" s="60">
        <v>2013</v>
      </c>
      <c r="C84" s="61" t="s">
        <v>53</v>
      </c>
      <c r="D84" s="62">
        <v>160</v>
      </c>
      <c r="E84" s="62" t="s">
        <v>57</v>
      </c>
      <c r="F84" s="62" t="s">
        <v>57</v>
      </c>
      <c r="G84" s="62">
        <v>160</v>
      </c>
      <c r="H84" s="63" t="s">
        <v>57</v>
      </c>
      <c r="I84" s="127" t="str">
        <f t="shared" si="7"/>
        <v/>
      </c>
      <c r="J84" s="133" t="str">
        <f t="shared" ref="J84:J123" si="8">IF(I84="","",G84-IF(H84="–",0,))</f>
        <v/>
      </c>
      <c r="L84" s="4" t="str">
        <f t="shared" si="6"/>
        <v/>
      </c>
    </row>
    <row r="85" spans="1:12">
      <c r="A85" s="59" t="s">
        <v>55</v>
      </c>
      <c r="B85" s="60">
        <v>2014</v>
      </c>
      <c r="C85" s="65" t="s">
        <v>55</v>
      </c>
      <c r="D85" s="62" t="s">
        <v>57</v>
      </c>
      <c r="E85" s="62" t="s">
        <v>57</v>
      </c>
      <c r="F85" s="62" t="s">
        <v>57</v>
      </c>
      <c r="G85" s="62" t="s">
        <v>57</v>
      </c>
      <c r="H85" s="63" t="s">
        <v>57</v>
      </c>
      <c r="I85" s="127" t="str">
        <f t="shared" si="7"/>
        <v/>
      </c>
      <c r="J85" s="133" t="str">
        <f t="shared" si="8"/>
        <v/>
      </c>
      <c r="L85" s="4" t="str">
        <f t="shared" si="6"/>
        <v/>
      </c>
    </row>
    <row r="86" spans="1:12">
      <c r="A86" s="59" t="s">
        <v>103</v>
      </c>
      <c r="B86" s="60">
        <v>2013</v>
      </c>
      <c r="C86" s="61" t="s">
        <v>60</v>
      </c>
      <c r="D86" s="62">
        <v>83</v>
      </c>
      <c r="E86" s="62" t="s">
        <v>57</v>
      </c>
      <c r="F86" s="62" t="s">
        <v>57</v>
      </c>
      <c r="G86" s="62">
        <v>83</v>
      </c>
      <c r="H86" s="63" t="s">
        <v>57</v>
      </c>
      <c r="I86" s="127" t="str">
        <f t="shared" si="7"/>
        <v/>
      </c>
      <c r="J86" s="133" t="str">
        <f t="shared" si="8"/>
        <v/>
      </c>
      <c r="L86" s="4" t="str">
        <f t="shared" si="6"/>
        <v/>
      </c>
    </row>
    <row r="87" spans="1:12">
      <c r="A87" s="59" t="s">
        <v>104</v>
      </c>
      <c r="B87" s="60">
        <v>2014</v>
      </c>
      <c r="C87" s="44" t="s">
        <v>62</v>
      </c>
      <c r="D87" s="62">
        <v>88</v>
      </c>
      <c r="E87" s="62" t="s">
        <v>57</v>
      </c>
      <c r="F87" s="62" t="s">
        <v>57</v>
      </c>
      <c r="G87" s="62">
        <v>88</v>
      </c>
      <c r="H87" s="63" t="s">
        <v>57</v>
      </c>
      <c r="I87" s="127" t="str">
        <f t="shared" si="7"/>
        <v/>
      </c>
      <c r="J87" s="133" t="str">
        <f t="shared" si="8"/>
        <v/>
      </c>
      <c r="L87" s="4" t="str">
        <f t="shared" si="6"/>
        <v/>
      </c>
    </row>
    <row r="88" spans="1:12">
      <c r="A88" s="59" t="s">
        <v>55</v>
      </c>
      <c r="B88" s="60">
        <v>2013</v>
      </c>
      <c r="C88" s="61" t="s">
        <v>53</v>
      </c>
      <c r="D88" s="62">
        <v>2394</v>
      </c>
      <c r="E88" s="62" t="s">
        <v>57</v>
      </c>
      <c r="F88" s="62" t="s">
        <v>57</v>
      </c>
      <c r="G88" s="62">
        <v>2394</v>
      </c>
      <c r="H88" s="63" t="s">
        <v>57</v>
      </c>
      <c r="I88" s="127" t="str">
        <f t="shared" si="7"/>
        <v/>
      </c>
      <c r="J88" s="133" t="str">
        <f t="shared" si="8"/>
        <v/>
      </c>
      <c r="L88" s="4" t="str">
        <f t="shared" si="6"/>
        <v/>
      </c>
    </row>
    <row r="89" spans="1:12">
      <c r="A89" s="59" t="s">
        <v>55</v>
      </c>
      <c r="B89" s="60">
        <v>2014</v>
      </c>
      <c r="C89" s="65" t="s">
        <v>55</v>
      </c>
      <c r="D89" s="62">
        <v>2529</v>
      </c>
      <c r="E89" s="62" t="s">
        <v>57</v>
      </c>
      <c r="F89" s="62" t="s">
        <v>57</v>
      </c>
      <c r="G89" s="62">
        <v>2529</v>
      </c>
      <c r="H89" s="63" t="s">
        <v>57</v>
      </c>
      <c r="I89" s="127">
        <f t="shared" si="7"/>
        <v>2529</v>
      </c>
      <c r="J89" s="133">
        <f t="shared" si="8"/>
        <v>2529</v>
      </c>
      <c r="K89" s="4" t="s">
        <v>17</v>
      </c>
      <c r="L89" s="4" t="str">
        <f t="shared" si="6"/>
        <v>Cement and Other Carbonate Use</v>
      </c>
    </row>
    <row r="90" spans="1:12">
      <c r="A90" s="59" t="s">
        <v>105</v>
      </c>
      <c r="B90" s="60">
        <v>2013</v>
      </c>
      <c r="C90" s="61" t="s">
        <v>60</v>
      </c>
      <c r="D90" s="62">
        <v>9</v>
      </c>
      <c r="E90" s="62" t="s">
        <v>57</v>
      </c>
      <c r="F90" s="62" t="s">
        <v>57</v>
      </c>
      <c r="G90" s="62">
        <v>9</v>
      </c>
      <c r="H90" s="63" t="s">
        <v>57</v>
      </c>
      <c r="I90" s="127" t="str">
        <f t="shared" si="7"/>
        <v/>
      </c>
      <c r="J90" s="133" t="str">
        <f t="shared" si="8"/>
        <v/>
      </c>
      <c r="L90" s="4" t="str">
        <f t="shared" si="6"/>
        <v/>
      </c>
    </row>
    <row r="91" spans="1:12">
      <c r="A91" s="59" t="s">
        <v>106</v>
      </c>
      <c r="B91" s="60">
        <v>2014</v>
      </c>
      <c r="C91" s="44" t="s">
        <v>62</v>
      </c>
      <c r="D91" s="62">
        <v>11</v>
      </c>
      <c r="E91" s="62" t="s">
        <v>57</v>
      </c>
      <c r="F91" s="62" t="s">
        <v>57</v>
      </c>
      <c r="G91" s="62">
        <v>11</v>
      </c>
      <c r="H91" s="63" t="s">
        <v>57</v>
      </c>
      <c r="I91" s="127" t="str">
        <f t="shared" si="7"/>
        <v/>
      </c>
      <c r="J91" s="133" t="str">
        <f t="shared" si="8"/>
        <v/>
      </c>
      <c r="L91" s="4" t="str">
        <f t="shared" si="6"/>
        <v/>
      </c>
    </row>
    <row r="92" spans="1:12">
      <c r="A92" s="59" t="s">
        <v>55</v>
      </c>
      <c r="B92" s="60">
        <v>2013</v>
      </c>
      <c r="C92" s="61" t="s">
        <v>53</v>
      </c>
      <c r="D92" s="62">
        <v>439</v>
      </c>
      <c r="E92" s="62" t="s">
        <v>57</v>
      </c>
      <c r="F92" s="62" t="s">
        <v>57</v>
      </c>
      <c r="G92" s="62">
        <v>439</v>
      </c>
      <c r="H92" s="63" t="s">
        <v>57</v>
      </c>
      <c r="I92" s="127" t="str">
        <f t="shared" si="7"/>
        <v/>
      </c>
      <c r="J92" s="133" t="str">
        <f t="shared" si="8"/>
        <v/>
      </c>
      <c r="L92" s="4" t="str">
        <f t="shared" si="6"/>
        <v/>
      </c>
    </row>
    <row r="93" spans="1:12">
      <c r="A93" s="59"/>
      <c r="B93" s="60">
        <v>2014</v>
      </c>
      <c r="C93" s="61"/>
      <c r="D93" s="62">
        <v>511</v>
      </c>
      <c r="E93" s="62" t="s">
        <v>57</v>
      </c>
      <c r="F93" s="62">
        <v>0</v>
      </c>
      <c r="G93" s="62">
        <v>511</v>
      </c>
      <c r="H93" s="63" t="s">
        <v>57</v>
      </c>
      <c r="I93" s="127">
        <f t="shared" si="7"/>
        <v>511</v>
      </c>
      <c r="J93" s="133">
        <f t="shared" si="8"/>
        <v>511</v>
      </c>
      <c r="K93" s="4" t="s">
        <v>15</v>
      </c>
      <c r="L93" s="4" t="str">
        <f t="shared" si="6"/>
        <v>Cement and Other Carbonate Use</v>
      </c>
    </row>
    <row r="94" spans="1:12">
      <c r="A94" s="59" t="s">
        <v>107</v>
      </c>
      <c r="B94" s="60">
        <v>2013</v>
      </c>
      <c r="C94" s="61" t="s">
        <v>60</v>
      </c>
      <c r="D94" s="62">
        <v>2</v>
      </c>
      <c r="E94" s="62" t="s">
        <v>57</v>
      </c>
      <c r="F94" s="62" t="s">
        <v>57</v>
      </c>
      <c r="G94" s="62">
        <v>2</v>
      </c>
      <c r="H94" s="63" t="s">
        <v>57</v>
      </c>
      <c r="I94" s="127" t="str">
        <f t="shared" si="7"/>
        <v/>
      </c>
      <c r="J94" s="133" t="str">
        <f t="shared" si="8"/>
        <v/>
      </c>
      <c r="L94" s="4" t="str">
        <f t="shared" si="6"/>
        <v/>
      </c>
    </row>
    <row r="95" spans="1:12">
      <c r="A95" s="59" t="s">
        <v>108</v>
      </c>
      <c r="B95" s="60">
        <v>2014</v>
      </c>
      <c r="C95" s="44" t="s">
        <v>62</v>
      </c>
      <c r="D95" s="62">
        <v>3</v>
      </c>
      <c r="E95" s="62" t="s">
        <v>57</v>
      </c>
      <c r="F95" s="62" t="s">
        <v>57</v>
      </c>
      <c r="G95" s="62">
        <v>3</v>
      </c>
      <c r="H95" s="63" t="s">
        <v>57</v>
      </c>
      <c r="I95" s="127" t="str">
        <f t="shared" si="7"/>
        <v/>
      </c>
      <c r="J95" s="133" t="str">
        <f t="shared" si="8"/>
        <v/>
      </c>
      <c r="L95" s="4" t="str">
        <f t="shared" si="6"/>
        <v/>
      </c>
    </row>
    <row r="96" spans="1:12">
      <c r="A96" s="59" t="s">
        <v>55</v>
      </c>
      <c r="B96" s="60">
        <v>2013</v>
      </c>
      <c r="C96" s="61" t="s">
        <v>53</v>
      </c>
      <c r="D96" s="62">
        <v>110</v>
      </c>
      <c r="E96" s="62" t="s">
        <v>57</v>
      </c>
      <c r="F96" s="62" t="s">
        <v>57</v>
      </c>
      <c r="G96" s="62">
        <v>110</v>
      </c>
      <c r="H96" s="63" t="s">
        <v>57</v>
      </c>
      <c r="I96" s="127" t="str">
        <f t="shared" si="7"/>
        <v/>
      </c>
      <c r="J96" s="133" t="str">
        <f t="shared" si="8"/>
        <v/>
      </c>
      <c r="L96" s="4" t="str">
        <f t="shared" si="6"/>
        <v/>
      </c>
    </row>
    <row r="97" spans="1:12">
      <c r="A97" s="59" t="s">
        <v>55</v>
      </c>
      <c r="B97" s="60">
        <v>2014</v>
      </c>
      <c r="C97" s="65"/>
      <c r="D97" s="62">
        <v>130</v>
      </c>
      <c r="E97" s="62" t="s">
        <v>57</v>
      </c>
      <c r="F97" s="62" t="s">
        <v>57</v>
      </c>
      <c r="G97" s="62">
        <v>130</v>
      </c>
      <c r="H97" s="63" t="s">
        <v>57</v>
      </c>
      <c r="I97" s="127">
        <f t="shared" si="7"/>
        <v>130</v>
      </c>
      <c r="J97" s="133">
        <f t="shared" si="8"/>
        <v>130</v>
      </c>
      <c r="K97" s="4" t="s">
        <v>16</v>
      </c>
      <c r="L97" s="4" t="str">
        <f t="shared" si="6"/>
        <v>Cement and Other Carbonate Use</v>
      </c>
    </row>
    <row r="98" spans="1:12">
      <c r="A98" s="59" t="s">
        <v>109</v>
      </c>
      <c r="B98" s="60">
        <v>2013</v>
      </c>
      <c r="C98" s="61" t="s">
        <v>60</v>
      </c>
      <c r="D98" s="62">
        <v>0</v>
      </c>
      <c r="E98" s="62" t="s">
        <v>57</v>
      </c>
      <c r="F98" s="62" t="s">
        <v>57</v>
      </c>
      <c r="G98" s="62">
        <v>0</v>
      </c>
      <c r="H98" s="63" t="s">
        <v>57</v>
      </c>
      <c r="I98" s="127" t="str">
        <f t="shared" si="7"/>
        <v/>
      </c>
      <c r="J98" s="133" t="str">
        <f t="shared" si="8"/>
        <v/>
      </c>
      <c r="L98" s="4" t="str">
        <f t="shared" si="6"/>
        <v/>
      </c>
    </row>
    <row r="99" spans="1:12">
      <c r="A99" s="69" t="s">
        <v>110</v>
      </c>
      <c r="B99" s="60">
        <v>2014</v>
      </c>
      <c r="C99" s="44" t="s">
        <v>62</v>
      </c>
      <c r="D99" s="62">
        <v>0</v>
      </c>
      <c r="E99" s="62" t="s">
        <v>57</v>
      </c>
      <c r="F99" s="62" t="s">
        <v>57</v>
      </c>
      <c r="G99" s="62">
        <v>0</v>
      </c>
      <c r="H99" s="63" t="s">
        <v>57</v>
      </c>
      <c r="I99" s="127" t="str">
        <f t="shared" si="7"/>
        <v/>
      </c>
      <c r="J99" s="133" t="str">
        <f t="shared" si="8"/>
        <v/>
      </c>
      <c r="L99" s="4" t="str">
        <f t="shared" si="6"/>
        <v/>
      </c>
    </row>
    <row r="100" spans="1:12">
      <c r="A100" s="69" t="s">
        <v>55</v>
      </c>
      <c r="B100" s="60">
        <v>2013</v>
      </c>
      <c r="C100" s="61" t="s">
        <v>53</v>
      </c>
      <c r="D100" s="62">
        <v>1</v>
      </c>
      <c r="E100" s="62" t="s">
        <v>57</v>
      </c>
      <c r="F100" s="62" t="s">
        <v>57</v>
      </c>
      <c r="G100" s="62">
        <v>1</v>
      </c>
      <c r="H100" s="63" t="s">
        <v>57</v>
      </c>
      <c r="I100" s="127" t="str">
        <f t="shared" si="7"/>
        <v/>
      </c>
      <c r="J100" s="133" t="str">
        <f t="shared" si="8"/>
        <v/>
      </c>
      <c r="L100" s="4" t="str">
        <f t="shared" si="6"/>
        <v/>
      </c>
    </row>
    <row r="101" spans="1:12">
      <c r="A101" s="69" t="s">
        <v>55</v>
      </c>
      <c r="B101" s="60">
        <v>2014</v>
      </c>
      <c r="C101" s="70"/>
      <c r="D101" s="62">
        <v>1</v>
      </c>
      <c r="E101" s="62" t="s">
        <v>57</v>
      </c>
      <c r="F101" s="62" t="s">
        <v>57</v>
      </c>
      <c r="G101" s="62">
        <v>1</v>
      </c>
      <c r="H101" s="63" t="s">
        <v>57</v>
      </c>
      <c r="I101" s="127">
        <f t="shared" si="7"/>
        <v>1</v>
      </c>
      <c r="J101" s="133">
        <f t="shared" si="8"/>
        <v>1</v>
      </c>
      <c r="K101" s="4" t="s">
        <v>16</v>
      </c>
      <c r="L101" s="4" t="str">
        <f t="shared" si="6"/>
        <v>Cement and Other Carbonate Use</v>
      </c>
    </row>
    <row r="102" spans="1:12">
      <c r="A102" s="59" t="s">
        <v>111</v>
      </c>
      <c r="B102" s="60">
        <v>2013</v>
      </c>
      <c r="C102" s="61" t="s">
        <v>60</v>
      </c>
      <c r="D102" s="62" t="s">
        <v>57</v>
      </c>
      <c r="E102" s="62" t="s">
        <v>57</v>
      </c>
      <c r="F102" s="62" t="s">
        <v>57</v>
      </c>
      <c r="G102" s="62" t="s">
        <v>57</v>
      </c>
      <c r="H102" s="63" t="s">
        <v>57</v>
      </c>
      <c r="I102" s="127" t="str">
        <f t="shared" si="7"/>
        <v/>
      </c>
      <c r="J102" s="133" t="str">
        <f t="shared" si="8"/>
        <v/>
      </c>
      <c r="L102" s="4" t="str">
        <f t="shared" si="6"/>
        <v/>
      </c>
    </row>
    <row r="103" spans="1:12">
      <c r="A103" s="71" t="s">
        <v>112</v>
      </c>
      <c r="B103" s="60">
        <v>2014</v>
      </c>
      <c r="C103" s="44" t="s">
        <v>62</v>
      </c>
      <c r="D103" s="62" t="s">
        <v>57</v>
      </c>
      <c r="E103" s="62" t="s">
        <v>57</v>
      </c>
      <c r="F103" s="62" t="s">
        <v>57</v>
      </c>
      <c r="G103" s="62" t="s">
        <v>57</v>
      </c>
      <c r="H103" s="63" t="s">
        <v>57</v>
      </c>
      <c r="I103" s="127" t="str">
        <f t="shared" si="7"/>
        <v/>
      </c>
      <c r="J103" s="133" t="str">
        <f t="shared" si="8"/>
        <v/>
      </c>
      <c r="L103" s="4" t="str">
        <f t="shared" si="6"/>
        <v/>
      </c>
    </row>
    <row r="104" spans="1:12">
      <c r="A104" s="69" t="s">
        <v>55</v>
      </c>
      <c r="B104" s="60">
        <v>2013</v>
      </c>
      <c r="C104" s="61" t="s">
        <v>53</v>
      </c>
      <c r="D104" s="62" t="s">
        <v>57</v>
      </c>
      <c r="E104" s="62" t="s">
        <v>57</v>
      </c>
      <c r="F104" s="62" t="s">
        <v>57</v>
      </c>
      <c r="G104" s="62" t="s">
        <v>57</v>
      </c>
      <c r="H104" s="63" t="s">
        <v>57</v>
      </c>
      <c r="I104" s="127" t="str">
        <f t="shared" si="7"/>
        <v/>
      </c>
      <c r="J104" s="133" t="str">
        <f t="shared" si="8"/>
        <v/>
      </c>
      <c r="L104" s="4" t="str">
        <f t="shared" si="6"/>
        <v/>
      </c>
    </row>
    <row r="105" spans="1:12">
      <c r="A105" s="69" t="s">
        <v>55</v>
      </c>
      <c r="B105" s="60">
        <v>2014</v>
      </c>
      <c r="C105" s="70"/>
      <c r="D105" s="62" t="s">
        <v>57</v>
      </c>
      <c r="E105" s="62" t="s">
        <v>57</v>
      </c>
      <c r="F105" s="62" t="s">
        <v>57</v>
      </c>
      <c r="G105" s="62" t="s">
        <v>57</v>
      </c>
      <c r="H105" s="63" t="s">
        <v>57</v>
      </c>
      <c r="I105" s="127" t="str">
        <f t="shared" si="7"/>
        <v/>
      </c>
      <c r="J105" s="133" t="str">
        <f t="shared" si="8"/>
        <v/>
      </c>
      <c r="L105" s="4" t="str">
        <f t="shared" si="6"/>
        <v/>
      </c>
    </row>
    <row r="106" spans="1:12">
      <c r="A106" s="59" t="s">
        <v>113</v>
      </c>
      <c r="B106" s="60">
        <v>2013</v>
      </c>
      <c r="C106" s="61" t="s">
        <v>60</v>
      </c>
      <c r="D106" s="62">
        <v>72</v>
      </c>
      <c r="E106" s="62" t="s">
        <v>57</v>
      </c>
      <c r="F106" s="62" t="s">
        <v>57</v>
      </c>
      <c r="G106" s="62">
        <v>72</v>
      </c>
      <c r="H106" s="63" t="s">
        <v>57</v>
      </c>
      <c r="I106" s="127" t="str">
        <f t="shared" si="7"/>
        <v/>
      </c>
      <c r="J106" s="133" t="str">
        <f t="shared" si="8"/>
        <v/>
      </c>
      <c r="L106" s="4" t="str">
        <f t="shared" si="6"/>
        <v/>
      </c>
    </row>
    <row r="107" spans="1:12">
      <c r="A107" s="64" t="s">
        <v>114</v>
      </c>
      <c r="B107" s="60">
        <v>2014</v>
      </c>
      <c r="C107" s="44" t="s">
        <v>62</v>
      </c>
      <c r="D107" s="62">
        <v>68</v>
      </c>
      <c r="E107" s="62" t="s">
        <v>57</v>
      </c>
      <c r="F107" s="62" t="s">
        <v>57</v>
      </c>
      <c r="G107" s="62">
        <v>68</v>
      </c>
      <c r="H107" s="63" t="s">
        <v>57</v>
      </c>
      <c r="I107" s="127" t="str">
        <f t="shared" si="7"/>
        <v/>
      </c>
      <c r="J107" s="133" t="str">
        <f t="shared" si="8"/>
        <v/>
      </c>
      <c r="L107" s="4" t="str">
        <f t="shared" si="6"/>
        <v/>
      </c>
    </row>
    <row r="108" spans="1:12">
      <c r="A108" s="59" t="s">
        <v>55</v>
      </c>
      <c r="B108" s="60">
        <v>2013</v>
      </c>
      <c r="C108" s="61" t="s">
        <v>53</v>
      </c>
      <c r="D108" s="62">
        <v>3112</v>
      </c>
      <c r="E108" s="62" t="s">
        <v>57</v>
      </c>
      <c r="F108" s="62" t="s">
        <v>57</v>
      </c>
      <c r="G108" s="62">
        <v>3112</v>
      </c>
      <c r="H108" s="63" t="s">
        <v>57</v>
      </c>
      <c r="I108" s="127" t="str">
        <f t="shared" si="7"/>
        <v/>
      </c>
      <c r="J108" s="133" t="str">
        <f t="shared" si="8"/>
        <v/>
      </c>
      <c r="L108" s="4" t="str">
        <f t="shared" si="6"/>
        <v/>
      </c>
    </row>
    <row r="109" spans="1:12">
      <c r="A109" s="59" t="s">
        <v>55</v>
      </c>
      <c r="B109" s="60">
        <v>2014</v>
      </c>
      <c r="C109" s="65"/>
      <c r="D109" s="62">
        <v>2943</v>
      </c>
      <c r="E109" s="62" t="s">
        <v>57</v>
      </c>
      <c r="F109" s="62" t="s">
        <v>57</v>
      </c>
      <c r="G109" s="62">
        <v>2943</v>
      </c>
      <c r="H109" s="63" t="s">
        <v>57</v>
      </c>
      <c r="I109" s="127">
        <f t="shared" si="7"/>
        <v>2943</v>
      </c>
      <c r="J109" s="133">
        <f t="shared" si="8"/>
        <v>2943</v>
      </c>
      <c r="K109" s="4" t="s">
        <v>16</v>
      </c>
      <c r="L109" s="4" t="str">
        <f t="shared" si="6"/>
        <v>Cement and Other Carbonate Use</v>
      </c>
    </row>
    <row r="110" spans="1:12">
      <c r="A110" s="59" t="s">
        <v>115</v>
      </c>
      <c r="B110" s="60">
        <v>2013</v>
      </c>
      <c r="C110" s="61" t="s">
        <v>60</v>
      </c>
      <c r="D110" s="62">
        <v>0</v>
      </c>
      <c r="E110" s="62" t="s">
        <v>57</v>
      </c>
      <c r="F110" s="62" t="s">
        <v>57</v>
      </c>
      <c r="G110" s="62">
        <v>0</v>
      </c>
      <c r="H110" s="63" t="s">
        <v>57</v>
      </c>
      <c r="I110" s="127" t="str">
        <f t="shared" si="7"/>
        <v/>
      </c>
      <c r="J110" s="133" t="str">
        <f t="shared" si="8"/>
        <v/>
      </c>
      <c r="L110" s="4" t="str">
        <f t="shared" si="6"/>
        <v/>
      </c>
    </row>
    <row r="111" spans="1:12">
      <c r="A111" s="64" t="s">
        <v>116</v>
      </c>
      <c r="B111" s="60">
        <v>2014</v>
      </c>
      <c r="C111" s="44" t="s">
        <v>62</v>
      </c>
      <c r="D111" s="62">
        <v>0</v>
      </c>
      <c r="E111" s="62" t="s">
        <v>57</v>
      </c>
      <c r="F111" s="62" t="s">
        <v>57</v>
      </c>
      <c r="G111" s="62">
        <v>0</v>
      </c>
      <c r="H111" s="63" t="s">
        <v>57</v>
      </c>
      <c r="I111" s="127" t="str">
        <f t="shared" si="7"/>
        <v/>
      </c>
      <c r="J111" s="133" t="str">
        <f t="shared" si="8"/>
        <v/>
      </c>
      <c r="L111" s="4" t="str">
        <f t="shared" si="6"/>
        <v/>
      </c>
    </row>
    <row r="112" spans="1:12">
      <c r="A112" s="59"/>
      <c r="B112" s="60">
        <v>2013</v>
      </c>
      <c r="C112" s="61" t="s">
        <v>53</v>
      </c>
      <c r="D112" s="62">
        <v>0</v>
      </c>
      <c r="E112" s="62" t="s">
        <v>57</v>
      </c>
      <c r="F112" s="62" t="s">
        <v>57</v>
      </c>
      <c r="G112" s="62">
        <v>0</v>
      </c>
      <c r="H112" s="63" t="s">
        <v>57</v>
      </c>
      <c r="I112" s="127" t="str">
        <f t="shared" si="7"/>
        <v/>
      </c>
      <c r="J112" s="133" t="str">
        <f t="shared" si="8"/>
        <v/>
      </c>
      <c r="L112" s="4" t="str">
        <f t="shared" si="6"/>
        <v/>
      </c>
    </row>
    <row r="113" spans="1:12">
      <c r="A113" s="59"/>
      <c r="B113" s="60">
        <v>2014</v>
      </c>
      <c r="C113" s="65"/>
      <c r="D113" s="62">
        <v>1</v>
      </c>
      <c r="E113" s="62" t="s">
        <v>57</v>
      </c>
      <c r="F113" s="62" t="s">
        <v>57</v>
      </c>
      <c r="G113" s="62">
        <v>1</v>
      </c>
      <c r="H113" s="63" t="s">
        <v>57</v>
      </c>
      <c r="I113" s="127" t="str">
        <f t="shared" si="7"/>
        <v/>
      </c>
      <c r="J113" s="133" t="str">
        <f t="shared" si="8"/>
        <v/>
      </c>
      <c r="L113" s="4" t="str">
        <f t="shared" si="6"/>
        <v/>
      </c>
    </row>
    <row r="114" spans="1:12">
      <c r="A114" s="54" t="s">
        <v>49</v>
      </c>
      <c r="B114" s="73" t="s">
        <v>117</v>
      </c>
      <c r="C114" s="56" t="s">
        <v>50</v>
      </c>
      <c r="D114" s="74" t="s">
        <v>51</v>
      </c>
      <c r="E114" s="74" t="s">
        <v>51</v>
      </c>
      <c r="F114" s="74" t="s">
        <v>51</v>
      </c>
      <c r="G114" s="75"/>
      <c r="H114" s="76" t="s">
        <v>51</v>
      </c>
      <c r="I114" s="127" t="str">
        <f t="shared" si="7"/>
        <v/>
      </c>
      <c r="J114" s="133" t="str">
        <f t="shared" si="8"/>
        <v/>
      </c>
      <c r="L114" s="4" t="str">
        <f t="shared" si="6"/>
        <v/>
      </c>
    </row>
    <row r="115" spans="1:12">
      <c r="A115" s="59" t="s">
        <v>118</v>
      </c>
      <c r="B115" s="60">
        <v>2013</v>
      </c>
      <c r="C115" s="61" t="s">
        <v>60</v>
      </c>
      <c r="D115" s="62">
        <v>9</v>
      </c>
      <c r="E115" s="62" t="s">
        <v>57</v>
      </c>
      <c r="F115" s="62">
        <v>0</v>
      </c>
      <c r="G115" s="62">
        <v>9</v>
      </c>
      <c r="H115" s="63" t="s">
        <v>57</v>
      </c>
      <c r="I115" s="127" t="str">
        <f t="shared" si="7"/>
        <v/>
      </c>
      <c r="J115" s="133" t="str">
        <f t="shared" si="8"/>
        <v/>
      </c>
      <c r="L115" s="4" t="str">
        <f t="shared" si="6"/>
        <v/>
      </c>
    </row>
    <row r="116" spans="1:12">
      <c r="A116" s="64" t="s">
        <v>119</v>
      </c>
      <c r="B116" s="60">
        <v>2014</v>
      </c>
      <c r="C116" s="44" t="s">
        <v>62</v>
      </c>
      <c r="D116" s="62">
        <v>8</v>
      </c>
      <c r="E116" s="62" t="s">
        <v>57</v>
      </c>
      <c r="F116" s="62">
        <v>0</v>
      </c>
      <c r="G116" s="62">
        <v>8</v>
      </c>
      <c r="H116" s="63" t="s">
        <v>57</v>
      </c>
      <c r="I116" s="127" t="str">
        <f t="shared" si="7"/>
        <v/>
      </c>
      <c r="J116" s="133" t="str">
        <f t="shared" si="8"/>
        <v/>
      </c>
      <c r="L116" s="4" t="str">
        <f t="shared" si="6"/>
        <v/>
      </c>
    </row>
    <row r="117" spans="1:12">
      <c r="A117" s="54"/>
      <c r="B117" s="60">
        <v>2013</v>
      </c>
      <c r="C117" s="61" t="s">
        <v>53</v>
      </c>
      <c r="D117" s="62">
        <v>389</v>
      </c>
      <c r="E117" s="62" t="s">
        <v>57</v>
      </c>
      <c r="F117" s="62">
        <v>0</v>
      </c>
      <c r="G117" s="62">
        <v>389</v>
      </c>
      <c r="H117" s="63" t="s">
        <v>57</v>
      </c>
      <c r="I117" s="127" t="str">
        <f t="shared" si="7"/>
        <v/>
      </c>
      <c r="J117" s="133" t="str">
        <f t="shared" si="8"/>
        <v/>
      </c>
      <c r="L117" s="4" t="str">
        <f t="shared" si="6"/>
        <v/>
      </c>
    </row>
    <row r="118" spans="1:12">
      <c r="A118" s="54"/>
      <c r="B118" s="60">
        <v>2014</v>
      </c>
      <c r="C118" s="65"/>
      <c r="D118" s="62">
        <v>343</v>
      </c>
      <c r="E118" s="62" t="s">
        <v>57</v>
      </c>
      <c r="F118" s="62">
        <v>0</v>
      </c>
      <c r="G118" s="62">
        <v>342</v>
      </c>
      <c r="H118" s="63" t="s">
        <v>57</v>
      </c>
      <c r="I118" s="127">
        <f t="shared" si="7"/>
        <v>342</v>
      </c>
      <c r="J118" s="133">
        <f t="shared" si="8"/>
        <v>342</v>
      </c>
      <c r="K118" s="4" t="s">
        <v>16</v>
      </c>
      <c r="L118" s="4" t="str">
        <f t="shared" si="6"/>
        <v>Cement and Other Carbonate Use</v>
      </c>
    </row>
    <row r="119" spans="1:12">
      <c r="A119" s="54"/>
      <c r="B119" s="55"/>
      <c r="C119" s="77"/>
      <c r="D119" s="78"/>
      <c r="E119" s="78"/>
      <c r="F119" s="78"/>
      <c r="G119" s="78"/>
      <c r="H119" s="79"/>
      <c r="I119" s="127" t="str">
        <f t="shared" si="7"/>
        <v/>
      </c>
      <c r="J119" s="133" t="str">
        <f t="shared" si="8"/>
        <v/>
      </c>
      <c r="L119" s="4" t="str">
        <f t="shared" si="6"/>
        <v/>
      </c>
    </row>
    <row r="120" spans="1:12">
      <c r="A120" s="59" t="s">
        <v>120</v>
      </c>
      <c r="B120" s="60">
        <v>2013</v>
      </c>
      <c r="C120" s="61" t="s">
        <v>60</v>
      </c>
      <c r="D120" s="62">
        <v>33</v>
      </c>
      <c r="E120" s="62" t="s">
        <v>57</v>
      </c>
      <c r="F120" s="62">
        <v>0</v>
      </c>
      <c r="G120" s="62">
        <v>32</v>
      </c>
      <c r="H120" s="63" t="s">
        <v>57</v>
      </c>
      <c r="I120" s="127" t="str">
        <f t="shared" si="7"/>
        <v/>
      </c>
      <c r="J120" s="133" t="str">
        <f t="shared" si="8"/>
        <v/>
      </c>
      <c r="L120" s="4" t="str">
        <f t="shared" si="6"/>
        <v/>
      </c>
    </row>
    <row r="121" spans="1:12">
      <c r="A121" s="64" t="s">
        <v>121</v>
      </c>
      <c r="B121" s="60">
        <v>2014</v>
      </c>
      <c r="C121" s="44" t="s">
        <v>62</v>
      </c>
      <c r="D121" s="62">
        <v>17</v>
      </c>
      <c r="E121" s="62" t="s">
        <v>57</v>
      </c>
      <c r="F121" s="62">
        <v>0</v>
      </c>
      <c r="G121" s="62">
        <v>17</v>
      </c>
      <c r="H121" s="63" t="s">
        <v>57</v>
      </c>
      <c r="I121" s="127" t="str">
        <f t="shared" si="7"/>
        <v/>
      </c>
      <c r="J121" s="133" t="str">
        <f t="shared" si="8"/>
        <v/>
      </c>
      <c r="L121" s="4" t="str">
        <f t="shared" si="6"/>
        <v/>
      </c>
    </row>
    <row r="122" spans="1:12">
      <c r="A122" s="59"/>
      <c r="B122" s="60">
        <v>2013</v>
      </c>
      <c r="C122" s="61" t="s">
        <v>53</v>
      </c>
      <c r="D122" s="62">
        <v>1312</v>
      </c>
      <c r="E122" s="62" t="s">
        <v>57</v>
      </c>
      <c r="F122" s="62">
        <v>3</v>
      </c>
      <c r="G122" s="62">
        <v>1310</v>
      </c>
      <c r="H122" s="63" t="s">
        <v>57</v>
      </c>
      <c r="I122" s="127" t="str">
        <f t="shared" si="7"/>
        <v/>
      </c>
      <c r="J122" s="133" t="str">
        <f t="shared" si="8"/>
        <v/>
      </c>
      <c r="L122" s="4" t="str">
        <f t="shared" si="6"/>
        <v/>
      </c>
    </row>
    <row r="123" spans="1:12">
      <c r="A123" s="59"/>
      <c r="B123" s="60">
        <v>2014</v>
      </c>
      <c r="C123" s="65"/>
      <c r="D123" s="62">
        <v>695</v>
      </c>
      <c r="E123" s="62" t="s">
        <v>57</v>
      </c>
      <c r="F123" s="62">
        <v>2</v>
      </c>
      <c r="G123" s="62">
        <v>693</v>
      </c>
      <c r="H123" s="63" t="s">
        <v>57</v>
      </c>
      <c r="I123" s="127">
        <f t="shared" si="7"/>
        <v>695</v>
      </c>
      <c r="J123" s="133">
        <f t="shared" si="8"/>
        <v>693</v>
      </c>
      <c r="K123" s="4" t="s">
        <v>16</v>
      </c>
      <c r="L123" s="4" t="str">
        <f t="shared" si="6"/>
        <v>Cement and Other Carbonate Use</v>
      </c>
    </row>
    <row r="124" spans="1:12">
      <c r="A124" s="59"/>
      <c r="B124" s="60"/>
      <c r="C124" s="65"/>
      <c r="D124" s="80"/>
      <c r="E124" s="80"/>
      <c r="F124" s="80"/>
      <c r="G124" s="80"/>
      <c r="H124" s="81"/>
      <c r="I124" s="127" t="str">
        <f t="shared" si="7"/>
        <v/>
      </c>
      <c r="J124" s="133" t="str">
        <f t="shared" ref="J124:J160" si="9">IF(I124="","",G124-IF(H124="–",0,))</f>
        <v/>
      </c>
      <c r="L124" s="4" t="str">
        <f t="shared" si="6"/>
        <v/>
      </c>
    </row>
    <row r="125" spans="1:12">
      <c r="A125" s="59" t="s">
        <v>122</v>
      </c>
      <c r="B125" s="60">
        <v>2013</v>
      </c>
      <c r="C125" s="61" t="s">
        <v>60</v>
      </c>
      <c r="D125" s="62">
        <v>0</v>
      </c>
      <c r="E125" s="62" t="s">
        <v>57</v>
      </c>
      <c r="F125" s="62" t="s">
        <v>57</v>
      </c>
      <c r="G125" s="62">
        <v>0</v>
      </c>
      <c r="H125" s="63" t="s">
        <v>57</v>
      </c>
      <c r="I125" s="127" t="str">
        <f t="shared" si="7"/>
        <v/>
      </c>
      <c r="J125" s="133" t="str">
        <f t="shared" si="9"/>
        <v/>
      </c>
      <c r="L125" s="4" t="str">
        <f t="shared" si="6"/>
        <v/>
      </c>
    </row>
    <row r="126" spans="1:12">
      <c r="A126" s="59" t="s">
        <v>123</v>
      </c>
      <c r="B126" s="60">
        <v>2014</v>
      </c>
      <c r="C126" s="44" t="s">
        <v>62</v>
      </c>
      <c r="D126" s="62" t="s">
        <v>57</v>
      </c>
      <c r="E126" s="62" t="s">
        <v>57</v>
      </c>
      <c r="F126" s="62" t="s">
        <v>57</v>
      </c>
      <c r="G126" s="62" t="s">
        <v>57</v>
      </c>
      <c r="H126" s="63" t="s">
        <v>57</v>
      </c>
      <c r="I126" s="127" t="str">
        <f t="shared" si="7"/>
        <v/>
      </c>
      <c r="J126" s="133" t="str">
        <f t="shared" si="9"/>
        <v/>
      </c>
      <c r="L126" s="4" t="str">
        <f t="shared" si="6"/>
        <v/>
      </c>
    </row>
    <row r="127" spans="1:12">
      <c r="A127" s="59" t="s">
        <v>55</v>
      </c>
      <c r="B127" s="60">
        <v>2013</v>
      </c>
      <c r="C127" s="61" t="s">
        <v>53</v>
      </c>
      <c r="D127" s="62">
        <v>0</v>
      </c>
      <c r="E127" s="62" t="s">
        <v>57</v>
      </c>
      <c r="F127" s="62" t="s">
        <v>57</v>
      </c>
      <c r="G127" s="62">
        <v>0</v>
      </c>
      <c r="H127" s="63" t="s">
        <v>57</v>
      </c>
      <c r="I127" s="127" t="str">
        <f t="shared" si="7"/>
        <v/>
      </c>
      <c r="J127" s="133" t="str">
        <f t="shared" si="9"/>
        <v/>
      </c>
      <c r="L127" s="4" t="str">
        <f t="shared" si="6"/>
        <v/>
      </c>
    </row>
    <row r="128" spans="1:12">
      <c r="A128" s="59" t="s">
        <v>55</v>
      </c>
      <c r="B128" s="60">
        <v>2014</v>
      </c>
      <c r="C128" s="65"/>
      <c r="D128" s="62" t="s">
        <v>57</v>
      </c>
      <c r="E128" s="62" t="s">
        <v>57</v>
      </c>
      <c r="F128" s="62" t="s">
        <v>57</v>
      </c>
      <c r="G128" s="62" t="s">
        <v>57</v>
      </c>
      <c r="H128" s="63" t="s">
        <v>57</v>
      </c>
      <c r="I128" s="127" t="str">
        <f t="shared" si="7"/>
        <v/>
      </c>
      <c r="J128" s="133" t="str">
        <f t="shared" si="9"/>
        <v/>
      </c>
      <c r="L128" s="4" t="str">
        <f t="shared" si="6"/>
        <v/>
      </c>
    </row>
    <row r="129" spans="1:12">
      <c r="A129" s="59" t="s">
        <v>124</v>
      </c>
      <c r="B129" s="60">
        <v>2013</v>
      </c>
      <c r="C129" s="61" t="s">
        <v>53</v>
      </c>
      <c r="D129" s="62">
        <v>1246</v>
      </c>
      <c r="E129" s="62" t="s">
        <v>57</v>
      </c>
      <c r="F129" s="62" t="s">
        <v>57</v>
      </c>
      <c r="G129" s="62">
        <v>1246</v>
      </c>
      <c r="H129" s="63">
        <v>1245</v>
      </c>
      <c r="I129" s="127" t="str">
        <f t="shared" si="7"/>
        <v/>
      </c>
      <c r="J129" s="133" t="str">
        <f t="shared" si="9"/>
        <v/>
      </c>
      <c r="L129" s="4" t="str">
        <f t="shared" si="6"/>
        <v/>
      </c>
    </row>
    <row r="130" spans="1:12">
      <c r="A130" s="59" t="s">
        <v>125</v>
      </c>
      <c r="B130" s="60">
        <v>2014</v>
      </c>
      <c r="C130" s="70"/>
      <c r="D130" s="62">
        <v>1976</v>
      </c>
      <c r="E130" s="62" t="s">
        <v>57</v>
      </c>
      <c r="F130" s="62" t="s">
        <v>57</v>
      </c>
      <c r="G130" s="62">
        <v>1976</v>
      </c>
      <c r="H130" s="63">
        <v>1974</v>
      </c>
      <c r="I130" s="127">
        <f t="shared" si="7"/>
        <v>1976</v>
      </c>
      <c r="J130" s="133">
        <f t="shared" si="9"/>
        <v>1976</v>
      </c>
      <c r="K130" s="4" t="s">
        <v>18</v>
      </c>
      <c r="L130" s="4" t="str">
        <f t="shared" si="6"/>
        <v>Cement and Other Carbonate Use</v>
      </c>
    </row>
    <row r="131" spans="1:12">
      <c r="A131" s="59"/>
      <c r="B131" s="60"/>
      <c r="C131" s="70"/>
      <c r="D131" s="62"/>
      <c r="E131" s="62"/>
      <c r="F131" s="62"/>
      <c r="G131" s="62"/>
      <c r="H131" s="63"/>
      <c r="I131" s="127" t="str">
        <f t="shared" si="7"/>
        <v/>
      </c>
      <c r="J131" s="133" t="str">
        <f t="shared" si="9"/>
        <v/>
      </c>
      <c r="L131" s="4" t="str">
        <f t="shared" si="6"/>
        <v/>
      </c>
    </row>
    <row r="132" spans="1:12">
      <c r="A132" s="59" t="s">
        <v>126</v>
      </c>
      <c r="B132" s="60">
        <v>2013</v>
      </c>
      <c r="C132" s="61" t="s">
        <v>60</v>
      </c>
      <c r="D132" s="62" t="s">
        <v>57</v>
      </c>
      <c r="E132" s="62" t="s">
        <v>57</v>
      </c>
      <c r="F132" s="62" t="s">
        <v>57</v>
      </c>
      <c r="G132" s="62" t="s">
        <v>57</v>
      </c>
      <c r="H132" s="63" t="s">
        <v>57</v>
      </c>
      <c r="I132" s="127" t="str">
        <f t="shared" si="7"/>
        <v/>
      </c>
      <c r="J132" s="133" t="str">
        <f t="shared" si="9"/>
        <v/>
      </c>
      <c r="L132" s="4" t="str">
        <f t="shared" si="6"/>
        <v/>
      </c>
    </row>
    <row r="133" spans="1:12">
      <c r="A133" s="69" t="s">
        <v>127</v>
      </c>
      <c r="B133" s="60">
        <v>2014</v>
      </c>
      <c r="C133" s="44" t="s">
        <v>62</v>
      </c>
      <c r="D133" s="62" t="s">
        <v>57</v>
      </c>
      <c r="E133" s="62" t="s">
        <v>57</v>
      </c>
      <c r="F133" s="62" t="s">
        <v>57</v>
      </c>
      <c r="G133" s="62" t="s">
        <v>57</v>
      </c>
      <c r="H133" s="63" t="s">
        <v>57</v>
      </c>
      <c r="I133" s="127" t="str">
        <f t="shared" si="7"/>
        <v/>
      </c>
      <c r="J133" s="133" t="str">
        <f t="shared" si="9"/>
        <v/>
      </c>
      <c r="L133" s="4" t="str">
        <f t="shared" si="6"/>
        <v/>
      </c>
    </row>
    <row r="134" spans="1:12">
      <c r="A134" s="69" t="s">
        <v>55</v>
      </c>
      <c r="B134" s="60">
        <v>2013</v>
      </c>
      <c r="C134" s="61" t="s">
        <v>53</v>
      </c>
      <c r="D134" s="62" t="s">
        <v>57</v>
      </c>
      <c r="E134" s="62" t="s">
        <v>57</v>
      </c>
      <c r="F134" s="62" t="s">
        <v>57</v>
      </c>
      <c r="G134" s="62" t="s">
        <v>57</v>
      </c>
      <c r="H134" s="63" t="s">
        <v>57</v>
      </c>
      <c r="I134" s="127" t="str">
        <f t="shared" si="7"/>
        <v/>
      </c>
      <c r="J134" s="133" t="str">
        <f t="shared" si="9"/>
        <v/>
      </c>
      <c r="L134" s="4" t="str">
        <f t="shared" si="6"/>
        <v/>
      </c>
    </row>
    <row r="135" spans="1:12">
      <c r="A135" s="69" t="s">
        <v>55</v>
      </c>
      <c r="B135" s="60">
        <v>2014</v>
      </c>
      <c r="C135" s="61"/>
      <c r="D135" s="62" t="s">
        <v>57</v>
      </c>
      <c r="E135" s="62" t="s">
        <v>57</v>
      </c>
      <c r="F135" s="62" t="s">
        <v>57</v>
      </c>
      <c r="G135" s="62" t="s">
        <v>57</v>
      </c>
      <c r="H135" s="63" t="s">
        <v>57</v>
      </c>
      <c r="I135" s="127" t="str">
        <f t="shared" si="7"/>
        <v/>
      </c>
      <c r="J135" s="133" t="str">
        <f t="shared" si="9"/>
        <v/>
      </c>
      <c r="L135" s="4" t="str">
        <f t="shared" si="6"/>
        <v/>
      </c>
    </row>
    <row r="136" spans="1:12">
      <c r="A136" s="59" t="s">
        <v>128</v>
      </c>
      <c r="B136" s="60">
        <v>2013</v>
      </c>
      <c r="C136" s="61" t="s">
        <v>129</v>
      </c>
      <c r="D136" s="62">
        <v>90</v>
      </c>
      <c r="E136" s="62" t="s">
        <v>57</v>
      </c>
      <c r="F136" s="62" t="s">
        <v>57</v>
      </c>
      <c r="G136" s="62">
        <v>90</v>
      </c>
      <c r="H136" s="63" t="s">
        <v>57</v>
      </c>
      <c r="I136" s="127" t="str">
        <f t="shared" si="7"/>
        <v/>
      </c>
      <c r="J136" s="133" t="str">
        <f t="shared" si="9"/>
        <v/>
      </c>
      <c r="L136" s="4" t="str">
        <f t="shared" si="6"/>
        <v/>
      </c>
    </row>
    <row r="137" spans="1:12">
      <c r="A137" s="49" t="s">
        <v>130</v>
      </c>
      <c r="B137" s="60">
        <v>2014</v>
      </c>
      <c r="C137" s="61" t="s">
        <v>131</v>
      </c>
      <c r="D137" s="62">
        <v>114</v>
      </c>
      <c r="E137" s="62" t="s">
        <v>57</v>
      </c>
      <c r="F137" s="62" t="s">
        <v>57</v>
      </c>
      <c r="G137" s="62">
        <v>114</v>
      </c>
      <c r="H137" s="63" t="s">
        <v>57</v>
      </c>
      <c r="I137" s="127" t="str">
        <f t="shared" si="7"/>
        <v/>
      </c>
      <c r="J137" s="133" t="str">
        <f t="shared" si="9"/>
        <v/>
      </c>
      <c r="L137" s="4" t="str">
        <f t="shared" si="6"/>
        <v/>
      </c>
    </row>
    <row r="138" spans="1:12">
      <c r="A138" s="59" t="s">
        <v>55</v>
      </c>
      <c r="B138" s="60">
        <v>2013</v>
      </c>
      <c r="C138" s="61" t="s">
        <v>53</v>
      </c>
      <c r="D138" s="62">
        <v>1552</v>
      </c>
      <c r="E138" s="62" t="s">
        <v>57</v>
      </c>
      <c r="F138" s="62" t="s">
        <v>57</v>
      </c>
      <c r="G138" s="62">
        <v>1552</v>
      </c>
      <c r="H138" s="63" t="s">
        <v>57</v>
      </c>
      <c r="I138" s="127" t="str">
        <f t="shared" si="7"/>
        <v/>
      </c>
      <c r="J138" s="133" t="str">
        <f t="shared" si="9"/>
        <v/>
      </c>
      <c r="L138" s="4" t="str">
        <f t="shared" si="6"/>
        <v/>
      </c>
    </row>
    <row r="139" spans="1:12">
      <c r="A139" s="59" t="s">
        <v>55</v>
      </c>
      <c r="B139" s="60">
        <v>2014</v>
      </c>
      <c r="C139" s="65"/>
      <c r="D139" s="62">
        <v>1951</v>
      </c>
      <c r="E139" s="62" t="s">
        <v>57</v>
      </c>
      <c r="F139" s="62" t="s">
        <v>57</v>
      </c>
      <c r="G139" s="62">
        <v>1951</v>
      </c>
      <c r="H139" s="63" t="s">
        <v>57</v>
      </c>
      <c r="I139" s="127">
        <f t="shared" si="7"/>
        <v>1951</v>
      </c>
      <c r="J139" s="133">
        <f t="shared" si="9"/>
        <v>1951</v>
      </c>
      <c r="K139" s="4" t="s">
        <v>15</v>
      </c>
      <c r="L139" s="4" t="str">
        <f t="shared" si="6"/>
        <v>Cement and Other Carbonate Use</v>
      </c>
    </row>
    <row r="140" spans="1:12">
      <c r="A140" s="59" t="s">
        <v>132</v>
      </c>
      <c r="B140" s="60">
        <v>2013</v>
      </c>
      <c r="C140" s="61" t="s">
        <v>129</v>
      </c>
      <c r="D140" s="62" t="s">
        <v>57</v>
      </c>
      <c r="E140" s="62" t="s">
        <v>57</v>
      </c>
      <c r="F140" s="62" t="s">
        <v>57</v>
      </c>
      <c r="G140" s="62" t="s">
        <v>57</v>
      </c>
      <c r="H140" s="63" t="s">
        <v>57</v>
      </c>
      <c r="I140" s="127" t="str">
        <f t="shared" si="7"/>
        <v/>
      </c>
      <c r="J140" s="133" t="str">
        <f t="shared" si="9"/>
        <v/>
      </c>
      <c r="L140" s="4" t="str">
        <f t="shared" si="6"/>
        <v/>
      </c>
    </row>
    <row r="141" spans="1:12">
      <c r="A141" s="69" t="s">
        <v>133</v>
      </c>
      <c r="B141" s="60">
        <v>2014</v>
      </c>
      <c r="C141" s="61" t="s">
        <v>131</v>
      </c>
      <c r="D141" s="62" t="s">
        <v>57</v>
      </c>
      <c r="E141" s="62" t="s">
        <v>57</v>
      </c>
      <c r="F141" s="62" t="s">
        <v>57</v>
      </c>
      <c r="G141" s="62" t="s">
        <v>57</v>
      </c>
      <c r="H141" s="63" t="s">
        <v>57</v>
      </c>
      <c r="I141" s="127" t="str">
        <f t="shared" si="7"/>
        <v/>
      </c>
      <c r="J141" s="133" t="str">
        <f t="shared" si="9"/>
        <v/>
      </c>
      <c r="L141" s="4" t="str">
        <f t="shared" si="6"/>
        <v/>
      </c>
    </row>
    <row r="142" spans="1:12">
      <c r="A142" s="69" t="s">
        <v>55</v>
      </c>
      <c r="B142" s="60">
        <v>2013</v>
      </c>
      <c r="C142" s="61" t="s">
        <v>53</v>
      </c>
      <c r="D142" s="62" t="s">
        <v>57</v>
      </c>
      <c r="E142" s="62" t="s">
        <v>57</v>
      </c>
      <c r="F142" s="62" t="s">
        <v>57</v>
      </c>
      <c r="G142" s="62" t="s">
        <v>57</v>
      </c>
      <c r="H142" s="63" t="s">
        <v>57</v>
      </c>
      <c r="I142" s="127" t="str">
        <f t="shared" si="7"/>
        <v/>
      </c>
      <c r="J142" s="133" t="str">
        <f t="shared" si="9"/>
        <v/>
      </c>
      <c r="L142" s="4" t="str">
        <f t="shared" si="6"/>
        <v/>
      </c>
    </row>
    <row r="143" spans="1:12">
      <c r="A143" s="69" t="s">
        <v>55</v>
      </c>
      <c r="B143" s="60">
        <v>2014</v>
      </c>
      <c r="C143" s="70"/>
      <c r="D143" s="62" t="s">
        <v>57</v>
      </c>
      <c r="E143" s="62" t="s">
        <v>57</v>
      </c>
      <c r="F143" s="62" t="s">
        <v>57</v>
      </c>
      <c r="G143" s="62" t="s">
        <v>57</v>
      </c>
      <c r="H143" s="63" t="s">
        <v>57</v>
      </c>
      <c r="I143" s="127" t="str">
        <f t="shared" si="7"/>
        <v/>
      </c>
      <c r="J143" s="133" t="str">
        <f t="shared" si="9"/>
        <v/>
      </c>
      <c r="L143" s="4" t="str">
        <f t="shared" si="6"/>
        <v/>
      </c>
    </row>
    <row r="144" spans="1:12">
      <c r="A144" s="59" t="s">
        <v>134</v>
      </c>
      <c r="B144" s="60">
        <v>2013</v>
      </c>
      <c r="C144" s="61" t="s">
        <v>135</v>
      </c>
      <c r="D144" s="62">
        <v>4399</v>
      </c>
      <c r="E144" s="62" t="s">
        <v>57</v>
      </c>
      <c r="F144" s="62" t="s">
        <v>57</v>
      </c>
      <c r="G144" s="62">
        <v>4399</v>
      </c>
      <c r="H144" s="63" t="s">
        <v>57</v>
      </c>
      <c r="I144" s="127" t="str">
        <f t="shared" si="7"/>
        <v/>
      </c>
      <c r="J144" s="133" t="str">
        <f t="shared" si="9"/>
        <v/>
      </c>
      <c r="L144" s="4" t="str">
        <f t="shared" ref="L144:L160" si="10">IF(K144="","","Cement and Other Carbonate Use")</f>
        <v/>
      </c>
    </row>
    <row r="145" spans="1:12">
      <c r="A145" s="59" t="s">
        <v>136</v>
      </c>
      <c r="B145" s="60">
        <v>2014</v>
      </c>
      <c r="C145" s="61"/>
      <c r="D145" s="62">
        <v>4509</v>
      </c>
      <c r="E145" s="62" t="s">
        <v>57</v>
      </c>
      <c r="F145" s="62" t="s">
        <v>57</v>
      </c>
      <c r="G145" s="62">
        <v>4509</v>
      </c>
      <c r="H145" s="63" t="s">
        <v>57</v>
      </c>
      <c r="I145" s="127" t="str">
        <f t="shared" ref="I145:I160" si="11">IFERROR(IF(K145="","",IF(F145="–",0,F145)+IF(G145="–",0,G145)),"")</f>
        <v/>
      </c>
      <c r="J145" s="133" t="str">
        <f t="shared" si="9"/>
        <v/>
      </c>
      <c r="L145" s="4" t="str">
        <f t="shared" si="10"/>
        <v/>
      </c>
    </row>
    <row r="146" spans="1:12">
      <c r="A146" s="59" t="s">
        <v>55</v>
      </c>
      <c r="B146" s="60">
        <v>2013</v>
      </c>
      <c r="C146" s="61" t="s">
        <v>53</v>
      </c>
      <c r="D146" s="62">
        <v>15838</v>
      </c>
      <c r="E146" s="62" t="s">
        <v>57</v>
      </c>
      <c r="F146" s="62" t="s">
        <v>57</v>
      </c>
      <c r="G146" s="62">
        <v>15838</v>
      </c>
      <c r="H146" s="63" t="s">
        <v>57</v>
      </c>
      <c r="I146" s="127" t="str">
        <f t="shared" si="11"/>
        <v/>
      </c>
      <c r="J146" s="133" t="str">
        <f t="shared" si="9"/>
        <v/>
      </c>
      <c r="L146" s="4" t="str">
        <f t="shared" si="10"/>
        <v/>
      </c>
    </row>
    <row r="147" spans="1:12">
      <c r="A147" s="59" t="s">
        <v>55</v>
      </c>
      <c r="B147" s="60">
        <v>2014</v>
      </c>
      <c r="C147" s="65"/>
      <c r="D147" s="62">
        <v>16234</v>
      </c>
      <c r="E147" s="62" t="s">
        <v>57</v>
      </c>
      <c r="F147" s="62" t="s">
        <v>57</v>
      </c>
      <c r="G147" s="62">
        <v>16234</v>
      </c>
      <c r="H147" s="63" t="s">
        <v>57</v>
      </c>
      <c r="I147" s="127">
        <f t="shared" si="11"/>
        <v>16234</v>
      </c>
      <c r="J147" s="133">
        <f t="shared" si="9"/>
        <v>16234</v>
      </c>
      <c r="K147" s="4" t="s">
        <v>14</v>
      </c>
      <c r="L147" s="4" t="str">
        <f t="shared" si="10"/>
        <v>Cement and Other Carbonate Use</v>
      </c>
    </row>
    <row r="148" spans="1:12">
      <c r="A148" s="59" t="s">
        <v>137</v>
      </c>
      <c r="B148" s="60">
        <v>2013</v>
      </c>
      <c r="C148" s="61" t="s">
        <v>53</v>
      </c>
      <c r="D148" s="62">
        <v>928</v>
      </c>
      <c r="E148" s="62">
        <v>113</v>
      </c>
      <c r="F148" s="62" t="s">
        <v>57</v>
      </c>
      <c r="G148" s="62">
        <v>1041</v>
      </c>
      <c r="H148" s="63" t="s">
        <v>57</v>
      </c>
      <c r="I148" s="127" t="str">
        <f t="shared" si="11"/>
        <v/>
      </c>
      <c r="J148" s="133" t="str">
        <f t="shared" si="9"/>
        <v/>
      </c>
      <c r="L148" s="4" t="str">
        <f t="shared" si="10"/>
        <v/>
      </c>
    </row>
    <row r="149" spans="1:12">
      <c r="A149" s="47" t="s">
        <v>138</v>
      </c>
      <c r="B149" s="60">
        <v>2014</v>
      </c>
      <c r="C149" s="65"/>
      <c r="D149" s="62">
        <v>970</v>
      </c>
      <c r="E149" s="62">
        <v>85</v>
      </c>
      <c r="F149" s="62" t="s">
        <v>57</v>
      </c>
      <c r="G149" s="62">
        <v>1055</v>
      </c>
      <c r="H149" s="63" t="s">
        <v>57</v>
      </c>
      <c r="I149" s="127">
        <f t="shared" si="11"/>
        <v>1055</v>
      </c>
      <c r="J149" s="133">
        <f t="shared" si="9"/>
        <v>1055</v>
      </c>
      <c r="K149" s="4" t="s">
        <v>19</v>
      </c>
      <c r="L149" s="4" t="str">
        <f t="shared" si="10"/>
        <v>Cement and Other Carbonate Use</v>
      </c>
    </row>
    <row r="150" spans="1:12">
      <c r="A150" s="59" t="s">
        <v>139</v>
      </c>
      <c r="B150" s="60">
        <v>2013</v>
      </c>
      <c r="C150" s="61" t="s">
        <v>53</v>
      </c>
      <c r="D150" s="62" t="s">
        <v>140</v>
      </c>
      <c r="E150" s="62">
        <v>16</v>
      </c>
      <c r="F150" s="62" t="s">
        <v>140</v>
      </c>
      <c r="G150" s="62" t="s">
        <v>140</v>
      </c>
      <c r="H150" s="63" t="s">
        <v>57</v>
      </c>
      <c r="I150" s="127" t="str">
        <f t="shared" si="11"/>
        <v/>
      </c>
      <c r="J150" s="133" t="str">
        <f t="shared" si="9"/>
        <v/>
      </c>
      <c r="L150" s="4" t="str">
        <f t="shared" si="10"/>
        <v/>
      </c>
    </row>
    <row r="151" spans="1:12">
      <c r="A151" s="64" t="s">
        <v>141</v>
      </c>
      <c r="B151" s="60">
        <v>2014</v>
      </c>
      <c r="C151" s="65"/>
      <c r="D151" s="62" t="s">
        <v>140</v>
      </c>
      <c r="E151" s="62">
        <v>15</v>
      </c>
      <c r="F151" s="62" t="s">
        <v>140</v>
      </c>
      <c r="G151" s="62" t="s">
        <v>140</v>
      </c>
      <c r="H151" s="63" t="s">
        <v>57</v>
      </c>
      <c r="I151" s="127" t="str">
        <f t="shared" si="11"/>
        <v/>
      </c>
      <c r="J151" s="133" t="str">
        <f t="shared" si="9"/>
        <v/>
      </c>
      <c r="L151" s="4" t="str">
        <f t="shared" si="10"/>
        <v/>
      </c>
    </row>
    <row r="152" spans="1:12">
      <c r="A152" s="59"/>
      <c r="B152" s="60"/>
      <c r="C152" s="65"/>
      <c r="D152" s="62"/>
      <c r="E152" s="62"/>
      <c r="F152" s="62"/>
      <c r="G152" s="62"/>
      <c r="H152" s="63"/>
      <c r="I152" s="127" t="str">
        <f t="shared" si="11"/>
        <v/>
      </c>
      <c r="J152" s="133" t="str">
        <f t="shared" si="9"/>
        <v/>
      </c>
      <c r="L152" s="4" t="str">
        <f t="shared" si="10"/>
        <v/>
      </c>
    </row>
    <row r="153" spans="1:12">
      <c r="A153" s="33" t="s">
        <v>142</v>
      </c>
      <c r="B153" s="34">
        <v>2013</v>
      </c>
      <c r="C153" s="35" t="s">
        <v>53</v>
      </c>
      <c r="D153" s="36" t="s">
        <v>57</v>
      </c>
      <c r="E153" s="36">
        <v>317</v>
      </c>
      <c r="F153" s="36" t="s">
        <v>57</v>
      </c>
      <c r="G153" s="36">
        <v>317</v>
      </c>
      <c r="H153" s="37" t="s">
        <v>57</v>
      </c>
      <c r="I153" s="127" t="str">
        <f t="shared" si="11"/>
        <v/>
      </c>
      <c r="J153" s="133" t="str">
        <f t="shared" si="9"/>
        <v/>
      </c>
      <c r="L153" s="4" t="str">
        <f t="shared" si="10"/>
        <v/>
      </c>
    </row>
    <row r="154" spans="1:12">
      <c r="A154" s="67" t="s">
        <v>143</v>
      </c>
      <c r="B154" s="34">
        <v>2014</v>
      </c>
      <c r="C154" s="42"/>
      <c r="D154" s="36" t="s">
        <v>57</v>
      </c>
      <c r="E154" s="36">
        <v>290</v>
      </c>
      <c r="F154" s="36" t="s">
        <v>57</v>
      </c>
      <c r="G154" s="36">
        <v>290</v>
      </c>
      <c r="H154" s="37" t="s">
        <v>57</v>
      </c>
      <c r="I154" s="127" t="str">
        <f t="shared" si="11"/>
        <v/>
      </c>
      <c r="J154" s="133" t="str">
        <f t="shared" si="9"/>
        <v/>
      </c>
      <c r="L154" s="4" t="str">
        <f t="shared" si="10"/>
        <v/>
      </c>
    </row>
    <row r="155" spans="1:12">
      <c r="A155" s="67"/>
      <c r="B155" s="60"/>
      <c r="C155" s="68"/>
      <c r="D155" s="62"/>
      <c r="E155" s="62"/>
      <c r="F155" s="62"/>
      <c r="G155" s="62"/>
      <c r="H155" s="63"/>
      <c r="I155" s="127" t="str">
        <f t="shared" si="11"/>
        <v/>
      </c>
      <c r="J155" s="133" t="str">
        <f t="shared" si="9"/>
        <v/>
      </c>
      <c r="L155" s="4" t="str">
        <f t="shared" si="10"/>
        <v/>
      </c>
    </row>
    <row r="156" spans="1:12">
      <c r="A156" s="59" t="s">
        <v>144</v>
      </c>
      <c r="B156" s="60">
        <v>2013</v>
      </c>
      <c r="C156" s="61" t="s">
        <v>53</v>
      </c>
      <c r="D156" s="62" t="s">
        <v>57</v>
      </c>
      <c r="E156" s="62" t="s">
        <v>57</v>
      </c>
      <c r="F156" s="62" t="s">
        <v>57</v>
      </c>
      <c r="G156" s="62" t="s">
        <v>57</v>
      </c>
      <c r="H156" s="63" t="s">
        <v>57</v>
      </c>
      <c r="I156" s="127" t="str">
        <f t="shared" si="11"/>
        <v/>
      </c>
      <c r="J156" s="133" t="str">
        <f t="shared" si="9"/>
        <v/>
      </c>
      <c r="L156" s="4" t="str">
        <f t="shared" si="10"/>
        <v/>
      </c>
    </row>
    <row r="157" spans="1:12">
      <c r="A157" s="64" t="s">
        <v>145</v>
      </c>
      <c r="B157" s="60">
        <v>2014</v>
      </c>
      <c r="C157" s="65"/>
      <c r="D157" s="62" t="s">
        <v>57</v>
      </c>
      <c r="E157" s="62">
        <v>15</v>
      </c>
      <c r="F157" s="62" t="s">
        <v>57</v>
      </c>
      <c r="G157" s="62">
        <v>15</v>
      </c>
      <c r="H157" s="63" t="s">
        <v>57</v>
      </c>
      <c r="I157" s="127">
        <f t="shared" si="11"/>
        <v>15</v>
      </c>
      <c r="J157" s="133">
        <f t="shared" si="9"/>
        <v>15</v>
      </c>
      <c r="K157" s="4" t="s">
        <v>15</v>
      </c>
      <c r="L157" s="4" t="str">
        <f t="shared" si="10"/>
        <v>Cement and Other Carbonate Use</v>
      </c>
    </row>
    <row r="158" spans="1:12">
      <c r="A158" s="59"/>
      <c r="B158" s="60"/>
      <c r="C158" s="65"/>
      <c r="D158" s="62"/>
      <c r="E158" s="62"/>
      <c r="F158" s="62"/>
      <c r="G158" s="62"/>
      <c r="H158" s="63"/>
      <c r="I158" s="127" t="str">
        <f t="shared" si="11"/>
        <v/>
      </c>
      <c r="J158" s="133" t="str">
        <f t="shared" si="9"/>
        <v/>
      </c>
      <c r="L158" s="4" t="str">
        <f t="shared" si="10"/>
        <v/>
      </c>
    </row>
    <row r="159" spans="1:12">
      <c r="A159" s="59" t="s">
        <v>146</v>
      </c>
      <c r="B159" s="60">
        <v>2013</v>
      </c>
      <c r="C159" s="61" t="s">
        <v>53</v>
      </c>
      <c r="D159" s="62" t="s">
        <v>57</v>
      </c>
      <c r="E159" s="62">
        <v>317</v>
      </c>
      <c r="F159" s="62" t="s">
        <v>57</v>
      </c>
      <c r="G159" s="62">
        <v>317</v>
      </c>
      <c r="H159" s="63" t="s">
        <v>57</v>
      </c>
      <c r="I159" s="127" t="str">
        <f t="shared" si="11"/>
        <v/>
      </c>
      <c r="J159" s="133" t="str">
        <f t="shared" si="9"/>
        <v/>
      </c>
      <c r="L159" s="4" t="str">
        <f t="shared" si="10"/>
        <v/>
      </c>
    </row>
    <row r="160" spans="1:12">
      <c r="A160" s="82" t="s">
        <v>147</v>
      </c>
      <c r="B160" s="60">
        <v>2014</v>
      </c>
      <c r="C160" s="65"/>
      <c r="D160" s="62" t="s">
        <v>57</v>
      </c>
      <c r="E160" s="62">
        <v>275</v>
      </c>
      <c r="F160" s="62" t="s">
        <v>57</v>
      </c>
      <c r="G160" s="62">
        <v>275</v>
      </c>
      <c r="H160" s="63" t="s">
        <v>57</v>
      </c>
      <c r="I160" s="127">
        <f t="shared" si="11"/>
        <v>275</v>
      </c>
      <c r="J160" s="133">
        <f t="shared" si="9"/>
        <v>275</v>
      </c>
      <c r="K160" s="4" t="s">
        <v>19</v>
      </c>
      <c r="L160" s="4" t="str">
        <f t="shared" si="10"/>
        <v>Cement and Other Carbonate Use</v>
      </c>
    </row>
    <row r="161" spans="1:10">
      <c r="A161" s="83"/>
      <c r="B161" s="52"/>
      <c r="C161" s="51"/>
      <c r="D161" s="53"/>
      <c r="E161" s="53"/>
      <c r="F161" s="53"/>
      <c r="G161" s="53"/>
      <c r="H161" s="53"/>
      <c r="I161" s="53"/>
      <c r="J161" s="134"/>
    </row>
    <row r="162" spans="1:10">
      <c r="A162" s="83"/>
      <c r="B162" s="52"/>
      <c r="C162" s="51"/>
      <c r="D162" s="53"/>
      <c r="E162" s="53"/>
      <c r="F162" s="53"/>
      <c r="G162" s="53"/>
      <c r="H162" s="53"/>
      <c r="I162" s="53"/>
      <c r="J162" s="134"/>
    </row>
    <row r="163" spans="1:10">
      <c r="A163" s="83"/>
      <c r="B163" s="52"/>
      <c r="C163" s="51"/>
      <c r="D163" s="53"/>
      <c r="E163" s="53"/>
      <c r="F163" s="53"/>
      <c r="G163" s="53"/>
      <c r="H163" s="53"/>
      <c r="I163" s="53"/>
      <c r="J163" s="134"/>
    </row>
    <row r="164" spans="1:10">
      <c r="A164" s="83"/>
      <c r="B164" s="52"/>
      <c r="C164" s="51"/>
      <c r="D164" s="84"/>
      <c r="E164" s="84"/>
      <c r="F164" s="84"/>
      <c r="G164" s="84"/>
      <c r="H164" s="84"/>
      <c r="I164" s="84"/>
      <c r="J164" s="135"/>
    </row>
    <row r="165" spans="1:10">
      <c r="A165" s="83"/>
      <c r="B165" s="52"/>
      <c r="C165" s="51"/>
      <c r="D165" s="84"/>
      <c r="E165" s="84"/>
      <c r="F165" s="84"/>
      <c r="G165" s="84"/>
      <c r="H165" s="84"/>
      <c r="I165" s="84"/>
      <c r="J165" s="135"/>
    </row>
    <row r="166" spans="1:10">
      <c r="A166" s="83"/>
      <c r="B166" s="52"/>
      <c r="C166" s="51"/>
      <c r="D166" s="84"/>
      <c r="E166" s="84"/>
      <c r="F166" s="84"/>
      <c r="G166" s="84"/>
      <c r="H166" s="84"/>
      <c r="I166" s="84"/>
      <c r="J166" s="135"/>
    </row>
    <row r="167" spans="1:10">
      <c r="A167" s="83"/>
      <c r="B167" s="52"/>
      <c r="C167" s="51"/>
      <c r="D167" s="84"/>
      <c r="E167" s="84"/>
      <c r="F167" s="84"/>
      <c r="G167" s="84"/>
      <c r="H167" s="84"/>
      <c r="I167" s="84"/>
      <c r="J167" s="135"/>
    </row>
    <row r="168" spans="1:10">
      <c r="D168" s="86"/>
      <c r="E168" s="86"/>
      <c r="F168" s="86"/>
      <c r="G168" s="86"/>
      <c r="H168" s="86"/>
      <c r="I168" s="86"/>
      <c r="J168" s="136"/>
    </row>
    <row r="169" spans="1:10">
      <c r="D169" s="86"/>
      <c r="E169" s="86"/>
      <c r="F169" s="86"/>
      <c r="G169" s="86"/>
      <c r="H169" s="86"/>
      <c r="I169" s="86"/>
      <c r="J169" s="136"/>
    </row>
    <row r="170" spans="1:10">
      <c r="D170" s="86"/>
      <c r="E170" s="86"/>
      <c r="F170" s="86"/>
      <c r="G170" s="86"/>
      <c r="H170" s="86"/>
      <c r="I170" s="86"/>
      <c r="J170" s="136"/>
    </row>
    <row r="171" spans="1:10">
      <c r="D171" s="86"/>
      <c r="E171" s="86"/>
      <c r="F171" s="86"/>
      <c r="G171" s="86"/>
      <c r="H171" s="86"/>
      <c r="I171" s="86"/>
      <c r="J171" s="136"/>
    </row>
    <row r="172" spans="1:10">
      <c r="D172" s="86"/>
      <c r="E172" s="86"/>
      <c r="F172" s="86"/>
      <c r="G172" s="86"/>
      <c r="H172" s="86"/>
      <c r="I172" s="86"/>
      <c r="J172" s="136"/>
    </row>
    <row r="173" spans="1:10">
      <c r="D173" s="86"/>
      <c r="E173" s="86"/>
      <c r="F173" s="86"/>
      <c r="G173" s="86"/>
      <c r="H173" s="86"/>
      <c r="I173" s="86"/>
      <c r="J173" s="136"/>
    </row>
    <row r="174" spans="1:10">
      <c r="D174" s="86"/>
      <c r="E174" s="86"/>
      <c r="F174" s="86"/>
      <c r="G174" s="86"/>
      <c r="H174" s="86"/>
      <c r="I174" s="86"/>
      <c r="J174" s="136"/>
    </row>
    <row r="175" spans="1:10">
      <c r="D175" s="86"/>
      <c r="E175" s="86"/>
      <c r="F175" s="86"/>
      <c r="G175" s="86"/>
      <c r="H175" s="86"/>
      <c r="I175" s="86"/>
      <c r="J175" s="136"/>
    </row>
    <row r="176" spans="1:10">
      <c r="D176" s="86"/>
      <c r="E176" s="86"/>
      <c r="F176" s="86"/>
      <c r="G176" s="86"/>
      <c r="H176" s="86"/>
      <c r="I176" s="86"/>
      <c r="J176" s="136"/>
    </row>
    <row r="177" spans="4:10">
      <c r="D177" s="86"/>
      <c r="E177" s="86"/>
      <c r="F177" s="86"/>
      <c r="G177" s="86"/>
      <c r="H177" s="86"/>
      <c r="I177" s="86"/>
      <c r="J177" s="136"/>
    </row>
    <row r="178" spans="4:10">
      <c r="D178" s="86"/>
      <c r="E178" s="86"/>
      <c r="F178" s="86"/>
      <c r="G178" s="86"/>
      <c r="H178" s="86"/>
      <c r="I178" s="86"/>
      <c r="J178" s="136"/>
    </row>
    <row r="179" spans="4:10">
      <c r="D179" s="86"/>
      <c r="E179" s="86"/>
      <c r="F179" s="86"/>
      <c r="G179" s="86"/>
      <c r="H179" s="86"/>
      <c r="I179" s="86"/>
      <c r="J179" s="136"/>
    </row>
    <row r="180" spans="4:10">
      <c r="D180" s="86"/>
      <c r="E180" s="86"/>
      <c r="F180" s="86"/>
      <c r="G180" s="86"/>
      <c r="H180" s="86"/>
      <c r="I180" s="86"/>
      <c r="J180" s="136"/>
    </row>
    <row r="181" spans="4:10">
      <c r="D181" s="86"/>
      <c r="E181" s="86"/>
      <c r="F181" s="86"/>
      <c r="G181" s="86"/>
      <c r="H181" s="86"/>
      <c r="I181" s="86"/>
      <c r="J181" s="136"/>
    </row>
    <row r="182" spans="4:10">
      <c r="D182" s="86"/>
      <c r="E182" s="86"/>
      <c r="F182" s="86"/>
      <c r="G182" s="86"/>
      <c r="H182" s="86"/>
      <c r="I182" s="86"/>
      <c r="J182" s="136"/>
    </row>
    <row r="183" spans="4:10">
      <c r="D183" s="86"/>
      <c r="E183" s="86"/>
      <c r="F183" s="86"/>
      <c r="G183" s="86"/>
      <c r="H183" s="86"/>
      <c r="I183" s="86"/>
      <c r="J183" s="136"/>
    </row>
    <row r="184" spans="4:10">
      <c r="D184" s="86"/>
      <c r="E184" s="86"/>
      <c r="F184" s="86"/>
      <c r="G184" s="86"/>
      <c r="H184" s="86"/>
      <c r="I184" s="86"/>
      <c r="J184" s="136"/>
    </row>
    <row r="185" spans="4:10">
      <c r="D185" s="86"/>
      <c r="E185" s="86"/>
      <c r="F185" s="86"/>
      <c r="G185" s="86"/>
      <c r="H185" s="86"/>
      <c r="I185" s="86"/>
      <c r="J185" s="136"/>
    </row>
  </sheetData>
  <mergeCells count="16">
    <mergeCell ref="G6:G9"/>
    <mergeCell ref="H6:H9"/>
    <mergeCell ref="A11:A14"/>
    <mergeCell ref="B11:B14"/>
    <mergeCell ref="C11:C14"/>
    <mergeCell ref="D11:D14"/>
    <mergeCell ref="E11:E14"/>
    <mergeCell ref="F11:F14"/>
    <mergeCell ref="G11:G14"/>
    <mergeCell ref="H11:H14"/>
    <mergeCell ref="A6:A9"/>
    <mergeCell ref="B6:B9"/>
    <mergeCell ref="C6:C9"/>
    <mergeCell ref="D6:D9"/>
    <mergeCell ref="E6:E9"/>
    <mergeCell ref="F6:F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opLeftCell="A169" workbookViewId="0">
      <selection activeCell="J14" sqref="J14"/>
    </sheetView>
  </sheetViews>
  <sheetFormatPr defaultRowHeight="15"/>
  <cols>
    <col min="1" max="1" width="26.85546875" style="72" customWidth="1"/>
    <col min="2" max="2" width="4.85546875" style="16" customWidth="1"/>
    <col min="3" max="3" width="7.42578125" style="72" customWidth="1"/>
    <col min="4" max="4" width="9.5703125" style="72" customWidth="1"/>
    <col min="5" max="5" width="9.85546875" style="72" customWidth="1"/>
    <col min="6" max="7" width="9.140625" style="72" customWidth="1"/>
    <col min="8" max="9" width="9.7109375" style="72" customWidth="1"/>
    <col min="10" max="10" width="9.7109375" style="137" customWidth="1"/>
    <col min="11" max="11" width="18.5703125" style="4" bestFit="1" customWidth="1"/>
    <col min="12" max="12" width="26.5703125" style="4" bestFit="1" customWidth="1"/>
  </cols>
  <sheetData>
    <row r="1" spans="1:12">
      <c r="A1" s="10">
        <v>166</v>
      </c>
      <c r="B1" s="11" t="s">
        <v>31</v>
      </c>
      <c r="C1" s="12"/>
      <c r="D1" s="13"/>
      <c r="E1" s="13"/>
      <c r="F1" s="13"/>
      <c r="G1" s="13"/>
      <c r="H1" s="14"/>
      <c r="I1" s="14"/>
      <c r="J1" s="128"/>
    </row>
    <row r="2" spans="1:12">
      <c r="A2" s="12"/>
      <c r="B2" s="11"/>
      <c r="C2" s="12"/>
      <c r="D2" s="13"/>
      <c r="E2" s="13"/>
      <c r="F2" s="13"/>
      <c r="G2" s="13"/>
      <c r="H2" s="13"/>
      <c r="I2" s="13"/>
      <c r="J2" s="129"/>
    </row>
    <row r="3" spans="1:12">
      <c r="A3" s="15" t="s">
        <v>228</v>
      </c>
      <c r="C3" s="17"/>
      <c r="D3" s="18"/>
      <c r="E3" s="13"/>
      <c r="F3" s="13"/>
      <c r="G3" s="13"/>
      <c r="H3" s="13"/>
      <c r="I3" s="13"/>
      <c r="J3" s="129"/>
    </row>
    <row r="4" spans="1:12">
      <c r="A4" s="21" t="s">
        <v>229</v>
      </c>
      <c r="B4" s="22"/>
      <c r="C4" s="12"/>
      <c r="D4" s="13"/>
      <c r="E4" s="13"/>
      <c r="F4" s="13"/>
      <c r="G4" s="13"/>
      <c r="H4" s="13"/>
      <c r="I4" s="13"/>
      <c r="J4" s="129"/>
    </row>
    <row r="5" spans="1:12">
      <c r="A5" s="170" t="s">
        <v>34</v>
      </c>
      <c r="B5" s="171" t="s">
        <v>35</v>
      </c>
      <c r="C5" s="173" t="s">
        <v>36</v>
      </c>
      <c r="D5" s="155" t="s">
        <v>37</v>
      </c>
      <c r="E5" s="155" t="s">
        <v>38</v>
      </c>
      <c r="F5" s="155" t="s">
        <v>39</v>
      </c>
      <c r="G5" s="155" t="s">
        <v>40</v>
      </c>
      <c r="H5" s="157" t="s">
        <v>41</v>
      </c>
      <c r="I5" s="13"/>
      <c r="J5" s="129"/>
    </row>
    <row r="6" spans="1:12">
      <c r="A6" s="159"/>
      <c r="B6" s="172"/>
      <c r="C6" s="174"/>
      <c r="D6" s="156"/>
      <c r="E6" s="156"/>
      <c r="F6" s="156"/>
      <c r="G6" s="156"/>
      <c r="H6" s="158"/>
      <c r="I6" s="124"/>
      <c r="J6" s="130"/>
    </row>
    <row r="7" spans="1:12">
      <c r="A7" s="159"/>
      <c r="B7" s="172"/>
      <c r="C7" s="174"/>
      <c r="D7" s="156"/>
      <c r="E7" s="156"/>
      <c r="F7" s="156"/>
      <c r="G7" s="156"/>
      <c r="H7" s="158"/>
      <c r="I7" s="125"/>
      <c r="J7" s="131"/>
    </row>
    <row r="8" spans="1:12">
      <c r="A8" s="159"/>
      <c r="B8" s="172"/>
      <c r="C8" s="174"/>
      <c r="D8" s="156"/>
      <c r="E8" s="156"/>
      <c r="F8" s="156"/>
      <c r="G8" s="156"/>
      <c r="H8" s="158"/>
      <c r="I8" s="125"/>
      <c r="J8" s="131"/>
    </row>
    <row r="9" spans="1:12">
      <c r="A9" s="23"/>
      <c r="B9" s="24"/>
      <c r="C9" s="25"/>
      <c r="D9" s="26"/>
      <c r="E9" s="26"/>
      <c r="F9" s="26"/>
      <c r="G9" s="26"/>
      <c r="H9" s="27"/>
      <c r="I9" s="125"/>
      <c r="J9" s="131"/>
    </row>
    <row r="10" spans="1:12" ht="60">
      <c r="A10" s="159" t="s">
        <v>42</v>
      </c>
      <c r="B10" s="160" t="s">
        <v>0</v>
      </c>
      <c r="C10" s="162" t="s">
        <v>43</v>
      </c>
      <c r="D10" s="164" t="s">
        <v>44</v>
      </c>
      <c r="E10" s="164" t="s">
        <v>45</v>
      </c>
      <c r="F10" s="164" t="s">
        <v>46</v>
      </c>
      <c r="G10" s="166" t="s">
        <v>47</v>
      </c>
      <c r="H10" s="168" t="s">
        <v>48</v>
      </c>
      <c r="I10" s="126" t="s">
        <v>231</v>
      </c>
      <c r="J10" s="132" t="s">
        <v>232</v>
      </c>
      <c r="K10" s="87" t="s">
        <v>182</v>
      </c>
      <c r="L10" s="87" t="s">
        <v>12</v>
      </c>
    </row>
    <row r="11" spans="1:12">
      <c r="A11" s="159"/>
      <c r="B11" s="160"/>
      <c r="C11" s="162"/>
      <c r="D11" s="164"/>
      <c r="E11" s="164"/>
      <c r="F11" s="164"/>
      <c r="G11" s="166"/>
      <c r="H11" s="168"/>
    </row>
    <row r="12" spans="1:12">
      <c r="A12" s="159"/>
      <c r="B12" s="160"/>
      <c r="C12" s="162"/>
      <c r="D12" s="164"/>
      <c r="E12" s="164"/>
      <c r="F12" s="164"/>
      <c r="G12" s="166"/>
      <c r="H12" s="168"/>
      <c r="I12" s="126"/>
      <c r="J12" s="133"/>
    </row>
    <row r="13" spans="1:12">
      <c r="A13" s="189"/>
      <c r="B13" s="161"/>
      <c r="C13" s="163"/>
      <c r="D13" s="165"/>
      <c r="E13" s="165"/>
      <c r="F13" s="165"/>
      <c r="G13" s="167"/>
      <c r="H13" s="169"/>
      <c r="I13" s="126"/>
      <c r="J13" s="133"/>
    </row>
    <row r="14" spans="1:12">
      <c r="A14" s="28" t="s">
        <v>49</v>
      </c>
      <c r="B14" s="29"/>
      <c r="C14" s="30" t="s">
        <v>50</v>
      </c>
      <c r="D14" s="31" t="s">
        <v>51</v>
      </c>
      <c r="E14" s="31" t="s">
        <v>51</v>
      </c>
      <c r="F14" s="31" t="s">
        <v>51</v>
      </c>
      <c r="G14" s="31" t="s">
        <v>51</v>
      </c>
      <c r="H14" s="32" t="s">
        <v>51</v>
      </c>
      <c r="I14" s="127" t="str">
        <f t="shared" ref="I14" si="0">IFERROR(IF(K14="","",IF(F14="–",0,F14)+IF(G14="–",0,G14)),"")</f>
        <v/>
      </c>
      <c r="J14" s="133" t="str">
        <f t="shared" ref="J14" si="1">IF(I14="","",G14-IF(H14="–",0,))</f>
        <v/>
      </c>
      <c r="L14" s="4" t="str">
        <f>IF(K14="","","Iron and Steel")</f>
        <v/>
      </c>
    </row>
    <row r="15" spans="1:12">
      <c r="A15" s="33" t="s">
        <v>52</v>
      </c>
      <c r="B15" s="34">
        <v>2013</v>
      </c>
      <c r="C15" s="35" t="s">
        <v>53</v>
      </c>
      <c r="D15" s="36">
        <v>142525</v>
      </c>
      <c r="E15" s="36">
        <v>49165</v>
      </c>
      <c r="F15" s="36">
        <v>91639</v>
      </c>
      <c r="G15" s="36">
        <v>100050</v>
      </c>
      <c r="H15" s="37">
        <v>3534</v>
      </c>
      <c r="I15" s="127" t="str">
        <f t="shared" ref="I15:I78" si="2">IFERROR(IF(K15="","",IF(F15="–",0,F15)+IF(G15="–",0,G15)),"")</f>
        <v/>
      </c>
      <c r="J15" s="133" t="str">
        <f t="shared" ref="J15:J78" si="3">IF(I15="","",G15-IF(H15="–",0,))</f>
        <v/>
      </c>
      <c r="L15" s="4" t="str">
        <f t="shared" ref="L15:L63" si="4">IF(K15="","","Iron and Steel")</f>
        <v/>
      </c>
    </row>
    <row r="16" spans="1:12">
      <c r="A16" s="38" t="s">
        <v>54</v>
      </c>
      <c r="B16" s="34">
        <v>2014</v>
      </c>
      <c r="C16" s="39" t="s">
        <v>55</v>
      </c>
      <c r="D16" s="36">
        <v>150575</v>
      </c>
      <c r="E16" s="36">
        <v>53483</v>
      </c>
      <c r="F16" s="36">
        <v>102388</v>
      </c>
      <c r="G16" s="36">
        <v>101671</v>
      </c>
      <c r="H16" s="37">
        <v>3194</v>
      </c>
      <c r="I16" s="127" t="str">
        <f t="shared" si="2"/>
        <v/>
      </c>
      <c r="J16" s="133" t="str">
        <f t="shared" si="3"/>
        <v/>
      </c>
      <c r="L16" s="4" t="str">
        <f t="shared" si="4"/>
        <v/>
      </c>
    </row>
    <row r="17" spans="1:12">
      <c r="A17" s="38"/>
      <c r="B17" s="34"/>
      <c r="C17" s="39"/>
      <c r="D17" s="40"/>
      <c r="E17" s="40"/>
      <c r="F17" s="40"/>
      <c r="G17" s="40"/>
      <c r="H17" s="41"/>
      <c r="I17" s="127" t="str">
        <f t="shared" si="2"/>
        <v/>
      </c>
      <c r="J17" s="133" t="str">
        <f t="shared" si="3"/>
        <v/>
      </c>
      <c r="L17" s="4" t="str">
        <f t="shared" si="4"/>
        <v/>
      </c>
    </row>
    <row r="18" spans="1:12">
      <c r="A18" s="33" t="s">
        <v>56</v>
      </c>
      <c r="B18" s="34">
        <v>2013</v>
      </c>
      <c r="C18" s="35" t="s">
        <v>53</v>
      </c>
      <c r="D18" s="36">
        <v>61823</v>
      </c>
      <c r="E18" s="36" t="s">
        <v>57</v>
      </c>
      <c r="F18" s="36">
        <v>33407</v>
      </c>
      <c r="G18" s="36">
        <v>28416</v>
      </c>
      <c r="H18" s="37">
        <v>3364</v>
      </c>
      <c r="I18" s="127" t="str">
        <f t="shared" si="2"/>
        <v/>
      </c>
      <c r="J18" s="133" t="str">
        <f t="shared" si="3"/>
        <v/>
      </c>
      <c r="L18" s="4" t="str">
        <f t="shared" si="4"/>
        <v/>
      </c>
    </row>
    <row r="19" spans="1:12">
      <c r="A19" s="38" t="s">
        <v>58</v>
      </c>
      <c r="B19" s="34">
        <v>2014</v>
      </c>
      <c r="C19" s="42"/>
      <c r="D19" s="36">
        <v>64377</v>
      </c>
      <c r="E19" s="36" t="s">
        <v>57</v>
      </c>
      <c r="F19" s="36">
        <v>35795</v>
      </c>
      <c r="G19" s="36">
        <v>28582</v>
      </c>
      <c r="H19" s="37">
        <v>3032</v>
      </c>
      <c r="I19" s="127" t="str">
        <f t="shared" si="2"/>
        <v/>
      </c>
      <c r="J19" s="133" t="str">
        <f t="shared" si="3"/>
        <v/>
      </c>
      <c r="L19" s="4" t="str">
        <f t="shared" si="4"/>
        <v/>
      </c>
    </row>
    <row r="20" spans="1:12">
      <c r="A20" s="38"/>
      <c r="B20" s="29"/>
      <c r="C20" s="42"/>
      <c r="D20" s="40"/>
      <c r="E20" s="40"/>
      <c r="F20" s="40"/>
      <c r="G20" s="40"/>
      <c r="H20" s="41"/>
      <c r="I20" s="127" t="str">
        <f t="shared" si="2"/>
        <v/>
      </c>
      <c r="J20" s="133" t="str">
        <f t="shared" si="3"/>
        <v/>
      </c>
      <c r="L20" s="4" t="str">
        <f t="shared" si="4"/>
        <v/>
      </c>
    </row>
    <row r="21" spans="1:12">
      <c r="A21" s="43" t="s">
        <v>59</v>
      </c>
      <c r="B21" s="29">
        <v>2013</v>
      </c>
      <c r="C21" s="44" t="s">
        <v>60</v>
      </c>
      <c r="D21" s="45">
        <v>342</v>
      </c>
      <c r="E21" s="45" t="s">
        <v>57</v>
      </c>
      <c r="F21" s="45">
        <v>130</v>
      </c>
      <c r="G21" s="45">
        <v>211</v>
      </c>
      <c r="H21" s="46">
        <v>116</v>
      </c>
      <c r="I21" s="127" t="str">
        <f t="shared" si="2"/>
        <v/>
      </c>
      <c r="J21" s="133" t="str">
        <f t="shared" si="3"/>
        <v/>
      </c>
      <c r="L21" s="4" t="str">
        <f t="shared" si="4"/>
        <v/>
      </c>
    </row>
    <row r="22" spans="1:12">
      <c r="A22" s="47" t="s">
        <v>61</v>
      </c>
      <c r="B22" s="29">
        <v>2014</v>
      </c>
      <c r="C22" s="44" t="s">
        <v>62</v>
      </c>
      <c r="D22" s="45">
        <v>360</v>
      </c>
      <c r="E22" s="45" t="s">
        <v>57</v>
      </c>
      <c r="F22" s="45">
        <v>141</v>
      </c>
      <c r="G22" s="45">
        <v>219</v>
      </c>
      <c r="H22" s="46">
        <v>104</v>
      </c>
      <c r="I22" s="127" t="str">
        <f t="shared" si="2"/>
        <v/>
      </c>
      <c r="J22" s="133" t="str">
        <f t="shared" si="3"/>
        <v/>
      </c>
      <c r="L22" s="4" t="str">
        <f t="shared" si="4"/>
        <v/>
      </c>
    </row>
    <row r="23" spans="1:12">
      <c r="A23" s="43" t="s">
        <v>55</v>
      </c>
      <c r="B23" s="29">
        <v>2013</v>
      </c>
      <c r="C23" s="44" t="s">
        <v>53</v>
      </c>
      <c r="D23" s="45">
        <v>8466</v>
      </c>
      <c r="E23" s="45" t="s">
        <v>57</v>
      </c>
      <c r="F23" s="45">
        <v>2944</v>
      </c>
      <c r="G23" s="45">
        <v>5521</v>
      </c>
      <c r="H23" s="46">
        <v>3356</v>
      </c>
      <c r="I23" s="127" t="str">
        <f t="shared" si="2"/>
        <v/>
      </c>
      <c r="J23" s="133" t="str">
        <f t="shared" si="3"/>
        <v/>
      </c>
      <c r="L23" s="4" t="str">
        <f t="shared" si="4"/>
        <v/>
      </c>
    </row>
    <row r="24" spans="1:12">
      <c r="A24" s="43" t="s">
        <v>55</v>
      </c>
      <c r="B24" s="29">
        <v>2014</v>
      </c>
      <c r="C24" s="48" t="s">
        <v>55</v>
      </c>
      <c r="D24" s="45">
        <v>8720</v>
      </c>
      <c r="E24" s="45" t="s">
        <v>57</v>
      </c>
      <c r="F24" s="45">
        <v>3097</v>
      </c>
      <c r="G24" s="45">
        <v>5623</v>
      </c>
      <c r="H24" s="46">
        <v>3015</v>
      </c>
      <c r="I24" s="127">
        <f t="shared" si="2"/>
        <v>8720</v>
      </c>
      <c r="J24" s="133">
        <f t="shared" si="3"/>
        <v>5623</v>
      </c>
      <c r="K24" s="4" t="s">
        <v>17</v>
      </c>
      <c r="L24" s="4" t="str">
        <f t="shared" si="4"/>
        <v>Iron and Steel</v>
      </c>
    </row>
    <row r="25" spans="1:12">
      <c r="A25" s="43" t="s">
        <v>63</v>
      </c>
      <c r="B25" s="29">
        <v>2013</v>
      </c>
      <c r="C25" s="44" t="s">
        <v>60</v>
      </c>
      <c r="D25" s="45">
        <v>1020</v>
      </c>
      <c r="E25" s="45" t="s">
        <v>57</v>
      </c>
      <c r="F25" s="45">
        <v>1019</v>
      </c>
      <c r="G25" s="45">
        <v>1</v>
      </c>
      <c r="H25" s="46">
        <v>0</v>
      </c>
      <c r="I25" s="127" t="str">
        <f t="shared" si="2"/>
        <v/>
      </c>
      <c r="J25" s="133" t="str">
        <f t="shared" si="3"/>
        <v/>
      </c>
      <c r="L25" s="4" t="str">
        <f t="shared" si="4"/>
        <v/>
      </c>
    </row>
    <row r="26" spans="1:12">
      <c r="A26" s="49" t="s">
        <v>64</v>
      </c>
      <c r="B26" s="29">
        <v>2014</v>
      </c>
      <c r="C26" s="44" t="s">
        <v>62</v>
      </c>
      <c r="D26" s="45">
        <v>1095</v>
      </c>
      <c r="E26" s="45" t="s">
        <v>57</v>
      </c>
      <c r="F26" s="45">
        <v>1094</v>
      </c>
      <c r="G26" s="45">
        <v>1</v>
      </c>
      <c r="H26" s="46">
        <v>1</v>
      </c>
      <c r="I26" s="127" t="str">
        <f t="shared" si="2"/>
        <v/>
      </c>
      <c r="J26" s="133" t="str">
        <f t="shared" si="3"/>
        <v/>
      </c>
      <c r="L26" s="4" t="str">
        <f t="shared" si="4"/>
        <v/>
      </c>
    </row>
    <row r="27" spans="1:12">
      <c r="A27" s="23" t="s">
        <v>55</v>
      </c>
      <c r="B27" s="29">
        <v>2013</v>
      </c>
      <c r="C27" s="44" t="s">
        <v>53</v>
      </c>
      <c r="D27" s="45">
        <v>30203</v>
      </c>
      <c r="E27" s="45" t="s">
        <v>57</v>
      </c>
      <c r="F27" s="45">
        <v>30183</v>
      </c>
      <c r="G27" s="45">
        <v>20</v>
      </c>
      <c r="H27" s="46">
        <v>8</v>
      </c>
      <c r="I27" s="127" t="str">
        <f t="shared" si="2"/>
        <v/>
      </c>
      <c r="J27" s="133" t="str">
        <f t="shared" si="3"/>
        <v/>
      </c>
      <c r="L27" s="4" t="str">
        <f t="shared" si="4"/>
        <v/>
      </c>
    </row>
    <row r="28" spans="1:12">
      <c r="A28" s="23" t="s">
        <v>55</v>
      </c>
      <c r="B28" s="29">
        <v>2014</v>
      </c>
      <c r="C28" s="50" t="s">
        <v>55</v>
      </c>
      <c r="D28" s="45">
        <v>32424</v>
      </c>
      <c r="E28" s="45" t="s">
        <v>57</v>
      </c>
      <c r="F28" s="45">
        <v>32399</v>
      </c>
      <c r="G28" s="45">
        <v>25</v>
      </c>
      <c r="H28" s="46">
        <v>17</v>
      </c>
      <c r="I28" s="127">
        <f t="shared" si="2"/>
        <v>32424</v>
      </c>
      <c r="J28" s="133">
        <f t="shared" si="3"/>
        <v>25</v>
      </c>
      <c r="K28" s="4" t="s">
        <v>17</v>
      </c>
      <c r="L28" s="4" t="str">
        <f t="shared" si="4"/>
        <v>Iron and Steel</v>
      </c>
    </row>
    <row r="29" spans="1:12">
      <c r="A29" s="43" t="s">
        <v>65</v>
      </c>
      <c r="B29" s="29">
        <v>2013</v>
      </c>
      <c r="C29" s="44" t="s">
        <v>60</v>
      </c>
      <c r="D29" s="45" t="s">
        <v>57</v>
      </c>
      <c r="E29" s="45" t="s">
        <v>57</v>
      </c>
      <c r="F29" s="45" t="s">
        <v>57</v>
      </c>
      <c r="G29" s="45" t="s">
        <v>57</v>
      </c>
      <c r="H29" s="46" t="s">
        <v>57</v>
      </c>
      <c r="I29" s="127" t="str">
        <f t="shared" si="2"/>
        <v/>
      </c>
      <c r="J29" s="133" t="str">
        <f t="shared" si="3"/>
        <v/>
      </c>
      <c r="L29" s="4" t="str">
        <f t="shared" si="4"/>
        <v/>
      </c>
    </row>
    <row r="30" spans="1:12">
      <c r="A30" s="47" t="s">
        <v>66</v>
      </c>
      <c r="B30" s="29">
        <v>2014</v>
      </c>
      <c r="C30" s="44" t="s">
        <v>62</v>
      </c>
      <c r="D30" s="45" t="s">
        <v>57</v>
      </c>
      <c r="E30" s="45" t="s">
        <v>57</v>
      </c>
      <c r="F30" s="45" t="s">
        <v>57</v>
      </c>
      <c r="G30" s="45" t="s">
        <v>57</v>
      </c>
      <c r="H30" s="46" t="s">
        <v>57</v>
      </c>
      <c r="I30" s="127" t="str">
        <f t="shared" si="2"/>
        <v/>
      </c>
      <c r="J30" s="133" t="str">
        <f t="shared" si="3"/>
        <v/>
      </c>
      <c r="L30" s="4" t="str">
        <f t="shared" si="4"/>
        <v/>
      </c>
    </row>
    <row r="31" spans="1:12">
      <c r="A31" s="43" t="s">
        <v>55</v>
      </c>
      <c r="B31" s="29">
        <v>2013</v>
      </c>
      <c r="C31" s="44" t="s">
        <v>53</v>
      </c>
      <c r="D31" s="45" t="s">
        <v>57</v>
      </c>
      <c r="E31" s="45" t="s">
        <v>57</v>
      </c>
      <c r="F31" s="45" t="s">
        <v>57</v>
      </c>
      <c r="G31" s="45" t="s">
        <v>57</v>
      </c>
      <c r="H31" s="46" t="s">
        <v>57</v>
      </c>
      <c r="I31" s="127" t="str">
        <f t="shared" si="2"/>
        <v/>
      </c>
      <c r="J31" s="133" t="str">
        <f t="shared" si="3"/>
        <v/>
      </c>
      <c r="L31" s="4" t="str">
        <f t="shared" si="4"/>
        <v/>
      </c>
    </row>
    <row r="32" spans="1:12">
      <c r="A32" s="43" t="s">
        <v>55</v>
      </c>
      <c r="B32" s="29">
        <v>2014</v>
      </c>
      <c r="C32" s="48" t="s">
        <v>55</v>
      </c>
      <c r="D32" s="45" t="s">
        <v>57</v>
      </c>
      <c r="E32" s="45" t="s">
        <v>57</v>
      </c>
      <c r="F32" s="45" t="s">
        <v>57</v>
      </c>
      <c r="G32" s="45" t="s">
        <v>57</v>
      </c>
      <c r="H32" s="46" t="s">
        <v>57</v>
      </c>
      <c r="I32" s="127" t="str">
        <f t="shared" si="2"/>
        <v/>
      </c>
      <c r="J32" s="133" t="str">
        <f t="shared" si="3"/>
        <v/>
      </c>
      <c r="L32" s="4" t="str">
        <f t="shared" si="4"/>
        <v/>
      </c>
    </row>
    <row r="33" spans="1:12">
      <c r="A33" s="43" t="s">
        <v>67</v>
      </c>
      <c r="B33" s="29">
        <v>2013</v>
      </c>
      <c r="C33" s="44" t="s">
        <v>60</v>
      </c>
      <c r="D33" s="45" t="s">
        <v>57</v>
      </c>
      <c r="E33" s="45" t="s">
        <v>57</v>
      </c>
      <c r="F33" s="45" t="s">
        <v>57</v>
      </c>
      <c r="G33" s="45" t="s">
        <v>57</v>
      </c>
      <c r="H33" s="46" t="s">
        <v>57</v>
      </c>
      <c r="I33" s="127" t="str">
        <f t="shared" si="2"/>
        <v/>
      </c>
      <c r="J33" s="133" t="str">
        <f t="shared" si="3"/>
        <v/>
      </c>
      <c r="L33" s="4" t="str">
        <f t="shared" si="4"/>
        <v/>
      </c>
    </row>
    <row r="34" spans="1:12">
      <c r="A34" s="47" t="s">
        <v>68</v>
      </c>
      <c r="B34" s="29">
        <v>2014</v>
      </c>
      <c r="C34" s="44" t="s">
        <v>62</v>
      </c>
      <c r="D34" s="45" t="s">
        <v>57</v>
      </c>
      <c r="E34" s="45" t="s">
        <v>57</v>
      </c>
      <c r="F34" s="45" t="s">
        <v>57</v>
      </c>
      <c r="G34" s="45" t="s">
        <v>57</v>
      </c>
      <c r="H34" s="46" t="s">
        <v>57</v>
      </c>
      <c r="I34" s="127" t="str">
        <f t="shared" si="2"/>
        <v/>
      </c>
      <c r="J34" s="133" t="str">
        <f t="shared" si="3"/>
        <v/>
      </c>
      <c r="L34" s="4" t="str">
        <f t="shared" si="4"/>
        <v/>
      </c>
    </row>
    <row r="35" spans="1:12">
      <c r="A35" s="43" t="s">
        <v>55</v>
      </c>
      <c r="B35" s="29">
        <v>2013</v>
      </c>
      <c r="C35" s="44" t="s">
        <v>53</v>
      </c>
      <c r="D35" s="45" t="s">
        <v>57</v>
      </c>
      <c r="E35" s="45" t="s">
        <v>57</v>
      </c>
      <c r="F35" s="45" t="s">
        <v>57</v>
      </c>
      <c r="G35" s="45" t="s">
        <v>57</v>
      </c>
      <c r="H35" s="46" t="s">
        <v>57</v>
      </c>
      <c r="I35" s="127" t="str">
        <f t="shared" si="2"/>
        <v/>
      </c>
      <c r="J35" s="133" t="str">
        <f t="shared" si="3"/>
        <v/>
      </c>
      <c r="L35" s="4" t="str">
        <f t="shared" si="4"/>
        <v/>
      </c>
    </row>
    <row r="36" spans="1:12">
      <c r="A36" s="43" t="s">
        <v>55</v>
      </c>
      <c r="B36" s="29">
        <v>2014</v>
      </c>
      <c r="C36" s="48" t="s">
        <v>55</v>
      </c>
      <c r="D36" s="45" t="s">
        <v>57</v>
      </c>
      <c r="E36" s="45" t="s">
        <v>57</v>
      </c>
      <c r="F36" s="45" t="s">
        <v>57</v>
      </c>
      <c r="G36" s="45" t="s">
        <v>57</v>
      </c>
      <c r="H36" s="46" t="s">
        <v>57</v>
      </c>
      <c r="I36" s="127" t="str">
        <f t="shared" si="2"/>
        <v/>
      </c>
      <c r="J36" s="133" t="str">
        <f t="shared" si="3"/>
        <v/>
      </c>
      <c r="L36" s="4" t="str">
        <f t="shared" si="4"/>
        <v/>
      </c>
    </row>
    <row r="37" spans="1:12">
      <c r="A37" s="43" t="s">
        <v>69</v>
      </c>
      <c r="B37" s="29">
        <v>2013</v>
      </c>
      <c r="C37" s="44" t="s">
        <v>70</v>
      </c>
      <c r="D37" s="45">
        <v>552</v>
      </c>
      <c r="E37" s="45" t="s">
        <v>57</v>
      </c>
      <c r="F37" s="45">
        <v>8</v>
      </c>
      <c r="G37" s="45">
        <v>544</v>
      </c>
      <c r="H37" s="46" t="s">
        <v>57</v>
      </c>
      <c r="I37" s="127" t="str">
        <f t="shared" si="2"/>
        <v/>
      </c>
      <c r="J37" s="133" t="str">
        <f t="shared" si="3"/>
        <v/>
      </c>
      <c r="L37" s="4" t="str">
        <f t="shared" si="4"/>
        <v/>
      </c>
    </row>
    <row r="38" spans="1:12">
      <c r="A38" s="47" t="s">
        <v>71</v>
      </c>
      <c r="B38" s="29">
        <v>2014</v>
      </c>
      <c r="C38" s="44" t="s">
        <v>72</v>
      </c>
      <c r="D38" s="45">
        <v>550</v>
      </c>
      <c r="E38" s="45" t="s">
        <v>57</v>
      </c>
      <c r="F38" s="45">
        <v>8</v>
      </c>
      <c r="G38" s="45">
        <v>542</v>
      </c>
      <c r="H38" s="46" t="s">
        <v>57</v>
      </c>
      <c r="I38" s="127" t="str">
        <f t="shared" si="2"/>
        <v/>
      </c>
      <c r="J38" s="133" t="str">
        <f t="shared" si="3"/>
        <v/>
      </c>
      <c r="L38" s="4" t="str">
        <f t="shared" si="4"/>
        <v/>
      </c>
    </row>
    <row r="39" spans="1:12">
      <c r="A39" s="43" t="s">
        <v>55</v>
      </c>
      <c r="B39" s="29">
        <v>2013</v>
      </c>
      <c r="C39" s="44" t="s">
        <v>53</v>
      </c>
      <c r="D39" s="45">
        <v>19806</v>
      </c>
      <c r="E39" s="45" t="s">
        <v>57</v>
      </c>
      <c r="F39" s="45">
        <v>279</v>
      </c>
      <c r="G39" s="45">
        <v>19526</v>
      </c>
      <c r="H39" s="46" t="s">
        <v>57</v>
      </c>
      <c r="I39" s="127" t="str">
        <f t="shared" si="2"/>
        <v/>
      </c>
      <c r="J39" s="133" t="str">
        <f t="shared" si="3"/>
        <v/>
      </c>
      <c r="L39" s="4" t="str">
        <f t="shared" si="4"/>
        <v/>
      </c>
    </row>
    <row r="40" spans="1:12">
      <c r="A40" s="43" t="s">
        <v>55</v>
      </c>
      <c r="B40" s="29">
        <v>2014</v>
      </c>
      <c r="C40" s="48" t="s">
        <v>55</v>
      </c>
      <c r="D40" s="45">
        <v>19787</v>
      </c>
      <c r="E40" s="45" t="s">
        <v>57</v>
      </c>
      <c r="F40" s="45">
        <v>299</v>
      </c>
      <c r="G40" s="45">
        <v>19489</v>
      </c>
      <c r="H40" s="46" t="s">
        <v>57</v>
      </c>
      <c r="I40" s="127">
        <f t="shared" si="2"/>
        <v>19788</v>
      </c>
      <c r="J40" s="133">
        <f t="shared" si="3"/>
        <v>19489</v>
      </c>
      <c r="K40" s="4" t="s">
        <v>15</v>
      </c>
      <c r="L40" s="4" t="str">
        <f t="shared" si="4"/>
        <v>Iron and Steel</v>
      </c>
    </row>
    <row r="41" spans="1:12">
      <c r="A41" s="43" t="s">
        <v>73</v>
      </c>
      <c r="B41" s="29">
        <v>2013</v>
      </c>
      <c r="C41" s="44" t="s">
        <v>70</v>
      </c>
      <c r="D41" s="45">
        <v>119</v>
      </c>
      <c r="E41" s="45" t="s">
        <v>57</v>
      </c>
      <c r="F41" s="45" t="s">
        <v>57</v>
      </c>
      <c r="G41" s="45">
        <v>119</v>
      </c>
      <c r="H41" s="46" t="s">
        <v>57</v>
      </c>
      <c r="I41" s="127" t="str">
        <f t="shared" si="2"/>
        <v/>
      </c>
      <c r="J41" s="133" t="str">
        <f t="shared" si="3"/>
        <v/>
      </c>
      <c r="L41" s="4" t="str">
        <f t="shared" si="4"/>
        <v/>
      </c>
    </row>
    <row r="42" spans="1:12">
      <c r="A42" s="47" t="s">
        <v>74</v>
      </c>
      <c r="B42" s="29">
        <v>2014</v>
      </c>
      <c r="C42" s="44" t="s">
        <v>72</v>
      </c>
      <c r="D42" s="45">
        <v>122</v>
      </c>
      <c r="E42" s="45" t="s">
        <v>57</v>
      </c>
      <c r="F42" s="45" t="s">
        <v>57</v>
      </c>
      <c r="G42" s="45">
        <v>122</v>
      </c>
      <c r="H42" s="46" t="s">
        <v>57</v>
      </c>
      <c r="I42" s="127" t="str">
        <f t="shared" si="2"/>
        <v/>
      </c>
      <c r="J42" s="133" t="str">
        <f t="shared" si="3"/>
        <v/>
      </c>
      <c r="L42" s="4" t="str">
        <f t="shared" si="4"/>
        <v/>
      </c>
    </row>
    <row r="43" spans="1:12">
      <c r="A43" s="43" t="s">
        <v>55</v>
      </c>
      <c r="B43" s="29">
        <v>2013</v>
      </c>
      <c r="C43" s="44" t="s">
        <v>53</v>
      </c>
      <c r="D43" s="45">
        <v>3346</v>
      </c>
      <c r="E43" s="45" t="s">
        <v>57</v>
      </c>
      <c r="F43" s="45" t="s">
        <v>57</v>
      </c>
      <c r="G43" s="45">
        <v>3346</v>
      </c>
      <c r="H43" s="46" t="s">
        <v>57</v>
      </c>
      <c r="I43" s="127" t="str">
        <f t="shared" si="2"/>
        <v/>
      </c>
      <c r="J43" s="133" t="str">
        <f t="shared" si="3"/>
        <v/>
      </c>
      <c r="L43" s="4" t="str">
        <f t="shared" si="4"/>
        <v/>
      </c>
    </row>
    <row r="44" spans="1:12">
      <c r="A44" s="43" t="s">
        <v>55</v>
      </c>
      <c r="B44" s="29">
        <v>2014</v>
      </c>
      <c r="C44" s="48" t="s">
        <v>55</v>
      </c>
      <c r="D44" s="45">
        <v>3443</v>
      </c>
      <c r="E44" s="45" t="s">
        <v>57</v>
      </c>
      <c r="F44" s="45" t="s">
        <v>57</v>
      </c>
      <c r="G44" s="45">
        <v>3443</v>
      </c>
      <c r="H44" s="46" t="s">
        <v>57</v>
      </c>
      <c r="I44" s="127">
        <f t="shared" si="2"/>
        <v>3443</v>
      </c>
      <c r="J44" s="133">
        <f t="shared" si="3"/>
        <v>3443</v>
      </c>
      <c r="K44" s="4" t="s">
        <v>15</v>
      </c>
      <c r="L44" s="4" t="str">
        <f t="shared" si="4"/>
        <v>Iron and Steel</v>
      </c>
    </row>
    <row r="45" spans="1:12">
      <c r="A45" s="43" t="s">
        <v>75</v>
      </c>
      <c r="B45" s="29">
        <v>2013</v>
      </c>
      <c r="C45" s="44" t="s">
        <v>76</v>
      </c>
      <c r="D45" s="45">
        <v>0</v>
      </c>
      <c r="E45" s="45" t="s">
        <v>57</v>
      </c>
      <c r="F45" s="45" t="s">
        <v>57</v>
      </c>
      <c r="G45" s="45">
        <v>0</v>
      </c>
      <c r="H45" s="46" t="s">
        <v>57</v>
      </c>
      <c r="I45" s="127" t="str">
        <f t="shared" si="2"/>
        <v/>
      </c>
      <c r="J45" s="133" t="str">
        <f t="shared" si="3"/>
        <v/>
      </c>
      <c r="L45" s="4" t="str">
        <f t="shared" si="4"/>
        <v/>
      </c>
    </row>
    <row r="46" spans="1:12">
      <c r="A46" s="47" t="s">
        <v>77</v>
      </c>
      <c r="B46" s="29">
        <v>2014</v>
      </c>
      <c r="C46" s="44" t="s">
        <v>78</v>
      </c>
      <c r="D46" s="45">
        <v>0</v>
      </c>
      <c r="E46" s="45" t="s">
        <v>57</v>
      </c>
      <c r="F46" s="45" t="s">
        <v>57</v>
      </c>
      <c r="G46" s="45">
        <v>0</v>
      </c>
      <c r="H46" s="46" t="s">
        <v>57</v>
      </c>
      <c r="I46" s="127" t="str">
        <f t="shared" si="2"/>
        <v/>
      </c>
      <c r="J46" s="133" t="str">
        <f t="shared" si="3"/>
        <v/>
      </c>
      <c r="L46" s="4" t="str">
        <f t="shared" si="4"/>
        <v/>
      </c>
    </row>
    <row r="47" spans="1:12">
      <c r="A47" s="43" t="s">
        <v>55</v>
      </c>
      <c r="B47" s="29">
        <v>2013</v>
      </c>
      <c r="C47" s="44" t="s">
        <v>53</v>
      </c>
      <c r="D47" s="45">
        <v>2</v>
      </c>
      <c r="E47" s="45" t="s">
        <v>57</v>
      </c>
      <c r="F47" s="45" t="s">
        <v>57</v>
      </c>
      <c r="G47" s="45">
        <v>2</v>
      </c>
      <c r="H47" s="46" t="s">
        <v>57</v>
      </c>
      <c r="I47" s="127" t="str">
        <f t="shared" si="2"/>
        <v/>
      </c>
      <c r="J47" s="133" t="str">
        <f t="shared" si="3"/>
        <v/>
      </c>
      <c r="L47" s="4" t="str">
        <f t="shared" si="4"/>
        <v/>
      </c>
    </row>
    <row r="48" spans="1:12">
      <c r="A48" s="43" t="s">
        <v>55</v>
      </c>
      <c r="B48" s="29">
        <v>2014</v>
      </c>
      <c r="C48" s="48" t="s">
        <v>55</v>
      </c>
      <c r="D48" s="45">
        <v>2</v>
      </c>
      <c r="E48" s="45" t="s">
        <v>57</v>
      </c>
      <c r="F48" s="45" t="s">
        <v>57</v>
      </c>
      <c r="G48" s="45">
        <v>2</v>
      </c>
      <c r="H48" s="46" t="s">
        <v>57</v>
      </c>
      <c r="I48" s="127">
        <f t="shared" si="2"/>
        <v>2</v>
      </c>
      <c r="J48" s="133">
        <f t="shared" si="3"/>
        <v>2</v>
      </c>
      <c r="K48" s="4" t="s">
        <v>20</v>
      </c>
      <c r="L48" s="4" t="str">
        <f t="shared" si="4"/>
        <v>Iron and Steel</v>
      </c>
    </row>
    <row r="49" spans="1:12">
      <c r="A49" s="43" t="s">
        <v>79</v>
      </c>
      <c r="B49" s="29">
        <v>2013</v>
      </c>
      <c r="C49" s="44" t="s">
        <v>53</v>
      </c>
      <c r="D49" s="45" t="s">
        <v>57</v>
      </c>
      <c r="E49" s="45" t="s">
        <v>57</v>
      </c>
      <c r="F49" s="45" t="s">
        <v>57</v>
      </c>
      <c r="G49" s="45" t="s">
        <v>57</v>
      </c>
      <c r="H49" s="46" t="s">
        <v>57</v>
      </c>
      <c r="I49" s="127" t="str">
        <f t="shared" si="2"/>
        <v/>
      </c>
      <c r="J49" s="133" t="str">
        <f t="shared" si="3"/>
        <v/>
      </c>
      <c r="L49" s="4" t="str">
        <f t="shared" si="4"/>
        <v/>
      </c>
    </row>
    <row r="50" spans="1:12">
      <c r="A50" s="43" t="s">
        <v>80</v>
      </c>
      <c r="B50" s="29">
        <v>2014</v>
      </c>
      <c r="C50" s="48" t="s">
        <v>55</v>
      </c>
      <c r="D50" s="45" t="s">
        <v>57</v>
      </c>
      <c r="E50" s="45" t="s">
        <v>57</v>
      </c>
      <c r="F50" s="45" t="s">
        <v>57</v>
      </c>
      <c r="G50" s="45" t="s">
        <v>57</v>
      </c>
      <c r="H50" s="46" t="s">
        <v>57</v>
      </c>
      <c r="I50" s="127" t="str">
        <f t="shared" si="2"/>
        <v/>
      </c>
      <c r="J50" s="133" t="str">
        <f t="shared" si="3"/>
        <v/>
      </c>
      <c r="L50" s="4" t="str">
        <f t="shared" si="4"/>
        <v/>
      </c>
    </row>
    <row r="51" spans="1:12">
      <c r="A51" s="43"/>
      <c r="B51" s="29"/>
      <c r="C51" s="48"/>
      <c r="D51" s="45"/>
      <c r="E51" s="45"/>
      <c r="F51" s="45"/>
      <c r="G51" s="45"/>
      <c r="H51" s="46"/>
      <c r="I51" s="127" t="str">
        <f t="shared" si="2"/>
        <v/>
      </c>
      <c r="J51" s="133" t="str">
        <f t="shared" si="3"/>
        <v/>
      </c>
      <c r="L51" s="4" t="str">
        <f t="shared" si="4"/>
        <v/>
      </c>
    </row>
    <row r="52" spans="1:12">
      <c r="A52" s="43" t="s">
        <v>81</v>
      </c>
      <c r="B52" s="29">
        <v>2013</v>
      </c>
      <c r="C52" s="44" t="s">
        <v>53</v>
      </c>
      <c r="D52" s="45" t="s">
        <v>57</v>
      </c>
      <c r="E52" s="45" t="s">
        <v>57</v>
      </c>
      <c r="F52" s="45" t="s">
        <v>57</v>
      </c>
      <c r="G52" s="45" t="s">
        <v>57</v>
      </c>
      <c r="H52" s="46" t="s">
        <v>57</v>
      </c>
      <c r="I52" s="127" t="str">
        <f t="shared" si="2"/>
        <v/>
      </c>
      <c r="J52" s="133" t="str">
        <f t="shared" si="3"/>
        <v/>
      </c>
      <c r="L52" s="4" t="str">
        <f t="shared" si="4"/>
        <v/>
      </c>
    </row>
    <row r="53" spans="1:12">
      <c r="A53" s="47" t="s">
        <v>82</v>
      </c>
      <c r="B53" s="29">
        <v>2014</v>
      </c>
      <c r="C53" s="48" t="s">
        <v>55</v>
      </c>
      <c r="D53" s="45" t="s">
        <v>57</v>
      </c>
      <c r="E53" s="45" t="s">
        <v>57</v>
      </c>
      <c r="F53" s="45" t="s">
        <v>57</v>
      </c>
      <c r="G53" s="45" t="s">
        <v>57</v>
      </c>
      <c r="H53" s="46" t="s">
        <v>57</v>
      </c>
      <c r="I53" s="127" t="str">
        <f t="shared" si="2"/>
        <v/>
      </c>
      <c r="J53" s="133" t="str">
        <f t="shared" si="3"/>
        <v/>
      </c>
      <c r="L53" s="4" t="str">
        <f t="shared" si="4"/>
        <v/>
      </c>
    </row>
    <row r="54" spans="1:12">
      <c r="A54" s="43"/>
      <c r="B54" s="29"/>
      <c r="C54" s="48"/>
      <c r="D54" s="45"/>
      <c r="E54" s="45"/>
      <c r="F54" s="45"/>
      <c r="G54" s="45"/>
      <c r="H54" s="46"/>
      <c r="I54" s="127" t="str">
        <f t="shared" si="2"/>
        <v/>
      </c>
      <c r="J54" s="133" t="str">
        <f t="shared" si="3"/>
        <v/>
      </c>
      <c r="L54" s="4" t="str">
        <f t="shared" si="4"/>
        <v/>
      </c>
    </row>
    <row r="55" spans="1:12">
      <c r="A55" s="43" t="s">
        <v>83</v>
      </c>
      <c r="B55" s="29">
        <v>2013</v>
      </c>
      <c r="C55" s="44" t="s">
        <v>53</v>
      </c>
      <c r="D55" s="45" t="s">
        <v>57</v>
      </c>
      <c r="E55" s="45" t="s">
        <v>57</v>
      </c>
      <c r="F55" s="45" t="s">
        <v>57</v>
      </c>
      <c r="G55" s="45" t="s">
        <v>57</v>
      </c>
      <c r="H55" s="46" t="s">
        <v>57</v>
      </c>
      <c r="I55" s="127" t="str">
        <f t="shared" si="2"/>
        <v/>
      </c>
      <c r="J55" s="133" t="str">
        <f t="shared" si="3"/>
        <v/>
      </c>
      <c r="L55" s="4" t="str">
        <f t="shared" si="4"/>
        <v/>
      </c>
    </row>
    <row r="56" spans="1:12">
      <c r="A56" s="47" t="s">
        <v>84</v>
      </c>
      <c r="B56" s="29">
        <v>2014</v>
      </c>
      <c r="C56" s="48" t="s">
        <v>55</v>
      </c>
      <c r="D56" s="45" t="s">
        <v>57</v>
      </c>
      <c r="E56" s="45" t="s">
        <v>57</v>
      </c>
      <c r="F56" s="45" t="s">
        <v>57</v>
      </c>
      <c r="G56" s="45" t="s">
        <v>57</v>
      </c>
      <c r="H56" s="46" t="s">
        <v>57</v>
      </c>
      <c r="I56" s="127" t="str">
        <f t="shared" si="2"/>
        <v/>
      </c>
      <c r="J56" s="133" t="str">
        <f t="shared" si="3"/>
        <v/>
      </c>
      <c r="L56" s="4" t="str">
        <f t="shared" si="4"/>
        <v/>
      </c>
    </row>
    <row r="57" spans="1:12">
      <c r="A57" s="43"/>
      <c r="B57" s="29"/>
      <c r="C57" s="48"/>
      <c r="D57" s="45"/>
      <c r="E57" s="45"/>
      <c r="F57" s="45"/>
      <c r="G57" s="45"/>
      <c r="H57" s="46"/>
      <c r="I57" s="127" t="str">
        <f t="shared" si="2"/>
        <v/>
      </c>
      <c r="J57" s="133" t="str">
        <f t="shared" si="3"/>
        <v/>
      </c>
      <c r="L57" s="4" t="str">
        <f t="shared" si="4"/>
        <v/>
      </c>
    </row>
    <row r="58" spans="1:12">
      <c r="A58" s="43" t="s">
        <v>85</v>
      </c>
      <c r="B58" s="29">
        <v>2013</v>
      </c>
      <c r="C58" s="44" t="s">
        <v>53</v>
      </c>
      <c r="D58" s="45" t="s">
        <v>57</v>
      </c>
      <c r="E58" s="45" t="s">
        <v>57</v>
      </c>
      <c r="F58" s="45" t="s">
        <v>57</v>
      </c>
      <c r="G58" s="45" t="s">
        <v>57</v>
      </c>
      <c r="H58" s="46" t="s">
        <v>57</v>
      </c>
      <c r="I58" s="127" t="str">
        <f t="shared" si="2"/>
        <v/>
      </c>
      <c r="J58" s="133" t="str">
        <f t="shared" si="3"/>
        <v/>
      </c>
      <c r="L58" s="4" t="str">
        <f t="shared" si="4"/>
        <v/>
      </c>
    </row>
    <row r="59" spans="1:12">
      <c r="A59" s="43" t="s">
        <v>86</v>
      </c>
      <c r="B59" s="29">
        <v>2014</v>
      </c>
      <c r="C59" s="48" t="s">
        <v>55</v>
      </c>
      <c r="D59" s="45" t="s">
        <v>57</v>
      </c>
      <c r="E59" s="45" t="s">
        <v>57</v>
      </c>
      <c r="F59" s="45" t="s">
        <v>57</v>
      </c>
      <c r="G59" s="45" t="s">
        <v>57</v>
      </c>
      <c r="H59" s="46" t="s">
        <v>57</v>
      </c>
      <c r="I59" s="127" t="str">
        <f t="shared" si="2"/>
        <v/>
      </c>
      <c r="J59" s="133" t="str">
        <f t="shared" si="3"/>
        <v/>
      </c>
      <c r="L59" s="4" t="str">
        <f t="shared" si="4"/>
        <v/>
      </c>
    </row>
    <row r="60" spans="1:12">
      <c r="A60" s="47" t="s">
        <v>87</v>
      </c>
      <c r="B60" s="29"/>
      <c r="C60" s="48"/>
      <c r="D60" s="45"/>
      <c r="E60" s="45"/>
      <c r="F60" s="45"/>
      <c r="G60" s="45"/>
      <c r="H60" s="46"/>
      <c r="I60" s="127" t="str">
        <f t="shared" si="2"/>
        <v/>
      </c>
      <c r="J60" s="133" t="str">
        <f t="shared" si="3"/>
        <v/>
      </c>
      <c r="L60" s="4" t="str">
        <f t="shared" si="4"/>
        <v/>
      </c>
    </row>
    <row r="61" spans="1:12">
      <c r="A61" s="43"/>
      <c r="B61" s="29"/>
      <c r="C61" s="48"/>
      <c r="D61" s="45"/>
      <c r="E61" s="45"/>
      <c r="F61" s="45"/>
      <c r="G61" s="45"/>
      <c r="H61" s="46"/>
      <c r="I61" s="127" t="str">
        <f t="shared" si="2"/>
        <v/>
      </c>
      <c r="J61" s="133" t="str">
        <f t="shared" si="3"/>
        <v/>
      </c>
      <c r="L61" s="4" t="str">
        <f t="shared" si="4"/>
        <v/>
      </c>
    </row>
    <row r="62" spans="1:12">
      <c r="A62" s="43" t="s">
        <v>88</v>
      </c>
      <c r="B62" s="29">
        <v>2013</v>
      </c>
      <c r="C62" s="44" t="s">
        <v>53</v>
      </c>
      <c r="D62" s="45" t="s">
        <v>57</v>
      </c>
      <c r="E62" s="45" t="s">
        <v>57</v>
      </c>
      <c r="F62" s="45" t="s">
        <v>57</v>
      </c>
      <c r="G62" s="45" t="s">
        <v>57</v>
      </c>
      <c r="H62" s="46" t="s">
        <v>57</v>
      </c>
      <c r="I62" s="127" t="str">
        <f t="shared" si="2"/>
        <v/>
      </c>
      <c r="J62" s="133" t="str">
        <f t="shared" si="3"/>
        <v/>
      </c>
      <c r="L62" s="4" t="str">
        <f t="shared" si="4"/>
        <v/>
      </c>
    </row>
    <row r="63" spans="1:12">
      <c r="A63" s="47" t="s">
        <v>89</v>
      </c>
      <c r="B63" s="29">
        <v>2014</v>
      </c>
      <c r="C63" s="48" t="s">
        <v>55</v>
      </c>
      <c r="D63" s="45" t="s">
        <v>57</v>
      </c>
      <c r="E63" s="45" t="s">
        <v>57</v>
      </c>
      <c r="F63" s="45" t="s">
        <v>57</v>
      </c>
      <c r="G63" s="45" t="s">
        <v>57</v>
      </c>
      <c r="H63" s="46" t="s">
        <v>57</v>
      </c>
      <c r="I63" s="127" t="str">
        <f t="shared" si="2"/>
        <v/>
      </c>
      <c r="J63" s="133" t="str">
        <f t="shared" si="3"/>
        <v/>
      </c>
      <c r="L63" s="4" t="str">
        <f t="shared" si="4"/>
        <v/>
      </c>
    </row>
    <row r="64" spans="1:12">
      <c r="A64" s="54" t="s">
        <v>49</v>
      </c>
      <c r="B64" s="55"/>
      <c r="C64" s="56" t="s">
        <v>50</v>
      </c>
      <c r="D64" s="57" t="s">
        <v>51</v>
      </c>
      <c r="E64" s="57" t="s">
        <v>51</v>
      </c>
      <c r="F64" s="57" t="s">
        <v>51</v>
      </c>
      <c r="G64" s="57" t="s">
        <v>51</v>
      </c>
      <c r="H64" s="58" t="s">
        <v>51</v>
      </c>
      <c r="I64" s="127" t="str">
        <f t="shared" si="2"/>
        <v/>
      </c>
      <c r="J64" s="133" t="str">
        <f t="shared" si="3"/>
        <v/>
      </c>
      <c r="L64" s="4" t="str">
        <f t="shared" ref="L64:L112" si="5">IF(K64="","","Iron and Steel")</f>
        <v/>
      </c>
    </row>
    <row r="65" spans="1:12">
      <c r="A65" s="59" t="s">
        <v>90</v>
      </c>
      <c r="B65" s="60">
        <v>2013</v>
      </c>
      <c r="C65" s="61" t="s">
        <v>53</v>
      </c>
      <c r="D65" s="62" t="s">
        <v>57</v>
      </c>
      <c r="E65" s="62" t="s">
        <v>57</v>
      </c>
      <c r="F65" s="62" t="s">
        <v>57</v>
      </c>
      <c r="G65" s="62" t="s">
        <v>57</v>
      </c>
      <c r="H65" s="63" t="s">
        <v>57</v>
      </c>
      <c r="I65" s="127" t="str">
        <f t="shared" si="2"/>
        <v/>
      </c>
      <c r="J65" s="133" t="str">
        <f t="shared" si="3"/>
        <v/>
      </c>
      <c r="L65" s="4" t="str">
        <f t="shared" si="5"/>
        <v/>
      </c>
    </row>
    <row r="66" spans="1:12">
      <c r="A66" s="64" t="s">
        <v>91</v>
      </c>
      <c r="B66" s="60">
        <v>2014</v>
      </c>
      <c r="C66" s="65" t="s">
        <v>55</v>
      </c>
      <c r="D66" s="62" t="s">
        <v>57</v>
      </c>
      <c r="E66" s="62" t="s">
        <v>57</v>
      </c>
      <c r="F66" s="62" t="s">
        <v>57</v>
      </c>
      <c r="G66" s="62" t="s">
        <v>57</v>
      </c>
      <c r="H66" s="63" t="s">
        <v>57</v>
      </c>
      <c r="I66" s="127" t="str">
        <f t="shared" si="2"/>
        <v/>
      </c>
      <c r="J66" s="133" t="str">
        <f t="shared" si="3"/>
        <v/>
      </c>
      <c r="L66" s="4" t="str">
        <f t="shared" si="5"/>
        <v/>
      </c>
    </row>
    <row r="67" spans="1:12">
      <c r="A67" s="59"/>
      <c r="B67" s="60"/>
      <c r="C67" s="65"/>
      <c r="D67" s="62"/>
      <c r="E67" s="62"/>
      <c r="F67" s="62"/>
      <c r="G67" s="62"/>
      <c r="H67" s="63"/>
      <c r="I67" s="127" t="str">
        <f t="shared" si="2"/>
        <v/>
      </c>
      <c r="J67" s="133" t="str">
        <f t="shared" si="3"/>
        <v/>
      </c>
      <c r="L67" s="4" t="str">
        <f t="shared" si="5"/>
        <v/>
      </c>
    </row>
    <row r="68" spans="1:12">
      <c r="A68" s="59" t="s">
        <v>92</v>
      </c>
      <c r="B68" s="60">
        <v>2013</v>
      </c>
      <c r="C68" s="61" t="s">
        <v>53</v>
      </c>
      <c r="D68" s="62" t="s">
        <v>57</v>
      </c>
      <c r="E68" s="62" t="s">
        <v>57</v>
      </c>
      <c r="F68" s="62" t="s">
        <v>57</v>
      </c>
      <c r="G68" s="62" t="s">
        <v>57</v>
      </c>
      <c r="H68" s="63" t="s">
        <v>57</v>
      </c>
      <c r="I68" s="127" t="str">
        <f t="shared" si="2"/>
        <v/>
      </c>
      <c r="J68" s="133" t="str">
        <f t="shared" si="3"/>
        <v/>
      </c>
      <c r="L68" s="4" t="str">
        <f t="shared" si="5"/>
        <v/>
      </c>
    </row>
    <row r="69" spans="1:12">
      <c r="A69" s="64" t="s">
        <v>93</v>
      </c>
      <c r="B69" s="60">
        <v>2014</v>
      </c>
      <c r="C69" s="65" t="s">
        <v>55</v>
      </c>
      <c r="D69" s="62" t="s">
        <v>57</v>
      </c>
      <c r="E69" s="62" t="s">
        <v>57</v>
      </c>
      <c r="F69" s="62" t="s">
        <v>57</v>
      </c>
      <c r="G69" s="62" t="s">
        <v>57</v>
      </c>
      <c r="H69" s="63" t="s">
        <v>57</v>
      </c>
      <c r="I69" s="127" t="str">
        <f t="shared" si="2"/>
        <v/>
      </c>
      <c r="J69" s="133" t="str">
        <f t="shared" si="3"/>
        <v/>
      </c>
      <c r="L69" s="4" t="str">
        <f t="shared" si="5"/>
        <v/>
      </c>
    </row>
    <row r="70" spans="1:12">
      <c r="A70" s="59"/>
      <c r="B70" s="60"/>
      <c r="C70" s="65"/>
      <c r="D70" s="62"/>
      <c r="E70" s="62"/>
      <c r="F70" s="62"/>
      <c r="G70" s="62"/>
      <c r="H70" s="63"/>
      <c r="I70" s="127" t="str">
        <f t="shared" si="2"/>
        <v/>
      </c>
      <c r="J70" s="133" t="str">
        <f t="shared" si="3"/>
        <v/>
      </c>
      <c r="L70" s="4" t="str">
        <f t="shared" si="5"/>
        <v/>
      </c>
    </row>
    <row r="71" spans="1:12">
      <c r="A71" s="59" t="s">
        <v>94</v>
      </c>
      <c r="B71" s="60">
        <v>2013</v>
      </c>
      <c r="C71" s="61" t="s">
        <v>95</v>
      </c>
      <c r="D71" s="62" t="s">
        <v>57</v>
      </c>
      <c r="E71" s="62" t="s">
        <v>57</v>
      </c>
      <c r="F71" s="62" t="s">
        <v>57</v>
      </c>
      <c r="G71" s="62" t="s">
        <v>57</v>
      </c>
      <c r="H71" s="63" t="s">
        <v>57</v>
      </c>
      <c r="I71" s="127" t="str">
        <f t="shared" si="2"/>
        <v/>
      </c>
      <c r="J71" s="133" t="str">
        <f t="shared" si="3"/>
        <v/>
      </c>
      <c r="L71" s="4" t="str">
        <f t="shared" si="5"/>
        <v/>
      </c>
    </row>
    <row r="72" spans="1:12">
      <c r="A72" s="59" t="s">
        <v>96</v>
      </c>
      <c r="B72" s="60">
        <v>2014</v>
      </c>
      <c r="C72" s="61"/>
      <c r="D72" s="62" t="s">
        <v>57</v>
      </c>
      <c r="E72" s="62" t="s">
        <v>57</v>
      </c>
      <c r="F72" s="62" t="s">
        <v>57</v>
      </c>
      <c r="G72" s="62" t="s">
        <v>57</v>
      </c>
      <c r="H72" s="63" t="s">
        <v>57</v>
      </c>
      <c r="I72" s="127" t="str">
        <f t="shared" si="2"/>
        <v/>
      </c>
      <c r="J72" s="133" t="str">
        <f t="shared" si="3"/>
        <v/>
      </c>
      <c r="L72" s="4" t="str">
        <f t="shared" si="5"/>
        <v/>
      </c>
    </row>
    <row r="73" spans="1:12">
      <c r="A73" s="59"/>
      <c r="B73" s="60"/>
      <c r="C73" s="65"/>
      <c r="D73" s="62"/>
      <c r="E73" s="62"/>
      <c r="F73" s="62"/>
      <c r="G73" s="62"/>
      <c r="H73" s="63"/>
      <c r="I73" s="127" t="str">
        <f t="shared" si="2"/>
        <v/>
      </c>
      <c r="J73" s="133" t="str">
        <f t="shared" si="3"/>
        <v/>
      </c>
      <c r="L73" s="4" t="str">
        <f t="shared" si="5"/>
        <v/>
      </c>
    </row>
    <row r="74" spans="1:12">
      <c r="A74" s="66" t="s">
        <v>97</v>
      </c>
      <c r="B74" s="34">
        <v>2013</v>
      </c>
      <c r="C74" s="35" t="s">
        <v>53</v>
      </c>
      <c r="D74" s="36">
        <v>80701</v>
      </c>
      <c r="E74" s="36">
        <v>49165</v>
      </c>
      <c r="F74" s="36">
        <v>58232</v>
      </c>
      <c r="G74" s="36">
        <v>71634</v>
      </c>
      <c r="H74" s="37">
        <v>170</v>
      </c>
      <c r="I74" s="127" t="str">
        <f t="shared" si="2"/>
        <v/>
      </c>
      <c r="J74" s="133" t="str">
        <f t="shared" si="3"/>
        <v/>
      </c>
      <c r="L74" s="4" t="str">
        <f t="shared" si="5"/>
        <v/>
      </c>
    </row>
    <row r="75" spans="1:12">
      <c r="A75" s="67" t="s">
        <v>98</v>
      </c>
      <c r="B75" s="34">
        <v>2014</v>
      </c>
      <c r="C75" s="39" t="s">
        <v>55</v>
      </c>
      <c r="D75" s="36">
        <v>86198</v>
      </c>
      <c r="E75" s="36">
        <v>53483</v>
      </c>
      <c r="F75" s="36">
        <v>66593</v>
      </c>
      <c r="G75" s="36">
        <v>73089</v>
      </c>
      <c r="H75" s="37">
        <v>163</v>
      </c>
      <c r="I75" s="127" t="str">
        <f t="shared" si="2"/>
        <v/>
      </c>
      <c r="J75" s="133" t="str">
        <f t="shared" si="3"/>
        <v/>
      </c>
      <c r="L75" s="4" t="str">
        <f t="shared" si="5"/>
        <v/>
      </c>
    </row>
    <row r="76" spans="1:12">
      <c r="A76" s="67"/>
      <c r="B76" s="60"/>
      <c r="C76" s="68"/>
      <c r="D76" s="62"/>
      <c r="E76" s="62"/>
      <c r="F76" s="62"/>
      <c r="G76" s="62"/>
      <c r="H76" s="63"/>
      <c r="I76" s="127" t="str">
        <f t="shared" si="2"/>
        <v/>
      </c>
      <c r="J76" s="133" t="str">
        <f t="shared" si="3"/>
        <v/>
      </c>
      <c r="L76" s="4" t="str">
        <f t="shared" si="5"/>
        <v/>
      </c>
    </row>
    <row r="77" spans="1:12">
      <c r="A77" s="59" t="s">
        <v>99</v>
      </c>
      <c r="B77" s="60">
        <v>2013</v>
      </c>
      <c r="C77" s="61" t="s">
        <v>60</v>
      </c>
      <c r="D77" s="62">
        <v>0</v>
      </c>
      <c r="E77" s="62" t="s">
        <v>57</v>
      </c>
      <c r="F77" s="62" t="s">
        <v>57</v>
      </c>
      <c r="G77" s="62">
        <v>0</v>
      </c>
      <c r="H77" s="63" t="s">
        <v>57</v>
      </c>
      <c r="I77" s="127" t="str">
        <f t="shared" si="2"/>
        <v/>
      </c>
      <c r="J77" s="133" t="str">
        <f t="shared" si="3"/>
        <v/>
      </c>
      <c r="L77" s="4" t="str">
        <f t="shared" si="5"/>
        <v/>
      </c>
    </row>
    <row r="78" spans="1:12">
      <c r="A78" s="47" t="s">
        <v>100</v>
      </c>
      <c r="B78" s="60">
        <v>2014</v>
      </c>
      <c r="C78" s="44" t="s">
        <v>62</v>
      </c>
      <c r="D78" s="62">
        <v>0</v>
      </c>
      <c r="E78" s="62" t="s">
        <v>57</v>
      </c>
      <c r="F78" s="62" t="s">
        <v>57</v>
      </c>
      <c r="G78" s="62">
        <v>0</v>
      </c>
      <c r="H78" s="63" t="s">
        <v>57</v>
      </c>
      <c r="I78" s="127" t="str">
        <f t="shared" si="2"/>
        <v/>
      </c>
      <c r="J78" s="133" t="str">
        <f t="shared" si="3"/>
        <v/>
      </c>
      <c r="L78" s="4" t="str">
        <f t="shared" si="5"/>
        <v/>
      </c>
    </row>
    <row r="79" spans="1:12">
      <c r="A79" s="59" t="s">
        <v>55</v>
      </c>
      <c r="B79" s="60">
        <v>2013</v>
      </c>
      <c r="C79" s="61" t="s">
        <v>53</v>
      </c>
      <c r="D79" s="62">
        <v>1</v>
      </c>
      <c r="E79" s="62" t="s">
        <v>57</v>
      </c>
      <c r="F79" s="62" t="s">
        <v>57</v>
      </c>
      <c r="G79" s="62">
        <v>1</v>
      </c>
      <c r="H79" s="63" t="s">
        <v>57</v>
      </c>
      <c r="I79" s="127" t="str">
        <f t="shared" ref="I79:I142" si="6">IFERROR(IF(K79="","",IF(F79="–",0,F79)+IF(G79="–",0,G79)),"")</f>
        <v/>
      </c>
      <c r="J79" s="133" t="str">
        <f t="shared" ref="J79:J142" si="7">IF(I79="","",G79-IF(H79="–",0,))</f>
        <v/>
      </c>
      <c r="L79" s="4" t="str">
        <f t="shared" si="5"/>
        <v/>
      </c>
    </row>
    <row r="80" spans="1:12">
      <c r="A80" s="59" t="s">
        <v>55</v>
      </c>
      <c r="B80" s="60">
        <v>2014</v>
      </c>
      <c r="C80" s="65" t="s">
        <v>55</v>
      </c>
      <c r="D80" s="62">
        <v>1</v>
      </c>
      <c r="E80" s="62" t="s">
        <v>57</v>
      </c>
      <c r="F80" s="62" t="s">
        <v>57</v>
      </c>
      <c r="G80" s="62">
        <v>1</v>
      </c>
      <c r="H80" s="63" t="s">
        <v>57</v>
      </c>
      <c r="I80" s="127" t="str">
        <f t="shared" si="6"/>
        <v/>
      </c>
      <c r="J80" s="133" t="str">
        <f t="shared" si="7"/>
        <v/>
      </c>
      <c r="L80" s="4" t="str">
        <f t="shared" si="5"/>
        <v/>
      </c>
    </row>
    <row r="81" spans="1:12">
      <c r="A81" s="59" t="s">
        <v>101</v>
      </c>
      <c r="B81" s="60">
        <v>2013</v>
      </c>
      <c r="C81" s="61" t="s">
        <v>60</v>
      </c>
      <c r="D81" s="62" t="s">
        <v>57</v>
      </c>
      <c r="E81" s="62" t="s">
        <v>57</v>
      </c>
      <c r="F81" s="62" t="s">
        <v>57</v>
      </c>
      <c r="G81" s="62" t="s">
        <v>57</v>
      </c>
      <c r="H81" s="63" t="s">
        <v>57</v>
      </c>
      <c r="I81" s="127" t="str">
        <f t="shared" si="6"/>
        <v/>
      </c>
      <c r="J81" s="133" t="str">
        <f t="shared" si="7"/>
        <v/>
      </c>
      <c r="L81" s="4" t="str">
        <f t="shared" si="5"/>
        <v/>
      </c>
    </row>
    <row r="82" spans="1:12">
      <c r="A82" s="47" t="s">
        <v>102</v>
      </c>
      <c r="B82" s="60">
        <v>2014</v>
      </c>
      <c r="C82" s="44" t="s">
        <v>62</v>
      </c>
      <c r="D82" s="62" t="s">
        <v>57</v>
      </c>
      <c r="E82" s="62" t="s">
        <v>57</v>
      </c>
      <c r="F82" s="62" t="s">
        <v>57</v>
      </c>
      <c r="G82" s="62" t="s">
        <v>57</v>
      </c>
      <c r="H82" s="63" t="s">
        <v>57</v>
      </c>
      <c r="I82" s="127" t="str">
        <f t="shared" si="6"/>
        <v/>
      </c>
      <c r="J82" s="133" t="str">
        <f t="shared" si="7"/>
        <v/>
      </c>
      <c r="L82" s="4" t="str">
        <f t="shared" si="5"/>
        <v/>
      </c>
    </row>
    <row r="83" spans="1:12">
      <c r="A83" s="59" t="s">
        <v>55</v>
      </c>
      <c r="B83" s="60">
        <v>2013</v>
      </c>
      <c r="C83" s="61" t="s">
        <v>53</v>
      </c>
      <c r="D83" s="62" t="s">
        <v>57</v>
      </c>
      <c r="E83" s="62" t="s">
        <v>57</v>
      </c>
      <c r="F83" s="62" t="s">
        <v>57</v>
      </c>
      <c r="G83" s="62" t="s">
        <v>57</v>
      </c>
      <c r="H83" s="63" t="s">
        <v>57</v>
      </c>
      <c r="I83" s="127" t="str">
        <f t="shared" si="6"/>
        <v/>
      </c>
      <c r="J83" s="133" t="str">
        <f t="shared" si="7"/>
        <v/>
      </c>
      <c r="L83" s="4" t="str">
        <f t="shared" si="5"/>
        <v/>
      </c>
    </row>
    <row r="84" spans="1:12">
      <c r="A84" s="59" t="s">
        <v>55</v>
      </c>
      <c r="B84" s="60">
        <v>2014</v>
      </c>
      <c r="C84" s="65" t="s">
        <v>55</v>
      </c>
      <c r="D84" s="62" t="s">
        <v>57</v>
      </c>
      <c r="E84" s="62" t="s">
        <v>57</v>
      </c>
      <c r="F84" s="62" t="s">
        <v>57</v>
      </c>
      <c r="G84" s="62" t="s">
        <v>57</v>
      </c>
      <c r="H84" s="63" t="s">
        <v>57</v>
      </c>
      <c r="I84" s="127" t="str">
        <f t="shared" si="6"/>
        <v/>
      </c>
      <c r="J84" s="133" t="str">
        <f t="shared" si="7"/>
        <v/>
      </c>
      <c r="L84" s="4" t="str">
        <f t="shared" si="5"/>
        <v/>
      </c>
    </row>
    <row r="85" spans="1:12">
      <c r="A85" s="59" t="s">
        <v>103</v>
      </c>
      <c r="B85" s="60">
        <v>2013</v>
      </c>
      <c r="C85" s="61" t="s">
        <v>60</v>
      </c>
      <c r="D85" s="62">
        <v>1886</v>
      </c>
      <c r="E85" s="62">
        <v>605</v>
      </c>
      <c r="F85" s="62">
        <v>1898</v>
      </c>
      <c r="G85" s="62">
        <v>593</v>
      </c>
      <c r="H85" s="63" t="s">
        <v>57</v>
      </c>
      <c r="I85" s="127" t="str">
        <f t="shared" si="6"/>
        <v/>
      </c>
      <c r="J85" s="133" t="str">
        <f t="shared" si="7"/>
        <v/>
      </c>
      <c r="L85" s="4" t="str">
        <f t="shared" si="5"/>
        <v/>
      </c>
    </row>
    <row r="86" spans="1:12">
      <c r="A86" s="59" t="s">
        <v>104</v>
      </c>
      <c r="B86" s="60">
        <v>2014</v>
      </c>
      <c r="C86" s="44" t="s">
        <v>62</v>
      </c>
      <c r="D86" s="62">
        <v>2160</v>
      </c>
      <c r="E86" s="62">
        <v>635</v>
      </c>
      <c r="F86" s="62">
        <v>2227</v>
      </c>
      <c r="G86" s="62">
        <v>568</v>
      </c>
      <c r="H86" s="63" t="s">
        <v>57</v>
      </c>
      <c r="I86" s="127" t="str">
        <f t="shared" si="6"/>
        <v/>
      </c>
      <c r="J86" s="133" t="str">
        <f t="shared" si="7"/>
        <v/>
      </c>
      <c r="L86" s="4" t="str">
        <f t="shared" si="5"/>
        <v/>
      </c>
    </row>
    <row r="87" spans="1:12">
      <c r="A87" s="59" t="s">
        <v>55</v>
      </c>
      <c r="B87" s="60">
        <v>2013</v>
      </c>
      <c r="C87" s="61" t="s">
        <v>53</v>
      </c>
      <c r="D87" s="62">
        <v>52438</v>
      </c>
      <c r="E87" s="62">
        <v>18009</v>
      </c>
      <c r="F87" s="62">
        <v>54099</v>
      </c>
      <c r="G87" s="62">
        <v>16348</v>
      </c>
      <c r="H87" s="63" t="s">
        <v>57</v>
      </c>
      <c r="I87" s="127" t="str">
        <f t="shared" si="6"/>
        <v/>
      </c>
      <c r="J87" s="133" t="str">
        <f t="shared" si="7"/>
        <v/>
      </c>
      <c r="L87" s="4" t="str">
        <f t="shared" si="5"/>
        <v/>
      </c>
    </row>
    <row r="88" spans="1:12">
      <c r="A88" s="59" t="s">
        <v>55</v>
      </c>
      <c r="B88" s="60">
        <v>2014</v>
      </c>
      <c r="C88" s="65" t="s">
        <v>55</v>
      </c>
      <c r="D88" s="62">
        <v>60220</v>
      </c>
      <c r="E88" s="62">
        <v>18905</v>
      </c>
      <c r="F88" s="62">
        <v>63048</v>
      </c>
      <c r="G88" s="62">
        <v>16077</v>
      </c>
      <c r="H88" s="63" t="s">
        <v>57</v>
      </c>
      <c r="I88" s="127">
        <f t="shared" si="6"/>
        <v>79125</v>
      </c>
      <c r="J88" s="133">
        <f t="shared" si="7"/>
        <v>16077</v>
      </c>
      <c r="K88" s="4" t="s">
        <v>17</v>
      </c>
      <c r="L88" s="4" t="str">
        <f t="shared" si="5"/>
        <v>Iron and Steel</v>
      </c>
    </row>
    <row r="89" spans="1:12">
      <c r="A89" s="59" t="s">
        <v>105</v>
      </c>
      <c r="B89" s="60">
        <v>2013</v>
      </c>
      <c r="C89" s="61" t="s">
        <v>60</v>
      </c>
      <c r="D89" s="62">
        <v>2</v>
      </c>
      <c r="E89" s="62" t="s">
        <v>57</v>
      </c>
      <c r="F89" s="62" t="s">
        <v>57</v>
      </c>
      <c r="G89" s="62">
        <v>2</v>
      </c>
      <c r="H89" s="63" t="s">
        <v>57</v>
      </c>
      <c r="I89" s="127" t="str">
        <f t="shared" si="6"/>
        <v/>
      </c>
      <c r="J89" s="133" t="str">
        <f t="shared" si="7"/>
        <v/>
      </c>
      <c r="L89" s="4" t="str">
        <f t="shared" si="5"/>
        <v/>
      </c>
    </row>
    <row r="90" spans="1:12">
      <c r="A90" s="59" t="s">
        <v>106</v>
      </c>
      <c r="B90" s="60">
        <v>2014</v>
      </c>
      <c r="C90" s="44" t="s">
        <v>62</v>
      </c>
      <c r="D90" s="62">
        <v>2</v>
      </c>
      <c r="E90" s="62" t="s">
        <v>57</v>
      </c>
      <c r="F90" s="62" t="s">
        <v>57</v>
      </c>
      <c r="G90" s="62">
        <v>2</v>
      </c>
      <c r="H90" s="63" t="s">
        <v>57</v>
      </c>
      <c r="I90" s="127" t="str">
        <f t="shared" si="6"/>
        <v/>
      </c>
      <c r="J90" s="133" t="str">
        <f t="shared" si="7"/>
        <v/>
      </c>
      <c r="L90" s="4" t="str">
        <f t="shared" si="5"/>
        <v/>
      </c>
    </row>
    <row r="91" spans="1:12">
      <c r="A91" s="59" t="s">
        <v>55</v>
      </c>
      <c r="B91" s="60">
        <v>2013</v>
      </c>
      <c r="C91" s="61" t="s">
        <v>53</v>
      </c>
      <c r="D91" s="62">
        <v>90</v>
      </c>
      <c r="E91" s="62" t="s">
        <v>57</v>
      </c>
      <c r="F91" s="62" t="s">
        <v>57</v>
      </c>
      <c r="G91" s="62">
        <v>90</v>
      </c>
      <c r="H91" s="63" t="s">
        <v>57</v>
      </c>
      <c r="I91" s="127" t="str">
        <f t="shared" si="6"/>
        <v/>
      </c>
      <c r="J91" s="133" t="str">
        <f t="shared" si="7"/>
        <v/>
      </c>
      <c r="L91" s="4" t="str">
        <f t="shared" si="5"/>
        <v/>
      </c>
    </row>
    <row r="92" spans="1:12">
      <c r="A92" s="59"/>
      <c r="B92" s="60">
        <v>2014</v>
      </c>
      <c r="C92" s="61"/>
      <c r="D92" s="62">
        <v>78</v>
      </c>
      <c r="E92" s="62" t="s">
        <v>57</v>
      </c>
      <c r="F92" s="62" t="s">
        <v>57</v>
      </c>
      <c r="G92" s="62">
        <v>78</v>
      </c>
      <c r="H92" s="63" t="s">
        <v>57</v>
      </c>
      <c r="I92" s="127">
        <f t="shared" si="6"/>
        <v>78</v>
      </c>
      <c r="J92" s="133">
        <f t="shared" si="7"/>
        <v>78</v>
      </c>
      <c r="K92" s="4" t="s">
        <v>15</v>
      </c>
      <c r="L92" s="4" t="str">
        <f t="shared" si="5"/>
        <v>Iron and Steel</v>
      </c>
    </row>
    <row r="93" spans="1:12">
      <c r="A93" s="59" t="s">
        <v>107</v>
      </c>
      <c r="B93" s="60">
        <v>2013</v>
      </c>
      <c r="C93" s="61" t="s">
        <v>60</v>
      </c>
      <c r="D93" s="62">
        <v>1</v>
      </c>
      <c r="E93" s="62" t="s">
        <v>57</v>
      </c>
      <c r="F93" s="62" t="s">
        <v>57</v>
      </c>
      <c r="G93" s="62">
        <v>1</v>
      </c>
      <c r="H93" s="63" t="s">
        <v>57</v>
      </c>
      <c r="I93" s="127" t="str">
        <f t="shared" si="6"/>
        <v/>
      </c>
      <c r="J93" s="133" t="str">
        <f t="shared" si="7"/>
        <v/>
      </c>
      <c r="L93" s="4" t="str">
        <f t="shared" si="5"/>
        <v/>
      </c>
    </row>
    <row r="94" spans="1:12">
      <c r="A94" s="59" t="s">
        <v>108</v>
      </c>
      <c r="B94" s="60">
        <v>2014</v>
      </c>
      <c r="C94" s="44" t="s">
        <v>62</v>
      </c>
      <c r="D94" s="62">
        <v>1</v>
      </c>
      <c r="E94" s="62" t="s">
        <v>57</v>
      </c>
      <c r="F94" s="62" t="s">
        <v>57</v>
      </c>
      <c r="G94" s="62">
        <v>1</v>
      </c>
      <c r="H94" s="63" t="s">
        <v>57</v>
      </c>
      <c r="I94" s="127" t="str">
        <f t="shared" si="6"/>
        <v/>
      </c>
      <c r="J94" s="133" t="str">
        <f t="shared" si="7"/>
        <v/>
      </c>
      <c r="L94" s="4" t="str">
        <f t="shared" si="5"/>
        <v/>
      </c>
    </row>
    <row r="95" spans="1:12">
      <c r="A95" s="59" t="s">
        <v>55</v>
      </c>
      <c r="B95" s="60">
        <v>2013</v>
      </c>
      <c r="C95" s="61" t="s">
        <v>53</v>
      </c>
      <c r="D95" s="62">
        <v>30</v>
      </c>
      <c r="E95" s="62" t="s">
        <v>57</v>
      </c>
      <c r="F95" s="62" t="s">
        <v>57</v>
      </c>
      <c r="G95" s="62">
        <v>30</v>
      </c>
      <c r="H95" s="63" t="s">
        <v>57</v>
      </c>
      <c r="I95" s="127" t="str">
        <f t="shared" si="6"/>
        <v/>
      </c>
      <c r="J95" s="133" t="str">
        <f t="shared" si="7"/>
        <v/>
      </c>
      <c r="L95" s="4" t="str">
        <f t="shared" si="5"/>
        <v/>
      </c>
    </row>
    <row r="96" spans="1:12">
      <c r="A96" s="59" t="s">
        <v>55</v>
      </c>
      <c r="B96" s="60">
        <v>2014</v>
      </c>
      <c r="C96" s="65"/>
      <c r="D96" s="62">
        <v>23</v>
      </c>
      <c r="E96" s="62" t="s">
        <v>57</v>
      </c>
      <c r="F96" s="62" t="s">
        <v>57</v>
      </c>
      <c r="G96" s="62">
        <v>23</v>
      </c>
      <c r="H96" s="63" t="s">
        <v>57</v>
      </c>
      <c r="I96" s="127">
        <f t="shared" si="6"/>
        <v>23</v>
      </c>
      <c r="J96" s="133">
        <f t="shared" si="7"/>
        <v>23</v>
      </c>
      <c r="K96" s="4" t="s">
        <v>16</v>
      </c>
      <c r="L96" s="4" t="str">
        <f t="shared" si="5"/>
        <v>Iron and Steel</v>
      </c>
    </row>
    <row r="97" spans="1:12">
      <c r="A97" s="59" t="s">
        <v>109</v>
      </c>
      <c r="B97" s="60">
        <v>2013</v>
      </c>
      <c r="C97" s="61" t="s">
        <v>60</v>
      </c>
      <c r="D97" s="62">
        <v>0</v>
      </c>
      <c r="E97" s="62" t="s">
        <v>57</v>
      </c>
      <c r="F97" s="62" t="s">
        <v>57</v>
      </c>
      <c r="G97" s="62">
        <v>0</v>
      </c>
      <c r="H97" s="63" t="s">
        <v>57</v>
      </c>
      <c r="I97" s="127" t="str">
        <f t="shared" si="6"/>
        <v/>
      </c>
      <c r="J97" s="133" t="str">
        <f t="shared" si="7"/>
        <v/>
      </c>
      <c r="L97" s="4" t="str">
        <f t="shared" si="5"/>
        <v/>
      </c>
    </row>
    <row r="98" spans="1:12">
      <c r="A98" s="69" t="s">
        <v>110</v>
      </c>
      <c r="B98" s="60">
        <v>2014</v>
      </c>
      <c r="C98" s="44" t="s">
        <v>62</v>
      </c>
      <c r="D98" s="62">
        <v>0</v>
      </c>
      <c r="E98" s="62" t="s">
        <v>57</v>
      </c>
      <c r="F98" s="62" t="s">
        <v>57</v>
      </c>
      <c r="G98" s="62">
        <v>0</v>
      </c>
      <c r="H98" s="63" t="s">
        <v>57</v>
      </c>
      <c r="I98" s="127" t="str">
        <f t="shared" si="6"/>
        <v/>
      </c>
      <c r="J98" s="133" t="str">
        <f t="shared" si="7"/>
        <v/>
      </c>
      <c r="L98" s="4" t="str">
        <f t="shared" si="5"/>
        <v/>
      </c>
    </row>
    <row r="99" spans="1:12">
      <c r="A99" s="69" t="s">
        <v>55</v>
      </c>
      <c r="B99" s="60">
        <v>2013</v>
      </c>
      <c r="C99" s="61" t="s">
        <v>53</v>
      </c>
      <c r="D99" s="62">
        <v>0</v>
      </c>
      <c r="E99" s="62" t="s">
        <v>57</v>
      </c>
      <c r="F99" s="62" t="s">
        <v>57</v>
      </c>
      <c r="G99" s="62">
        <v>0</v>
      </c>
      <c r="H99" s="63" t="s">
        <v>57</v>
      </c>
      <c r="I99" s="127" t="str">
        <f t="shared" si="6"/>
        <v/>
      </c>
      <c r="J99" s="133" t="str">
        <f t="shared" si="7"/>
        <v/>
      </c>
      <c r="L99" s="4" t="str">
        <f t="shared" si="5"/>
        <v/>
      </c>
    </row>
    <row r="100" spans="1:12">
      <c r="A100" s="69" t="s">
        <v>55</v>
      </c>
      <c r="B100" s="60">
        <v>2014</v>
      </c>
      <c r="C100" s="70"/>
      <c r="D100" s="62">
        <v>0</v>
      </c>
      <c r="E100" s="62" t="s">
        <v>57</v>
      </c>
      <c r="F100" s="62" t="s">
        <v>57</v>
      </c>
      <c r="G100" s="62">
        <v>0</v>
      </c>
      <c r="H100" s="63" t="s">
        <v>57</v>
      </c>
      <c r="I100" s="127" t="str">
        <f t="shared" si="6"/>
        <v/>
      </c>
      <c r="J100" s="133" t="str">
        <f t="shared" si="7"/>
        <v/>
      </c>
      <c r="L100" s="4" t="str">
        <f t="shared" si="5"/>
        <v/>
      </c>
    </row>
    <row r="101" spans="1:12">
      <c r="A101" s="59" t="s">
        <v>111</v>
      </c>
      <c r="B101" s="60">
        <v>2013</v>
      </c>
      <c r="C101" s="61" t="s">
        <v>60</v>
      </c>
      <c r="D101" s="62" t="s">
        <v>57</v>
      </c>
      <c r="E101" s="62" t="s">
        <v>57</v>
      </c>
      <c r="F101" s="62" t="s">
        <v>57</v>
      </c>
      <c r="G101" s="62" t="s">
        <v>57</v>
      </c>
      <c r="H101" s="63" t="s">
        <v>57</v>
      </c>
      <c r="I101" s="127" t="str">
        <f t="shared" si="6"/>
        <v/>
      </c>
      <c r="J101" s="133" t="str">
        <f t="shared" si="7"/>
        <v/>
      </c>
      <c r="L101" s="4" t="str">
        <f t="shared" si="5"/>
        <v/>
      </c>
    </row>
    <row r="102" spans="1:12">
      <c r="A102" s="71" t="s">
        <v>112</v>
      </c>
      <c r="B102" s="60">
        <v>2014</v>
      </c>
      <c r="C102" s="44" t="s">
        <v>62</v>
      </c>
      <c r="D102" s="62" t="s">
        <v>57</v>
      </c>
      <c r="E102" s="62" t="s">
        <v>57</v>
      </c>
      <c r="F102" s="62" t="s">
        <v>57</v>
      </c>
      <c r="G102" s="62" t="s">
        <v>57</v>
      </c>
      <c r="H102" s="63" t="s">
        <v>57</v>
      </c>
      <c r="I102" s="127" t="str">
        <f t="shared" si="6"/>
        <v/>
      </c>
      <c r="J102" s="133" t="str">
        <f t="shared" si="7"/>
        <v/>
      </c>
      <c r="L102" s="4" t="str">
        <f t="shared" si="5"/>
        <v/>
      </c>
    </row>
    <row r="103" spans="1:12">
      <c r="A103" s="69" t="s">
        <v>55</v>
      </c>
      <c r="B103" s="60">
        <v>2013</v>
      </c>
      <c r="C103" s="61" t="s">
        <v>53</v>
      </c>
      <c r="D103" s="62" t="s">
        <v>57</v>
      </c>
      <c r="E103" s="62" t="s">
        <v>57</v>
      </c>
      <c r="F103" s="62" t="s">
        <v>57</v>
      </c>
      <c r="G103" s="62" t="s">
        <v>57</v>
      </c>
      <c r="H103" s="63" t="s">
        <v>57</v>
      </c>
      <c r="I103" s="127" t="str">
        <f t="shared" si="6"/>
        <v/>
      </c>
      <c r="J103" s="133" t="str">
        <f t="shared" si="7"/>
        <v/>
      </c>
      <c r="L103" s="4" t="str">
        <f t="shared" si="5"/>
        <v/>
      </c>
    </row>
    <row r="104" spans="1:12">
      <c r="A104" s="69" t="s">
        <v>55</v>
      </c>
      <c r="B104" s="60">
        <v>2014</v>
      </c>
      <c r="C104" s="70"/>
      <c r="D104" s="62" t="s">
        <v>57</v>
      </c>
      <c r="E104" s="62" t="s">
        <v>57</v>
      </c>
      <c r="F104" s="62" t="s">
        <v>57</v>
      </c>
      <c r="G104" s="62" t="s">
        <v>57</v>
      </c>
      <c r="H104" s="63" t="s">
        <v>57</v>
      </c>
      <c r="I104" s="127" t="str">
        <f t="shared" si="6"/>
        <v/>
      </c>
      <c r="J104" s="133" t="str">
        <f t="shared" si="7"/>
        <v/>
      </c>
      <c r="L104" s="4" t="str">
        <f t="shared" si="5"/>
        <v/>
      </c>
    </row>
    <row r="105" spans="1:12">
      <c r="A105" s="59" t="s">
        <v>113</v>
      </c>
      <c r="B105" s="60">
        <v>2013</v>
      </c>
      <c r="C105" s="61" t="s">
        <v>60</v>
      </c>
      <c r="D105" s="62">
        <v>11</v>
      </c>
      <c r="E105" s="62" t="s">
        <v>57</v>
      </c>
      <c r="F105" s="62" t="s">
        <v>57</v>
      </c>
      <c r="G105" s="62">
        <v>11</v>
      </c>
      <c r="H105" s="63" t="s">
        <v>57</v>
      </c>
      <c r="I105" s="127" t="str">
        <f t="shared" si="6"/>
        <v/>
      </c>
      <c r="J105" s="133" t="str">
        <f t="shared" si="7"/>
        <v/>
      </c>
      <c r="L105" s="4" t="str">
        <f t="shared" si="5"/>
        <v/>
      </c>
    </row>
    <row r="106" spans="1:12">
      <c r="A106" s="64" t="s">
        <v>114</v>
      </c>
      <c r="B106" s="60">
        <v>2014</v>
      </c>
      <c r="C106" s="44" t="s">
        <v>62</v>
      </c>
      <c r="D106" s="62">
        <v>12</v>
      </c>
      <c r="E106" s="62" t="s">
        <v>57</v>
      </c>
      <c r="F106" s="62" t="s">
        <v>57</v>
      </c>
      <c r="G106" s="62">
        <v>12</v>
      </c>
      <c r="H106" s="63" t="s">
        <v>57</v>
      </c>
      <c r="I106" s="127" t="str">
        <f t="shared" si="6"/>
        <v/>
      </c>
      <c r="J106" s="133" t="str">
        <f t="shared" si="7"/>
        <v/>
      </c>
      <c r="L106" s="4" t="str">
        <f t="shared" si="5"/>
        <v/>
      </c>
    </row>
    <row r="107" spans="1:12">
      <c r="A107" s="59" t="s">
        <v>55</v>
      </c>
      <c r="B107" s="60">
        <v>2013</v>
      </c>
      <c r="C107" s="61" t="s">
        <v>53</v>
      </c>
      <c r="D107" s="62">
        <v>485</v>
      </c>
      <c r="E107" s="62" t="s">
        <v>57</v>
      </c>
      <c r="F107" s="62" t="s">
        <v>57</v>
      </c>
      <c r="G107" s="62">
        <v>485</v>
      </c>
      <c r="H107" s="63" t="s">
        <v>57</v>
      </c>
      <c r="I107" s="127" t="str">
        <f t="shared" si="6"/>
        <v/>
      </c>
      <c r="J107" s="133" t="str">
        <f t="shared" si="7"/>
        <v/>
      </c>
      <c r="L107" s="4" t="str">
        <f t="shared" si="5"/>
        <v/>
      </c>
    </row>
    <row r="108" spans="1:12">
      <c r="A108" s="59" t="s">
        <v>55</v>
      </c>
      <c r="B108" s="60">
        <v>2014</v>
      </c>
      <c r="C108" s="65"/>
      <c r="D108" s="62">
        <v>507</v>
      </c>
      <c r="E108" s="62" t="s">
        <v>57</v>
      </c>
      <c r="F108" s="62" t="s">
        <v>57</v>
      </c>
      <c r="G108" s="62">
        <v>507</v>
      </c>
      <c r="H108" s="63" t="s">
        <v>57</v>
      </c>
      <c r="I108" s="127">
        <f t="shared" si="6"/>
        <v>507</v>
      </c>
      <c r="J108" s="133">
        <f t="shared" si="7"/>
        <v>507</v>
      </c>
      <c r="K108" s="4" t="s">
        <v>16</v>
      </c>
      <c r="L108" s="4" t="str">
        <f t="shared" si="5"/>
        <v>Iron and Steel</v>
      </c>
    </row>
    <row r="109" spans="1:12">
      <c r="A109" s="59" t="s">
        <v>115</v>
      </c>
      <c r="B109" s="60">
        <v>2013</v>
      </c>
      <c r="C109" s="61" t="s">
        <v>60</v>
      </c>
      <c r="D109" s="62" t="s">
        <v>57</v>
      </c>
      <c r="E109" s="62" t="s">
        <v>57</v>
      </c>
      <c r="F109" s="62" t="s">
        <v>57</v>
      </c>
      <c r="G109" s="62" t="s">
        <v>57</v>
      </c>
      <c r="H109" s="63" t="s">
        <v>57</v>
      </c>
      <c r="I109" s="127" t="str">
        <f t="shared" si="6"/>
        <v/>
      </c>
      <c r="J109" s="133" t="str">
        <f t="shared" si="7"/>
        <v/>
      </c>
      <c r="L109" s="4" t="str">
        <f t="shared" si="5"/>
        <v/>
      </c>
    </row>
    <row r="110" spans="1:12">
      <c r="A110" s="64" t="s">
        <v>116</v>
      </c>
      <c r="B110" s="60">
        <v>2014</v>
      </c>
      <c r="C110" s="44" t="s">
        <v>62</v>
      </c>
      <c r="D110" s="62" t="s">
        <v>57</v>
      </c>
      <c r="E110" s="62" t="s">
        <v>57</v>
      </c>
      <c r="F110" s="62" t="s">
        <v>57</v>
      </c>
      <c r="G110" s="62" t="s">
        <v>57</v>
      </c>
      <c r="H110" s="63" t="s">
        <v>57</v>
      </c>
      <c r="I110" s="127" t="str">
        <f t="shared" si="6"/>
        <v/>
      </c>
      <c r="J110" s="133" t="str">
        <f t="shared" si="7"/>
        <v/>
      </c>
      <c r="L110" s="4" t="str">
        <f t="shared" si="5"/>
        <v/>
      </c>
    </row>
    <row r="111" spans="1:12">
      <c r="A111" s="59"/>
      <c r="B111" s="60">
        <v>2013</v>
      </c>
      <c r="C111" s="61" t="s">
        <v>53</v>
      </c>
      <c r="D111" s="62" t="s">
        <v>57</v>
      </c>
      <c r="E111" s="62" t="s">
        <v>57</v>
      </c>
      <c r="F111" s="62" t="s">
        <v>57</v>
      </c>
      <c r="G111" s="62" t="s">
        <v>57</v>
      </c>
      <c r="H111" s="63" t="s">
        <v>57</v>
      </c>
      <c r="I111" s="127" t="str">
        <f t="shared" si="6"/>
        <v/>
      </c>
      <c r="J111" s="133" t="str">
        <f t="shared" si="7"/>
        <v/>
      </c>
      <c r="L111" s="4" t="str">
        <f t="shared" si="5"/>
        <v/>
      </c>
    </row>
    <row r="112" spans="1:12">
      <c r="A112" s="59"/>
      <c r="B112" s="60">
        <v>2014</v>
      </c>
      <c r="C112" s="65"/>
      <c r="D112" s="62" t="s">
        <v>57</v>
      </c>
      <c r="E112" s="62" t="s">
        <v>57</v>
      </c>
      <c r="F112" s="62" t="s">
        <v>57</v>
      </c>
      <c r="G112" s="62" t="s">
        <v>57</v>
      </c>
      <c r="H112" s="63" t="s">
        <v>57</v>
      </c>
      <c r="I112" s="127" t="str">
        <f t="shared" si="6"/>
        <v/>
      </c>
      <c r="J112" s="133" t="str">
        <f t="shared" si="7"/>
        <v/>
      </c>
      <c r="L112" s="4" t="str">
        <f t="shared" si="5"/>
        <v/>
      </c>
    </row>
    <row r="113" spans="1:12">
      <c r="A113" s="54" t="s">
        <v>49</v>
      </c>
      <c r="B113" s="73" t="s">
        <v>117</v>
      </c>
      <c r="C113" s="56" t="s">
        <v>50</v>
      </c>
      <c r="D113" s="74" t="s">
        <v>51</v>
      </c>
      <c r="E113" s="74" t="s">
        <v>51</v>
      </c>
      <c r="F113" s="74" t="s">
        <v>51</v>
      </c>
      <c r="G113" s="75"/>
      <c r="H113" s="76" t="s">
        <v>51</v>
      </c>
      <c r="I113" s="127" t="str">
        <f t="shared" si="6"/>
        <v/>
      </c>
      <c r="J113" s="133" t="str">
        <f t="shared" si="7"/>
        <v/>
      </c>
      <c r="L113" s="4" t="str">
        <f t="shared" ref="L113:L159" si="8">IF(K113="","","Iron and Steel")</f>
        <v/>
      </c>
    </row>
    <row r="114" spans="1:12">
      <c r="A114" s="59" t="s">
        <v>118</v>
      </c>
      <c r="B114" s="60">
        <v>2013</v>
      </c>
      <c r="C114" s="61" t="s">
        <v>60</v>
      </c>
      <c r="D114" s="62">
        <v>2</v>
      </c>
      <c r="E114" s="62" t="s">
        <v>57</v>
      </c>
      <c r="F114" s="62">
        <v>0</v>
      </c>
      <c r="G114" s="62">
        <v>2</v>
      </c>
      <c r="H114" s="63" t="s">
        <v>57</v>
      </c>
      <c r="I114" s="127" t="str">
        <f t="shared" si="6"/>
        <v/>
      </c>
      <c r="J114" s="133" t="str">
        <f t="shared" si="7"/>
        <v/>
      </c>
      <c r="L114" s="4" t="str">
        <f t="shared" si="8"/>
        <v/>
      </c>
    </row>
    <row r="115" spans="1:12">
      <c r="A115" s="64" t="s">
        <v>119</v>
      </c>
      <c r="B115" s="60">
        <v>2014</v>
      </c>
      <c r="C115" s="44" t="s">
        <v>62</v>
      </c>
      <c r="D115" s="62">
        <v>2</v>
      </c>
      <c r="E115" s="62" t="s">
        <v>57</v>
      </c>
      <c r="F115" s="62" t="s">
        <v>57</v>
      </c>
      <c r="G115" s="62">
        <v>2</v>
      </c>
      <c r="H115" s="63" t="s">
        <v>57</v>
      </c>
      <c r="I115" s="127" t="str">
        <f t="shared" si="6"/>
        <v/>
      </c>
      <c r="J115" s="133" t="str">
        <f t="shared" si="7"/>
        <v/>
      </c>
      <c r="L115" s="4" t="str">
        <f t="shared" si="8"/>
        <v/>
      </c>
    </row>
    <row r="116" spans="1:12">
      <c r="A116" s="54"/>
      <c r="B116" s="60">
        <v>2013</v>
      </c>
      <c r="C116" s="61" t="s">
        <v>53</v>
      </c>
      <c r="D116" s="62">
        <v>106</v>
      </c>
      <c r="E116" s="62" t="s">
        <v>57</v>
      </c>
      <c r="F116" s="62">
        <v>0</v>
      </c>
      <c r="G116" s="62">
        <v>106</v>
      </c>
      <c r="H116" s="63" t="s">
        <v>57</v>
      </c>
      <c r="I116" s="127" t="str">
        <f t="shared" si="6"/>
        <v/>
      </c>
      <c r="J116" s="133" t="str">
        <f t="shared" si="7"/>
        <v/>
      </c>
      <c r="L116" s="4" t="str">
        <f t="shared" si="8"/>
        <v/>
      </c>
    </row>
    <row r="117" spans="1:12">
      <c r="A117" s="54"/>
      <c r="B117" s="60">
        <v>2014</v>
      </c>
      <c r="C117" s="65"/>
      <c r="D117" s="62">
        <v>91</v>
      </c>
      <c r="E117" s="62" t="s">
        <v>57</v>
      </c>
      <c r="F117" s="62" t="s">
        <v>57</v>
      </c>
      <c r="G117" s="62">
        <v>91</v>
      </c>
      <c r="H117" s="63" t="s">
        <v>57</v>
      </c>
      <c r="I117" s="127">
        <f t="shared" si="6"/>
        <v>91</v>
      </c>
      <c r="J117" s="133">
        <f t="shared" si="7"/>
        <v>91</v>
      </c>
      <c r="K117" s="4" t="s">
        <v>16</v>
      </c>
      <c r="L117" s="4" t="str">
        <f t="shared" si="8"/>
        <v>Iron and Steel</v>
      </c>
    </row>
    <row r="118" spans="1:12">
      <c r="A118" s="54"/>
      <c r="B118" s="55"/>
      <c r="C118" s="77"/>
      <c r="D118" s="78"/>
      <c r="E118" s="78"/>
      <c r="F118" s="78"/>
      <c r="G118" s="78"/>
      <c r="H118" s="79"/>
      <c r="I118" s="127" t="str">
        <f t="shared" si="6"/>
        <v/>
      </c>
      <c r="J118" s="133" t="str">
        <f t="shared" si="7"/>
        <v/>
      </c>
      <c r="L118" s="4" t="str">
        <f t="shared" si="8"/>
        <v/>
      </c>
    </row>
    <row r="119" spans="1:12">
      <c r="A119" s="59" t="s">
        <v>120</v>
      </c>
      <c r="B119" s="60">
        <v>2013</v>
      </c>
      <c r="C119" s="61" t="s">
        <v>60</v>
      </c>
      <c r="D119" s="62">
        <v>2</v>
      </c>
      <c r="E119" s="62" t="s">
        <v>57</v>
      </c>
      <c r="F119" s="62" t="s">
        <v>57</v>
      </c>
      <c r="G119" s="62">
        <v>2</v>
      </c>
      <c r="H119" s="63" t="s">
        <v>57</v>
      </c>
      <c r="I119" s="127" t="str">
        <f t="shared" si="6"/>
        <v/>
      </c>
      <c r="J119" s="133" t="str">
        <f t="shared" si="7"/>
        <v/>
      </c>
      <c r="L119" s="4" t="str">
        <f t="shared" si="8"/>
        <v/>
      </c>
    </row>
    <row r="120" spans="1:12">
      <c r="A120" s="64" t="s">
        <v>121</v>
      </c>
      <c r="B120" s="60">
        <v>2014</v>
      </c>
      <c r="C120" s="44" t="s">
        <v>62</v>
      </c>
      <c r="D120" s="62">
        <v>2</v>
      </c>
      <c r="E120" s="62" t="s">
        <v>57</v>
      </c>
      <c r="F120" s="62" t="s">
        <v>57</v>
      </c>
      <c r="G120" s="62">
        <v>2</v>
      </c>
      <c r="H120" s="63" t="s">
        <v>57</v>
      </c>
      <c r="I120" s="127" t="str">
        <f t="shared" si="6"/>
        <v/>
      </c>
      <c r="J120" s="133" t="str">
        <f t="shared" si="7"/>
        <v/>
      </c>
      <c r="L120" s="4" t="str">
        <f t="shared" si="8"/>
        <v/>
      </c>
    </row>
    <row r="121" spans="1:12">
      <c r="A121" s="59"/>
      <c r="B121" s="60">
        <v>2013</v>
      </c>
      <c r="C121" s="61" t="s">
        <v>53</v>
      </c>
      <c r="D121" s="62">
        <v>97</v>
      </c>
      <c r="E121" s="62" t="s">
        <v>57</v>
      </c>
      <c r="F121" s="62" t="s">
        <v>57</v>
      </c>
      <c r="G121" s="62">
        <v>97</v>
      </c>
      <c r="H121" s="63" t="s">
        <v>57</v>
      </c>
      <c r="I121" s="127" t="str">
        <f t="shared" si="6"/>
        <v/>
      </c>
      <c r="J121" s="133" t="str">
        <f t="shared" si="7"/>
        <v/>
      </c>
      <c r="L121" s="4" t="str">
        <f t="shared" si="8"/>
        <v/>
      </c>
    </row>
    <row r="122" spans="1:12">
      <c r="A122" s="59"/>
      <c r="B122" s="60">
        <v>2014</v>
      </c>
      <c r="C122" s="65"/>
      <c r="D122" s="62">
        <v>84</v>
      </c>
      <c r="E122" s="62" t="s">
        <v>57</v>
      </c>
      <c r="F122" s="62" t="s">
        <v>57</v>
      </c>
      <c r="G122" s="62">
        <v>84</v>
      </c>
      <c r="H122" s="63" t="s">
        <v>57</v>
      </c>
      <c r="I122" s="127">
        <f t="shared" si="6"/>
        <v>84</v>
      </c>
      <c r="J122" s="133">
        <f t="shared" si="7"/>
        <v>84</v>
      </c>
      <c r="K122" s="4" t="s">
        <v>16</v>
      </c>
      <c r="L122" s="4" t="str">
        <f t="shared" si="8"/>
        <v>Iron and Steel</v>
      </c>
    </row>
    <row r="123" spans="1:12">
      <c r="A123" s="59"/>
      <c r="B123" s="60"/>
      <c r="C123" s="65"/>
      <c r="D123" s="80"/>
      <c r="E123" s="80"/>
      <c r="F123" s="80"/>
      <c r="G123" s="80"/>
      <c r="H123" s="81"/>
      <c r="I123" s="127" t="str">
        <f t="shared" si="6"/>
        <v/>
      </c>
      <c r="J123" s="133" t="str">
        <f t="shared" si="7"/>
        <v/>
      </c>
      <c r="L123" s="4" t="str">
        <f t="shared" si="8"/>
        <v/>
      </c>
    </row>
    <row r="124" spans="1:12">
      <c r="A124" s="59" t="s">
        <v>122</v>
      </c>
      <c r="B124" s="60">
        <v>2013</v>
      </c>
      <c r="C124" s="61" t="s">
        <v>60</v>
      </c>
      <c r="D124" s="62">
        <v>0</v>
      </c>
      <c r="E124" s="62" t="s">
        <v>57</v>
      </c>
      <c r="F124" s="62" t="s">
        <v>57</v>
      </c>
      <c r="G124" s="62">
        <v>0</v>
      </c>
      <c r="H124" s="63" t="s">
        <v>57</v>
      </c>
      <c r="I124" s="127" t="str">
        <f t="shared" si="6"/>
        <v/>
      </c>
      <c r="J124" s="133" t="str">
        <f t="shared" si="7"/>
        <v/>
      </c>
      <c r="L124" s="4" t="str">
        <f t="shared" si="8"/>
        <v/>
      </c>
    </row>
    <row r="125" spans="1:12">
      <c r="A125" s="59" t="s">
        <v>123</v>
      </c>
      <c r="B125" s="60">
        <v>2014</v>
      </c>
      <c r="C125" s="44" t="s">
        <v>62</v>
      </c>
      <c r="D125" s="62" t="s">
        <v>57</v>
      </c>
      <c r="E125" s="62" t="s">
        <v>57</v>
      </c>
      <c r="F125" s="62" t="s">
        <v>57</v>
      </c>
      <c r="G125" s="62" t="s">
        <v>57</v>
      </c>
      <c r="H125" s="63" t="s">
        <v>57</v>
      </c>
      <c r="I125" s="127" t="str">
        <f t="shared" si="6"/>
        <v/>
      </c>
      <c r="J125" s="133" t="str">
        <f t="shared" si="7"/>
        <v/>
      </c>
      <c r="L125" s="4" t="str">
        <f t="shared" si="8"/>
        <v/>
      </c>
    </row>
    <row r="126" spans="1:12">
      <c r="A126" s="59" t="s">
        <v>55</v>
      </c>
      <c r="B126" s="60">
        <v>2013</v>
      </c>
      <c r="C126" s="61" t="s">
        <v>53</v>
      </c>
      <c r="D126" s="62">
        <v>17</v>
      </c>
      <c r="E126" s="62" t="s">
        <v>57</v>
      </c>
      <c r="F126" s="62" t="s">
        <v>57</v>
      </c>
      <c r="G126" s="62">
        <v>17</v>
      </c>
      <c r="H126" s="63" t="s">
        <v>57</v>
      </c>
      <c r="I126" s="127" t="str">
        <f t="shared" si="6"/>
        <v/>
      </c>
      <c r="J126" s="133" t="str">
        <f t="shared" si="7"/>
        <v/>
      </c>
      <c r="L126" s="4" t="str">
        <f t="shared" si="8"/>
        <v/>
      </c>
    </row>
    <row r="127" spans="1:12">
      <c r="A127" s="59" t="s">
        <v>55</v>
      </c>
      <c r="B127" s="60">
        <v>2014</v>
      </c>
      <c r="C127" s="65"/>
      <c r="D127" s="62" t="s">
        <v>57</v>
      </c>
      <c r="E127" s="62" t="s">
        <v>57</v>
      </c>
      <c r="F127" s="62" t="s">
        <v>57</v>
      </c>
      <c r="G127" s="62" t="s">
        <v>57</v>
      </c>
      <c r="H127" s="63" t="s">
        <v>57</v>
      </c>
      <c r="I127" s="127" t="str">
        <f t="shared" si="6"/>
        <v/>
      </c>
      <c r="J127" s="133" t="str">
        <f t="shared" si="7"/>
        <v/>
      </c>
      <c r="L127" s="4" t="str">
        <f t="shared" si="8"/>
        <v/>
      </c>
    </row>
    <row r="128" spans="1:12">
      <c r="A128" s="59" t="s">
        <v>124</v>
      </c>
      <c r="B128" s="60">
        <v>2013</v>
      </c>
      <c r="C128" s="61" t="s">
        <v>53</v>
      </c>
      <c r="D128" s="62">
        <v>-1245</v>
      </c>
      <c r="E128" s="62">
        <v>1417</v>
      </c>
      <c r="F128" s="62" t="s">
        <v>57</v>
      </c>
      <c r="G128" s="62">
        <v>172</v>
      </c>
      <c r="H128" s="63">
        <v>170</v>
      </c>
      <c r="I128" s="127" t="str">
        <f t="shared" si="6"/>
        <v/>
      </c>
      <c r="J128" s="133" t="str">
        <f t="shared" si="7"/>
        <v/>
      </c>
      <c r="L128" s="4" t="str">
        <f t="shared" si="8"/>
        <v/>
      </c>
    </row>
    <row r="129" spans="1:12">
      <c r="A129" s="59" t="s">
        <v>125</v>
      </c>
      <c r="B129" s="60">
        <v>2014</v>
      </c>
      <c r="C129" s="70"/>
      <c r="D129" s="62">
        <v>-1247</v>
      </c>
      <c r="E129" s="62">
        <v>1477</v>
      </c>
      <c r="F129" s="62" t="s">
        <v>57</v>
      </c>
      <c r="G129" s="62">
        <v>230</v>
      </c>
      <c r="H129" s="63">
        <v>163</v>
      </c>
      <c r="I129" s="127">
        <f t="shared" si="6"/>
        <v>230</v>
      </c>
      <c r="J129" s="133">
        <f t="shared" si="7"/>
        <v>230</v>
      </c>
      <c r="K129" s="4" t="s">
        <v>18</v>
      </c>
      <c r="L129" s="4" t="str">
        <f t="shared" si="8"/>
        <v>Iron and Steel</v>
      </c>
    </row>
    <row r="130" spans="1:12">
      <c r="A130" s="59"/>
      <c r="B130" s="60"/>
      <c r="C130" s="70"/>
      <c r="D130" s="62"/>
      <c r="E130" s="62"/>
      <c r="F130" s="62"/>
      <c r="G130" s="62"/>
      <c r="H130" s="63"/>
      <c r="I130" s="127" t="str">
        <f t="shared" si="6"/>
        <v/>
      </c>
      <c r="J130" s="133" t="str">
        <f t="shared" si="7"/>
        <v/>
      </c>
      <c r="L130" s="4" t="str">
        <f t="shared" si="8"/>
        <v/>
      </c>
    </row>
    <row r="131" spans="1:12">
      <c r="A131" s="59" t="s">
        <v>126</v>
      </c>
      <c r="B131" s="60">
        <v>2013</v>
      </c>
      <c r="C131" s="61" t="s">
        <v>60</v>
      </c>
      <c r="D131" s="62" t="s">
        <v>57</v>
      </c>
      <c r="E131" s="62" t="s">
        <v>57</v>
      </c>
      <c r="F131" s="62" t="s">
        <v>57</v>
      </c>
      <c r="G131" s="62" t="s">
        <v>57</v>
      </c>
      <c r="H131" s="63" t="s">
        <v>57</v>
      </c>
      <c r="I131" s="127" t="str">
        <f t="shared" si="6"/>
        <v/>
      </c>
      <c r="J131" s="133" t="str">
        <f t="shared" si="7"/>
        <v/>
      </c>
      <c r="L131" s="4" t="str">
        <f t="shared" si="8"/>
        <v/>
      </c>
    </row>
    <row r="132" spans="1:12">
      <c r="A132" s="69" t="s">
        <v>127</v>
      </c>
      <c r="B132" s="60">
        <v>2014</v>
      </c>
      <c r="C132" s="44" t="s">
        <v>62</v>
      </c>
      <c r="D132" s="62" t="s">
        <v>57</v>
      </c>
      <c r="E132" s="62" t="s">
        <v>57</v>
      </c>
      <c r="F132" s="62" t="s">
        <v>57</v>
      </c>
      <c r="G132" s="62" t="s">
        <v>57</v>
      </c>
      <c r="H132" s="63" t="s">
        <v>57</v>
      </c>
      <c r="I132" s="127" t="str">
        <f t="shared" si="6"/>
        <v/>
      </c>
      <c r="J132" s="133" t="str">
        <f t="shared" si="7"/>
        <v/>
      </c>
      <c r="L132" s="4" t="str">
        <f t="shared" si="8"/>
        <v/>
      </c>
    </row>
    <row r="133" spans="1:12">
      <c r="A133" s="69" t="s">
        <v>55</v>
      </c>
      <c r="B133" s="60">
        <v>2013</v>
      </c>
      <c r="C133" s="61" t="s">
        <v>53</v>
      </c>
      <c r="D133" s="62" t="s">
        <v>57</v>
      </c>
      <c r="E133" s="62" t="s">
        <v>57</v>
      </c>
      <c r="F133" s="62" t="s">
        <v>57</v>
      </c>
      <c r="G133" s="62" t="s">
        <v>57</v>
      </c>
      <c r="H133" s="63" t="s">
        <v>57</v>
      </c>
      <c r="I133" s="127" t="str">
        <f t="shared" si="6"/>
        <v/>
      </c>
      <c r="J133" s="133" t="str">
        <f t="shared" si="7"/>
        <v/>
      </c>
      <c r="L133" s="4" t="str">
        <f t="shared" si="8"/>
        <v/>
      </c>
    </row>
    <row r="134" spans="1:12">
      <c r="A134" s="69" t="s">
        <v>55</v>
      </c>
      <c r="B134" s="60">
        <v>2014</v>
      </c>
      <c r="C134" s="61"/>
      <c r="D134" s="62" t="s">
        <v>57</v>
      </c>
      <c r="E134" s="62" t="s">
        <v>57</v>
      </c>
      <c r="F134" s="62" t="s">
        <v>57</v>
      </c>
      <c r="G134" s="62" t="s">
        <v>57</v>
      </c>
      <c r="H134" s="63" t="s">
        <v>57</v>
      </c>
      <c r="I134" s="127" t="str">
        <f t="shared" si="6"/>
        <v/>
      </c>
      <c r="J134" s="133" t="str">
        <f t="shared" si="7"/>
        <v/>
      </c>
      <c r="L134" s="4" t="str">
        <f t="shared" si="8"/>
        <v/>
      </c>
    </row>
    <row r="135" spans="1:12">
      <c r="A135" s="59" t="s">
        <v>128</v>
      </c>
      <c r="B135" s="60">
        <v>2013</v>
      </c>
      <c r="C135" s="61" t="s">
        <v>129</v>
      </c>
      <c r="D135" s="62">
        <v>399</v>
      </c>
      <c r="E135" s="62">
        <v>295</v>
      </c>
      <c r="F135" s="62">
        <v>65</v>
      </c>
      <c r="G135" s="62">
        <v>629</v>
      </c>
      <c r="H135" s="63" t="s">
        <v>57</v>
      </c>
      <c r="I135" s="127" t="str">
        <f t="shared" si="6"/>
        <v/>
      </c>
      <c r="J135" s="133" t="str">
        <f t="shared" si="7"/>
        <v/>
      </c>
      <c r="L135" s="4" t="str">
        <f t="shared" si="8"/>
        <v/>
      </c>
    </row>
    <row r="136" spans="1:12">
      <c r="A136" s="49" t="s">
        <v>130</v>
      </c>
      <c r="B136" s="60">
        <v>2014</v>
      </c>
      <c r="C136" s="61" t="s">
        <v>131</v>
      </c>
      <c r="D136" s="62">
        <v>429</v>
      </c>
      <c r="E136" s="62">
        <v>309</v>
      </c>
      <c r="F136" s="62">
        <v>52</v>
      </c>
      <c r="G136" s="62">
        <v>686</v>
      </c>
      <c r="H136" s="63" t="s">
        <v>57</v>
      </c>
      <c r="I136" s="127" t="str">
        <f t="shared" si="6"/>
        <v/>
      </c>
      <c r="J136" s="133" t="str">
        <f t="shared" si="7"/>
        <v/>
      </c>
      <c r="L136" s="4" t="str">
        <f t="shared" si="8"/>
        <v/>
      </c>
    </row>
    <row r="137" spans="1:12">
      <c r="A137" s="59" t="s">
        <v>55</v>
      </c>
      <c r="B137" s="60">
        <v>2013</v>
      </c>
      <c r="C137" s="61" t="s">
        <v>53</v>
      </c>
      <c r="D137" s="62">
        <v>6766</v>
      </c>
      <c r="E137" s="62">
        <v>4955</v>
      </c>
      <c r="F137" s="62">
        <v>1093</v>
      </c>
      <c r="G137" s="62">
        <v>10628</v>
      </c>
      <c r="H137" s="63" t="s">
        <v>57</v>
      </c>
      <c r="I137" s="127" t="str">
        <f t="shared" si="6"/>
        <v/>
      </c>
      <c r="J137" s="133" t="str">
        <f t="shared" si="7"/>
        <v/>
      </c>
      <c r="L137" s="4" t="str">
        <f t="shared" si="8"/>
        <v/>
      </c>
    </row>
    <row r="138" spans="1:12">
      <c r="A138" s="59" t="s">
        <v>55</v>
      </c>
      <c r="B138" s="60">
        <v>2014</v>
      </c>
      <c r="C138" s="65"/>
      <c r="D138" s="62">
        <v>7167</v>
      </c>
      <c r="E138" s="62">
        <v>5135</v>
      </c>
      <c r="F138" s="62">
        <v>864</v>
      </c>
      <c r="G138" s="62">
        <v>11438</v>
      </c>
      <c r="H138" s="63" t="s">
        <v>57</v>
      </c>
      <c r="I138" s="127">
        <f t="shared" si="6"/>
        <v>12302</v>
      </c>
      <c r="J138" s="133">
        <f t="shared" si="7"/>
        <v>11438</v>
      </c>
      <c r="K138" s="4" t="s">
        <v>15</v>
      </c>
      <c r="L138" s="4" t="str">
        <f t="shared" si="8"/>
        <v>Iron and Steel</v>
      </c>
    </row>
    <row r="139" spans="1:12">
      <c r="A139" s="59" t="s">
        <v>132</v>
      </c>
      <c r="B139" s="60">
        <v>2013</v>
      </c>
      <c r="C139" s="61" t="s">
        <v>129</v>
      </c>
      <c r="D139" s="62">
        <v>-2546</v>
      </c>
      <c r="E139" s="62">
        <v>6707</v>
      </c>
      <c r="F139" s="62">
        <v>940</v>
      </c>
      <c r="G139" s="62">
        <v>3221</v>
      </c>
      <c r="H139" s="63" t="s">
        <v>57</v>
      </c>
      <c r="I139" s="127" t="str">
        <f t="shared" si="6"/>
        <v/>
      </c>
      <c r="J139" s="133" t="str">
        <f t="shared" si="7"/>
        <v/>
      </c>
      <c r="L139" s="4" t="str">
        <f t="shared" si="8"/>
        <v/>
      </c>
    </row>
    <row r="140" spans="1:12">
      <c r="A140" s="69" t="s">
        <v>133</v>
      </c>
      <c r="B140" s="60">
        <v>2014</v>
      </c>
      <c r="C140" s="61" t="s">
        <v>131</v>
      </c>
      <c r="D140" s="62">
        <v>-3308</v>
      </c>
      <c r="E140" s="62">
        <v>7679</v>
      </c>
      <c r="F140" s="62">
        <v>828</v>
      </c>
      <c r="G140" s="62">
        <v>3543</v>
      </c>
      <c r="H140" s="63" t="s">
        <v>57</v>
      </c>
      <c r="I140" s="127" t="str">
        <f t="shared" si="6"/>
        <v/>
      </c>
      <c r="J140" s="133" t="str">
        <f t="shared" si="7"/>
        <v/>
      </c>
      <c r="L140" s="4" t="str">
        <f t="shared" si="8"/>
        <v/>
      </c>
    </row>
    <row r="141" spans="1:12">
      <c r="A141" s="69" t="s">
        <v>55</v>
      </c>
      <c r="B141" s="60">
        <v>2013</v>
      </c>
      <c r="C141" s="61" t="s">
        <v>53</v>
      </c>
      <c r="D141" s="62">
        <v>-8692</v>
      </c>
      <c r="E141" s="62">
        <v>22530</v>
      </c>
      <c r="F141" s="62">
        <v>3040</v>
      </c>
      <c r="G141" s="62">
        <v>10797</v>
      </c>
      <c r="H141" s="63" t="s">
        <v>57</v>
      </c>
      <c r="I141" s="127" t="str">
        <f t="shared" si="6"/>
        <v/>
      </c>
      <c r="J141" s="133" t="str">
        <f t="shared" si="7"/>
        <v/>
      </c>
      <c r="L141" s="4" t="str">
        <f t="shared" si="8"/>
        <v/>
      </c>
    </row>
    <row r="142" spans="1:12">
      <c r="A142" s="69" t="s">
        <v>55</v>
      </c>
      <c r="B142" s="60">
        <v>2014</v>
      </c>
      <c r="C142" s="70"/>
      <c r="D142" s="62">
        <v>-11258</v>
      </c>
      <c r="E142" s="62">
        <v>25802</v>
      </c>
      <c r="F142" s="62">
        <v>2680</v>
      </c>
      <c r="G142" s="62">
        <v>11863</v>
      </c>
      <c r="H142" s="63" t="s">
        <v>57</v>
      </c>
      <c r="I142" s="127">
        <f t="shared" si="6"/>
        <v>14543</v>
      </c>
      <c r="J142" s="133">
        <f t="shared" si="7"/>
        <v>11863</v>
      </c>
      <c r="K142" s="4" t="s">
        <v>15</v>
      </c>
      <c r="L142" s="4" t="str">
        <f t="shared" si="8"/>
        <v>Iron and Steel</v>
      </c>
    </row>
    <row r="143" spans="1:12">
      <c r="A143" s="59" t="s">
        <v>134</v>
      </c>
      <c r="B143" s="60">
        <v>2013</v>
      </c>
      <c r="C143" s="61" t="s">
        <v>135</v>
      </c>
      <c r="D143" s="62">
        <v>7780</v>
      </c>
      <c r="E143" s="62">
        <v>444</v>
      </c>
      <c r="F143" s="62" t="s">
        <v>57</v>
      </c>
      <c r="G143" s="62">
        <v>8224</v>
      </c>
      <c r="H143" s="63" t="s">
        <v>57</v>
      </c>
      <c r="I143" s="127" t="str">
        <f t="shared" ref="I143:I160" si="9">IFERROR(IF(K143="","",IF(F143="–",0,F143)+IF(G143="–",0,G143)),"")</f>
        <v/>
      </c>
      <c r="J143" s="133" t="str">
        <f t="shared" ref="J143:J160" si="10">IF(I143="","",G143-IF(H143="–",0,))</f>
        <v/>
      </c>
      <c r="L143" s="4" t="str">
        <f t="shared" si="8"/>
        <v/>
      </c>
    </row>
    <row r="144" spans="1:12">
      <c r="A144" s="59" t="s">
        <v>136</v>
      </c>
      <c r="B144" s="60">
        <v>2014</v>
      </c>
      <c r="C144" s="61"/>
      <c r="D144" s="62">
        <v>7849</v>
      </c>
      <c r="E144" s="62">
        <v>422</v>
      </c>
      <c r="F144" s="62" t="s">
        <v>57</v>
      </c>
      <c r="G144" s="62">
        <v>8270</v>
      </c>
      <c r="H144" s="63" t="s">
        <v>57</v>
      </c>
      <c r="I144" s="127" t="str">
        <f t="shared" si="9"/>
        <v/>
      </c>
      <c r="J144" s="133" t="str">
        <f t="shared" si="10"/>
        <v/>
      </c>
      <c r="L144" s="4" t="str">
        <f t="shared" si="8"/>
        <v/>
      </c>
    </row>
    <row r="145" spans="1:12">
      <c r="A145" s="59" t="s">
        <v>55</v>
      </c>
      <c r="B145" s="60">
        <v>2013</v>
      </c>
      <c r="C145" s="61" t="s">
        <v>53</v>
      </c>
      <c r="D145" s="62">
        <v>28007</v>
      </c>
      <c r="E145" s="62">
        <v>1599</v>
      </c>
      <c r="F145" s="62" t="s">
        <v>57</v>
      </c>
      <c r="G145" s="62">
        <v>29606</v>
      </c>
      <c r="H145" s="63" t="s">
        <v>57</v>
      </c>
      <c r="I145" s="127" t="str">
        <f t="shared" si="9"/>
        <v/>
      </c>
      <c r="J145" s="133" t="str">
        <f t="shared" si="10"/>
        <v/>
      </c>
      <c r="L145" s="4" t="str">
        <f t="shared" si="8"/>
        <v/>
      </c>
    </row>
    <row r="146" spans="1:12">
      <c r="A146" s="59" t="s">
        <v>55</v>
      </c>
      <c r="B146" s="60">
        <v>2014</v>
      </c>
      <c r="C146" s="65"/>
      <c r="D146" s="62">
        <v>28255</v>
      </c>
      <c r="E146" s="62">
        <v>1519</v>
      </c>
      <c r="F146" s="62" t="s">
        <v>57</v>
      </c>
      <c r="G146" s="62">
        <v>29773</v>
      </c>
      <c r="H146" s="63" t="s">
        <v>57</v>
      </c>
      <c r="I146" s="127">
        <f t="shared" si="9"/>
        <v>29773</v>
      </c>
      <c r="J146" s="133">
        <f t="shared" si="10"/>
        <v>29773</v>
      </c>
      <c r="K146" s="4" t="s">
        <v>14</v>
      </c>
      <c r="L146" s="4" t="str">
        <f t="shared" si="8"/>
        <v>Iron and Steel</v>
      </c>
    </row>
    <row r="147" spans="1:12">
      <c r="A147" s="59" t="s">
        <v>137</v>
      </c>
      <c r="B147" s="60">
        <v>2013</v>
      </c>
      <c r="C147" s="61" t="s">
        <v>53</v>
      </c>
      <c r="D147" s="62">
        <v>2602</v>
      </c>
      <c r="E147" s="62">
        <v>655</v>
      </c>
      <c r="F147" s="62" t="s">
        <v>57</v>
      </c>
      <c r="G147" s="62">
        <v>3257</v>
      </c>
      <c r="H147" s="63" t="s">
        <v>57</v>
      </c>
      <c r="I147" s="127" t="str">
        <f t="shared" si="9"/>
        <v/>
      </c>
      <c r="J147" s="133" t="str">
        <f t="shared" si="10"/>
        <v/>
      </c>
      <c r="L147" s="4" t="str">
        <f t="shared" si="8"/>
        <v/>
      </c>
    </row>
    <row r="148" spans="1:12">
      <c r="A148" s="47" t="s">
        <v>138</v>
      </c>
      <c r="B148" s="60">
        <v>2014</v>
      </c>
      <c r="C148" s="65"/>
      <c r="D148" s="62">
        <v>2279</v>
      </c>
      <c r="E148" s="62">
        <v>646</v>
      </c>
      <c r="F148" s="62" t="s">
        <v>57</v>
      </c>
      <c r="G148" s="62">
        <v>2925</v>
      </c>
      <c r="H148" s="63" t="s">
        <v>57</v>
      </c>
      <c r="I148" s="127">
        <f t="shared" si="9"/>
        <v>2925</v>
      </c>
      <c r="J148" s="133">
        <f t="shared" si="10"/>
        <v>2925</v>
      </c>
      <c r="K148" s="4" t="s">
        <v>19</v>
      </c>
      <c r="L148" s="4" t="str">
        <f t="shared" si="8"/>
        <v>Iron and Steel</v>
      </c>
    </row>
    <row r="149" spans="1:12">
      <c r="A149" s="59" t="s">
        <v>139</v>
      </c>
      <c r="B149" s="60">
        <v>2013</v>
      </c>
      <c r="C149" s="61" t="s">
        <v>53</v>
      </c>
      <c r="D149" s="62" t="s">
        <v>140</v>
      </c>
      <c r="E149" s="62">
        <v>1</v>
      </c>
      <c r="F149" s="62" t="s">
        <v>140</v>
      </c>
      <c r="G149" s="62" t="s">
        <v>140</v>
      </c>
      <c r="H149" s="63" t="s">
        <v>57</v>
      </c>
      <c r="I149" s="127" t="str">
        <f t="shared" si="9"/>
        <v/>
      </c>
      <c r="J149" s="133" t="str">
        <f t="shared" si="10"/>
        <v/>
      </c>
      <c r="L149" s="4" t="str">
        <f t="shared" si="8"/>
        <v/>
      </c>
    </row>
    <row r="150" spans="1:12">
      <c r="A150" s="64" t="s">
        <v>141</v>
      </c>
      <c r="B150" s="60">
        <v>2014</v>
      </c>
      <c r="C150" s="65"/>
      <c r="D150" s="62" t="s">
        <v>140</v>
      </c>
      <c r="E150" s="62">
        <v>17</v>
      </c>
      <c r="F150" s="62" t="s">
        <v>140</v>
      </c>
      <c r="G150" s="62" t="s">
        <v>140</v>
      </c>
      <c r="H150" s="63" t="s">
        <v>57</v>
      </c>
      <c r="I150" s="127" t="str">
        <f t="shared" si="9"/>
        <v/>
      </c>
      <c r="J150" s="133" t="str">
        <f t="shared" si="10"/>
        <v/>
      </c>
      <c r="L150" s="4" t="str">
        <f t="shared" si="8"/>
        <v/>
      </c>
    </row>
    <row r="151" spans="1:12">
      <c r="A151" s="59"/>
      <c r="B151" s="60"/>
      <c r="C151" s="65"/>
      <c r="D151" s="62"/>
      <c r="E151" s="62"/>
      <c r="F151" s="62"/>
      <c r="G151" s="62"/>
      <c r="H151" s="63"/>
      <c r="I151" s="127" t="str">
        <f t="shared" si="9"/>
        <v/>
      </c>
      <c r="J151" s="133" t="str">
        <f t="shared" si="10"/>
        <v/>
      </c>
      <c r="L151" s="4" t="str">
        <f t="shared" si="8"/>
        <v/>
      </c>
    </row>
    <row r="152" spans="1:12">
      <c r="A152" s="33" t="s">
        <v>142</v>
      </c>
      <c r="B152" s="34">
        <v>2013</v>
      </c>
      <c r="C152" s="35" t="s">
        <v>53</v>
      </c>
      <c r="D152" s="36" t="s">
        <v>57</v>
      </c>
      <c r="E152" s="36">
        <v>6937</v>
      </c>
      <c r="F152" s="36" t="s">
        <v>57</v>
      </c>
      <c r="G152" s="36">
        <v>6937</v>
      </c>
      <c r="H152" s="37" t="s">
        <v>57</v>
      </c>
      <c r="I152" s="127" t="str">
        <f t="shared" si="9"/>
        <v/>
      </c>
      <c r="J152" s="133" t="str">
        <f t="shared" si="10"/>
        <v/>
      </c>
      <c r="L152" s="4" t="str">
        <f t="shared" si="8"/>
        <v/>
      </c>
    </row>
    <row r="153" spans="1:12">
      <c r="A153" s="67" t="s">
        <v>143</v>
      </c>
      <c r="B153" s="34">
        <v>2014</v>
      </c>
      <c r="C153" s="42"/>
      <c r="D153" s="36" t="s">
        <v>57</v>
      </c>
      <c r="E153" s="36">
        <v>7828</v>
      </c>
      <c r="F153" s="36" t="s">
        <v>57</v>
      </c>
      <c r="G153" s="36">
        <v>7828</v>
      </c>
      <c r="H153" s="37" t="s">
        <v>57</v>
      </c>
      <c r="I153" s="127" t="str">
        <f t="shared" si="9"/>
        <v/>
      </c>
      <c r="J153" s="133" t="str">
        <f t="shared" si="10"/>
        <v/>
      </c>
      <c r="L153" s="4" t="str">
        <f t="shared" si="8"/>
        <v/>
      </c>
    </row>
    <row r="154" spans="1:12">
      <c r="A154" s="67"/>
      <c r="B154" s="60"/>
      <c r="C154" s="68"/>
      <c r="D154" s="62"/>
      <c r="E154" s="62"/>
      <c r="F154" s="62"/>
      <c r="G154" s="62"/>
      <c r="H154" s="63"/>
      <c r="I154" s="127" t="str">
        <f t="shared" si="9"/>
        <v/>
      </c>
      <c r="J154" s="133" t="str">
        <f t="shared" si="10"/>
        <v/>
      </c>
      <c r="L154" s="4" t="str">
        <f t="shared" si="8"/>
        <v/>
      </c>
    </row>
    <row r="155" spans="1:12">
      <c r="A155" s="59" t="s">
        <v>144</v>
      </c>
      <c r="B155" s="60">
        <v>2013</v>
      </c>
      <c r="C155" s="61" t="s">
        <v>53</v>
      </c>
      <c r="D155" s="62" t="s">
        <v>57</v>
      </c>
      <c r="E155" s="62">
        <v>1094</v>
      </c>
      <c r="F155" s="62" t="s">
        <v>57</v>
      </c>
      <c r="G155" s="62">
        <v>1094</v>
      </c>
      <c r="H155" s="63" t="s">
        <v>57</v>
      </c>
      <c r="I155" s="127" t="str">
        <f t="shared" si="9"/>
        <v/>
      </c>
      <c r="J155" s="133" t="str">
        <f t="shared" si="10"/>
        <v/>
      </c>
      <c r="L155" s="4" t="str">
        <f t="shared" si="8"/>
        <v/>
      </c>
    </row>
    <row r="156" spans="1:12">
      <c r="A156" s="64" t="s">
        <v>145</v>
      </c>
      <c r="B156" s="60">
        <v>2014</v>
      </c>
      <c r="C156" s="65"/>
      <c r="D156" s="62" t="s">
        <v>57</v>
      </c>
      <c r="E156" s="62">
        <v>1374</v>
      </c>
      <c r="F156" s="62" t="s">
        <v>57</v>
      </c>
      <c r="G156" s="62">
        <v>1374</v>
      </c>
      <c r="H156" s="63" t="s">
        <v>57</v>
      </c>
      <c r="I156" s="127">
        <f t="shared" si="9"/>
        <v>1374</v>
      </c>
      <c r="J156" s="133">
        <f t="shared" si="10"/>
        <v>1374</v>
      </c>
      <c r="K156" s="4" t="s">
        <v>15</v>
      </c>
      <c r="L156" s="4" t="str">
        <f t="shared" si="8"/>
        <v>Iron and Steel</v>
      </c>
    </row>
    <row r="157" spans="1:12">
      <c r="A157" s="59"/>
      <c r="B157" s="60"/>
      <c r="C157" s="65"/>
      <c r="D157" s="62"/>
      <c r="E157" s="62"/>
      <c r="F157" s="62"/>
      <c r="G157" s="62"/>
      <c r="H157" s="63"/>
      <c r="I157" s="127" t="str">
        <f t="shared" si="9"/>
        <v/>
      </c>
      <c r="J157" s="133" t="str">
        <f t="shared" si="10"/>
        <v/>
      </c>
      <c r="L157" s="4" t="str">
        <f t="shared" si="8"/>
        <v/>
      </c>
    </row>
    <row r="158" spans="1:12">
      <c r="A158" s="59" t="s">
        <v>146</v>
      </c>
      <c r="B158" s="60">
        <v>2013</v>
      </c>
      <c r="C158" s="61" t="s">
        <v>53</v>
      </c>
      <c r="D158" s="62" t="s">
        <v>57</v>
      </c>
      <c r="E158" s="62">
        <v>5843</v>
      </c>
      <c r="F158" s="62" t="s">
        <v>57</v>
      </c>
      <c r="G158" s="62">
        <v>5843</v>
      </c>
      <c r="H158" s="63" t="s">
        <v>57</v>
      </c>
      <c r="I158" s="127" t="str">
        <f t="shared" si="9"/>
        <v/>
      </c>
      <c r="J158" s="133" t="str">
        <f t="shared" si="10"/>
        <v/>
      </c>
      <c r="L158" s="4" t="str">
        <f t="shared" si="8"/>
        <v/>
      </c>
    </row>
    <row r="159" spans="1:12">
      <c r="A159" s="82" t="s">
        <v>147</v>
      </c>
      <c r="B159" s="60">
        <v>2014</v>
      </c>
      <c r="C159" s="65"/>
      <c r="D159" s="62" t="s">
        <v>57</v>
      </c>
      <c r="E159" s="62">
        <v>6454</v>
      </c>
      <c r="F159" s="62" t="s">
        <v>57</v>
      </c>
      <c r="G159" s="62">
        <v>6454</v>
      </c>
      <c r="H159" s="63" t="s">
        <v>57</v>
      </c>
      <c r="I159" s="127">
        <f t="shared" si="9"/>
        <v>6454</v>
      </c>
      <c r="J159" s="133">
        <f t="shared" si="10"/>
        <v>6454</v>
      </c>
      <c r="K159" s="4" t="s">
        <v>19</v>
      </c>
      <c r="L159" s="4" t="str">
        <f t="shared" si="8"/>
        <v>Iron and Steel</v>
      </c>
    </row>
    <row r="160" spans="1:12">
      <c r="A160" s="83"/>
      <c r="B160" s="52"/>
      <c r="C160" s="51"/>
      <c r="D160" s="53"/>
      <c r="E160" s="53"/>
      <c r="F160" s="53"/>
      <c r="G160" s="53"/>
      <c r="H160" s="53"/>
      <c r="I160" s="127" t="str">
        <f t="shared" si="9"/>
        <v/>
      </c>
      <c r="J160" s="133" t="str">
        <f t="shared" si="10"/>
        <v/>
      </c>
    </row>
    <row r="161" spans="1:10">
      <c r="A161" s="83"/>
      <c r="B161" s="52"/>
      <c r="C161" s="51"/>
      <c r="D161" s="53"/>
      <c r="E161" s="53"/>
      <c r="F161" s="53"/>
      <c r="G161" s="53"/>
      <c r="H161" s="53"/>
      <c r="I161" s="53"/>
      <c r="J161" s="134"/>
    </row>
    <row r="162" spans="1:10">
      <c r="A162" s="83"/>
      <c r="B162" s="52"/>
      <c r="C162" s="51"/>
      <c r="D162" s="53"/>
      <c r="E162" s="53"/>
      <c r="F162" s="53"/>
      <c r="G162" s="53"/>
      <c r="H162" s="53"/>
      <c r="I162" s="53"/>
      <c r="J162" s="134"/>
    </row>
    <row r="163" spans="1:10">
      <c r="A163" s="83"/>
      <c r="B163" s="52"/>
      <c r="C163" s="51"/>
      <c r="D163" s="84"/>
      <c r="E163" s="84"/>
      <c r="F163" s="84"/>
      <c r="G163" s="84"/>
      <c r="H163" s="84"/>
      <c r="I163" s="53"/>
      <c r="J163" s="134"/>
    </row>
    <row r="164" spans="1:10">
      <c r="A164" s="83"/>
      <c r="B164" s="52"/>
      <c r="C164" s="51"/>
      <c r="D164" s="84"/>
      <c r="E164" s="84"/>
      <c r="F164" s="84"/>
      <c r="G164" s="84"/>
      <c r="H164" s="84"/>
      <c r="I164" s="84"/>
      <c r="J164" s="135"/>
    </row>
    <row r="165" spans="1:10">
      <c r="A165" s="83"/>
      <c r="B165" s="52"/>
      <c r="C165" s="51"/>
      <c r="D165" s="84"/>
      <c r="E165" s="84"/>
      <c r="F165" s="84"/>
      <c r="G165" s="84"/>
      <c r="H165" s="84"/>
      <c r="I165" s="84"/>
      <c r="J165" s="135"/>
    </row>
    <row r="166" spans="1:10">
      <c r="A166" s="83"/>
      <c r="B166" s="52"/>
      <c r="C166" s="51"/>
      <c r="D166" s="84"/>
      <c r="E166" s="84"/>
      <c r="F166" s="84"/>
      <c r="G166" s="84"/>
      <c r="H166" s="84"/>
      <c r="I166" s="84"/>
      <c r="J166" s="135"/>
    </row>
    <row r="167" spans="1:10">
      <c r="D167" s="86"/>
      <c r="E167" s="86"/>
      <c r="F167" s="86"/>
      <c r="G167" s="86"/>
      <c r="H167" s="86"/>
      <c r="I167" s="84"/>
      <c r="J167" s="135"/>
    </row>
    <row r="168" spans="1:10">
      <c r="D168" s="86"/>
      <c r="E168" s="86"/>
      <c r="F168" s="86"/>
      <c r="G168" s="86"/>
      <c r="H168" s="86"/>
      <c r="I168" s="86"/>
      <c r="J168" s="136"/>
    </row>
    <row r="169" spans="1:10">
      <c r="D169" s="86"/>
      <c r="E169" s="86"/>
      <c r="F169" s="86"/>
      <c r="G169" s="86"/>
      <c r="H169" s="86"/>
      <c r="I169" s="86"/>
      <c r="J169" s="136"/>
    </row>
    <row r="170" spans="1:10">
      <c r="D170" s="86"/>
      <c r="E170" s="86"/>
      <c r="F170" s="86"/>
      <c r="G170" s="86"/>
      <c r="H170" s="86"/>
      <c r="I170" s="86"/>
      <c r="J170" s="136"/>
    </row>
    <row r="171" spans="1:10">
      <c r="D171" s="86"/>
      <c r="E171" s="86"/>
      <c r="F171" s="86"/>
      <c r="G171" s="86"/>
      <c r="H171" s="86"/>
      <c r="I171" s="86"/>
      <c r="J171" s="136"/>
    </row>
    <row r="172" spans="1:10">
      <c r="D172" s="86"/>
      <c r="E172" s="86"/>
      <c r="F172" s="86"/>
      <c r="G172" s="86"/>
      <c r="H172" s="86"/>
      <c r="I172" s="86"/>
      <c r="J172" s="136"/>
    </row>
    <row r="173" spans="1:10">
      <c r="D173" s="86"/>
      <c r="E173" s="86"/>
      <c r="F173" s="86"/>
      <c r="G173" s="86"/>
      <c r="H173" s="86"/>
      <c r="I173" s="86"/>
      <c r="J173" s="136"/>
    </row>
    <row r="174" spans="1:10">
      <c r="D174" s="86"/>
      <c r="E174" s="86"/>
      <c r="F174" s="86"/>
      <c r="G174" s="86"/>
      <c r="H174" s="86"/>
      <c r="I174" s="86"/>
      <c r="J174" s="136"/>
    </row>
    <row r="175" spans="1:10">
      <c r="D175" s="86"/>
      <c r="E175" s="86"/>
      <c r="F175" s="86"/>
      <c r="G175" s="86"/>
      <c r="H175" s="86"/>
      <c r="I175" s="86"/>
      <c r="J175" s="136"/>
    </row>
    <row r="176" spans="1:10">
      <c r="D176" s="86"/>
      <c r="E176" s="86"/>
      <c r="F176" s="86"/>
      <c r="G176" s="86"/>
      <c r="H176" s="86"/>
      <c r="I176" s="86"/>
      <c r="J176" s="136"/>
    </row>
    <row r="177" spans="4:10">
      <c r="D177" s="86"/>
      <c r="E177" s="86"/>
      <c r="F177" s="86"/>
      <c r="G177" s="86"/>
      <c r="H177" s="86"/>
      <c r="I177" s="86"/>
      <c r="J177" s="136"/>
    </row>
    <row r="178" spans="4:10">
      <c r="D178" s="86"/>
      <c r="E178" s="86"/>
      <c r="F178" s="86"/>
      <c r="G178" s="86"/>
      <c r="H178" s="86"/>
      <c r="I178" s="86"/>
      <c r="J178" s="136"/>
    </row>
    <row r="179" spans="4:10">
      <c r="D179" s="86"/>
      <c r="E179" s="86"/>
      <c r="F179" s="86"/>
      <c r="G179" s="86"/>
      <c r="H179" s="86"/>
      <c r="I179" s="86"/>
      <c r="J179" s="136"/>
    </row>
    <row r="180" spans="4:10">
      <c r="D180" s="86"/>
      <c r="E180" s="86"/>
      <c r="F180" s="86"/>
      <c r="G180" s="86"/>
      <c r="H180" s="86"/>
      <c r="I180" s="86"/>
      <c r="J180" s="136"/>
    </row>
    <row r="181" spans="4:10">
      <c r="D181" s="86"/>
      <c r="E181" s="86"/>
      <c r="F181" s="86"/>
      <c r="G181" s="86"/>
      <c r="H181" s="86"/>
      <c r="I181" s="86"/>
      <c r="J181" s="136"/>
    </row>
    <row r="182" spans="4:10">
      <c r="D182" s="86"/>
      <c r="E182" s="86"/>
      <c r="F182" s="86"/>
      <c r="G182" s="86"/>
      <c r="H182" s="86"/>
      <c r="I182" s="86"/>
      <c r="J182" s="136"/>
    </row>
    <row r="183" spans="4:10">
      <c r="D183" s="86"/>
      <c r="E183" s="86"/>
      <c r="F183" s="86"/>
      <c r="G183" s="86"/>
      <c r="H183" s="86"/>
      <c r="I183" s="86"/>
      <c r="J183" s="136"/>
    </row>
    <row r="184" spans="4:10">
      <c r="D184" s="86"/>
      <c r="E184" s="86"/>
      <c r="F184" s="86"/>
      <c r="G184" s="86"/>
      <c r="H184" s="86"/>
      <c r="I184" s="86"/>
      <c r="J184" s="136"/>
    </row>
    <row r="185" spans="4:10">
      <c r="I185" s="86"/>
      <c r="J185" s="136"/>
    </row>
  </sheetData>
  <mergeCells count="16">
    <mergeCell ref="G5:G8"/>
    <mergeCell ref="H5:H8"/>
    <mergeCell ref="A10:A13"/>
    <mergeCell ref="B10:B13"/>
    <mergeCell ref="C10:C13"/>
    <mergeCell ref="D10:D13"/>
    <mergeCell ref="E10:E13"/>
    <mergeCell ref="F10:F13"/>
    <mergeCell ref="G10:G13"/>
    <mergeCell ref="H10:H13"/>
    <mergeCell ref="A5:A8"/>
    <mergeCell ref="B5:B8"/>
    <mergeCell ref="C5:C8"/>
    <mergeCell ref="D5:D8"/>
    <mergeCell ref="E5:E8"/>
    <mergeCell ref="F5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0"/>
  <sheetViews>
    <sheetView workbookViewId="0">
      <selection activeCell="L1" sqref="L1"/>
    </sheetView>
  </sheetViews>
  <sheetFormatPr defaultRowHeight="15"/>
  <cols>
    <col min="1" max="1" width="26.85546875" style="72" customWidth="1"/>
    <col min="2" max="2" width="4.85546875" style="16" customWidth="1"/>
    <col min="3" max="3" width="7.42578125" style="72" customWidth="1"/>
    <col min="4" max="4" width="9.5703125" style="72" customWidth="1"/>
    <col min="5" max="5" width="9.85546875" style="72" customWidth="1"/>
    <col min="6" max="7" width="9.140625" style="72" customWidth="1"/>
    <col min="8" max="9" width="9.7109375" style="72" customWidth="1"/>
    <col min="10" max="10" width="9.7109375" style="137" customWidth="1"/>
    <col min="11" max="11" width="18.5703125" style="4" bestFit="1" customWidth="1"/>
    <col min="12" max="12" width="19.42578125" style="4" bestFit="1" customWidth="1"/>
    <col min="15" max="15" width="16.85546875" bestFit="1" customWidth="1"/>
    <col min="16" max="16" width="21.85546875" customWidth="1"/>
    <col min="17" max="17" width="23.85546875" customWidth="1"/>
    <col min="18" max="18" width="40.28515625" bestFit="1" customWidth="1"/>
    <col min="19" max="19" width="39.7109375" bestFit="1" customWidth="1"/>
  </cols>
  <sheetData>
    <row r="1" spans="1:19">
      <c r="A1" s="10">
        <v>100</v>
      </c>
      <c r="B1" s="11" t="s">
        <v>31</v>
      </c>
      <c r="C1" s="12"/>
      <c r="D1" s="13"/>
      <c r="E1" s="13"/>
      <c r="F1" s="13"/>
      <c r="G1" s="13"/>
      <c r="H1" s="14"/>
      <c r="I1" s="14"/>
      <c r="J1" s="128"/>
    </row>
    <row r="2" spans="1:19">
      <c r="A2" s="12"/>
      <c r="B2" s="11"/>
      <c r="C2" s="12"/>
      <c r="D2" s="13"/>
      <c r="E2" s="13"/>
      <c r="F2" s="13"/>
      <c r="G2" s="13"/>
      <c r="H2" s="13"/>
      <c r="I2" s="13"/>
      <c r="J2" s="129"/>
    </row>
    <row r="3" spans="1:19">
      <c r="A3" s="15" t="s">
        <v>235</v>
      </c>
      <c r="C3" s="17"/>
      <c r="D3" s="18"/>
      <c r="E3" s="13"/>
      <c r="F3" s="13"/>
      <c r="G3" s="13"/>
      <c r="H3" s="13"/>
      <c r="I3" s="13"/>
      <c r="J3" s="129"/>
    </row>
    <row r="4" spans="1:19">
      <c r="A4" s="21" t="s">
        <v>236</v>
      </c>
      <c r="B4" s="22"/>
      <c r="C4" s="12"/>
      <c r="D4" s="13"/>
      <c r="E4" s="13"/>
      <c r="F4" s="13"/>
      <c r="G4" s="13"/>
      <c r="H4" s="13"/>
      <c r="I4" s="13"/>
      <c r="J4" s="129"/>
    </row>
    <row r="5" spans="1:19">
      <c r="A5" s="170" t="s">
        <v>34</v>
      </c>
      <c r="B5" s="171" t="s">
        <v>35</v>
      </c>
      <c r="C5" s="173" t="s">
        <v>36</v>
      </c>
      <c r="D5" s="155" t="s">
        <v>37</v>
      </c>
      <c r="E5" s="155" t="s">
        <v>38</v>
      </c>
      <c r="F5" s="155" t="s">
        <v>39</v>
      </c>
      <c r="G5" s="155" t="s">
        <v>40</v>
      </c>
      <c r="H5" s="157" t="s">
        <v>41</v>
      </c>
      <c r="I5" s="13"/>
      <c r="J5" s="129"/>
      <c r="O5" s="4"/>
      <c r="P5" s="4"/>
      <c r="Q5" s="4"/>
      <c r="R5" s="4"/>
      <c r="S5" s="4"/>
    </row>
    <row r="6" spans="1:19">
      <c r="A6" s="159"/>
      <c r="B6" s="172"/>
      <c r="C6" s="174"/>
      <c r="D6" s="156"/>
      <c r="E6" s="156"/>
      <c r="F6" s="156"/>
      <c r="G6" s="156"/>
      <c r="H6" s="158"/>
      <c r="I6" s="124"/>
      <c r="J6" s="130"/>
      <c r="O6" s="4"/>
      <c r="P6" s="4"/>
      <c r="Q6" s="9"/>
      <c r="R6" s="9"/>
      <c r="S6" s="9"/>
    </row>
    <row r="7" spans="1:19">
      <c r="A7" s="159"/>
      <c r="B7" s="172"/>
      <c r="C7" s="174"/>
      <c r="D7" s="156"/>
      <c r="E7" s="156"/>
      <c r="F7" s="156"/>
      <c r="G7" s="156"/>
      <c r="H7" s="158"/>
      <c r="I7" s="125"/>
      <c r="J7" s="131"/>
      <c r="O7" s="4"/>
      <c r="P7" s="4"/>
      <c r="Q7" s="9"/>
      <c r="R7" s="9"/>
      <c r="S7" s="9"/>
    </row>
    <row r="8" spans="1:19">
      <c r="A8" s="159"/>
      <c r="B8" s="172"/>
      <c r="C8" s="174"/>
      <c r="D8" s="156"/>
      <c r="E8" s="156"/>
      <c r="F8" s="156"/>
      <c r="G8" s="156"/>
      <c r="H8" s="158"/>
      <c r="I8" s="125"/>
      <c r="J8" s="131"/>
      <c r="O8" s="4"/>
      <c r="P8" s="4"/>
      <c r="Q8" s="9"/>
      <c r="R8" s="9"/>
      <c r="S8" s="9"/>
    </row>
    <row r="9" spans="1:19" ht="14.45" customHeight="1">
      <c r="A9" s="23"/>
      <c r="B9" s="24"/>
      <c r="C9" s="25"/>
      <c r="D9" s="26"/>
      <c r="E9" s="26"/>
      <c r="F9" s="26"/>
      <c r="G9" s="26"/>
      <c r="H9" s="27"/>
      <c r="I9" s="125"/>
      <c r="J9" s="131"/>
      <c r="O9" s="4"/>
      <c r="P9" s="4"/>
      <c r="Q9" s="9"/>
      <c r="R9" s="9"/>
      <c r="S9" s="9"/>
    </row>
    <row r="10" spans="1:19" ht="60">
      <c r="A10" s="159" t="s">
        <v>42</v>
      </c>
      <c r="B10" s="160" t="s">
        <v>0</v>
      </c>
      <c r="C10" s="162" t="s">
        <v>43</v>
      </c>
      <c r="D10" s="164" t="s">
        <v>44</v>
      </c>
      <c r="E10" s="164" t="s">
        <v>45</v>
      </c>
      <c r="F10" s="164" t="s">
        <v>46</v>
      </c>
      <c r="G10" s="166" t="s">
        <v>47</v>
      </c>
      <c r="H10" s="168" t="s">
        <v>48</v>
      </c>
      <c r="I10" s="126" t="s">
        <v>231</v>
      </c>
      <c r="J10" s="132" t="s">
        <v>232</v>
      </c>
      <c r="K10" s="87" t="s">
        <v>182</v>
      </c>
      <c r="L10" s="87" t="s">
        <v>12</v>
      </c>
      <c r="O10" s="4"/>
      <c r="P10" s="4"/>
      <c r="Q10" s="9"/>
      <c r="R10" s="9"/>
      <c r="S10" s="9"/>
    </row>
    <row r="11" spans="1:19">
      <c r="A11" s="159"/>
      <c r="B11" s="160"/>
      <c r="C11" s="162"/>
      <c r="D11" s="164"/>
      <c r="E11" s="164"/>
      <c r="F11" s="164"/>
      <c r="G11" s="166"/>
      <c r="H11" s="168"/>
      <c r="O11" s="4"/>
      <c r="P11" s="4"/>
      <c r="Q11" s="9"/>
      <c r="R11" s="9"/>
      <c r="S11" s="9"/>
    </row>
    <row r="12" spans="1:19">
      <c r="A12" s="159"/>
      <c r="B12" s="160"/>
      <c r="C12" s="162"/>
      <c r="D12" s="164"/>
      <c r="E12" s="164"/>
      <c r="F12" s="164"/>
      <c r="G12" s="166"/>
      <c r="H12" s="168"/>
      <c r="I12" s="126"/>
      <c r="J12" s="133"/>
    </row>
    <row r="13" spans="1:19">
      <c r="A13" s="189"/>
      <c r="B13" s="161"/>
      <c r="C13" s="163"/>
      <c r="D13" s="165"/>
      <c r="E13" s="165"/>
      <c r="F13" s="165"/>
      <c r="G13" s="167"/>
      <c r="H13" s="169"/>
      <c r="I13" s="126"/>
      <c r="J13" s="133"/>
    </row>
    <row r="14" spans="1:19">
      <c r="A14" s="28" t="s">
        <v>49</v>
      </c>
      <c r="B14" s="29"/>
      <c r="C14" s="30" t="s">
        <v>50</v>
      </c>
      <c r="D14" s="57" t="s">
        <v>51</v>
      </c>
      <c r="E14" s="57" t="s">
        <v>51</v>
      </c>
      <c r="F14" s="57" t="s">
        <v>51</v>
      </c>
      <c r="G14" s="57" t="s">
        <v>51</v>
      </c>
      <c r="H14" s="58" t="s">
        <v>51</v>
      </c>
      <c r="L14" s="4" t="str">
        <f t="shared" ref="L14:L63" si="0">IF(K14="","","mining")</f>
        <v/>
      </c>
    </row>
    <row r="15" spans="1:19">
      <c r="A15" s="33" t="s">
        <v>52</v>
      </c>
      <c r="B15" s="34">
        <v>2013</v>
      </c>
      <c r="C15" s="35" t="s">
        <v>53</v>
      </c>
      <c r="D15" s="36">
        <v>30841</v>
      </c>
      <c r="E15" s="36">
        <v>356</v>
      </c>
      <c r="F15" s="36">
        <v>657</v>
      </c>
      <c r="G15" s="36">
        <v>30540</v>
      </c>
      <c r="H15" s="37">
        <v>258</v>
      </c>
      <c r="I15" s="127" t="str">
        <f t="shared" ref="I15:I19" si="1">IFERROR(IF(K15="","",IF(F15="–",0,F15)+IF(G15="–",0,G15)),"")</f>
        <v/>
      </c>
      <c r="J15" s="133" t="str">
        <f t="shared" ref="J15:J19" si="2">IF(I15="","",G15-IF(H15="–",0,))</f>
        <v/>
      </c>
      <c r="L15" s="4" t="str">
        <f t="shared" si="0"/>
        <v/>
      </c>
    </row>
    <row r="16" spans="1:19">
      <c r="A16" s="38" t="s">
        <v>54</v>
      </c>
      <c r="B16" s="34">
        <v>2014</v>
      </c>
      <c r="C16" s="39" t="s">
        <v>55</v>
      </c>
      <c r="D16" s="36">
        <v>29388</v>
      </c>
      <c r="E16" s="36">
        <v>399</v>
      </c>
      <c r="F16" s="36">
        <v>770</v>
      </c>
      <c r="G16" s="36">
        <v>29017</v>
      </c>
      <c r="H16" s="37">
        <v>238</v>
      </c>
      <c r="I16" s="127" t="str">
        <f t="shared" si="1"/>
        <v/>
      </c>
      <c r="J16" s="133" t="str">
        <f t="shared" si="2"/>
        <v/>
      </c>
      <c r="L16" s="4" t="str">
        <f t="shared" si="0"/>
        <v/>
      </c>
    </row>
    <row r="17" spans="1:12">
      <c r="A17" s="38"/>
      <c r="B17" s="34"/>
      <c r="C17" s="39"/>
      <c r="D17" s="40"/>
      <c r="E17" s="40"/>
      <c r="F17" s="40"/>
      <c r="G17" s="40"/>
      <c r="H17" s="41"/>
      <c r="I17" s="127" t="str">
        <f t="shared" si="1"/>
        <v/>
      </c>
      <c r="J17" s="133" t="str">
        <f t="shared" si="2"/>
        <v/>
      </c>
      <c r="L17" s="4" t="str">
        <f t="shared" si="0"/>
        <v/>
      </c>
    </row>
    <row r="18" spans="1:12">
      <c r="A18" s="33" t="s">
        <v>56</v>
      </c>
      <c r="B18" s="34">
        <v>2013</v>
      </c>
      <c r="C18" s="35" t="s">
        <v>53</v>
      </c>
      <c r="D18" s="36">
        <v>2150</v>
      </c>
      <c r="E18" s="36" t="s">
        <v>57</v>
      </c>
      <c r="F18" s="36">
        <v>657</v>
      </c>
      <c r="G18" s="36">
        <v>1493</v>
      </c>
      <c r="H18" s="37">
        <v>0</v>
      </c>
      <c r="I18" s="127" t="str">
        <f t="shared" si="1"/>
        <v/>
      </c>
      <c r="J18" s="133" t="str">
        <f t="shared" si="2"/>
        <v/>
      </c>
      <c r="L18" s="4" t="str">
        <f t="shared" si="0"/>
        <v/>
      </c>
    </row>
    <row r="19" spans="1:12">
      <c r="A19" s="38" t="s">
        <v>58</v>
      </c>
      <c r="B19" s="34">
        <v>2014</v>
      </c>
      <c r="C19" s="42"/>
      <c r="D19" s="36">
        <v>2094</v>
      </c>
      <c r="E19" s="36" t="s">
        <v>57</v>
      </c>
      <c r="F19" s="36">
        <v>770</v>
      </c>
      <c r="G19" s="36">
        <v>1324</v>
      </c>
      <c r="H19" s="37">
        <v>0</v>
      </c>
      <c r="I19" s="127" t="str">
        <f t="shared" si="1"/>
        <v/>
      </c>
      <c r="J19" s="133" t="str">
        <f t="shared" si="2"/>
        <v/>
      </c>
      <c r="K19" s="100"/>
      <c r="L19" s="4" t="str">
        <f t="shared" si="0"/>
        <v/>
      </c>
    </row>
    <row r="20" spans="1:12">
      <c r="A20" s="38"/>
      <c r="B20" s="29"/>
      <c r="C20" s="42"/>
      <c r="D20" s="40"/>
      <c r="E20" s="40"/>
      <c r="F20" s="40"/>
      <c r="G20" s="40"/>
      <c r="H20" s="41"/>
      <c r="I20" s="127" t="str">
        <f t="shared" ref="I20" si="3">IFERROR(IF(K20="","",IF(F20="–",0,F20)+IF(G20="–",0,G20)),"")</f>
        <v/>
      </c>
      <c r="J20" s="133" t="str">
        <f t="shared" ref="J20" si="4">IF(I20="","",G20-IF(H20="–",0,))</f>
        <v/>
      </c>
      <c r="L20" s="4" t="str">
        <f t="shared" si="0"/>
        <v/>
      </c>
    </row>
    <row r="21" spans="1:12">
      <c r="A21" s="43" t="s">
        <v>59</v>
      </c>
      <c r="B21" s="29">
        <v>2013</v>
      </c>
      <c r="C21" s="44" t="s">
        <v>60</v>
      </c>
      <c r="D21" s="45">
        <v>26</v>
      </c>
      <c r="E21" s="45" t="s">
        <v>57</v>
      </c>
      <c r="F21" s="45" t="s">
        <v>57</v>
      </c>
      <c r="G21" s="45">
        <v>26</v>
      </c>
      <c r="H21" s="46" t="s">
        <v>57</v>
      </c>
      <c r="I21" s="127" t="str">
        <f t="shared" ref="I21:I67" si="5">IFERROR(IF(K21="","",IF(F21="–",0,F21)+IF(G21="–",0,G21)),"")</f>
        <v/>
      </c>
      <c r="J21" s="133" t="str">
        <f t="shared" ref="J21:J67" si="6">IF(I21="","",G21-IF(H21="–",0,))</f>
        <v/>
      </c>
      <c r="L21" s="4" t="str">
        <f t="shared" si="0"/>
        <v/>
      </c>
    </row>
    <row r="22" spans="1:12">
      <c r="A22" s="47" t="s">
        <v>61</v>
      </c>
      <c r="B22" s="29">
        <v>2014</v>
      </c>
      <c r="C22" s="44" t="s">
        <v>62</v>
      </c>
      <c r="D22" s="45">
        <v>25</v>
      </c>
      <c r="E22" s="45" t="s">
        <v>57</v>
      </c>
      <c r="F22" s="45">
        <v>0</v>
      </c>
      <c r="G22" s="45">
        <v>25</v>
      </c>
      <c r="H22" s="46" t="s">
        <v>57</v>
      </c>
      <c r="I22" s="127" t="str">
        <f t="shared" si="5"/>
        <v/>
      </c>
      <c r="J22" s="133" t="str">
        <f t="shared" si="6"/>
        <v/>
      </c>
      <c r="L22" s="4" t="str">
        <f t="shared" si="0"/>
        <v/>
      </c>
    </row>
    <row r="23" spans="1:12">
      <c r="A23" s="43" t="s">
        <v>55</v>
      </c>
      <c r="B23" s="29">
        <v>2013</v>
      </c>
      <c r="C23" s="44" t="s">
        <v>53</v>
      </c>
      <c r="D23" s="45">
        <v>737</v>
      </c>
      <c r="E23" s="45" t="s">
        <v>57</v>
      </c>
      <c r="F23" s="45" t="s">
        <v>57</v>
      </c>
      <c r="G23" s="45">
        <v>737</v>
      </c>
      <c r="H23" s="46" t="s">
        <v>57</v>
      </c>
      <c r="I23" s="127" t="str">
        <f t="shared" si="5"/>
        <v/>
      </c>
      <c r="J23" s="133" t="str">
        <f t="shared" si="6"/>
        <v/>
      </c>
      <c r="L23" s="4" t="str">
        <f t="shared" si="0"/>
        <v/>
      </c>
    </row>
    <row r="24" spans="1:12">
      <c r="A24" s="43" t="s">
        <v>55</v>
      </c>
      <c r="B24" s="29">
        <v>2014</v>
      </c>
      <c r="C24" s="48" t="s">
        <v>55</v>
      </c>
      <c r="D24" s="45">
        <v>718</v>
      </c>
      <c r="E24" s="45" t="s">
        <v>57</v>
      </c>
      <c r="F24" s="45">
        <v>1</v>
      </c>
      <c r="G24" s="45">
        <v>717</v>
      </c>
      <c r="H24" s="46" t="s">
        <v>57</v>
      </c>
      <c r="I24" s="127">
        <f t="shared" si="5"/>
        <v>718</v>
      </c>
      <c r="J24" s="133">
        <f t="shared" si="6"/>
        <v>717</v>
      </c>
      <c r="K24" s="4" t="s">
        <v>17</v>
      </c>
      <c r="L24" s="4" t="str">
        <f t="shared" si="0"/>
        <v>mining</v>
      </c>
    </row>
    <row r="25" spans="1:12">
      <c r="A25" s="43" t="s">
        <v>63</v>
      </c>
      <c r="B25" s="29">
        <v>2013</v>
      </c>
      <c r="C25" s="44" t="s">
        <v>60</v>
      </c>
      <c r="D25" s="45" t="s">
        <v>57</v>
      </c>
      <c r="E25" s="45" t="s">
        <v>57</v>
      </c>
      <c r="F25" s="45" t="s">
        <v>57</v>
      </c>
      <c r="G25" s="45" t="s">
        <v>57</v>
      </c>
      <c r="H25" s="46" t="s">
        <v>57</v>
      </c>
      <c r="I25" s="127" t="str">
        <f t="shared" si="5"/>
        <v/>
      </c>
      <c r="J25" s="133" t="str">
        <f t="shared" si="6"/>
        <v/>
      </c>
      <c r="L25" s="4" t="str">
        <f t="shared" si="0"/>
        <v/>
      </c>
    </row>
    <row r="26" spans="1:12">
      <c r="A26" s="49" t="s">
        <v>64</v>
      </c>
      <c r="B26" s="29">
        <v>2014</v>
      </c>
      <c r="C26" s="44" t="s">
        <v>62</v>
      </c>
      <c r="D26" s="45" t="s">
        <v>57</v>
      </c>
      <c r="E26" s="45" t="s">
        <v>57</v>
      </c>
      <c r="F26" s="45" t="s">
        <v>57</v>
      </c>
      <c r="G26" s="45" t="s">
        <v>57</v>
      </c>
      <c r="H26" s="46" t="s">
        <v>57</v>
      </c>
      <c r="I26" s="127" t="str">
        <f t="shared" si="5"/>
        <v/>
      </c>
      <c r="J26" s="133" t="str">
        <f t="shared" si="6"/>
        <v/>
      </c>
      <c r="L26" s="4" t="str">
        <f t="shared" si="0"/>
        <v/>
      </c>
    </row>
    <row r="27" spans="1:12">
      <c r="A27" s="23" t="s">
        <v>55</v>
      </c>
      <c r="B27" s="29">
        <v>2013</v>
      </c>
      <c r="C27" s="44" t="s">
        <v>53</v>
      </c>
      <c r="D27" s="45" t="s">
        <v>57</v>
      </c>
      <c r="E27" s="45" t="s">
        <v>57</v>
      </c>
      <c r="F27" s="45" t="s">
        <v>57</v>
      </c>
      <c r="G27" s="45" t="s">
        <v>57</v>
      </c>
      <c r="H27" s="46" t="s">
        <v>57</v>
      </c>
      <c r="I27" s="127" t="str">
        <f t="shared" si="5"/>
        <v/>
      </c>
      <c r="J27" s="133" t="str">
        <f t="shared" si="6"/>
        <v/>
      </c>
      <c r="L27" s="4" t="str">
        <f t="shared" si="0"/>
        <v/>
      </c>
    </row>
    <row r="28" spans="1:12">
      <c r="A28" s="23" t="s">
        <v>55</v>
      </c>
      <c r="B28" s="29">
        <v>2014</v>
      </c>
      <c r="C28" s="50" t="s">
        <v>55</v>
      </c>
      <c r="D28" s="45" t="s">
        <v>57</v>
      </c>
      <c r="E28" s="45" t="s">
        <v>57</v>
      </c>
      <c r="F28" s="45" t="s">
        <v>57</v>
      </c>
      <c r="G28" s="45" t="s">
        <v>57</v>
      </c>
      <c r="H28" s="46" t="s">
        <v>57</v>
      </c>
      <c r="I28" s="127" t="str">
        <f t="shared" si="5"/>
        <v/>
      </c>
      <c r="J28" s="133" t="str">
        <f t="shared" si="6"/>
        <v/>
      </c>
      <c r="L28" s="4" t="str">
        <f t="shared" si="0"/>
        <v/>
      </c>
    </row>
    <row r="29" spans="1:12">
      <c r="A29" s="43" t="s">
        <v>65</v>
      </c>
      <c r="B29" s="29">
        <v>2013</v>
      </c>
      <c r="C29" s="44" t="s">
        <v>60</v>
      </c>
      <c r="D29" s="45">
        <v>21</v>
      </c>
      <c r="E29" s="45" t="s">
        <v>57</v>
      </c>
      <c r="F29" s="45">
        <v>1</v>
      </c>
      <c r="G29" s="45">
        <v>21</v>
      </c>
      <c r="H29" s="46" t="s">
        <v>57</v>
      </c>
      <c r="I29" s="127" t="str">
        <f t="shared" si="5"/>
        <v/>
      </c>
      <c r="J29" s="133" t="str">
        <f t="shared" si="6"/>
        <v/>
      </c>
      <c r="L29" s="4" t="str">
        <f t="shared" si="0"/>
        <v/>
      </c>
    </row>
    <row r="30" spans="1:12">
      <c r="A30" s="47" t="s">
        <v>66</v>
      </c>
      <c r="B30" s="29">
        <v>2014</v>
      </c>
      <c r="C30" s="44" t="s">
        <v>62</v>
      </c>
      <c r="D30" s="45">
        <v>25</v>
      </c>
      <c r="E30" s="45" t="s">
        <v>57</v>
      </c>
      <c r="F30" s="45">
        <v>2</v>
      </c>
      <c r="G30" s="45">
        <v>23</v>
      </c>
      <c r="H30" s="46" t="s">
        <v>57</v>
      </c>
      <c r="I30" s="127" t="str">
        <f t="shared" si="5"/>
        <v/>
      </c>
      <c r="J30" s="133" t="str">
        <f t="shared" si="6"/>
        <v/>
      </c>
      <c r="L30" s="4" t="str">
        <f t="shared" si="0"/>
        <v/>
      </c>
    </row>
    <row r="31" spans="1:12">
      <c r="A31" s="43" t="s">
        <v>55</v>
      </c>
      <c r="B31" s="29">
        <v>2013</v>
      </c>
      <c r="C31" s="44" t="s">
        <v>53</v>
      </c>
      <c r="D31" s="45">
        <v>188</v>
      </c>
      <c r="E31" s="45" t="s">
        <v>57</v>
      </c>
      <c r="F31" s="45">
        <v>6</v>
      </c>
      <c r="G31" s="45">
        <v>182</v>
      </c>
      <c r="H31" s="46" t="s">
        <v>57</v>
      </c>
      <c r="I31" s="127" t="str">
        <f t="shared" si="5"/>
        <v/>
      </c>
      <c r="J31" s="133" t="str">
        <f t="shared" si="6"/>
        <v/>
      </c>
      <c r="L31" s="4" t="str">
        <f t="shared" si="0"/>
        <v/>
      </c>
    </row>
    <row r="32" spans="1:12">
      <c r="A32" s="43" t="s">
        <v>55</v>
      </c>
      <c r="B32" s="29">
        <v>2014</v>
      </c>
      <c r="C32" s="48" t="s">
        <v>55</v>
      </c>
      <c r="D32" s="45">
        <v>224</v>
      </c>
      <c r="E32" s="45" t="s">
        <v>57</v>
      </c>
      <c r="F32" s="45">
        <v>21</v>
      </c>
      <c r="G32" s="45">
        <v>203</v>
      </c>
      <c r="H32" s="46" t="s">
        <v>57</v>
      </c>
      <c r="I32" s="127">
        <f t="shared" si="5"/>
        <v>224</v>
      </c>
      <c r="J32" s="133">
        <f t="shared" si="6"/>
        <v>203</v>
      </c>
      <c r="K32" s="4" t="s">
        <v>17</v>
      </c>
      <c r="L32" s="4" t="str">
        <f t="shared" si="0"/>
        <v>mining</v>
      </c>
    </row>
    <row r="33" spans="1:12">
      <c r="A33" s="43" t="s">
        <v>67</v>
      </c>
      <c r="B33" s="29">
        <v>2013</v>
      </c>
      <c r="C33" s="44" t="s">
        <v>60</v>
      </c>
      <c r="D33" s="45" t="s">
        <v>57</v>
      </c>
      <c r="E33" s="45" t="s">
        <v>57</v>
      </c>
      <c r="F33" s="45" t="s">
        <v>57</v>
      </c>
      <c r="G33" s="45" t="s">
        <v>57</v>
      </c>
      <c r="H33" s="46" t="s">
        <v>57</v>
      </c>
      <c r="I33" s="127" t="str">
        <f t="shared" si="5"/>
        <v/>
      </c>
      <c r="J33" s="133" t="str">
        <f t="shared" si="6"/>
        <v/>
      </c>
      <c r="L33" s="4" t="str">
        <f t="shared" si="0"/>
        <v/>
      </c>
    </row>
    <row r="34" spans="1:12">
      <c r="A34" s="47" t="s">
        <v>68</v>
      </c>
      <c r="B34" s="29">
        <v>2014</v>
      </c>
      <c r="C34" s="44" t="s">
        <v>62</v>
      </c>
      <c r="D34" s="45" t="s">
        <v>57</v>
      </c>
      <c r="E34" s="45" t="s">
        <v>57</v>
      </c>
      <c r="F34" s="45" t="s">
        <v>57</v>
      </c>
      <c r="G34" s="45" t="s">
        <v>57</v>
      </c>
      <c r="H34" s="46" t="s">
        <v>57</v>
      </c>
      <c r="I34" s="127" t="str">
        <f t="shared" si="5"/>
        <v/>
      </c>
      <c r="J34" s="133" t="str">
        <f t="shared" si="6"/>
        <v/>
      </c>
      <c r="L34" s="4" t="str">
        <f t="shared" si="0"/>
        <v/>
      </c>
    </row>
    <row r="35" spans="1:12">
      <c r="A35" s="43" t="s">
        <v>55</v>
      </c>
      <c r="B35" s="29">
        <v>2013</v>
      </c>
      <c r="C35" s="44" t="s">
        <v>53</v>
      </c>
      <c r="D35" s="45" t="s">
        <v>57</v>
      </c>
      <c r="E35" s="45" t="s">
        <v>57</v>
      </c>
      <c r="F35" s="45" t="s">
        <v>57</v>
      </c>
      <c r="G35" s="45" t="s">
        <v>57</v>
      </c>
      <c r="H35" s="46" t="s">
        <v>57</v>
      </c>
      <c r="I35" s="127" t="str">
        <f t="shared" si="5"/>
        <v/>
      </c>
      <c r="J35" s="133" t="str">
        <f t="shared" si="6"/>
        <v/>
      </c>
      <c r="L35" s="4" t="str">
        <f t="shared" si="0"/>
        <v/>
      </c>
    </row>
    <row r="36" spans="1:12">
      <c r="A36" s="43" t="s">
        <v>55</v>
      </c>
      <c r="B36" s="29">
        <v>2014</v>
      </c>
      <c r="C36" s="48" t="s">
        <v>55</v>
      </c>
      <c r="D36" s="45" t="s">
        <v>57</v>
      </c>
      <c r="E36" s="45" t="s">
        <v>57</v>
      </c>
      <c r="F36" s="45" t="s">
        <v>57</v>
      </c>
      <c r="G36" s="45" t="s">
        <v>57</v>
      </c>
      <c r="H36" s="46" t="s">
        <v>57</v>
      </c>
      <c r="I36" s="127" t="str">
        <f t="shared" si="5"/>
        <v/>
      </c>
      <c r="J36" s="133" t="str">
        <f t="shared" si="6"/>
        <v/>
      </c>
      <c r="L36" s="4" t="str">
        <f t="shared" si="0"/>
        <v/>
      </c>
    </row>
    <row r="37" spans="1:12">
      <c r="A37" s="43" t="s">
        <v>69</v>
      </c>
      <c r="B37" s="29">
        <v>2013</v>
      </c>
      <c r="C37" s="44" t="s">
        <v>70</v>
      </c>
      <c r="D37" s="45">
        <v>38</v>
      </c>
      <c r="E37" s="45" t="s">
        <v>57</v>
      </c>
      <c r="F37" s="45">
        <v>22</v>
      </c>
      <c r="G37" s="45">
        <v>16</v>
      </c>
      <c r="H37" s="46" t="s">
        <v>57</v>
      </c>
      <c r="I37" s="127" t="str">
        <f t="shared" si="5"/>
        <v/>
      </c>
      <c r="J37" s="133" t="str">
        <f t="shared" si="6"/>
        <v/>
      </c>
      <c r="L37" s="4" t="str">
        <f t="shared" si="0"/>
        <v/>
      </c>
    </row>
    <row r="38" spans="1:12">
      <c r="A38" s="47" t="s">
        <v>71</v>
      </c>
      <c r="B38" s="29">
        <v>2014</v>
      </c>
      <c r="C38" s="44" t="s">
        <v>72</v>
      </c>
      <c r="D38" s="45">
        <v>40</v>
      </c>
      <c r="E38" s="45" t="s">
        <v>57</v>
      </c>
      <c r="F38" s="45">
        <v>28</v>
      </c>
      <c r="G38" s="45">
        <v>12</v>
      </c>
      <c r="H38" s="46" t="s">
        <v>57</v>
      </c>
      <c r="I38" s="127" t="str">
        <f t="shared" si="5"/>
        <v/>
      </c>
      <c r="J38" s="133" t="str">
        <f t="shared" si="6"/>
        <v/>
      </c>
      <c r="L38" s="4" t="str">
        <f t="shared" si="0"/>
        <v/>
      </c>
    </row>
    <row r="39" spans="1:12">
      <c r="A39" s="43" t="s">
        <v>55</v>
      </c>
      <c r="B39" s="29">
        <v>2013</v>
      </c>
      <c r="C39" s="44" t="s">
        <v>53</v>
      </c>
      <c r="D39" s="45">
        <v>1179</v>
      </c>
      <c r="E39" s="45" t="s">
        <v>57</v>
      </c>
      <c r="F39" s="45">
        <v>650</v>
      </c>
      <c r="G39" s="45">
        <v>529</v>
      </c>
      <c r="H39" s="46" t="s">
        <v>57</v>
      </c>
      <c r="I39" s="127" t="str">
        <f t="shared" si="5"/>
        <v/>
      </c>
      <c r="J39" s="133" t="str">
        <f t="shared" si="6"/>
        <v/>
      </c>
      <c r="L39" s="4" t="str">
        <f t="shared" si="0"/>
        <v/>
      </c>
    </row>
    <row r="40" spans="1:12">
      <c r="A40" s="43" t="s">
        <v>55</v>
      </c>
      <c r="B40" s="29">
        <v>2014</v>
      </c>
      <c r="C40" s="48" t="s">
        <v>55</v>
      </c>
      <c r="D40" s="45">
        <v>1112</v>
      </c>
      <c r="E40" s="45" t="s">
        <v>57</v>
      </c>
      <c r="F40" s="45">
        <v>747</v>
      </c>
      <c r="G40" s="45">
        <v>365</v>
      </c>
      <c r="H40" s="46" t="s">
        <v>57</v>
      </c>
      <c r="I40" s="127">
        <f t="shared" si="5"/>
        <v>1112</v>
      </c>
      <c r="J40" s="133">
        <f t="shared" si="6"/>
        <v>365</v>
      </c>
      <c r="K40" s="4" t="s">
        <v>16</v>
      </c>
      <c r="L40" s="4" t="str">
        <f t="shared" si="0"/>
        <v>mining</v>
      </c>
    </row>
    <row r="41" spans="1:12">
      <c r="A41" s="43" t="s">
        <v>73</v>
      </c>
      <c r="B41" s="29">
        <v>2013</v>
      </c>
      <c r="C41" s="44" t="s">
        <v>70</v>
      </c>
      <c r="D41" s="45" t="s">
        <v>57</v>
      </c>
      <c r="E41" s="45" t="s">
        <v>57</v>
      </c>
      <c r="F41" s="45" t="s">
        <v>57</v>
      </c>
      <c r="G41" s="45" t="s">
        <v>57</v>
      </c>
      <c r="H41" s="46" t="s">
        <v>57</v>
      </c>
      <c r="I41" s="127" t="str">
        <f t="shared" si="5"/>
        <v/>
      </c>
      <c r="J41" s="133" t="str">
        <f t="shared" si="6"/>
        <v/>
      </c>
      <c r="L41" s="4" t="str">
        <f t="shared" si="0"/>
        <v/>
      </c>
    </row>
    <row r="42" spans="1:12">
      <c r="A42" s="47" t="s">
        <v>74</v>
      </c>
      <c r="B42" s="29">
        <v>2014</v>
      </c>
      <c r="C42" s="44" t="s">
        <v>72</v>
      </c>
      <c r="D42" s="45" t="s">
        <v>57</v>
      </c>
      <c r="E42" s="45" t="s">
        <v>57</v>
      </c>
      <c r="F42" s="45" t="s">
        <v>57</v>
      </c>
      <c r="G42" s="45" t="s">
        <v>57</v>
      </c>
      <c r="H42" s="46" t="s">
        <v>57</v>
      </c>
      <c r="I42" s="127" t="str">
        <f t="shared" si="5"/>
        <v/>
      </c>
      <c r="J42" s="133" t="str">
        <f t="shared" si="6"/>
        <v/>
      </c>
      <c r="L42" s="4" t="str">
        <f t="shared" si="0"/>
        <v/>
      </c>
    </row>
    <row r="43" spans="1:12">
      <c r="A43" s="43" t="s">
        <v>55</v>
      </c>
      <c r="B43" s="29">
        <v>2013</v>
      </c>
      <c r="C43" s="44" t="s">
        <v>53</v>
      </c>
      <c r="D43" s="45" t="s">
        <v>57</v>
      </c>
      <c r="E43" s="45" t="s">
        <v>57</v>
      </c>
      <c r="F43" s="45" t="s">
        <v>57</v>
      </c>
      <c r="G43" s="45" t="s">
        <v>57</v>
      </c>
      <c r="H43" s="46" t="s">
        <v>57</v>
      </c>
      <c r="I43" s="127" t="str">
        <f t="shared" si="5"/>
        <v/>
      </c>
      <c r="J43" s="133" t="str">
        <f t="shared" si="6"/>
        <v/>
      </c>
      <c r="L43" s="4" t="str">
        <f t="shared" si="0"/>
        <v/>
      </c>
    </row>
    <row r="44" spans="1:12">
      <c r="A44" s="43" t="s">
        <v>55</v>
      </c>
      <c r="B44" s="29">
        <v>2014</v>
      </c>
      <c r="C44" s="48" t="s">
        <v>55</v>
      </c>
      <c r="D44" s="45" t="s">
        <v>57</v>
      </c>
      <c r="E44" s="45" t="s">
        <v>57</v>
      </c>
      <c r="F44" s="45" t="s">
        <v>57</v>
      </c>
      <c r="G44" s="45" t="s">
        <v>57</v>
      </c>
      <c r="H44" s="46" t="s">
        <v>57</v>
      </c>
      <c r="I44" s="127" t="str">
        <f t="shared" si="5"/>
        <v/>
      </c>
      <c r="J44" s="133" t="str">
        <f t="shared" si="6"/>
        <v/>
      </c>
      <c r="L44" s="4" t="str">
        <f t="shared" si="0"/>
        <v/>
      </c>
    </row>
    <row r="45" spans="1:12">
      <c r="A45" s="43" t="s">
        <v>75</v>
      </c>
      <c r="B45" s="29">
        <v>2013</v>
      </c>
      <c r="C45" s="44" t="s">
        <v>76</v>
      </c>
      <c r="D45" s="45">
        <v>5</v>
      </c>
      <c r="E45" s="45" t="s">
        <v>57</v>
      </c>
      <c r="F45" s="45" t="s">
        <v>57</v>
      </c>
      <c r="G45" s="45">
        <v>5</v>
      </c>
      <c r="H45" s="46" t="s">
        <v>57</v>
      </c>
      <c r="I45" s="127" t="str">
        <f t="shared" si="5"/>
        <v/>
      </c>
      <c r="J45" s="133" t="str">
        <f t="shared" si="6"/>
        <v/>
      </c>
      <c r="L45" s="4" t="str">
        <f t="shared" si="0"/>
        <v/>
      </c>
    </row>
    <row r="46" spans="1:12">
      <c r="A46" s="47" t="s">
        <v>77</v>
      </c>
      <c r="B46" s="29">
        <v>2014</v>
      </c>
      <c r="C46" s="44" t="s">
        <v>78</v>
      </c>
      <c r="D46" s="45">
        <v>4</v>
      </c>
      <c r="E46" s="45" t="s">
        <v>57</v>
      </c>
      <c r="F46" s="45" t="s">
        <v>57</v>
      </c>
      <c r="G46" s="45">
        <v>4</v>
      </c>
      <c r="H46" s="46" t="s">
        <v>57</v>
      </c>
      <c r="I46" s="127" t="str">
        <f t="shared" si="5"/>
        <v/>
      </c>
      <c r="J46" s="133" t="str">
        <f t="shared" si="6"/>
        <v/>
      </c>
      <c r="L46" s="4" t="str">
        <f t="shared" si="0"/>
        <v/>
      </c>
    </row>
    <row r="47" spans="1:12">
      <c r="A47" s="43" t="s">
        <v>55</v>
      </c>
      <c r="B47" s="29">
        <v>2013</v>
      </c>
      <c r="C47" s="44" t="s">
        <v>53</v>
      </c>
      <c r="D47" s="45">
        <v>45</v>
      </c>
      <c r="E47" s="45" t="s">
        <v>57</v>
      </c>
      <c r="F47" s="45" t="s">
        <v>57</v>
      </c>
      <c r="G47" s="45">
        <v>45</v>
      </c>
      <c r="H47" s="46" t="s">
        <v>57</v>
      </c>
      <c r="I47" s="127" t="str">
        <f t="shared" si="5"/>
        <v/>
      </c>
      <c r="J47" s="133" t="str">
        <f t="shared" si="6"/>
        <v/>
      </c>
      <c r="L47" s="4" t="str">
        <f t="shared" si="0"/>
        <v/>
      </c>
    </row>
    <row r="48" spans="1:12">
      <c r="A48" s="43" t="s">
        <v>55</v>
      </c>
      <c r="B48" s="29">
        <v>2014</v>
      </c>
      <c r="C48" s="48" t="s">
        <v>55</v>
      </c>
      <c r="D48" s="45">
        <v>39</v>
      </c>
      <c r="E48" s="45" t="s">
        <v>57</v>
      </c>
      <c r="F48" s="45" t="s">
        <v>57</v>
      </c>
      <c r="G48" s="45">
        <v>39</v>
      </c>
      <c r="H48" s="46" t="s">
        <v>57</v>
      </c>
      <c r="I48" s="127">
        <f t="shared" si="5"/>
        <v>39</v>
      </c>
      <c r="J48" s="133">
        <f t="shared" si="6"/>
        <v>39</v>
      </c>
      <c r="K48" s="4" t="s">
        <v>20</v>
      </c>
      <c r="L48" s="4" t="str">
        <f t="shared" si="0"/>
        <v>mining</v>
      </c>
    </row>
    <row r="49" spans="1:12">
      <c r="A49" s="43" t="s">
        <v>79</v>
      </c>
      <c r="B49" s="29">
        <v>2013</v>
      </c>
      <c r="C49" s="44" t="s">
        <v>53</v>
      </c>
      <c r="D49" s="45" t="s">
        <v>57</v>
      </c>
      <c r="E49" s="45" t="s">
        <v>57</v>
      </c>
      <c r="F49" s="45" t="s">
        <v>57</v>
      </c>
      <c r="G49" s="45" t="s">
        <v>57</v>
      </c>
      <c r="H49" s="46" t="s">
        <v>57</v>
      </c>
      <c r="I49" s="127" t="str">
        <f t="shared" si="5"/>
        <v/>
      </c>
      <c r="J49" s="133" t="str">
        <f t="shared" si="6"/>
        <v/>
      </c>
      <c r="L49" s="4" t="str">
        <f t="shared" si="0"/>
        <v/>
      </c>
    </row>
    <row r="50" spans="1:12">
      <c r="A50" s="43" t="s">
        <v>80</v>
      </c>
      <c r="B50" s="29">
        <v>2014</v>
      </c>
      <c r="C50" s="48" t="s">
        <v>55</v>
      </c>
      <c r="D50" s="45" t="s">
        <v>57</v>
      </c>
      <c r="E50" s="45" t="s">
        <v>57</v>
      </c>
      <c r="F50" s="45" t="s">
        <v>57</v>
      </c>
      <c r="G50" s="45" t="s">
        <v>57</v>
      </c>
      <c r="H50" s="46" t="s">
        <v>57</v>
      </c>
      <c r="I50" s="127" t="str">
        <f t="shared" si="5"/>
        <v/>
      </c>
      <c r="J50" s="133" t="str">
        <f t="shared" si="6"/>
        <v/>
      </c>
      <c r="L50" s="4" t="str">
        <f t="shared" si="0"/>
        <v/>
      </c>
    </row>
    <row r="51" spans="1:12">
      <c r="A51" s="43"/>
      <c r="B51" s="29"/>
      <c r="C51" s="48"/>
      <c r="D51" s="45"/>
      <c r="E51" s="45"/>
      <c r="F51" s="45"/>
      <c r="G51" s="45"/>
      <c r="H51" s="46"/>
      <c r="I51" s="127" t="str">
        <f t="shared" si="5"/>
        <v/>
      </c>
      <c r="J51" s="133" t="str">
        <f t="shared" si="6"/>
        <v/>
      </c>
      <c r="L51" s="4" t="str">
        <f t="shared" si="0"/>
        <v/>
      </c>
    </row>
    <row r="52" spans="1:12">
      <c r="A52" s="43" t="s">
        <v>81</v>
      </c>
      <c r="B52" s="29">
        <v>2013</v>
      </c>
      <c r="C52" s="44" t="s">
        <v>53</v>
      </c>
      <c r="D52" s="45" t="s">
        <v>57</v>
      </c>
      <c r="E52" s="45" t="s">
        <v>57</v>
      </c>
      <c r="F52" s="45" t="s">
        <v>57</v>
      </c>
      <c r="G52" s="45" t="s">
        <v>57</v>
      </c>
      <c r="H52" s="46" t="s">
        <v>57</v>
      </c>
      <c r="I52" s="127" t="str">
        <f t="shared" si="5"/>
        <v/>
      </c>
      <c r="J52" s="133" t="str">
        <f t="shared" si="6"/>
        <v/>
      </c>
      <c r="L52" s="4" t="str">
        <f t="shared" si="0"/>
        <v/>
      </c>
    </row>
    <row r="53" spans="1:12">
      <c r="A53" s="47" t="s">
        <v>82</v>
      </c>
      <c r="B53" s="29">
        <v>2014</v>
      </c>
      <c r="C53" s="48" t="s">
        <v>55</v>
      </c>
      <c r="D53" s="45" t="s">
        <v>57</v>
      </c>
      <c r="E53" s="45" t="s">
        <v>57</v>
      </c>
      <c r="F53" s="45" t="s">
        <v>57</v>
      </c>
      <c r="G53" s="45" t="s">
        <v>57</v>
      </c>
      <c r="H53" s="46" t="s">
        <v>57</v>
      </c>
      <c r="I53" s="127" t="str">
        <f t="shared" si="5"/>
        <v/>
      </c>
      <c r="J53" s="133" t="str">
        <f t="shared" si="6"/>
        <v/>
      </c>
      <c r="L53" s="4" t="str">
        <f t="shared" si="0"/>
        <v/>
      </c>
    </row>
    <row r="54" spans="1:12">
      <c r="A54" s="43"/>
      <c r="B54" s="29"/>
      <c r="C54" s="48"/>
      <c r="D54" s="45"/>
      <c r="E54" s="45"/>
      <c r="F54" s="45"/>
      <c r="G54" s="45"/>
      <c r="H54" s="46"/>
      <c r="I54" s="127" t="str">
        <f t="shared" si="5"/>
        <v/>
      </c>
      <c r="J54" s="133" t="str">
        <f t="shared" si="6"/>
        <v/>
      </c>
      <c r="L54" s="4" t="str">
        <f t="shared" si="0"/>
        <v/>
      </c>
    </row>
    <row r="55" spans="1:12">
      <c r="A55" s="43" t="s">
        <v>83</v>
      </c>
      <c r="B55" s="29">
        <v>2013</v>
      </c>
      <c r="C55" s="44" t="s">
        <v>53</v>
      </c>
      <c r="D55" s="45" t="s">
        <v>57</v>
      </c>
      <c r="E55" s="45" t="s">
        <v>57</v>
      </c>
      <c r="F55" s="45" t="s">
        <v>57</v>
      </c>
      <c r="G55" s="45" t="s">
        <v>57</v>
      </c>
      <c r="H55" s="46" t="s">
        <v>57</v>
      </c>
      <c r="I55" s="127" t="str">
        <f t="shared" si="5"/>
        <v/>
      </c>
      <c r="J55" s="133" t="str">
        <f t="shared" si="6"/>
        <v/>
      </c>
      <c r="L55" s="4" t="str">
        <f t="shared" si="0"/>
        <v/>
      </c>
    </row>
    <row r="56" spans="1:12">
      <c r="A56" s="47" t="s">
        <v>84</v>
      </c>
      <c r="B56" s="29">
        <v>2014</v>
      </c>
      <c r="C56" s="48" t="s">
        <v>55</v>
      </c>
      <c r="D56" s="45" t="s">
        <v>57</v>
      </c>
      <c r="E56" s="45" t="s">
        <v>57</v>
      </c>
      <c r="F56" s="45" t="s">
        <v>57</v>
      </c>
      <c r="G56" s="45" t="s">
        <v>57</v>
      </c>
      <c r="H56" s="46" t="s">
        <v>57</v>
      </c>
      <c r="I56" s="127" t="str">
        <f t="shared" si="5"/>
        <v/>
      </c>
      <c r="J56" s="133" t="str">
        <f t="shared" si="6"/>
        <v/>
      </c>
      <c r="L56" s="4" t="str">
        <f t="shared" si="0"/>
        <v/>
      </c>
    </row>
    <row r="57" spans="1:12">
      <c r="A57" s="43"/>
      <c r="B57" s="29"/>
      <c r="C57" s="48"/>
      <c r="D57" s="45"/>
      <c r="E57" s="45"/>
      <c r="F57" s="45"/>
      <c r="G57" s="45"/>
      <c r="H57" s="46"/>
      <c r="I57" s="127" t="str">
        <f t="shared" si="5"/>
        <v/>
      </c>
      <c r="J57" s="133" t="str">
        <f t="shared" si="6"/>
        <v/>
      </c>
      <c r="L57" s="4" t="str">
        <f t="shared" si="0"/>
        <v/>
      </c>
    </row>
    <row r="58" spans="1:12">
      <c r="A58" s="43" t="s">
        <v>85</v>
      </c>
      <c r="B58" s="29">
        <v>2013</v>
      </c>
      <c r="C58" s="44" t="s">
        <v>53</v>
      </c>
      <c r="D58" s="45" t="s">
        <v>57</v>
      </c>
      <c r="E58" s="45" t="s">
        <v>57</v>
      </c>
      <c r="F58" s="45" t="s">
        <v>57</v>
      </c>
      <c r="G58" s="45" t="s">
        <v>57</v>
      </c>
      <c r="H58" s="46" t="s">
        <v>57</v>
      </c>
      <c r="I58" s="127" t="str">
        <f t="shared" si="5"/>
        <v/>
      </c>
      <c r="J58" s="133" t="str">
        <f t="shared" si="6"/>
        <v/>
      </c>
      <c r="L58" s="4" t="str">
        <f t="shared" si="0"/>
        <v/>
      </c>
    </row>
    <row r="59" spans="1:12">
      <c r="A59" s="43" t="s">
        <v>86</v>
      </c>
      <c r="B59" s="29">
        <v>2014</v>
      </c>
      <c r="C59" s="48" t="s">
        <v>55</v>
      </c>
      <c r="D59" s="45" t="s">
        <v>57</v>
      </c>
      <c r="E59" s="45" t="s">
        <v>57</v>
      </c>
      <c r="F59" s="45" t="s">
        <v>57</v>
      </c>
      <c r="G59" s="45" t="s">
        <v>57</v>
      </c>
      <c r="H59" s="46" t="s">
        <v>57</v>
      </c>
      <c r="I59" s="127" t="str">
        <f t="shared" si="5"/>
        <v/>
      </c>
      <c r="J59" s="133" t="str">
        <f t="shared" si="6"/>
        <v/>
      </c>
      <c r="L59" s="4" t="str">
        <f t="shared" si="0"/>
        <v/>
      </c>
    </row>
    <row r="60" spans="1:12">
      <c r="A60" s="47" t="s">
        <v>87</v>
      </c>
      <c r="B60" s="29"/>
      <c r="C60" s="48"/>
      <c r="D60" s="45"/>
      <c r="E60" s="45"/>
      <c r="F60" s="45"/>
      <c r="G60" s="45"/>
      <c r="H60" s="46"/>
      <c r="I60" s="127" t="str">
        <f t="shared" si="5"/>
        <v/>
      </c>
      <c r="J60" s="133" t="str">
        <f t="shared" si="6"/>
        <v/>
      </c>
      <c r="L60" s="4" t="str">
        <f t="shared" si="0"/>
        <v/>
      </c>
    </row>
    <row r="61" spans="1:12">
      <c r="A61" s="43"/>
      <c r="B61" s="29"/>
      <c r="C61" s="48"/>
      <c r="D61" s="45"/>
      <c r="E61" s="45"/>
      <c r="F61" s="45"/>
      <c r="G61" s="45"/>
      <c r="H61" s="46"/>
      <c r="I61" s="127" t="str">
        <f t="shared" si="5"/>
        <v/>
      </c>
      <c r="J61" s="133" t="str">
        <f t="shared" si="6"/>
        <v/>
      </c>
      <c r="L61" s="4" t="str">
        <f t="shared" si="0"/>
        <v/>
      </c>
    </row>
    <row r="62" spans="1:12">
      <c r="A62" s="43" t="s">
        <v>88</v>
      </c>
      <c r="B62" s="29">
        <v>2013</v>
      </c>
      <c r="C62" s="44" t="s">
        <v>53</v>
      </c>
      <c r="D62" s="45">
        <v>1</v>
      </c>
      <c r="E62" s="45" t="s">
        <v>57</v>
      </c>
      <c r="F62" s="45" t="s">
        <v>57</v>
      </c>
      <c r="G62" s="45">
        <v>1</v>
      </c>
      <c r="H62" s="46">
        <v>0</v>
      </c>
      <c r="I62" s="127" t="str">
        <f t="shared" si="5"/>
        <v/>
      </c>
      <c r="J62" s="133" t="str">
        <f t="shared" si="6"/>
        <v/>
      </c>
      <c r="L62" s="4" t="str">
        <f t="shared" si="0"/>
        <v/>
      </c>
    </row>
    <row r="63" spans="1:12">
      <c r="A63" s="47" t="s">
        <v>89</v>
      </c>
      <c r="B63" s="29">
        <v>2014</v>
      </c>
      <c r="C63" s="48" t="s">
        <v>55</v>
      </c>
      <c r="D63" s="45">
        <v>2</v>
      </c>
      <c r="E63" s="45" t="s">
        <v>57</v>
      </c>
      <c r="F63" s="45" t="s">
        <v>57</v>
      </c>
      <c r="G63" s="45">
        <v>2</v>
      </c>
      <c r="H63" s="46">
        <v>0</v>
      </c>
      <c r="I63" s="127">
        <f t="shared" si="5"/>
        <v>2</v>
      </c>
      <c r="J63" s="133">
        <f t="shared" si="6"/>
        <v>2</v>
      </c>
      <c r="K63" s="4" t="s">
        <v>20</v>
      </c>
      <c r="L63" s="4" t="str">
        <f t="shared" si="0"/>
        <v>mining</v>
      </c>
    </row>
    <row r="64" spans="1:12">
      <c r="A64" s="54" t="s">
        <v>49</v>
      </c>
      <c r="B64" s="55"/>
      <c r="C64" s="56" t="s">
        <v>50</v>
      </c>
      <c r="D64" s="57" t="s">
        <v>51</v>
      </c>
      <c r="E64" s="57" t="s">
        <v>51</v>
      </c>
      <c r="F64" s="57" t="s">
        <v>51</v>
      </c>
      <c r="G64" s="57" t="s">
        <v>51</v>
      </c>
      <c r="H64" s="58" t="s">
        <v>51</v>
      </c>
      <c r="I64" s="127" t="str">
        <f t="shared" si="5"/>
        <v/>
      </c>
      <c r="J64" s="133" t="str">
        <f t="shared" si="6"/>
        <v/>
      </c>
      <c r="L64" s="4" t="str">
        <f t="shared" ref="L64:L127" si="7">IF(K64="","","mining")</f>
        <v/>
      </c>
    </row>
    <row r="65" spans="1:12">
      <c r="A65" s="59" t="s">
        <v>90</v>
      </c>
      <c r="B65" s="60">
        <v>2013</v>
      </c>
      <c r="C65" s="61" t="s">
        <v>53</v>
      </c>
      <c r="D65" s="62" t="s">
        <v>57</v>
      </c>
      <c r="E65" s="62" t="s">
        <v>57</v>
      </c>
      <c r="F65" s="62" t="s">
        <v>57</v>
      </c>
      <c r="G65" s="62" t="s">
        <v>57</v>
      </c>
      <c r="H65" s="63" t="s">
        <v>57</v>
      </c>
      <c r="I65" s="127" t="str">
        <f t="shared" si="5"/>
        <v/>
      </c>
      <c r="J65" s="133" t="str">
        <f t="shared" si="6"/>
        <v/>
      </c>
      <c r="L65" s="4" t="str">
        <f t="shared" si="7"/>
        <v/>
      </c>
    </row>
    <row r="66" spans="1:12">
      <c r="A66" s="64" t="s">
        <v>91</v>
      </c>
      <c r="B66" s="60">
        <v>2014</v>
      </c>
      <c r="C66" s="65" t="s">
        <v>55</v>
      </c>
      <c r="D66" s="62" t="s">
        <v>57</v>
      </c>
      <c r="E66" s="62" t="s">
        <v>57</v>
      </c>
      <c r="F66" s="62" t="s">
        <v>57</v>
      </c>
      <c r="G66" s="62" t="s">
        <v>57</v>
      </c>
      <c r="H66" s="63" t="s">
        <v>57</v>
      </c>
      <c r="I66" s="127" t="str">
        <f t="shared" si="5"/>
        <v/>
      </c>
      <c r="J66" s="133" t="str">
        <f t="shared" si="6"/>
        <v/>
      </c>
      <c r="L66" s="4" t="str">
        <f t="shared" si="7"/>
        <v/>
      </c>
    </row>
    <row r="67" spans="1:12">
      <c r="A67" s="59"/>
      <c r="B67" s="60"/>
      <c r="C67" s="65"/>
      <c r="D67" s="62"/>
      <c r="E67" s="62"/>
      <c r="F67" s="62"/>
      <c r="G67" s="62"/>
      <c r="H67" s="63"/>
      <c r="I67" s="127" t="str">
        <f t="shared" si="5"/>
        <v/>
      </c>
      <c r="J67" s="133" t="str">
        <f t="shared" si="6"/>
        <v/>
      </c>
      <c r="L67" s="4" t="str">
        <f t="shared" si="7"/>
        <v/>
      </c>
    </row>
    <row r="68" spans="1:12">
      <c r="A68" s="59" t="s">
        <v>92</v>
      </c>
      <c r="B68" s="60">
        <v>2013</v>
      </c>
      <c r="C68" s="61" t="s">
        <v>53</v>
      </c>
      <c r="D68" s="62" t="s">
        <v>57</v>
      </c>
      <c r="E68" s="62" t="s">
        <v>57</v>
      </c>
      <c r="F68" s="62" t="s">
        <v>57</v>
      </c>
      <c r="G68" s="62" t="s">
        <v>57</v>
      </c>
      <c r="H68" s="63" t="s">
        <v>57</v>
      </c>
      <c r="I68" s="127" t="str">
        <f t="shared" ref="I68:I115" si="8">IFERROR(IF(K68="","",IF(F68="–",0,F68)+IF(G68="–",0,G68)),"")</f>
        <v/>
      </c>
      <c r="J68" s="133" t="str">
        <f t="shared" ref="J68:J115" si="9">IF(I68="","",G68-IF(H68="–",0,))</f>
        <v/>
      </c>
      <c r="L68" s="4" t="str">
        <f t="shared" si="7"/>
        <v/>
      </c>
    </row>
    <row r="69" spans="1:12">
      <c r="A69" s="64" t="s">
        <v>93</v>
      </c>
      <c r="B69" s="60">
        <v>2014</v>
      </c>
      <c r="C69" s="65" t="s">
        <v>55</v>
      </c>
      <c r="D69" s="62" t="s">
        <v>57</v>
      </c>
      <c r="E69" s="62" t="s">
        <v>57</v>
      </c>
      <c r="F69" s="62" t="s">
        <v>57</v>
      </c>
      <c r="G69" s="62" t="s">
        <v>57</v>
      </c>
      <c r="H69" s="63" t="s">
        <v>57</v>
      </c>
      <c r="I69" s="127" t="str">
        <f t="shared" si="8"/>
        <v/>
      </c>
      <c r="J69" s="133" t="str">
        <f t="shared" si="9"/>
        <v/>
      </c>
      <c r="L69" s="4" t="str">
        <f t="shared" si="7"/>
        <v/>
      </c>
    </row>
    <row r="70" spans="1:12">
      <c r="A70" s="59"/>
      <c r="B70" s="60"/>
      <c r="C70" s="65"/>
      <c r="D70" s="62"/>
      <c r="E70" s="62"/>
      <c r="F70" s="62"/>
      <c r="G70" s="62"/>
      <c r="H70" s="63"/>
      <c r="I70" s="127" t="str">
        <f t="shared" si="8"/>
        <v/>
      </c>
      <c r="J70" s="133" t="str">
        <f t="shared" si="9"/>
        <v/>
      </c>
      <c r="L70" s="4" t="str">
        <f t="shared" si="7"/>
        <v/>
      </c>
    </row>
    <row r="71" spans="1:12">
      <c r="A71" s="59" t="s">
        <v>94</v>
      </c>
      <c r="B71" s="60">
        <v>2013</v>
      </c>
      <c r="C71" s="61" t="s">
        <v>95</v>
      </c>
      <c r="D71" s="62" t="s">
        <v>57</v>
      </c>
      <c r="E71" s="62" t="s">
        <v>57</v>
      </c>
      <c r="F71" s="62" t="s">
        <v>57</v>
      </c>
      <c r="G71" s="62" t="s">
        <v>57</v>
      </c>
      <c r="H71" s="63" t="s">
        <v>57</v>
      </c>
      <c r="I71" s="127" t="str">
        <f t="shared" si="8"/>
        <v/>
      </c>
      <c r="J71" s="133" t="str">
        <f t="shared" si="9"/>
        <v/>
      </c>
      <c r="L71" s="4" t="str">
        <f t="shared" si="7"/>
        <v/>
      </c>
    </row>
    <row r="72" spans="1:12">
      <c r="A72" s="59" t="s">
        <v>96</v>
      </c>
      <c r="B72" s="60">
        <v>2014</v>
      </c>
      <c r="C72" s="61"/>
      <c r="D72" s="62" t="s">
        <v>57</v>
      </c>
      <c r="E72" s="62" t="s">
        <v>57</v>
      </c>
      <c r="F72" s="62" t="s">
        <v>57</v>
      </c>
      <c r="G72" s="62" t="s">
        <v>57</v>
      </c>
      <c r="H72" s="63" t="s">
        <v>57</v>
      </c>
      <c r="I72" s="127" t="str">
        <f t="shared" si="8"/>
        <v/>
      </c>
      <c r="J72" s="133" t="str">
        <f t="shared" si="9"/>
        <v/>
      </c>
      <c r="L72" s="4" t="str">
        <f t="shared" si="7"/>
        <v/>
      </c>
    </row>
    <row r="73" spans="1:12">
      <c r="A73" s="59"/>
      <c r="B73" s="60"/>
      <c r="C73" s="65"/>
      <c r="D73" s="62"/>
      <c r="E73" s="62"/>
      <c r="F73" s="62"/>
      <c r="G73" s="62"/>
      <c r="H73" s="63"/>
      <c r="I73" s="127" t="str">
        <f t="shared" si="8"/>
        <v/>
      </c>
      <c r="J73" s="133" t="str">
        <f t="shared" si="9"/>
        <v/>
      </c>
      <c r="L73" s="4" t="str">
        <f t="shared" si="7"/>
        <v/>
      </c>
    </row>
    <row r="74" spans="1:12">
      <c r="A74" s="66" t="s">
        <v>97</v>
      </c>
      <c r="B74" s="34">
        <v>2013</v>
      </c>
      <c r="C74" s="35" t="s">
        <v>53</v>
      </c>
      <c r="D74" s="36">
        <v>28691</v>
      </c>
      <c r="E74" s="36">
        <v>356</v>
      </c>
      <c r="F74" s="36">
        <v>0</v>
      </c>
      <c r="G74" s="36">
        <v>29047</v>
      </c>
      <c r="H74" s="37">
        <v>257</v>
      </c>
      <c r="I74" s="127" t="str">
        <f t="shared" si="8"/>
        <v/>
      </c>
      <c r="J74" s="133" t="str">
        <f t="shared" si="9"/>
        <v/>
      </c>
      <c r="L74" s="4" t="str">
        <f t="shared" si="7"/>
        <v/>
      </c>
    </row>
    <row r="75" spans="1:12">
      <c r="A75" s="67" t="s">
        <v>98</v>
      </c>
      <c r="B75" s="34">
        <v>2014</v>
      </c>
      <c r="C75" s="39" t="s">
        <v>55</v>
      </c>
      <c r="D75" s="36">
        <v>27294</v>
      </c>
      <c r="E75" s="36">
        <v>399</v>
      </c>
      <c r="F75" s="36">
        <v>1</v>
      </c>
      <c r="G75" s="36">
        <v>27692</v>
      </c>
      <c r="H75" s="37">
        <v>237</v>
      </c>
      <c r="I75" s="127" t="str">
        <f t="shared" si="8"/>
        <v/>
      </c>
      <c r="J75" s="133" t="str">
        <f t="shared" si="9"/>
        <v/>
      </c>
      <c r="L75" s="4" t="str">
        <f t="shared" si="7"/>
        <v/>
      </c>
    </row>
    <row r="76" spans="1:12">
      <c r="A76" s="67"/>
      <c r="B76" s="60"/>
      <c r="C76" s="68"/>
      <c r="D76" s="62"/>
      <c r="E76" s="62"/>
      <c r="F76" s="62"/>
      <c r="G76" s="62"/>
      <c r="H76" s="63"/>
      <c r="I76" s="127" t="str">
        <f t="shared" si="8"/>
        <v/>
      </c>
      <c r="J76" s="133" t="str">
        <f t="shared" si="9"/>
        <v/>
      </c>
      <c r="L76" s="4" t="str">
        <f t="shared" si="7"/>
        <v/>
      </c>
    </row>
    <row r="77" spans="1:12">
      <c r="A77" s="59" t="s">
        <v>99</v>
      </c>
      <c r="B77" s="60">
        <v>2013</v>
      </c>
      <c r="C77" s="61" t="s">
        <v>60</v>
      </c>
      <c r="D77" s="62" t="s">
        <v>57</v>
      </c>
      <c r="E77" s="62" t="s">
        <v>57</v>
      </c>
      <c r="F77" s="62" t="s">
        <v>57</v>
      </c>
      <c r="G77" s="62" t="s">
        <v>57</v>
      </c>
      <c r="H77" s="63" t="s">
        <v>57</v>
      </c>
      <c r="I77" s="127" t="str">
        <f t="shared" si="8"/>
        <v/>
      </c>
      <c r="J77" s="133" t="str">
        <f t="shared" si="9"/>
        <v/>
      </c>
      <c r="L77" s="4" t="str">
        <f t="shared" si="7"/>
        <v/>
      </c>
    </row>
    <row r="78" spans="1:12">
      <c r="A78" s="47" t="s">
        <v>100</v>
      </c>
      <c r="B78" s="60">
        <v>2014</v>
      </c>
      <c r="C78" s="44" t="s">
        <v>62</v>
      </c>
      <c r="D78" s="62" t="s">
        <v>57</v>
      </c>
      <c r="E78" s="62" t="s">
        <v>57</v>
      </c>
      <c r="F78" s="62" t="s">
        <v>57</v>
      </c>
      <c r="G78" s="62" t="s">
        <v>57</v>
      </c>
      <c r="H78" s="63" t="s">
        <v>57</v>
      </c>
      <c r="I78" s="127" t="str">
        <f t="shared" si="8"/>
        <v/>
      </c>
      <c r="J78" s="133" t="str">
        <f t="shared" si="9"/>
        <v/>
      </c>
      <c r="L78" s="4" t="str">
        <f t="shared" si="7"/>
        <v/>
      </c>
    </row>
    <row r="79" spans="1:12">
      <c r="A79" s="59" t="s">
        <v>55</v>
      </c>
      <c r="B79" s="60">
        <v>2013</v>
      </c>
      <c r="C79" s="61" t="s">
        <v>53</v>
      </c>
      <c r="D79" s="62" t="s">
        <v>57</v>
      </c>
      <c r="E79" s="62" t="s">
        <v>57</v>
      </c>
      <c r="F79" s="62" t="s">
        <v>57</v>
      </c>
      <c r="G79" s="62" t="s">
        <v>57</v>
      </c>
      <c r="H79" s="63" t="s">
        <v>57</v>
      </c>
      <c r="I79" s="127" t="str">
        <f t="shared" si="8"/>
        <v/>
      </c>
      <c r="J79" s="133" t="str">
        <f t="shared" si="9"/>
        <v/>
      </c>
      <c r="L79" s="4" t="str">
        <f t="shared" si="7"/>
        <v/>
      </c>
    </row>
    <row r="80" spans="1:12">
      <c r="A80" s="59" t="s">
        <v>55</v>
      </c>
      <c r="B80" s="60">
        <v>2014</v>
      </c>
      <c r="C80" s="65" t="s">
        <v>55</v>
      </c>
      <c r="D80" s="62" t="s">
        <v>57</v>
      </c>
      <c r="E80" s="62" t="s">
        <v>57</v>
      </c>
      <c r="F80" s="62" t="s">
        <v>57</v>
      </c>
      <c r="G80" s="62" t="s">
        <v>57</v>
      </c>
      <c r="H80" s="63" t="s">
        <v>57</v>
      </c>
      <c r="I80" s="127" t="str">
        <f t="shared" si="8"/>
        <v/>
      </c>
      <c r="J80" s="133" t="str">
        <f t="shared" si="9"/>
        <v/>
      </c>
      <c r="L80" s="4" t="str">
        <f t="shared" si="7"/>
        <v/>
      </c>
    </row>
    <row r="81" spans="1:12">
      <c r="A81" s="59" t="s">
        <v>101</v>
      </c>
      <c r="B81" s="60">
        <v>2013</v>
      </c>
      <c r="C81" s="61" t="s">
        <v>60</v>
      </c>
      <c r="D81" s="62" t="s">
        <v>57</v>
      </c>
      <c r="E81" s="62" t="s">
        <v>57</v>
      </c>
      <c r="F81" s="62" t="s">
        <v>57</v>
      </c>
      <c r="G81" s="62" t="s">
        <v>57</v>
      </c>
      <c r="H81" s="63" t="s">
        <v>57</v>
      </c>
      <c r="I81" s="127" t="str">
        <f t="shared" si="8"/>
        <v/>
      </c>
      <c r="J81" s="133" t="str">
        <f t="shared" si="9"/>
        <v/>
      </c>
      <c r="L81" s="4" t="str">
        <f t="shared" si="7"/>
        <v/>
      </c>
    </row>
    <row r="82" spans="1:12">
      <c r="A82" s="47" t="s">
        <v>102</v>
      </c>
      <c r="B82" s="60">
        <v>2014</v>
      </c>
      <c r="C82" s="44" t="s">
        <v>62</v>
      </c>
      <c r="D82" s="62" t="s">
        <v>57</v>
      </c>
      <c r="E82" s="62" t="s">
        <v>57</v>
      </c>
      <c r="F82" s="62" t="s">
        <v>57</v>
      </c>
      <c r="G82" s="62" t="s">
        <v>57</v>
      </c>
      <c r="H82" s="63" t="s">
        <v>57</v>
      </c>
      <c r="I82" s="127" t="str">
        <f t="shared" si="8"/>
        <v/>
      </c>
      <c r="J82" s="133" t="str">
        <f t="shared" si="9"/>
        <v/>
      </c>
      <c r="L82" s="4" t="str">
        <f t="shared" si="7"/>
        <v/>
      </c>
    </row>
    <row r="83" spans="1:12">
      <c r="A83" s="59" t="s">
        <v>55</v>
      </c>
      <c r="B83" s="60">
        <v>2013</v>
      </c>
      <c r="C83" s="61" t="s">
        <v>53</v>
      </c>
      <c r="D83" s="62" t="s">
        <v>57</v>
      </c>
      <c r="E83" s="62" t="s">
        <v>57</v>
      </c>
      <c r="F83" s="62" t="s">
        <v>57</v>
      </c>
      <c r="G83" s="62" t="s">
        <v>57</v>
      </c>
      <c r="H83" s="63" t="s">
        <v>57</v>
      </c>
      <c r="I83" s="127" t="str">
        <f t="shared" si="8"/>
        <v/>
      </c>
      <c r="J83" s="133" t="str">
        <f t="shared" si="9"/>
        <v/>
      </c>
      <c r="L83" s="4" t="str">
        <f t="shared" si="7"/>
        <v/>
      </c>
    </row>
    <row r="84" spans="1:12">
      <c r="A84" s="59" t="s">
        <v>55</v>
      </c>
      <c r="B84" s="60">
        <v>2014</v>
      </c>
      <c r="C84" s="65" t="s">
        <v>55</v>
      </c>
      <c r="D84" s="62" t="s">
        <v>57</v>
      </c>
      <c r="E84" s="62" t="s">
        <v>57</v>
      </c>
      <c r="F84" s="62" t="s">
        <v>57</v>
      </c>
      <c r="G84" s="62" t="s">
        <v>57</v>
      </c>
      <c r="H84" s="63" t="s">
        <v>57</v>
      </c>
      <c r="I84" s="127" t="str">
        <f t="shared" si="8"/>
        <v/>
      </c>
      <c r="J84" s="133" t="str">
        <f t="shared" si="9"/>
        <v/>
      </c>
      <c r="L84" s="4" t="str">
        <f t="shared" si="7"/>
        <v/>
      </c>
    </row>
    <row r="85" spans="1:12">
      <c r="A85" s="59" t="s">
        <v>103</v>
      </c>
      <c r="B85" s="60">
        <v>2013</v>
      </c>
      <c r="C85" s="61" t="s">
        <v>60</v>
      </c>
      <c r="D85" s="62">
        <v>0</v>
      </c>
      <c r="E85" s="62" t="s">
        <v>57</v>
      </c>
      <c r="F85" s="62" t="s">
        <v>57</v>
      </c>
      <c r="G85" s="62">
        <v>0</v>
      </c>
      <c r="H85" s="63" t="s">
        <v>57</v>
      </c>
      <c r="I85" s="127" t="str">
        <f t="shared" si="8"/>
        <v/>
      </c>
      <c r="J85" s="133" t="str">
        <f t="shared" si="9"/>
        <v/>
      </c>
      <c r="L85" s="4" t="str">
        <f t="shared" si="7"/>
        <v/>
      </c>
    </row>
    <row r="86" spans="1:12">
      <c r="A86" s="59" t="s">
        <v>104</v>
      </c>
      <c r="B86" s="60">
        <v>2014</v>
      </c>
      <c r="C86" s="44" t="s">
        <v>62</v>
      </c>
      <c r="D86" s="62">
        <v>0</v>
      </c>
      <c r="E86" s="62" t="s">
        <v>57</v>
      </c>
      <c r="F86" s="62" t="s">
        <v>57</v>
      </c>
      <c r="G86" s="62">
        <v>0</v>
      </c>
      <c r="H86" s="63" t="s">
        <v>57</v>
      </c>
      <c r="I86" s="127" t="str">
        <f t="shared" si="8"/>
        <v/>
      </c>
      <c r="J86" s="133" t="str">
        <f t="shared" si="9"/>
        <v/>
      </c>
      <c r="L86" s="4" t="str">
        <f t="shared" si="7"/>
        <v/>
      </c>
    </row>
    <row r="87" spans="1:12">
      <c r="A87" s="59" t="s">
        <v>55</v>
      </c>
      <c r="B87" s="60">
        <v>2013</v>
      </c>
      <c r="C87" s="61" t="s">
        <v>53</v>
      </c>
      <c r="D87" s="62">
        <v>1</v>
      </c>
      <c r="E87" s="62" t="s">
        <v>57</v>
      </c>
      <c r="F87" s="62" t="s">
        <v>57</v>
      </c>
      <c r="G87" s="62">
        <v>1</v>
      </c>
      <c r="H87" s="63" t="s">
        <v>57</v>
      </c>
      <c r="I87" s="127" t="str">
        <f t="shared" si="8"/>
        <v/>
      </c>
      <c r="J87" s="133" t="str">
        <f t="shared" si="9"/>
        <v/>
      </c>
      <c r="L87" s="4" t="str">
        <f t="shared" si="7"/>
        <v/>
      </c>
    </row>
    <row r="88" spans="1:12">
      <c r="A88" s="59" t="s">
        <v>55</v>
      </c>
      <c r="B88" s="60">
        <v>2014</v>
      </c>
      <c r="C88" s="65" t="s">
        <v>55</v>
      </c>
      <c r="D88" s="62">
        <v>1</v>
      </c>
      <c r="E88" s="62" t="s">
        <v>57</v>
      </c>
      <c r="F88" s="62" t="s">
        <v>57</v>
      </c>
      <c r="G88" s="62">
        <v>1</v>
      </c>
      <c r="H88" s="63" t="s">
        <v>57</v>
      </c>
      <c r="I88" s="127">
        <f t="shared" si="8"/>
        <v>1</v>
      </c>
      <c r="J88" s="133">
        <f t="shared" si="9"/>
        <v>1</v>
      </c>
      <c r="K88" s="4" t="s">
        <v>17</v>
      </c>
      <c r="L88" s="4" t="str">
        <f t="shared" si="7"/>
        <v>mining</v>
      </c>
    </row>
    <row r="89" spans="1:12">
      <c r="A89" s="59" t="s">
        <v>105</v>
      </c>
      <c r="B89" s="60">
        <v>2013</v>
      </c>
      <c r="C89" s="61" t="s">
        <v>60</v>
      </c>
      <c r="D89" s="62">
        <v>0</v>
      </c>
      <c r="E89" s="62" t="s">
        <v>57</v>
      </c>
      <c r="F89" s="62" t="s">
        <v>57</v>
      </c>
      <c r="G89" s="62">
        <v>0</v>
      </c>
      <c r="H89" s="63" t="s">
        <v>57</v>
      </c>
      <c r="I89" s="127" t="str">
        <f t="shared" si="8"/>
        <v/>
      </c>
      <c r="J89" s="133" t="str">
        <f t="shared" si="9"/>
        <v/>
      </c>
      <c r="L89" s="4" t="str">
        <f t="shared" si="7"/>
        <v/>
      </c>
    </row>
    <row r="90" spans="1:12">
      <c r="A90" s="59" t="s">
        <v>106</v>
      </c>
      <c r="B90" s="60">
        <v>2014</v>
      </c>
      <c r="C90" s="44" t="s">
        <v>62</v>
      </c>
      <c r="D90" s="62">
        <v>0</v>
      </c>
      <c r="E90" s="62" t="s">
        <v>57</v>
      </c>
      <c r="F90" s="62" t="s">
        <v>57</v>
      </c>
      <c r="G90" s="62">
        <v>0</v>
      </c>
      <c r="H90" s="63" t="s">
        <v>57</v>
      </c>
      <c r="I90" s="127" t="str">
        <f t="shared" si="8"/>
        <v/>
      </c>
      <c r="J90" s="133" t="str">
        <f t="shared" si="9"/>
        <v/>
      </c>
      <c r="L90" s="4" t="str">
        <f t="shared" si="7"/>
        <v/>
      </c>
    </row>
    <row r="91" spans="1:12">
      <c r="A91" s="59" t="s">
        <v>55</v>
      </c>
      <c r="B91" s="60">
        <v>2013</v>
      </c>
      <c r="C91" s="61" t="s">
        <v>53</v>
      </c>
      <c r="D91" s="62">
        <v>1</v>
      </c>
      <c r="E91" s="62" t="s">
        <v>57</v>
      </c>
      <c r="F91" s="62" t="s">
        <v>57</v>
      </c>
      <c r="G91" s="62">
        <v>1</v>
      </c>
      <c r="H91" s="63" t="s">
        <v>57</v>
      </c>
      <c r="I91" s="127" t="str">
        <f t="shared" si="8"/>
        <v/>
      </c>
      <c r="J91" s="133" t="str">
        <f t="shared" si="9"/>
        <v/>
      </c>
      <c r="L91" s="4" t="str">
        <f t="shared" si="7"/>
        <v/>
      </c>
    </row>
    <row r="92" spans="1:12">
      <c r="A92" s="59"/>
      <c r="B92" s="60">
        <v>2014</v>
      </c>
      <c r="C92" s="61"/>
      <c r="D92" s="62">
        <v>1</v>
      </c>
      <c r="E92" s="62" t="s">
        <v>57</v>
      </c>
      <c r="F92" s="62" t="s">
        <v>57</v>
      </c>
      <c r="G92" s="62">
        <v>1</v>
      </c>
      <c r="H92" s="63" t="s">
        <v>57</v>
      </c>
      <c r="I92" s="127">
        <f t="shared" si="8"/>
        <v>1</v>
      </c>
      <c r="J92" s="133">
        <f t="shared" si="9"/>
        <v>1</v>
      </c>
      <c r="K92" s="4" t="s">
        <v>15</v>
      </c>
      <c r="L92" s="4" t="str">
        <f t="shared" si="7"/>
        <v>mining</v>
      </c>
    </row>
    <row r="93" spans="1:12">
      <c r="A93" s="59" t="s">
        <v>107</v>
      </c>
      <c r="B93" s="60">
        <v>2013</v>
      </c>
      <c r="C93" s="61" t="s">
        <v>60</v>
      </c>
      <c r="D93" s="62">
        <v>0</v>
      </c>
      <c r="E93" s="62" t="s">
        <v>57</v>
      </c>
      <c r="F93" s="62" t="s">
        <v>57</v>
      </c>
      <c r="G93" s="62">
        <v>0</v>
      </c>
      <c r="H93" s="63" t="s">
        <v>57</v>
      </c>
      <c r="I93" s="127" t="str">
        <f t="shared" si="8"/>
        <v/>
      </c>
      <c r="J93" s="133" t="str">
        <f t="shared" si="9"/>
        <v/>
      </c>
      <c r="L93" s="4" t="str">
        <f t="shared" si="7"/>
        <v/>
      </c>
    </row>
    <row r="94" spans="1:12">
      <c r="A94" s="59" t="s">
        <v>108</v>
      </c>
      <c r="B94" s="60">
        <v>2014</v>
      </c>
      <c r="C94" s="44" t="s">
        <v>62</v>
      </c>
      <c r="D94" s="62">
        <v>0</v>
      </c>
      <c r="E94" s="62" t="s">
        <v>57</v>
      </c>
      <c r="F94" s="62" t="s">
        <v>57</v>
      </c>
      <c r="G94" s="62">
        <v>0</v>
      </c>
      <c r="H94" s="63" t="s">
        <v>57</v>
      </c>
      <c r="I94" s="127" t="str">
        <f t="shared" si="8"/>
        <v/>
      </c>
      <c r="J94" s="133" t="str">
        <f t="shared" si="9"/>
        <v/>
      </c>
      <c r="L94" s="4" t="str">
        <f t="shared" si="7"/>
        <v/>
      </c>
    </row>
    <row r="95" spans="1:12">
      <c r="A95" s="59" t="s">
        <v>55</v>
      </c>
      <c r="B95" s="60">
        <v>2013</v>
      </c>
      <c r="C95" s="61" t="s">
        <v>53</v>
      </c>
      <c r="D95" s="62">
        <v>19</v>
      </c>
      <c r="E95" s="62" t="s">
        <v>57</v>
      </c>
      <c r="F95" s="62" t="s">
        <v>57</v>
      </c>
      <c r="G95" s="62">
        <v>19</v>
      </c>
      <c r="H95" s="63" t="s">
        <v>57</v>
      </c>
      <c r="I95" s="127" t="str">
        <f t="shared" si="8"/>
        <v/>
      </c>
      <c r="J95" s="133" t="str">
        <f t="shared" si="9"/>
        <v/>
      </c>
      <c r="L95" s="4" t="str">
        <f t="shared" si="7"/>
        <v/>
      </c>
    </row>
    <row r="96" spans="1:12">
      <c r="A96" s="59" t="s">
        <v>55</v>
      </c>
      <c r="B96" s="60">
        <v>2014</v>
      </c>
      <c r="C96" s="65"/>
      <c r="D96" s="62">
        <v>20</v>
      </c>
      <c r="E96" s="62" t="s">
        <v>57</v>
      </c>
      <c r="F96" s="62" t="s">
        <v>57</v>
      </c>
      <c r="G96" s="62">
        <v>20</v>
      </c>
      <c r="H96" s="63" t="s">
        <v>57</v>
      </c>
      <c r="I96" s="127">
        <f t="shared" si="8"/>
        <v>20</v>
      </c>
      <c r="J96" s="133">
        <f t="shared" si="9"/>
        <v>20</v>
      </c>
      <c r="K96" s="4" t="s">
        <v>16</v>
      </c>
      <c r="L96" s="4" t="str">
        <f t="shared" si="7"/>
        <v>mining</v>
      </c>
    </row>
    <row r="97" spans="1:12">
      <c r="A97" s="59" t="s">
        <v>109</v>
      </c>
      <c r="B97" s="60">
        <v>2013</v>
      </c>
      <c r="C97" s="61" t="s">
        <v>60</v>
      </c>
      <c r="D97" s="62" t="s">
        <v>57</v>
      </c>
      <c r="E97" s="62" t="s">
        <v>57</v>
      </c>
      <c r="F97" s="62" t="s">
        <v>57</v>
      </c>
      <c r="G97" s="62" t="s">
        <v>57</v>
      </c>
      <c r="H97" s="63" t="s">
        <v>57</v>
      </c>
      <c r="I97" s="127" t="str">
        <f t="shared" si="8"/>
        <v/>
      </c>
      <c r="J97" s="133" t="str">
        <f t="shared" si="9"/>
        <v/>
      </c>
      <c r="L97" s="4" t="str">
        <f t="shared" si="7"/>
        <v/>
      </c>
    </row>
    <row r="98" spans="1:12">
      <c r="A98" s="69" t="s">
        <v>110</v>
      </c>
      <c r="B98" s="60">
        <v>2014</v>
      </c>
      <c r="C98" s="44" t="s">
        <v>62</v>
      </c>
      <c r="D98" s="62" t="s">
        <v>57</v>
      </c>
      <c r="E98" s="62" t="s">
        <v>57</v>
      </c>
      <c r="F98" s="62" t="s">
        <v>57</v>
      </c>
      <c r="G98" s="62" t="s">
        <v>57</v>
      </c>
      <c r="H98" s="63" t="s">
        <v>57</v>
      </c>
      <c r="I98" s="127" t="str">
        <f t="shared" si="8"/>
        <v/>
      </c>
      <c r="J98" s="133" t="str">
        <f t="shared" si="9"/>
        <v/>
      </c>
      <c r="L98" s="4" t="str">
        <f t="shared" si="7"/>
        <v/>
      </c>
    </row>
    <row r="99" spans="1:12">
      <c r="A99" s="69" t="s">
        <v>55</v>
      </c>
      <c r="B99" s="60">
        <v>2013</v>
      </c>
      <c r="C99" s="61" t="s">
        <v>53</v>
      </c>
      <c r="D99" s="62" t="s">
        <v>57</v>
      </c>
      <c r="E99" s="62" t="s">
        <v>57</v>
      </c>
      <c r="F99" s="62" t="s">
        <v>57</v>
      </c>
      <c r="G99" s="62" t="s">
        <v>57</v>
      </c>
      <c r="H99" s="63" t="s">
        <v>57</v>
      </c>
      <c r="I99" s="127" t="str">
        <f t="shared" si="8"/>
        <v/>
      </c>
      <c r="J99" s="133" t="str">
        <f t="shared" si="9"/>
        <v/>
      </c>
      <c r="L99" s="4" t="str">
        <f t="shared" si="7"/>
        <v/>
      </c>
    </row>
    <row r="100" spans="1:12">
      <c r="A100" s="69" t="s">
        <v>55</v>
      </c>
      <c r="B100" s="60">
        <v>2014</v>
      </c>
      <c r="C100" s="70"/>
      <c r="D100" s="62" t="s">
        <v>57</v>
      </c>
      <c r="E100" s="62" t="s">
        <v>57</v>
      </c>
      <c r="F100" s="62" t="s">
        <v>57</v>
      </c>
      <c r="G100" s="62" t="s">
        <v>57</v>
      </c>
      <c r="H100" s="63" t="s">
        <v>57</v>
      </c>
      <c r="I100" s="127" t="str">
        <f t="shared" si="8"/>
        <v/>
      </c>
      <c r="J100" s="133" t="str">
        <f t="shared" si="9"/>
        <v/>
      </c>
      <c r="L100" s="4" t="str">
        <f t="shared" si="7"/>
        <v/>
      </c>
    </row>
    <row r="101" spans="1:12">
      <c r="A101" s="59" t="s">
        <v>111</v>
      </c>
      <c r="B101" s="60">
        <v>2013</v>
      </c>
      <c r="C101" s="61" t="s">
        <v>60</v>
      </c>
      <c r="D101" s="62" t="s">
        <v>57</v>
      </c>
      <c r="E101" s="62" t="s">
        <v>57</v>
      </c>
      <c r="F101" s="62" t="s">
        <v>57</v>
      </c>
      <c r="G101" s="62" t="s">
        <v>57</v>
      </c>
      <c r="H101" s="63" t="s">
        <v>57</v>
      </c>
      <c r="I101" s="127" t="str">
        <f t="shared" si="8"/>
        <v/>
      </c>
      <c r="J101" s="133" t="str">
        <f t="shared" si="9"/>
        <v/>
      </c>
      <c r="L101" s="4" t="str">
        <f t="shared" si="7"/>
        <v/>
      </c>
    </row>
    <row r="102" spans="1:12">
      <c r="A102" s="71" t="s">
        <v>112</v>
      </c>
      <c r="B102" s="60">
        <v>2014</v>
      </c>
      <c r="C102" s="44" t="s">
        <v>62</v>
      </c>
      <c r="D102" s="62" t="s">
        <v>57</v>
      </c>
      <c r="E102" s="62" t="s">
        <v>57</v>
      </c>
      <c r="F102" s="62" t="s">
        <v>57</v>
      </c>
      <c r="G102" s="62" t="s">
        <v>57</v>
      </c>
      <c r="H102" s="63" t="s">
        <v>57</v>
      </c>
      <c r="I102" s="127" t="str">
        <f t="shared" si="8"/>
        <v/>
      </c>
      <c r="J102" s="133" t="str">
        <f t="shared" si="9"/>
        <v/>
      </c>
      <c r="L102" s="4" t="str">
        <f t="shared" si="7"/>
        <v/>
      </c>
    </row>
    <row r="103" spans="1:12">
      <c r="A103" s="69" t="s">
        <v>55</v>
      </c>
      <c r="B103" s="60">
        <v>2013</v>
      </c>
      <c r="C103" s="61" t="s">
        <v>53</v>
      </c>
      <c r="D103" s="62" t="s">
        <v>57</v>
      </c>
      <c r="E103" s="62" t="s">
        <v>57</v>
      </c>
      <c r="F103" s="62" t="s">
        <v>57</v>
      </c>
      <c r="G103" s="62" t="s">
        <v>57</v>
      </c>
      <c r="H103" s="63" t="s">
        <v>57</v>
      </c>
      <c r="I103" s="127" t="str">
        <f t="shared" si="8"/>
        <v/>
      </c>
      <c r="J103" s="133" t="str">
        <f t="shared" si="9"/>
        <v/>
      </c>
      <c r="L103" s="4" t="str">
        <f t="shared" si="7"/>
        <v/>
      </c>
    </row>
    <row r="104" spans="1:12">
      <c r="A104" s="69" t="s">
        <v>55</v>
      </c>
      <c r="B104" s="60">
        <v>2014</v>
      </c>
      <c r="C104" s="70"/>
      <c r="D104" s="62" t="s">
        <v>57</v>
      </c>
      <c r="E104" s="62" t="s">
        <v>57</v>
      </c>
      <c r="F104" s="62" t="s">
        <v>57</v>
      </c>
      <c r="G104" s="62" t="s">
        <v>57</v>
      </c>
      <c r="H104" s="63" t="s">
        <v>57</v>
      </c>
      <c r="I104" s="127" t="str">
        <f t="shared" si="8"/>
        <v/>
      </c>
      <c r="J104" s="133" t="str">
        <f t="shared" si="9"/>
        <v/>
      </c>
      <c r="L104" s="4" t="str">
        <f t="shared" si="7"/>
        <v/>
      </c>
    </row>
    <row r="105" spans="1:12">
      <c r="A105" s="59" t="s">
        <v>113</v>
      </c>
      <c r="B105" s="60">
        <v>2013</v>
      </c>
      <c r="C105" s="61" t="s">
        <v>60</v>
      </c>
      <c r="D105" s="62">
        <v>34</v>
      </c>
      <c r="E105" s="62" t="s">
        <v>57</v>
      </c>
      <c r="F105" s="62" t="s">
        <v>57</v>
      </c>
      <c r="G105" s="62">
        <v>34</v>
      </c>
      <c r="H105" s="63" t="s">
        <v>57</v>
      </c>
      <c r="I105" s="127" t="str">
        <f t="shared" si="8"/>
        <v/>
      </c>
      <c r="J105" s="133" t="str">
        <f t="shared" si="9"/>
        <v/>
      </c>
      <c r="L105" s="4" t="str">
        <f t="shared" si="7"/>
        <v/>
      </c>
    </row>
    <row r="106" spans="1:12">
      <c r="A106" s="64" t="s">
        <v>114</v>
      </c>
      <c r="B106" s="60">
        <v>2014</v>
      </c>
      <c r="C106" s="44" t="s">
        <v>62</v>
      </c>
      <c r="D106" s="62">
        <v>32</v>
      </c>
      <c r="E106" s="62" t="s">
        <v>57</v>
      </c>
      <c r="F106" s="62" t="s">
        <v>57</v>
      </c>
      <c r="G106" s="62">
        <v>32</v>
      </c>
      <c r="H106" s="63" t="s">
        <v>57</v>
      </c>
      <c r="I106" s="127" t="str">
        <f t="shared" si="8"/>
        <v/>
      </c>
      <c r="J106" s="133" t="str">
        <f t="shared" si="9"/>
        <v/>
      </c>
      <c r="L106" s="4" t="str">
        <f t="shared" si="7"/>
        <v/>
      </c>
    </row>
    <row r="107" spans="1:12">
      <c r="A107" s="59" t="s">
        <v>55</v>
      </c>
      <c r="B107" s="60">
        <v>2013</v>
      </c>
      <c r="C107" s="61" t="s">
        <v>53</v>
      </c>
      <c r="D107" s="62">
        <v>1475</v>
      </c>
      <c r="E107" s="62" t="s">
        <v>57</v>
      </c>
      <c r="F107" s="62" t="s">
        <v>57</v>
      </c>
      <c r="G107" s="62">
        <v>1475</v>
      </c>
      <c r="H107" s="63" t="s">
        <v>57</v>
      </c>
      <c r="I107" s="127" t="str">
        <f t="shared" si="8"/>
        <v/>
      </c>
      <c r="J107" s="133" t="str">
        <f t="shared" si="9"/>
        <v/>
      </c>
      <c r="L107" s="4" t="str">
        <f t="shared" si="7"/>
        <v/>
      </c>
    </row>
    <row r="108" spans="1:12">
      <c r="A108" s="59" t="s">
        <v>55</v>
      </c>
      <c r="B108" s="60">
        <v>2014</v>
      </c>
      <c r="C108" s="65"/>
      <c r="D108" s="62">
        <v>1386</v>
      </c>
      <c r="E108" s="62" t="s">
        <v>57</v>
      </c>
      <c r="F108" s="62" t="s">
        <v>57</v>
      </c>
      <c r="G108" s="62">
        <v>1386</v>
      </c>
      <c r="H108" s="63" t="s">
        <v>57</v>
      </c>
      <c r="I108" s="127">
        <f t="shared" si="8"/>
        <v>1386</v>
      </c>
      <c r="J108" s="133">
        <f t="shared" si="9"/>
        <v>1386</v>
      </c>
      <c r="K108" s="4" t="s">
        <v>16</v>
      </c>
      <c r="L108" s="4" t="str">
        <f t="shared" si="7"/>
        <v>mining</v>
      </c>
    </row>
    <row r="109" spans="1:12">
      <c r="A109" s="59" t="s">
        <v>115</v>
      </c>
      <c r="B109" s="60">
        <v>2013</v>
      </c>
      <c r="C109" s="61" t="s">
        <v>60</v>
      </c>
      <c r="D109" s="62" t="s">
        <v>57</v>
      </c>
      <c r="E109" s="62" t="s">
        <v>57</v>
      </c>
      <c r="F109" s="62" t="s">
        <v>57</v>
      </c>
      <c r="G109" s="62" t="s">
        <v>57</v>
      </c>
      <c r="H109" s="63" t="s">
        <v>57</v>
      </c>
      <c r="I109" s="127" t="str">
        <f t="shared" si="8"/>
        <v/>
      </c>
      <c r="J109" s="133" t="str">
        <f t="shared" si="9"/>
        <v/>
      </c>
      <c r="L109" s="4" t="str">
        <f t="shared" si="7"/>
        <v/>
      </c>
    </row>
    <row r="110" spans="1:12">
      <c r="A110" s="64" t="s">
        <v>116</v>
      </c>
      <c r="B110" s="60">
        <v>2014</v>
      </c>
      <c r="C110" s="44" t="s">
        <v>62</v>
      </c>
      <c r="D110" s="62" t="s">
        <v>57</v>
      </c>
      <c r="E110" s="62" t="s">
        <v>57</v>
      </c>
      <c r="F110" s="62" t="s">
        <v>57</v>
      </c>
      <c r="G110" s="62" t="s">
        <v>57</v>
      </c>
      <c r="H110" s="63" t="s">
        <v>57</v>
      </c>
      <c r="I110" s="127" t="str">
        <f t="shared" si="8"/>
        <v/>
      </c>
      <c r="J110" s="133" t="str">
        <f t="shared" si="9"/>
        <v/>
      </c>
      <c r="L110" s="4" t="str">
        <f t="shared" si="7"/>
        <v/>
      </c>
    </row>
    <row r="111" spans="1:12">
      <c r="A111" s="59"/>
      <c r="B111" s="60">
        <v>2013</v>
      </c>
      <c r="C111" s="61" t="s">
        <v>53</v>
      </c>
      <c r="D111" s="62" t="s">
        <v>57</v>
      </c>
      <c r="E111" s="62" t="s">
        <v>57</v>
      </c>
      <c r="F111" s="62" t="s">
        <v>57</v>
      </c>
      <c r="G111" s="62" t="s">
        <v>57</v>
      </c>
      <c r="H111" s="63" t="s">
        <v>57</v>
      </c>
      <c r="I111" s="127" t="str">
        <f t="shared" si="8"/>
        <v/>
      </c>
      <c r="J111" s="133" t="str">
        <f t="shared" si="9"/>
        <v/>
      </c>
      <c r="L111" s="4" t="str">
        <f t="shared" si="7"/>
        <v/>
      </c>
    </row>
    <row r="112" spans="1:12">
      <c r="A112" s="59"/>
      <c r="B112" s="60">
        <v>2014</v>
      </c>
      <c r="C112" s="65"/>
      <c r="D112" s="62" t="s">
        <v>57</v>
      </c>
      <c r="E112" s="62" t="s">
        <v>57</v>
      </c>
      <c r="F112" s="62" t="s">
        <v>57</v>
      </c>
      <c r="G112" s="62" t="s">
        <v>57</v>
      </c>
      <c r="H112" s="63" t="s">
        <v>57</v>
      </c>
      <c r="I112" s="127" t="str">
        <f t="shared" si="8"/>
        <v/>
      </c>
      <c r="J112" s="133" t="str">
        <f t="shared" si="9"/>
        <v/>
      </c>
      <c r="L112" s="4" t="str">
        <f t="shared" si="7"/>
        <v/>
      </c>
    </row>
    <row r="113" spans="1:12">
      <c r="A113" s="54" t="s">
        <v>49</v>
      </c>
      <c r="B113" s="73" t="s">
        <v>117</v>
      </c>
      <c r="C113" s="56" t="s">
        <v>50</v>
      </c>
      <c r="D113" s="74" t="s">
        <v>51</v>
      </c>
      <c r="E113" s="74" t="s">
        <v>51</v>
      </c>
      <c r="F113" s="74" t="s">
        <v>51</v>
      </c>
      <c r="G113" s="75"/>
      <c r="H113" s="76" t="s">
        <v>51</v>
      </c>
      <c r="I113" s="127" t="str">
        <f t="shared" si="8"/>
        <v/>
      </c>
      <c r="J113" s="133" t="str">
        <f t="shared" si="9"/>
        <v/>
      </c>
      <c r="L113" s="4" t="str">
        <f t="shared" si="7"/>
        <v/>
      </c>
    </row>
    <row r="114" spans="1:12">
      <c r="A114" s="59" t="s">
        <v>118</v>
      </c>
      <c r="B114" s="60">
        <v>2013</v>
      </c>
      <c r="C114" s="61" t="s">
        <v>60</v>
      </c>
      <c r="D114" s="62">
        <v>1</v>
      </c>
      <c r="E114" s="62" t="s">
        <v>57</v>
      </c>
      <c r="F114" s="62">
        <v>0</v>
      </c>
      <c r="G114" s="62">
        <v>1</v>
      </c>
      <c r="H114" s="63" t="s">
        <v>57</v>
      </c>
      <c r="I114" s="127" t="str">
        <f t="shared" si="8"/>
        <v/>
      </c>
      <c r="J114" s="133" t="str">
        <f t="shared" si="9"/>
        <v/>
      </c>
      <c r="L114" s="4" t="str">
        <f t="shared" si="7"/>
        <v/>
      </c>
    </row>
    <row r="115" spans="1:12">
      <c r="A115" s="64" t="s">
        <v>119</v>
      </c>
      <c r="B115" s="60">
        <v>2014</v>
      </c>
      <c r="C115" s="44" t="s">
        <v>62</v>
      </c>
      <c r="D115" s="62">
        <v>1</v>
      </c>
      <c r="E115" s="62" t="s">
        <v>57</v>
      </c>
      <c r="F115" s="62">
        <v>0</v>
      </c>
      <c r="G115" s="62">
        <v>1</v>
      </c>
      <c r="H115" s="63" t="s">
        <v>57</v>
      </c>
      <c r="I115" s="127" t="str">
        <f t="shared" si="8"/>
        <v/>
      </c>
      <c r="J115" s="133" t="str">
        <f t="shared" si="9"/>
        <v/>
      </c>
      <c r="L115" s="4" t="str">
        <f t="shared" si="7"/>
        <v/>
      </c>
    </row>
    <row r="116" spans="1:12">
      <c r="A116" s="54"/>
      <c r="B116" s="60">
        <v>2013</v>
      </c>
      <c r="C116" s="61" t="s">
        <v>53</v>
      </c>
      <c r="D116" s="62">
        <v>48</v>
      </c>
      <c r="E116" s="62" t="s">
        <v>57</v>
      </c>
      <c r="F116" s="62">
        <v>0</v>
      </c>
      <c r="G116" s="62">
        <v>48</v>
      </c>
      <c r="H116" s="63" t="s">
        <v>57</v>
      </c>
      <c r="I116" s="127" t="str">
        <f t="shared" ref="I116:I179" si="10">IFERROR(IF(K116="","",IF(F116="–",0,F116)+IF(G116="–",0,G116)),"")</f>
        <v/>
      </c>
      <c r="J116" s="133" t="str">
        <f t="shared" ref="J116:J179" si="11">IF(I116="","",G116-IF(H116="–",0,))</f>
        <v/>
      </c>
      <c r="L116" s="4" t="str">
        <f t="shared" si="7"/>
        <v/>
      </c>
    </row>
    <row r="117" spans="1:12">
      <c r="A117" s="54"/>
      <c r="B117" s="60">
        <v>2014</v>
      </c>
      <c r="C117" s="65"/>
      <c r="D117" s="62">
        <v>40</v>
      </c>
      <c r="E117" s="62" t="s">
        <v>57</v>
      </c>
      <c r="F117" s="62">
        <v>1</v>
      </c>
      <c r="G117" s="62">
        <v>40</v>
      </c>
      <c r="H117" s="63" t="s">
        <v>57</v>
      </c>
      <c r="I117" s="127">
        <f t="shared" si="10"/>
        <v>41</v>
      </c>
      <c r="J117" s="133">
        <f t="shared" si="11"/>
        <v>40</v>
      </c>
      <c r="K117" s="4" t="s">
        <v>16</v>
      </c>
      <c r="L117" s="4" t="str">
        <f t="shared" si="7"/>
        <v>mining</v>
      </c>
    </row>
    <row r="118" spans="1:12">
      <c r="A118" s="54"/>
      <c r="B118" s="55"/>
      <c r="C118" s="77"/>
      <c r="D118" s="78"/>
      <c r="E118" s="78"/>
      <c r="F118" s="78"/>
      <c r="G118" s="78"/>
      <c r="H118" s="79"/>
      <c r="I118" s="127" t="str">
        <f t="shared" si="10"/>
        <v/>
      </c>
      <c r="J118" s="133" t="str">
        <f t="shared" si="11"/>
        <v/>
      </c>
      <c r="L118" s="4" t="str">
        <f t="shared" si="7"/>
        <v/>
      </c>
    </row>
    <row r="119" spans="1:12">
      <c r="A119" s="59" t="s">
        <v>120</v>
      </c>
      <c r="B119" s="60">
        <v>2013</v>
      </c>
      <c r="C119" s="61" t="s">
        <v>60</v>
      </c>
      <c r="D119" s="62" t="s">
        <v>57</v>
      </c>
      <c r="E119" s="62" t="s">
        <v>57</v>
      </c>
      <c r="F119" s="62" t="s">
        <v>57</v>
      </c>
      <c r="G119" s="62" t="s">
        <v>57</v>
      </c>
      <c r="H119" s="63" t="s">
        <v>57</v>
      </c>
      <c r="I119" s="127" t="str">
        <f t="shared" si="10"/>
        <v/>
      </c>
      <c r="J119" s="133" t="str">
        <f t="shared" si="11"/>
        <v/>
      </c>
      <c r="L119" s="4" t="str">
        <f t="shared" si="7"/>
        <v/>
      </c>
    </row>
    <row r="120" spans="1:12">
      <c r="A120" s="64" t="s">
        <v>121</v>
      </c>
      <c r="B120" s="60">
        <v>2014</v>
      </c>
      <c r="C120" s="44" t="s">
        <v>62</v>
      </c>
      <c r="D120" s="62" t="s">
        <v>57</v>
      </c>
      <c r="E120" s="62" t="s">
        <v>57</v>
      </c>
      <c r="F120" s="62" t="s">
        <v>57</v>
      </c>
      <c r="G120" s="62" t="s">
        <v>57</v>
      </c>
      <c r="H120" s="63" t="s">
        <v>57</v>
      </c>
      <c r="I120" s="127" t="str">
        <f t="shared" si="10"/>
        <v/>
      </c>
      <c r="J120" s="133" t="str">
        <f t="shared" si="11"/>
        <v/>
      </c>
      <c r="L120" s="4" t="str">
        <f t="shared" si="7"/>
        <v/>
      </c>
    </row>
    <row r="121" spans="1:12">
      <c r="A121" s="59"/>
      <c r="B121" s="60">
        <v>2013</v>
      </c>
      <c r="C121" s="61" t="s">
        <v>53</v>
      </c>
      <c r="D121" s="62" t="s">
        <v>57</v>
      </c>
      <c r="E121" s="62" t="s">
        <v>57</v>
      </c>
      <c r="F121" s="62" t="s">
        <v>57</v>
      </c>
      <c r="G121" s="62" t="s">
        <v>57</v>
      </c>
      <c r="H121" s="63" t="s">
        <v>57</v>
      </c>
      <c r="I121" s="127" t="str">
        <f t="shared" si="10"/>
        <v/>
      </c>
      <c r="J121" s="133" t="str">
        <f t="shared" si="11"/>
        <v/>
      </c>
      <c r="L121" s="4" t="str">
        <f t="shared" si="7"/>
        <v/>
      </c>
    </row>
    <row r="122" spans="1:12">
      <c r="A122" s="59"/>
      <c r="B122" s="60">
        <v>2014</v>
      </c>
      <c r="C122" s="65"/>
      <c r="D122" s="62" t="s">
        <v>57</v>
      </c>
      <c r="E122" s="62" t="s">
        <v>57</v>
      </c>
      <c r="F122" s="62" t="s">
        <v>57</v>
      </c>
      <c r="G122" s="62" t="s">
        <v>57</v>
      </c>
      <c r="H122" s="63" t="s">
        <v>57</v>
      </c>
      <c r="I122" s="127" t="str">
        <f t="shared" si="10"/>
        <v/>
      </c>
      <c r="J122" s="133" t="str">
        <f t="shared" si="11"/>
        <v/>
      </c>
      <c r="L122" s="4" t="str">
        <f t="shared" si="7"/>
        <v/>
      </c>
    </row>
    <row r="123" spans="1:12">
      <c r="A123" s="59"/>
      <c r="B123" s="60"/>
      <c r="C123" s="65"/>
      <c r="D123" s="80"/>
      <c r="E123" s="80"/>
      <c r="F123" s="80"/>
      <c r="G123" s="80"/>
      <c r="H123" s="81"/>
      <c r="I123" s="127" t="str">
        <f t="shared" si="10"/>
        <v/>
      </c>
      <c r="J123" s="133" t="str">
        <f t="shared" si="11"/>
        <v/>
      </c>
      <c r="L123" s="4" t="str">
        <f t="shared" si="7"/>
        <v/>
      </c>
    </row>
    <row r="124" spans="1:12">
      <c r="A124" s="59" t="s">
        <v>122</v>
      </c>
      <c r="B124" s="60">
        <v>2013</v>
      </c>
      <c r="C124" s="61" t="s">
        <v>60</v>
      </c>
      <c r="D124" s="62" t="s">
        <v>57</v>
      </c>
      <c r="E124" s="62" t="s">
        <v>57</v>
      </c>
      <c r="F124" s="62" t="s">
        <v>57</v>
      </c>
      <c r="G124" s="62" t="s">
        <v>57</v>
      </c>
      <c r="H124" s="63" t="s">
        <v>57</v>
      </c>
      <c r="I124" s="127" t="str">
        <f t="shared" si="10"/>
        <v/>
      </c>
      <c r="J124" s="133" t="str">
        <f t="shared" si="11"/>
        <v/>
      </c>
      <c r="L124" s="4" t="str">
        <f t="shared" si="7"/>
        <v/>
      </c>
    </row>
    <row r="125" spans="1:12">
      <c r="A125" s="59" t="s">
        <v>123</v>
      </c>
      <c r="B125" s="60">
        <v>2014</v>
      </c>
      <c r="C125" s="44" t="s">
        <v>62</v>
      </c>
      <c r="D125" s="62" t="s">
        <v>57</v>
      </c>
      <c r="E125" s="62" t="s">
        <v>57</v>
      </c>
      <c r="F125" s="62" t="s">
        <v>57</v>
      </c>
      <c r="G125" s="62" t="s">
        <v>57</v>
      </c>
      <c r="H125" s="63" t="s">
        <v>57</v>
      </c>
      <c r="I125" s="127" t="str">
        <f t="shared" si="10"/>
        <v/>
      </c>
      <c r="J125" s="133" t="str">
        <f t="shared" si="11"/>
        <v/>
      </c>
      <c r="L125" s="4" t="str">
        <f t="shared" si="7"/>
        <v/>
      </c>
    </row>
    <row r="126" spans="1:12">
      <c r="A126" s="59" t="s">
        <v>55</v>
      </c>
      <c r="B126" s="60">
        <v>2013</v>
      </c>
      <c r="C126" s="61" t="s">
        <v>53</v>
      </c>
      <c r="D126" s="62" t="s">
        <v>57</v>
      </c>
      <c r="E126" s="62" t="s">
        <v>57</v>
      </c>
      <c r="F126" s="62" t="s">
        <v>57</v>
      </c>
      <c r="G126" s="62" t="s">
        <v>57</v>
      </c>
      <c r="H126" s="63" t="s">
        <v>57</v>
      </c>
      <c r="I126" s="127" t="str">
        <f t="shared" si="10"/>
        <v/>
      </c>
      <c r="J126" s="133" t="str">
        <f t="shared" si="11"/>
        <v/>
      </c>
      <c r="L126" s="4" t="str">
        <f t="shared" si="7"/>
        <v/>
      </c>
    </row>
    <row r="127" spans="1:12">
      <c r="A127" s="59" t="s">
        <v>55</v>
      </c>
      <c r="B127" s="60">
        <v>2014</v>
      </c>
      <c r="C127" s="65"/>
      <c r="D127" s="62" t="s">
        <v>57</v>
      </c>
      <c r="E127" s="62" t="s">
        <v>57</v>
      </c>
      <c r="F127" s="62" t="s">
        <v>57</v>
      </c>
      <c r="G127" s="62" t="s">
        <v>57</v>
      </c>
      <c r="H127" s="63" t="s">
        <v>57</v>
      </c>
      <c r="I127" s="127" t="str">
        <f t="shared" si="10"/>
        <v/>
      </c>
      <c r="J127" s="133" t="str">
        <f t="shared" si="11"/>
        <v/>
      </c>
      <c r="K127" s="138"/>
      <c r="L127" s="4" t="str">
        <f t="shared" si="7"/>
        <v/>
      </c>
    </row>
    <row r="128" spans="1:12">
      <c r="A128" s="59" t="s">
        <v>124</v>
      </c>
      <c r="B128" s="60">
        <v>2013</v>
      </c>
      <c r="C128" s="61" t="s">
        <v>53</v>
      </c>
      <c r="D128" s="62">
        <v>270</v>
      </c>
      <c r="E128" s="62" t="s">
        <v>57</v>
      </c>
      <c r="F128" s="62" t="s">
        <v>57</v>
      </c>
      <c r="G128" s="62">
        <v>270</v>
      </c>
      <c r="H128" s="63">
        <v>257</v>
      </c>
      <c r="I128" s="127" t="str">
        <f t="shared" si="10"/>
        <v/>
      </c>
      <c r="J128" s="133" t="str">
        <f t="shared" si="11"/>
        <v/>
      </c>
      <c r="L128" s="4" t="str">
        <f t="shared" ref="L128:L191" si="12">IF(K128="","","mining")</f>
        <v/>
      </c>
    </row>
    <row r="129" spans="1:12">
      <c r="A129" s="59" t="s">
        <v>125</v>
      </c>
      <c r="B129" s="60">
        <v>2014</v>
      </c>
      <c r="C129" s="70"/>
      <c r="D129" s="62">
        <v>250</v>
      </c>
      <c r="E129" s="62" t="s">
        <v>57</v>
      </c>
      <c r="F129" s="62" t="s">
        <v>57</v>
      </c>
      <c r="G129" s="62">
        <v>250</v>
      </c>
      <c r="H129" s="63">
        <v>237</v>
      </c>
      <c r="I129" s="127" t="str">
        <f t="shared" si="10"/>
        <v/>
      </c>
      <c r="J129" s="133" t="str">
        <f t="shared" si="11"/>
        <v/>
      </c>
      <c r="L129" s="4" t="str">
        <f t="shared" si="12"/>
        <v/>
      </c>
    </row>
    <row r="130" spans="1:12">
      <c r="A130" s="59"/>
      <c r="B130" s="60"/>
      <c r="C130" s="70"/>
      <c r="D130" s="62"/>
      <c r="E130" s="62"/>
      <c r="F130" s="62"/>
      <c r="G130" s="62"/>
      <c r="H130" s="63"/>
      <c r="I130" s="127" t="str">
        <f t="shared" si="10"/>
        <v/>
      </c>
      <c r="J130" s="133" t="str">
        <f t="shared" si="11"/>
        <v/>
      </c>
      <c r="L130" s="4" t="str">
        <f t="shared" si="12"/>
        <v/>
      </c>
    </row>
    <row r="131" spans="1:12">
      <c r="A131" s="59" t="s">
        <v>126</v>
      </c>
      <c r="B131" s="60">
        <v>2013</v>
      </c>
      <c r="C131" s="61" t="s">
        <v>60</v>
      </c>
      <c r="D131" s="62" t="s">
        <v>57</v>
      </c>
      <c r="E131" s="62" t="s">
        <v>57</v>
      </c>
      <c r="F131" s="62" t="s">
        <v>57</v>
      </c>
      <c r="G131" s="62" t="s">
        <v>57</v>
      </c>
      <c r="H131" s="63" t="s">
        <v>57</v>
      </c>
      <c r="I131" s="127" t="str">
        <f t="shared" si="10"/>
        <v/>
      </c>
      <c r="J131" s="133" t="str">
        <f t="shared" si="11"/>
        <v/>
      </c>
      <c r="L131" s="4" t="str">
        <f t="shared" si="12"/>
        <v/>
      </c>
    </row>
    <row r="132" spans="1:12">
      <c r="A132" s="69" t="s">
        <v>127</v>
      </c>
      <c r="B132" s="60">
        <v>2014</v>
      </c>
      <c r="C132" s="44" t="s">
        <v>62</v>
      </c>
      <c r="D132" s="62" t="s">
        <v>57</v>
      </c>
      <c r="E132" s="62" t="s">
        <v>57</v>
      </c>
      <c r="F132" s="62" t="s">
        <v>57</v>
      </c>
      <c r="G132" s="62" t="s">
        <v>57</v>
      </c>
      <c r="H132" s="63" t="s">
        <v>57</v>
      </c>
      <c r="I132" s="127" t="str">
        <f t="shared" si="10"/>
        <v/>
      </c>
      <c r="J132" s="133" t="str">
        <f t="shared" si="11"/>
        <v/>
      </c>
      <c r="L132" s="4" t="str">
        <f t="shared" si="12"/>
        <v/>
      </c>
    </row>
    <row r="133" spans="1:12">
      <c r="A133" s="69" t="s">
        <v>55</v>
      </c>
      <c r="B133" s="60">
        <v>2013</v>
      </c>
      <c r="C133" s="61" t="s">
        <v>53</v>
      </c>
      <c r="D133" s="62" t="s">
        <v>57</v>
      </c>
      <c r="E133" s="62" t="s">
        <v>57</v>
      </c>
      <c r="F133" s="62" t="s">
        <v>57</v>
      </c>
      <c r="G133" s="62" t="s">
        <v>57</v>
      </c>
      <c r="H133" s="63" t="s">
        <v>57</v>
      </c>
      <c r="I133" s="127" t="str">
        <f t="shared" si="10"/>
        <v/>
      </c>
      <c r="J133" s="133" t="str">
        <f t="shared" si="11"/>
        <v/>
      </c>
      <c r="L133" s="4" t="str">
        <f t="shared" si="12"/>
        <v/>
      </c>
    </row>
    <row r="134" spans="1:12">
      <c r="A134" s="69" t="s">
        <v>55</v>
      </c>
      <c r="B134" s="60">
        <v>2014</v>
      </c>
      <c r="C134" s="61"/>
      <c r="D134" s="62" t="s">
        <v>57</v>
      </c>
      <c r="E134" s="62" t="s">
        <v>57</v>
      </c>
      <c r="F134" s="62" t="s">
        <v>57</v>
      </c>
      <c r="G134" s="62" t="s">
        <v>57</v>
      </c>
      <c r="H134" s="63" t="s">
        <v>57</v>
      </c>
      <c r="I134" s="127" t="str">
        <f t="shared" si="10"/>
        <v/>
      </c>
      <c r="J134" s="133" t="str">
        <f t="shared" si="11"/>
        <v/>
      </c>
      <c r="L134" s="4" t="str">
        <f t="shared" si="12"/>
        <v/>
      </c>
    </row>
    <row r="135" spans="1:12">
      <c r="A135" s="59" t="s">
        <v>128</v>
      </c>
      <c r="B135" s="60">
        <v>2013</v>
      </c>
      <c r="C135" s="61" t="s">
        <v>129</v>
      </c>
      <c r="D135" s="62">
        <v>7</v>
      </c>
      <c r="E135" s="62" t="s">
        <v>57</v>
      </c>
      <c r="F135" s="62" t="s">
        <v>57</v>
      </c>
      <c r="G135" s="62">
        <v>7</v>
      </c>
      <c r="H135" s="63" t="s">
        <v>57</v>
      </c>
      <c r="I135" s="127" t="str">
        <f t="shared" si="10"/>
        <v/>
      </c>
      <c r="J135" s="133" t="str">
        <f t="shared" si="11"/>
        <v/>
      </c>
      <c r="L135" s="4" t="str">
        <f t="shared" si="12"/>
        <v/>
      </c>
    </row>
    <row r="136" spans="1:12">
      <c r="A136" s="49" t="s">
        <v>130</v>
      </c>
      <c r="B136" s="60">
        <v>2014</v>
      </c>
      <c r="C136" s="61" t="s">
        <v>131</v>
      </c>
      <c r="D136" s="62">
        <v>7</v>
      </c>
      <c r="E136" s="62" t="s">
        <v>57</v>
      </c>
      <c r="F136" s="62" t="s">
        <v>57</v>
      </c>
      <c r="G136" s="62">
        <v>7</v>
      </c>
      <c r="H136" s="63" t="s">
        <v>57</v>
      </c>
      <c r="I136" s="127" t="str">
        <f t="shared" si="10"/>
        <v/>
      </c>
      <c r="J136" s="133" t="str">
        <f t="shared" si="11"/>
        <v/>
      </c>
      <c r="L136" s="4" t="str">
        <f t="shared" si="12"/>
        <v/>
      </c>
    </row>
    <row r="137" spans="1:12">
      <c r="A137" s="59" t="s">
        <v>55</v>
      </c>
      <c r="B137" s="60">
        <v>2013</v>
      </c>
      <c r="C137" s="61" t="s">
        <v>53</v>
      </c>
      <c r="D137" s="62">
        <v>123</v>
      </c>
      <c r="E137" s="62" t="s">
        <v>57</v>
      </c>
      <c r="F137" s="62" t="s">
        <v>57</v>
      </c>
      <c r="G137" s="62">
        <v>123</v>
      </c>
      <c r="H137" s="63" t="s">
        <v>57</v>
      </c>
      <c r="I137" s="127" t="str">
        <f t="shared" si="10"/>
        <v/>
      </c>
      <c r="J137" s="133" t="str">
        <f t="shared" si="11"/>
        <v/>
      </c>
      <c r="L137" s="4" t="str">
        <f t="shared" si="12"/>
        <v/>
      </c>
    </row>
    <row r="138" spans="1:12">
      <c r="A138" s="59" t="s">
        <v>55</v>
      </c>
      <c r="B138" s="60">
        <v>2014</v>
      </c>
      <c r="C138" s="65"/>
      <c r="D138" s="62">
        <v>119</v>
      </c>
      <c r="E138" s="62" t="s">
        <v>57</v>
      </c>
      <c r="F138" s="62" t="s">
        <v>57</v>
      </c>
      <c r="G138" s="62">
        <v>119</v>
      </c>
      <c r="H138" s="63" t="s">
        <v>57</v>
      </c>
      <c r="I138" s="127">
        <f t="shared" si="10"/>
        <v>119</v>
      </c>
      <c r="J138" s="133">
        <f t="shared" si="11"/>
        <v>119</v>
      </c>
      <c r="K138" s="4" t="s">
        <v>15</v>
      </c>
      <c r="L138" s="4" t="str">
        <f t="shared" si="12"/>
        <v>mining</v>
      </c>
    </row>
    <row r="139" spans="1:12">
      <c r="A139" s="59" t="s">
        <v>132</v>
      </c>
      <c r="B139" s="60">
        <v>2013</v>
      </c>
      <c r="C139" s="61" t="s">
        <v>129</v>
      </c>
      <c r="D139" s="62" t="s">
        <v>57</v>
      </c>
      <c r="E139" s="62" t="s">
        <v>57</v>
      </c>
      <c r="F139" s="62" t="s">
        <v>57</v>
      </c>
      <c r="G139" s="62" t="s">
        <v>57</v>
      </c>
      <c r="H139" s="63" t="s">
        <v>57</v>
      </c>
      <c r="I139" s="127" t="str">
        <f t="shared" si="10"/>
        <v/>
      </c>
      <c r="J139" s="133" t="str">
        <f t="shared" si="11"/>
        <v/>
      </c>
      <c r="L139" s="4" t="str">
        <f t="shared" si="12"/>
        <v/>
      </c>
    </row>
    <row r="140" spans="1:12">
      <c r="A140" s="69" t="s">
        <v>133</v>
      </c>
      <c r="B140" s="60">
        <v>2014</v>
      </c>
      <c r="C140" s="61" t="s">
        <v>131</v>
      </c>
      <c r="D140" s="62" t="s">
        <v>57</v>
      </c>
      <c r="E140" s="62" t="s">
        <v>57</v>
      </c>
      <c r="F140" s="62" t="s">
        <v>57</v>
      </c>
      <c r="G140" s="62" t="s">
        <v>57</v>
      </c>
      <c r="H140" s="63" t="s">
        <v>57</v>
      </c>
      <c r="I140" s="127" t="str">
        <f t="shared" si="10"/>
        <v/>
      </c>
      <c r="J140" s="133" t="str">
        <f t="shared" si="11"/>
        <v/>
      </c>
      <c r="L140" s="4" t="str">
        <f t="shared" si="12"/>
        <v/>
      </c>
    </row>
    <row r="141" spans="1:12">
      <c r="A141" s="69" t="s">
        <v>55</v>
      </c>
      <c r="B141" s="60">
        <v>2013</v>
      </c>
      <c r="C141" s="61" t="s">
        <v>53</v>
      </c>
      <c r="D141" s="62" t="s">
        <v>57</v>
      </c>
      <c r="E141" s="62" t="s">
        <v>57</v>
      </c>
      <c r="F141" s="62" t="s">
        <v>57</v>
      </c>
      <c r="G141" s="62" t="s">
        <v>57</v>
      </c>
      <c r="H141" s="63" t="s">
        <v>57</v>
      </c>
      <c r="I141" s="127" t="str">
        <f t="shared" si="10"/>
        <v/>
      </c>
      <c r="J141" s="133" t="str">
        <f t="shared" si="11"/>
        <v/>
      </c>
      <c r="L141" s="4" t="str">
        <f t="shared" si="12"/>
        <v/>
      </c>
    </row>
    <row r="142" spans="1:12">
      <c r="A142" s="69" t="s">
        <v>55</v>
      </c>
      <c r="B142" s="60">
        <v>2014</v>
      </c>
      <c r="C142" s="70"/>
      <c r="D142" s="62" t="s">
        <v>57</v>
      </c>
      <c r="E142" s="62" t="s">
        <v>57</v>
      </c>
      <c r="F142" s="62" t="s">
        <v>57</v>
      </c>
      <c r="G142" s="62" t="s">
        <v>57</v>
      </c>
      <c r="H142" s="63" t="s">
        <v>57</v>
      </c>
      <c r="I142" s="127" t="str">
        <f t="shared" si="10"/>
        <v/>
      </c>
      <c r="J142" s="133" t="str">
        <f t="shared" si="11"/>
        <v/>
      </c>
      <c r="L142" s="4" t="str">
        <f t="shared" si="12"/>
        <v/>
      </c>
    </row>
    <row r="143" spans="1:12">
      <c r="A143" s="59" t="s">
        <v>134</v>
      </c>
      <c r="B143" s="60">
        <v>2013</v>
      </c>
      <c r="C143" s="61" t="s">
        <v>135</v>
      </c>
      <c r="D143" s="62">
        <v>6134</v>
      </c>
      <c r="E143" s="62">
        <v>74</v>
      </c>
      <c r="F143" s="62" t="s">
        <v>57</v>
      </c>
      <c r="G143" s="62">
        <v>6208</v>
      </c>
      <c r="H143" s="63" t="s">
        <v>57</v>
      </c>
      <c r="I143" s="127" t="str">
        <f t="shared" si="10"/>
        <v/>
      </c>
      <c r="J143" s="133" t="str">
        <f t="shared" si="11"/>
        <v/>
      </c>
      <c r="L143" s="4" t="str">
        <f t="shared" si="12"/>
        <v/>
      </c>
    </row>
    <row r="144" spans="1:12">
      <c r="A144" s="59" t="s">
        <v>136</v>
      </c>
      <c r="B144" s="60">
        <v>2014</v>
      </c>
      <c r="C144" s="61"/>
      <c r="D144" s="62">
        <v>6055</v>
      </c>
      <c r="E144" s="62">
        <v>86</v>
      </c>
      <c r="F144" s="62" t="s">
        <v>57</v>
      </c>
      <c r="G144" s="62">
        <v>6141</v>
      </c>
      <c r="H144" s="63" t="s">
        <v>57</v>
      </c>
      <c r="I144" s="127" t="str">
        <f t="shared" si="10"/>
        <v/>
      </c>
      <c r="J144" s="133" t="str">
        <f t="shared" si="11"/>
        <v/>
      </c>
      <c r="L144" s="4" t="str">
        <f t="shared" si="12"/>
        <v/>
      </c>
    </row>
    <row r="145" spans="1:12">
      <c r="A145" s="59" t="s">
        <v>55</v>
      </c>
      <c r="B145" s="60">
        <v>2013</v>
      </c>
      <c r="C145" s="61" t="s">
        <v>53</v>
      </c>
      <c r="D145" s="62">
        <v>22083</v>
      </c>
      <c r="E145" s="62">
        <v>266</v>
      </c>
      <c r="F145" s="62" t="s">
        <v>57</v>
      </c>
      <c r="G145" s="62">
        <v>22349</v>
      </c>
      <c r="H145" s="63" t="s">
        <v>57</v>
      </c>
      <c r="I145" s="127" t="str">
        <f t="shared" si="10"/>
        <v/>
      </c>
      <c r="J145" s="133" t="str">
        <f t="shared" si="11"/>
        <v/>
      </c>
      <c r="L145" s="4" t="str">
        <f t="shared" si="12"/>
        <v/>
      </c>
    </row>
    <row r="146" spans="1:12">
      <c r="A146" s="59" t="s">
        <v>55</v>
      </c>
      <c r="B146" s="60">
        <v>2014</v>
      </c>
      <c r="C146" s="65"/>
      <c r="D146" s="62">
        <v>21797</v>
      </c>
      <c r="E146" s="62">
        <v>310</v>
      </c>
      <c r="F146" s="62" t="s">
        <v>57</v>
      </c>
      <c r="G146" s="62">
        <v>22107</v>
      </c>
      <c r="H146" s="63" t="s">
        <v>57</v>
      </c>
      <c r="I146" s="127">
        <f t="shared" si="10"/>
        <v>22107</v>
      </c>
      <c r="J146" s="133">
        <f t="shared" si="11"/>
        <v>22107</v>
      </c>
      <c r="K146" s="4" t="s">
        <v>14</v>
      </c>
      <c r="L146" s="4" t="str">
        <f t="shared" si="12"/>
        <v>mining</v>
      </c>
    </row>
    <row r="147" spans="1:12">
      <c r="A147" s="59" t="s">
        <v>137</v>
      </c>
      <c r="B147" s="60">
        <v>2013</v>
      </c>
      <c r="C147" s="61" t="s">
        <v>53</v>
      </c>
      <c r="D147" s="62">
        <v>4671</v>
      </c>
      <c r="E147" s="62">
        <v>90</v>
      </c>
      <c r="F147" s="62" t="s">
        <v>57</v>
      </c>
      <c r="G147" s="62">
        <v>4761</v>
      </c>
      <c r="H147" s="63" t="s">
        <v>57</v>
      </c>
      <c r="I147" s="127" t="str">
        <f t="shared" si="10"/>
        <v/>
      </c>
      <c r="J147" s="133" t="str">
        <f t="shared" si="11"/>
        <v/>
      </c>
      <c r="L147" s="4" t="str">
        <f t="shared" si="12"/>
        <v/>
      </c>
    </row>
    <row r="148" spans="1:12">
      <c r="A148" s="47" t="s">
        <v>138</v>
      </c>
      <c r="B148" s="60">
        <v>2014</v>
      </c>
      <c r="C148" s="65"/>
      <c r="D148" s="62">
        <v>3679</v>
      </c>
      <c r="E148" s="62">
        <v>89</v>
      </c>
      <c r="F148" s="62" t="s">
        <v>57</v>
      </c>
      <c r="G148" s="62">
        <v>3768</v>
      </c>
      <c r="H148" s="63" t="s">
        <v>57</v>
      </c>
      <c r="I148" s="127">
        <f t="shared" si="10"/>
        <v>3768</v>
      </c>
      <c r="J148" s="133">
        <f t="shared" si="11"/>
        <v>3768</v>
      </c>
      <c r="K148" s="4" t="s">
        <v>19</v>
      </c>
      <c r="L148" s="4" t="str">
        <f t="shared" si="12"/>
        <v>mining</v>
      </c>
    </row>
    <row r="149" spans="1:12">
      <c r="A149" s="59" t="s">
        <v>139</v>
      </c>
      <c r="B149" s="60">
        <v>2013</v>
      </c>
      <c r="C149" s="61" t="s">
        <v>53</v>
      </c>
      <c r="D149" s="62" t="s">
        <v>140</v>
      </c>
      <c r="E149" s="62" t="s">
        <v>57</v>
      </c>
      <c r="F149" s="62" t="s">
        <v>140</v>
      </c>
      <c r="G149" s="62" t="s">
        <v>140</v>
      </c>
      <c r="H149" s="63" t="s">
        <v>57</v>
      </c>
      <c r="I149" s="127" t="str">
        <f t="shared" si="10"/>
        <v/>
      </c>
      <c r="J149" s="133" t="str">
        <f t="shared" si="11"/>
        <v/>
      </c>
      <c r="L149" s="4" t="str">
        <f t="shared" si="12"/>
        <v/>
      </c>
    </row>
    <row r="150" spans="1:12">
      <c r="A150" s="64" t="s">
        <v>141</v>
      </c>
      <c r="B150" s="60">
        <v>2014</v>
      </c>
      <c r="C150" s="65"/>
      <c r="D150" s="62" t="s">
        <v>140</v>
      </c>
      <c r="E150" s="62" t="s">
        <v>57</v>
      </c>
      <c r="F150" s="62" t="s">
        <v>140</v>
      </c>
      <c r="G150" s="62" t="s">
        <v>140</v>
      </c>
      <c r="H150" s="63" t="s">
        <v>57</v>
      </c>
      <c r="I150" s="127" t="str">
        <f t="shared" si="10"/>
        <v/>
      </c>
      <c r="J150" s="133" t="str">
        <f t="shared" si="11"/>
        <v/>
      </c>
      <c r="L150" s="4" t="str">
        <f t="shared" si="12"/>
        <v/>
      </c>
    </row>
    <row r="151" spans="1:12">
      <c r="A151" s="59"/>
      <c r="B151" s="60"/>
      <c r="C151" s="65"/>
      <c r="D151" s="62"/>
      <c r="E151" s="62"/>
      <c r="F151" s="62"/>
      <c r="G151" s="62"/>
      <c r="H151" s="63"/>
      <c r="I151" s="127" t="str">
        <f t="shared" si="10"/>
        <v/>
      </c>
      <c r="J151" s="133" t="str">
        <f t="shared" si="11"/>
        <v/>
      </c>
      <c r="L151" s="4" t="str">
        <f t="shared" si="12"/>
        <v/>
      </c>
    </row>
    <row r="152" spans="1:12">
      <c r="A152" s="33" t="s">
        <v>142</v>
      </c>
      <c r="B152" s="34">
        <v>2013</v>
      </c>
      <c r="C152" s="35" t="s">
        <v>53</v>
      </c>
      <c r="D152" s="36" t="s">
        <v>57</v>
      </c>
      <c r="E152" s="36" t="s">
        <v>57</v>
      </c>
      <c r="F152" s="36" t="s">
        <v>57</v>
      </c>
      <c r="G152" s="36" t="s">
        <v>57</v>
      </c>
      <c r="H152" s="37" t="s">
        <v>57</v>
      </c>
      <c r="I152" s="127" t="str">
        <f t="shared" si="10"/>
        <v/>
      </c>
      <c r="J152" s="133" t="str">
        <f t="shared" si="11"/>
        <v/>
      </c>
      <c r="L152" s="4" t="str">
        <f t="shared" si="12"/>
        <v/>
      </c>
    </row>
    <row r="153" spans="1:12">
      <c r="A153" s="67" t="s">
        <v>143</v>
      </c>
      <c r="B153" s="34">
        <v>2014</v>
      </c>
      <c r="C153" s="42"/>
      <c r="D153" s="36" t="s">
        <v>57</v>
      </c>
      <c r="E153" s="36" t="s">
        <v>57</v>
      </c>
      <c r="F153" s="36" t="s">
        <v>57</v>
      </c>
      <c r="G153" s="36" t="s">
        <v>57</v>
      </c>
      <c r="H153" s="37" t="s">
        <v>57</v>
      </c>
      <c r="I153" s="127" t="str">
        <f t="shared" si="10"/>
        <v/>
      </c>
      <c r="J153" s="133" t="str">
        <f t="shared" si="11"/>
        <v/>
      </c>
      <c r="L153" s="4" t="str">
        <f t="shared" si="12"/>
        <v/>
      </c>
    </row>
    <row r="154" spans="1:12">
      <c r="A154" s="67"/>
      <c r="B154" s="60"/>
      <c r="C154" s="68"/>
      <c r="D154" s="62"/>
      <c r="E154" s="62"/>
      <c r="F154" s="62"/>
      <c r="G154" s="62"/>
      <c r="H154" s="63"/>
      <c r="I154" s="127" t="str">
        <f t="shared" si="10"/>
        <v/>
      </c>
      <c r="J154" s="133" t="str">
        <f t="shared" si="11"/>
        <v/>
      </c>
      <c r="L154" s="4" t="str">
        <f t="shared" si="12"/>
        <v/>
      </c>
    </row>
    <row r="155" spans="1:12">
      <c r="A155" s="59" t="s">
        <v>144</v>
      </c>
      <c r="B155" s="60">
        <v>2013</v>
      </c>
      <c r="C155" s="61" t="s">
        <v>53</v>
      </c>
      <c r="D155" s="62" t="s">
        <v>57</v>
      </c>
      <c r="E155" s="62" t="s">
        <v>57</v>
      </c>
      <c r="F155" s="62" t="s">
        <v>57</v>
      </c>
      <c r="G155" s="62" t="s">
        <v>57</v>
      </c>
      <c r="H155" s="63" t="s">
        <v>57</v>
      </c>
      <c r="I155" s="127" t="str">
        <f t="shared" si="10"/>
        <v/>
      </c>
      <c r="J155" s="133" t="str">
        <f t="shared" si="11"/>
        <v/>
      </c>
      <c r="L155" s="4" t="str">
        <f t="shared" si="12"/>
        <v/>
      </c>
    </row>
    <row r="156" spans="1:12">
      <c r="A156" s="64" t="s">
        <v>145</v>
      </c>
      <c r="B156" s="60">
        <v>2014</v>
      </c>
      <c r="C156" s="65"/>
      <c r="D156" s="62" t="s">
        <v>57</v>
      </c>
      <c r="E156" s="62" t="s">
        <v>57</v>
      </c>
      <c r="F156" s="62" t="s">
        <v>57</v>
      </c>
      <c r="G156" s="62" t="s">
        <v>57</v>
      </c>
      <c r="H156" s="63" t="s">
        <v>57</v>
      </c>
      <c r="I156" s="127" t="str">
        <f t="shared" si="10"/>
        <v/>
      </c>
      <c r="J156" s="133" t="str">
        <f t="shared" si="11"/>
        <v/>
      </c>
      <c r="L156" s="4" t="str">
        <f t="shared" si="12"/>
        <v/>
      </c>
    </row>
    <row r="157" spans="1:12">
      <c r="A157" s="59"/>
      <c r="B157" s="60"/>
      <c r="C157" s="65"/>
      <c r="D157" s="62"/>
      <c r="E157" s="62"/>
      <c r="F157" s="62"/>
      <c r="G157" s="62"/>
      <c r="H157" s="63"/>
      <c r="I157" s="127" t="str">
        <f t="shared" si="10"/>
        <v/>
      </c>
      <c r="J157" s="133" t="str">
        <f t="shared" si="11"/>
        <v/>
      </c>
      <c r="L157" s="4" t="str">
        <f t="shared" si="12"/>
        <v/>
      </c>
    </row>
    <row r="158" spans="1:12">
      <c r="A158" s="59" t="s">
        <v>146</v>
      </c>
      <c r="B158" s="60">
        <v>2013</v>
      </c>
      <c r="C158" s="61" t="s">
        <v>53</v>
      </c>
      <c r="D158" s="62" t="s">
        <v>57</v>
      </c>
      <c r="E158" s="62" t="s">
        <v>57</v>
      </c>
      <c r="F158" s="62" t="s">
        <v>57</v>
      </c>
      <c r="G158" s="62" t="s">
        <v>57</v>
      </c>
      <c r="H158" s="63" t="s">
        <v>57</v>
      </c>
      <c r="I158" s="127" t="str">
        <f t="shared" si="10"/>
        <v/>
      </c>
      <c r="J158" s="133" t="str">
        <f t="shared" si="11"/>
        <v/>
      </c>
      <c r="L158" s="4" t="str">
        <f t="shared" si="12"/>
        <v/>
      </c>
    </row>
    <row r="159" spans="1:12">
      <c r="A159" s="82" t="s">
        <v>147</v>
      </c>
      <c r="B159" s="60">
        <v>2014</v>
      </c>
      <c r="C159" s="65"/>
      <c r="D159" s="62" t="s">
        <v>57</v>
      </c>
      <c r="E159" s="62" t="s">
        <v>57</v>
      </c>
      <c r="F159" s="62" t="s">
        <v>57</v>
      </c>
      <c r="G159" s="62" t="s">
        <v>57</v>
      </c>
      <c r="H159" s="63" t="s">
        <v>57</v>
      </c>
      <c r="I159" s="127" t="str">
        <f t="shared" si="10"/>
        <v/>
      </c>
      <c r="J159" s="133" t="str">
        <f t="shared" si="11"/>
        <v/>
      </c>
      <c r="L159" s="4" t="str">
        <f t="shared" si="12"/>
        <v/>
      </c>
    </row>
    <row r="160" spans="1:12">
      <c r="A160" s="83"/>
      <c r="B160" s="52"/>
      <c r="C160" s="51"/>
      <c r="D160" s="53"/>
      <c r="E160" s="53"/>
      <c r="F160" s="53"/>
      <c r="G160" s="53"/>
      <c r="H160" s="53"/>
      <c r="I160" s="127" t="str">
        <f t="shared" si="10"/>
        <v/>
      </c>
      <c r="J160" s="133" t="str">
        <f t="shared" si="11"/>
        <v/>
      </c>
      <c r="L160" s="4" t="str">
        <f t="shared" si="12"/>
        <v/>
      </c>
    </row>
    <row r="161" spans="1:12">
      <c r="A161" s="10">
        <v>112</v>
      </c>
      <c r="B161" s="11" t="s">
        <v>31</v>
      </c>
      <c r="C161" s="12"/>
      <c r="D161" s="13"/>
      <c r="E161" s="13"/>
      <c r="F161" s="13"/>
      <c r="G161" s="13"/>
      <c r="H161" s="14"/>
      <c r="I161" s="127" t="str">
        <f t="shared" si="10"/>
        <v/>
      </c>
      <c r="J161" s="133" t="str">
        <f t="shared" si="11"/>
        <v/>
      </c>
      <c r="L161" s="4" t="str">
        <f t="shared" si="12"/>
        <v/>
      </c>
    </row>
    <row r="162" spans="1:12">
      <c r="A162" s="12"/>
      <c r="B162" s="11"/>
      <c r="C162" s="12"/>
      <c r="D162" s="13"/>
      <c r="E162" s="13"/>
      <c r="F162" s="13"/>
      <c r="G162" s="13"/>
      <c r="H162" s="13"/>
      <c r="I162" s="127" t="str">
        <f t="shared" si="10"/>
        <v/>
      </c>
      <c r="J162" s="133" t="str">
        <f t="shared" si="11"/>
        <v/>
      </c>
      <c r="L162" s="4" t="str">
        <f t="shared" si="12"/>
        <v/>
      </c>
    </row>
    <row r="163" spans="1:12">
      <c r="A163" s="15" t="s">
        <v>237</v>
      </c>
      <c r="C163" s="17"/>
      <c r="D163" s="18"/>
      <c r="E163" s="13"/>
      <c r="F163" s="13"/>
      <c r="G163" s="13"/>
      <c r="H163" s="13"/>
      <c r="I163" s="127" t="str">
        <f t="shared" si="10"/>
        <v/>
      </c>
      <c r="J163" s="133" t="str">
        <f t="shared" si="11"/>
        <v/>
      </c>
      <c r="L163" s="4" t="str">
        <f t="shared" si="12"/>
        <v/>
      </c>
    </row>
    <row r="164" spans="1:12">
      <c r="A164" s="21" t="s">
        <v>238</v>
      </c>
      <c r="B164" s="22"/>
      <c r="C164" s="12"/>
      <c r="D164" s="13"/>
      <c r="E164" s="13"/>
      <c r="F164" s="13"/>
      <c r="G164" s="13"/>
      <c r="H164" s="13"/>
      <c r="I164" s="127" t="str">
        <f t="shared" si="10"/>
        <v/>
      </c>
      <c r="J164" s="133" t="str">
        <f t="shared" si="11"/>
        <v/>
      </c>
      <c r="L164" s="4" t="str">
        <f t="shared" si="12"/>
        <v/>
      </c>
    </row>
    <row r="165" spans="1:12">
      <c r="A165" s="170" t="s">
        <v>34</v>
      </c>
      <c r="B165" s="171" t="s">
        <v>35</v>
      </c>
      <c r="C165" s="173" t="s">
        <v>36</v>
      </c>
      <c r="D165" s="155" t="s">
        <v>37</v>
      </c>
      <c r="E165" s="155" t="s">
        <v>38</v>
      </c>
      <c r="F165" s="155" t="s">
        <v>39</v>
      </c>
      <c r="G165" s="155" t="s">
        <v>40</v>
      </c>
      <c r="H165" s="157" t="s">
        <v>41</v>
      </c>
      <c r="I165" s="127" t="str">
        <f t="shared" si="10"/>
        <v/>
      </c>
      <c r="J165" s="133" t="str">
        <f t="shared" si="11"/>
        <v/>
      </c>
      <c r="L165" s="4" t="str">
        <f t="shared" si="12"/>
        <v/>
      </c>
    </row>
    <row r="166" spans="1:12">
      <c r="A166" s="159"/>
      <c r="B166" s="172"/>
      <c r="C166" s="174"/>
      <c r="D166" s="156"/>
      <c r="E166" s="156"/>
      <c r="F166" s="156"/>
      <c r="G166" s="156"/>
      <c r="H166" s="158"/>
      <c r="I166" s="127" t="str">
        <f t="shared" si="10"/>
        <v/>
      </c>
      <c r="J166" s="133" t="str">
        <f t="shared" si="11"/>
        <v/>
      </c>
      <c r="L166" s="4" t="str">
        <f t="shared" si="12"/>
        <v/>
      </c>
    </row>
    <row r="167" spans="1:12">
      <c r="A167" s="159"/>
      <c r="B167" s="172"/>
      <c r="C167" s="174"/>
      <c r="D167" s="156"/>
      <c r="E167" s="156"/>
      <c r="F167" s="156"/>
      <c r="G167" s="156"/>
      <c r="H167" s="158"/>
      <c r="I167" s="127" t="str">
        <f t="shared" si="10"/>
        <v/>
      </c>
      <c r="J167" s="133" t="str">
        <f t="shared" si="11"/>
        <v/>
      </c>
      <c r="L167" s="4" t="str">
        <f t="shared" si="12"/>
        <v/>
      </c>
    </row>
    <row r="168" spans="1:12">
      <c r="A168" s="159"/>
      <c r="B168" s="172"/>
      <c r="C168" s="174"/>
      <c r="D168" s="156"/>
      <c r="E168" s="156"/>
      <c r="F168" s="156"/>
      <c r="G168" s="156"/>
      <c r="H168" s="158"/>
      <c r="I168" s="127" t="str">
        <f t="shared" si="10"/>
        <v/>
      </c>
      <c r="J168" s="133" t="str">
        <f t="shared" si="11"/>
        <v/>
      </c>
      <c r="L168" s="4" t="str">
        <f t="shared" si="12"/>
        <v/>
      </c>
    </row>
    <row r="169" spans="1:12">
      <c r="A169" s="23"/>
      <c r="B169" s="24"/>
      <c r="C169" s="25"/>
      <c r="D169" s="26"/>
      <c r="E169" s="26"/>
      <c r="F169" s="26"/>
      <c r="G169" s="26"/>
      <c r="H169" s="27"/>
      <c r="I169" s="127" t="str">
        <f t="shared" si="10"/>
        <v/>
      </c>
      <c r="J169" s="133" t="str">
        <f t="shared" si="11"/>
        <v/>
      </c>
      <c r="L169" s="4" t="str">
        <f t="shared" si="12"/>
        <v/>
      </c>
    </row>
    <row r="170" spans="1:12">
      <c r="A170" s="159" t="s">
        <v>42</v>
      </c>
      <c r="B170" s="160" t="s">
        <v>0</v>
      </c>
      <c r="C170" s="162" t="s">
        <v>43</v>
      </c>
      <c r="D170" s="164" t="s">
        <v>44</v>
      </c>
      <c r="E170" s="164" t="s">
        <v>45</v>
      </c>
      <c r="F170" s="164" t="s">
        <v>46</v>
      </c>
      <c r="G170" s="166" t="s">
        <v>47</v>
      </c>
      <c r="H170" s="168" t="s">
        <v>48</v>
      </c>
      <c r="I170" s="127" t="str">
        <f t="shared" si="10"/>
        <v/>
      </c>
      <c r="J170" s="133" t="str">
        <f t="shared" si="11"/>
        <v/>
      </c>
      <c r="L170" s="4" t="str">
        <f t="shared" si="12"/>
        <v/>
      </c>
    </row>
    <row r="171" spans="1:12">
      <c r="A171" s="159"/>
      <c r="B171" s="160"/>
      <c r="C171" s="162"/>
      <c r="D171" s="164"/>
      <c r="E171" s="164"/>
      <c r="F171" s="164"/>
      <c r="G171" s="166"/>
      <c r="H171" s="168"/>
      <c r="I171" s="127" t="str">
        <f t="shared" si="10"/>
        <v/>
      </c>
      <c r="J171" s="133" t="str">
        <f t="shared" si="11"/>
        <v/>
      </c>
      <c r="L171" s="4" t="str">
        <f t="shared" si="12"/>
        <v/>
      </c>
    </row>
    <row r="172" spans="1:12">
      <c r="A172" s="159"/>
      <c r="B172" s="160"/>
      <c r="C172" s="162"/>
      <c r="D172" s="164"/>
      <c r="E172" s="164"/>
      <c r="F172" s="164"/>
      <c r="G172" s="166"/>
      <c r="H172" s="168"/>
      <c r="I172" s="127" t="str">
        <f t="shared" si="10"/>
        <v/>
      </c>
      <c r="J172" s="133" t="str">
        <f t="shared" si="11"/>
        <v/>
      </c>
      <c r="L172" s="4" t="str">
        <f t="shared" si="12"/>
        <v/>
      </c>
    </row>
    <row r="173" spans="1:12">
      <c r="A173" s="189"/>
      <c r="B173" s="161"/>
      <c r="C173" s="163"/>
      <c r="D173" s="165"/>
      <c r="E173" s="165"/>
      <c r="F173" s="165"/>
      <c r="G173" s="167"/>
      <c r="H173" s="169"/>
      <c r="I173" s="127" t="str">
        <f t="shared" si="10"/>
        <v/>
      </c>
      <c r="J173" s="133" t="str">
        <f t="shared" si="11"/>
        <v/>
      </c>
      <c r="L173" s="4" t="str">
        <f t="shared" si="12"/>
        <v/>
      </c>
    </row>
    <row r="174" spans="1:12">
      <c r="A174" s="28" t="s">
        <v>49</v>
      </c>
      <c r="B174" s="29"/>
      <c r="C174" s="30" t="s">
        <v>50</v>
      </c>
      <c r="D174" s="57" t="s">
        <v>51</v>
      </c>
      <c r="E174" s="57" t="s">
        <v>51</v>
      </c>
      <c r="F174" s="57" t="s">
        <v>51</v>
      </c>
      <c r="G174" s="57" t="s">
        <v>51</v>
      </c>
      <c r="H174" s="58" t="s">
        <v>51</v>
      </c>
      <c r="I174" s="127" t="str">
        <f t="shared" si="10"/>
        <v/>
      </c>
      <c r="J174" s="133" t="str">
        <f t="shared" si="11"/>
        <v/>
      </c>
      <c r="L174" s="4" t="str">
        <f t="shared" si="12"/>
        <v/>
      </c>
    </row>
    <row r="175" spans="1:12">
      <c r="A175" s="33" t="s">
        <v>52</v>
      </c>
      <c r="B175" s="34">
        <v>2013</v>
      </c>
      <c r="C175" s="35" t="s">
        <v>53</v>
      </c>
      <c r="D175" s="36">
        <v>8904</v>
      </c>
      <c r="E175" s="36">
        <v>6</v>
      </c>
      <c r="F175" s="36">
        <v>14</v>
      </c>
      <c r="G175" s="36">
        <v>8896</v>
      </c>
      <c r="H175" s="37">
        <v>158</v>
      </c>
      <c r="I175" s="127" t="str">
        <f t="shared" si="10"/>
        <v/>
      </c>
      <c r="J175" s="133" t="str">
        <f t="shared" si="11"/>
        <v/>
      </c>
      <c r="L175" s="4" t="str">
        <f t="shared" si="12"/>
        <v/>
      </c>
    </row>
    <row r="176" spans="1:12">
      <c r="A176" s="38" t="s">
        <v>54</v>
      </c>
      <c r="B176" s="34">
        <v>2014</v>
      </c>
      <c r="C176" s="39" t="s">
        <v>55</v>
      </c>
      <c r="D176" s="36">
        <v>8364</v>
      </c>
      <c r="E176" s="36">
        <v>531</v>
      </c>
      <c r="F176" s="36">
        <v>719</v>
      </c>
      <c r="G176" s="36">
        <v>8176</v>
      </c>
      <c r="H176" s="37">
        <v>82</v>
      </c>
      <c r="I176" s="127" t="str">
        <f t="shared" si="10"/>
        <v/>
      </c>
      <c r="J176" s="133" t="str">
        <f t="shared" si="11"/>
        <v/>
      </c>
      <c r="L176" s="4" t="str">
        <f t="shared" si="12"/>
        <v/>
      </c>
    </row>
    <row r="177" spans="1:12">
      <c r="A177" s="38"/>
      <c r="B177" s="34"/>
      <c r="C177" s="39"/>
      <c r="D177" s="40"/>
      <c r="E177" s="40"/>
      <c r="F177" s="40"/>
      <c r="G177" s="40"/>
      <c r="H177" s="41"/>
      <c r="I177" s="127" t="str">
        <f t="shared" si="10"/>
        <v/>
      </c>
      <c r="J177" s="133" t="str">
        <f t="shared" si="11"/>
        <v/>
      </c>
      <c r="L177" s="4" t="str">
        <f t="shared" si="12"/>
        <v/>
      </c>
    </row>
    <row r="178" spans="1:12">
      <c r="A178" s="33" t="s">
        <v>56</v>
      </c>
      <c r="B178" s="34">
        <v>2013</v>
      </c>
      <c r="C178" s="35" t="s">
        <v>53</v>
      </c>
      <c r="D178" s="36">
        <v>800</v>
      </c>
      <c r="E178" s="36" t="s">
        <v>57</v>
      </c>
      <c r="F178" s="36">
        <v>14</v>
      </c>
      <c r="G178" s="36">
        <v>786</v>
      </c>
      <c r="H178" s="37" t="s">
        <v>57</v>
      </c>
      <c r="I178" s="127" t="str">
        <f t="shared" si="10"/>
        <v/>
      </c>
      <c r="J178" s="133" t="str">
        <f t="shared" si="11"/>
        <v/>
      </c>
      <c r="L178" s="4" t="str">
        <f t="shared" si="12"/>
        <v/>
      </c>
    </row>
    <row r="179" spans="1:12">
      <c r="A179" s="38" t="s">
        <v>58</v>
      </c>
      <c r="B179" s="34">
        <v>2014</v>
      </c>
      <c r="C179" s="42"/>
      <c r="D179" s="36">
        <v>1118</v>
      </c>
      <c r="E179" s="36" t="s">
        <v>57</v>
      </c>
      <c r="F179" s="36">
        <v>719</v>
      </c>
      <c r="G179" s="36">
        <v>399</v>
      </c>
      <c r="H179" s="37" t="s">
        <v>57</v>
      </c>
      <c r="I179" s="127" t="str">
        <f t="shared" si="10"/>
        <v/>
      </c>
      <c r="J179" s="133" t="str">
        <f t="shared" si="11"/>
        <v/>
      </c>
      <c r="L179" s="4" t="str">
        <f t="shared" si="12"/>
        <v/>
      </c>
    </row>
    <row r="180" spans="1:12">
      <c r="A180" s="38"/>
      <c r="B180" s="29"/>
      <c r="C180" s="42"/>
      <c r="D180" s="40"/>
      <c r="E180" s="40"/>
      <c r="F180" s="40"/>
      <c r="G180" s="40"/>
      <c r="H180" s="41"/>
      <c r="I180" s="127" t="str">
        <f t="shared" ref="I180:I227" si="13">IFERROR(IF(K180="","",IF(F180="–",0,F180)+IF(G180="–",0,G180)),"")</f>
        <v/>
      </c>
      <c r="J180" s="133" t="str">
        <f t="shared" ref="J180:J227" si="14">IF(I180="","",G180-IF(H180="–",0,))</f>
        <v/>
      </c>
      <c r="L180" s="4" t="str">
        <f t="shared" si="12"/>
        <v/>
      </c>
    </row>
    <row r="181" spans="1:12">
      <c r="A181" s="43" t="s">
        <v>59</v>
      </c>
      <c r="B181" s="29">
        <v>2013</v>
      </c>
      <c r="C181" s="44" t="s">
        <v>60</v>
      </c>
      <c r="D181" s="45" t="s">
        <v>57</v>
      </c>
      <c r="E181" s="45" t="s">
        <v>57</v>
      </c>
      <c r="F181" s="45" t="s">
        <v>57</v>
      </c>
      <c r="G181" s="45" t="s">
        <v>57</v>
      </c>
      <c r="H181" s="46" t="s">
        <v>57</v>
      </c>
      <c r="I181" s="127" t="str">
        <f t="shared" si="13"/>
        <v/>
      </c>
      <c r="J181" s="133" t="str">
        <f t="shared" si="14"/>
        <v/>
      </c>
      <c r="L181" s="4" t="str">
        <f t="shared" si="12"/>
        <v/>
      </c>
    </row>
    <row r="182" spans="1:12">
      <c r="A182" s="47" t="s">
        <v>61</v>
      </c>
      <c r="B182" s="29">
        <v>2014</v>
      </c>
      <c r="C182" s="44" t="s">
        <v>62</v>
      </c>
      <c r="D182" s="45" t="s">
        <v>57</v>
      </c>
      <c r="E182" s="45" t="s">
        <v>57</v>
      </c>
      <c r="F182" s="45" t="s">
        <v>57</v>
      </c>
      <c r="G182" s="45" t="s">
        <v>57</v>
      </c>
      <c r="H182" s="46" t="s">
        <v>57</v>
      </c>
      <c r="I182" s="127" t="str">
        <f t="shared" si="13"/>
        <v/>
      </c>
      <c r="J182" s="133" t="str">
        <f t="shared" si="14"/>
        <v/>
      </c>
      <c r="L182" s="4" t="str">
        <f t="shared" si="12"/>
        <v/>
      </c>
    </row>
    <row r="183" spans="1:12">
      <c r="A183" s="43" t="s">
        <v>55</v>
      </c>
      <c r="B183" s="29">
        <v>2013</v>
      </c>
      <c r="C183" s="44" t="s">
        <v>53</v>
      </c>
      <c r="D183" s="45" t="s">
        <v>57</v>
      </c>
      <c r="E183" s="45" t="s">
        <v>57</v>
      </c>
      <c r="F183" s="45" t="s">
        <v>57</v>
      </c>
      <c r="G183" s="45" t="s">
        <v>57</v>
      </c>
      <c r="H183" s="46" t="s">
        <v>57</v>
      </c>
      <c r="I183" s="127" t="str">
        <f t="shared" si="13"/>
        <v/>
      </c>
      <c r="J183" s="133" t="str">
        <f t="shared" si="14"/>
        <v/>
      </c>
      <c r="L183" s="4" t="str">
        <f t="shared" si="12"/>
        <v/>
      </c>
    </row>
    <row r="184" spans="1:12">
      <c r="A184" s="43" t="s">
        <v>55</v>
      </c>
      <c r="B184" s="29">
        <v>2014</v>
      </c>
      <c r="C184" s="48" t="s">
        <v>55</v>
      </c>
      <c r="D184" s="45" t="s">
        <v>57</v>
      </c>
      <c r="E184" s="45" t="s">
        <v>57</v>
      </c>
      <c r="F184" s="45" t="s">
        <v>57</v>
      </c>
      <c r="G184" s="45" t="s">
        <v>57</v>
      </c>
      <c r="H184" s="46" t="s">
        <v>57</v>
      </c>
      <c r="I184" s="127" t="str">
        <f t="shared" si="13"/>
        <v/>
      </c>
      <c r="J184" s="133" t="str">
        <f t="shared" si="14"/>
        <v/>
      </c>
      <c r="L184" s="4" t="str">
        <f t="shared" si="12"/>
        <v/>
      </c>
    </row>
    <row r="185" spans="1:12">
      <c r="A185" s="43" t="s">
        <v>63</v>
      </c>
      <c r="B185" s="29">
        <v>2013</v>
      </c>
      <c r="C185" s="44" t="s">
        <v>60</v>
      </c>
      <c r="D185" s="45" t="s">
        <v>57</v>
      </c>
      <c r="E185" s="45" t="s">
        <v>57</v>
      </c>
      <c r="F185" s="45" t="s">
        <v>57</v>
      </c>
      <c r="G185" s="45" t="s">
        <v>57</v>
      </c>
      <c r="H185" s="46" t="s">
        <v>57</v>
      </c>
      <c r="I185" s="127" t="str">
        <f t="shared" si="13"/>
        <v/>
      </c>
      <c r="J185" s="133" t="str">
        <f t="shared" si="14"/>
        <v/>
      </c>
      <c r="L185" s="4" t="str">
        <f t="shared" si="12"/>
        <v/>
      </c>
    </row>
    <row r="186" spans="1:12">
      <c r="A186" s="49" t="s">
        <v>64</v>
      </c>
      <c r="B186" s="29">
        <v>2014</v>
      </c>
      <c r="C186" s="44" t="s">
        <v>62</v>
      </c>
      <c r="D186" s="45" t="s">
        <v>57</v>
      </c>
      <c r="E186" s="45" t="s">
        <v>57</v>
      </c>
      <c r="F186" s="45" t="s">
        <v>57</v>
      </c>
      <c r="G186" s="45" t="s">
        <v>57</v>
      </c>
      <c r="H186" s="46" t="s">
        <v>57</v>
      </c>
      <c r="I186" s="127" t="str">
        <f t="shared" si="13"/>
        <v/>
      </c>
      <c r="J186" s="133" t="str">
        <f t="shared" si="14"/>
        <v/>
      </c>
      <c r="L186" s="4" t="str">
        <f t="shared" si="12"/>
        <v/>
      </c>
    </row>
    <row r="187" spans="1:12">
      <c r="A187" s="23" t="s">
        <v>55</v>
      </c>
      <c r="B187" s="29">
        <v>2013</v>
      </c>
      <c r="C187" s="44" t="s">
        <v>53</v>
      </c>
      <c r="D187" s="45" t="s">
        <v>57</v>
      </c>
      <c r="E187" s="45" t="s">
        <v>57</v>
      </c>
      <c r="F187" s="45" t="s">
        <v>57</v>
      </c>
      <c r="G187" s="45" t="s">
        <v>57</v>
      </c>
      <c r="H187" s="46" t="s">
        <v>57</v>
      </c>
      <c r="I187" s="127" t="str">
        <f t="shared" si="13"/>
        <v/>
      </c>
      <c r="J187" s="133" t="str">
        <f t="shared" si="14"/>
        <v/>
      </c>
      <c r="L187" s="4" t="str">
        <f t="shared" si="12"/>
        <v/>
      </c>
    </row>
    <row r="188" spans="1:12">
      <c r="A188" s="23" t="s">
        <v>55</v>
      </c>
      <c r="B188" s="29">
        <v>2014</v>
      </c>
      <c r="C188" s="50" t="s">
        <v>55</v>
      </c>
      <c r="D188" s="45" t="s">
        <v>57</v>
      </c>
      <c r="E188" s="45" t="s">
        <v>57</v>
      </c>
      <c r="F188" s="45" t="s">
        <v>57</v>
      </c>
      <c r="G188" s="45" t="s">
        <v>57</v>
      </c>
      <c r="H188" s="46" t="s">
        <v>57</v>
      </c>
      <c r="I188" s="127" t="str">
        <f t="shared" si="13"/>
        <v/>
      </c>
      <c r="J188" s="133" t="str">
        <f t="shared" si="14"/>
        <v/>
      </c>
      <c r="L188" s="4" t="str">
        <f t="shared" si="12"/>
        <v/>
      </c>
    </row>
    <row r="189" spans="1:12">
      <c r="A189" s="43" t="s">
        <v>65</v>
      </c>
      <c r="B189" s="29">
        <v>2013</v>
      </c>
      <c r="C189" s="44" t="s">
        <v>60</v>
      </c>
      <c r="D189" s="45" t="s">
        <v>57</v>
      </c>
      <c r="E189" s="45" t="s">
        <v>57</v>
      </c>
      <c r="F189" s="45" t="s">
        <v>57</v>
      </c>
      <c r="G189" s="45" t="s">
        <v>57</v>
      </c>
      <c r="H189" s="46" t="s">
        <v>57</v>
      </c>
      <c r="I189" s="127" t="str">
        <f t="shared" si="13"/>
        <v/>
      </c>
      <c r="J189" s="133" t="str">
        <f t="shared" si="14"/>
        <v/>
      </c>
      <c r="L189" s="4" t="str">
        <f t="shared" si="12"/>
        <v/>
      </c>
    </row>
    <row r="190" spans="1:12">
      <c r="A190" s="47" t="s">
        <v>66</v>
      </c>
      <c r="B190" s="29">
        <v>2014</v>
      </c>
      <c r="C190" s="44" t="s">
        <v>62</v>
      </c>
      <c r="D190" s="45" t="s">
        <v>57</v>
      </c>
      <c r="E190" s="45" t="s">
        <v>57</v>
      </c>
      <c r="F190" s="45" t="s">
        <v>57</v>
      </c>
      <c r="G190" s="45" t="s">
        <v>57</v>
      </c>
      <c r="H190" s="46" t="s">
        <v>57</v>
      </c>
      <c r="I190" s="127" t="str">
        <f t="shared" si="13"/>
        <v/>
      </c>
      <c r="J190" s="133" t="str">
        <f t="shared" si="14"/>
        <v/>
      </c>
      <c r="L190" s="4" t="str">
        <f t="shared" si="12"/>
        <v/>
      </c>
    </row>
    <row r="191" spans="1:12">
      <c r="A191" s="43" t="s">
        <v>55</v>
      </c>
      <c r="B191" s="29">
        <v>2013</v>
      </c>
      <c r="C191" s="44" t="s">
        <v>53</v>
      </c>
      <c r="D191" s="45" t="s">
        <v>57</v>
      </c>
      <c r="E191" s="45" t="s">
        <v>57</v>
      </c>
      <c r="F191" s="45" t="s">
        <v>57</v>
      </c>
      <c r="G191" s="45" t="s">
        <v>57</v>
      </c>
      <c r="H191" s="46" t="s">
        <v>57</v>
      </c>
      <c r="I191" s="127" t="str">
        <f t="shared" si="13"/>
        <v/>
      </c>
      <c r="J191" s="133" t="str">
        <f t="shared" si="14"/>
        <v/>
      </c>
      <c r="L191" s="4" t="str">
        <f t="shared" si="12"/>
        <v/>
      </c>
    </row>
    <row r="192" spans="1:12">
      <c r="A192" s="43" t="s">
        <v>55</v>
      </c>
      <c r="B192" s="29">
        <v>2014</v>
      </c>
      <c r="C192" s="48" t="s">
        <v>55</v>
      </c>
      <c r="D192" s="45" t="s">
        <v>57</v>
      </c>
      <c r="E192" s="45" t="s">
        <v>57</v>
      </c>
      <c r="F192" s="45" t="s">
        <v>57</v>
      </c>
      <c r="G192" s="45" t="s">
        <v>57</v>
      </c>
      <c r="H192" s="46" t="s">
        <v>57</v>
      </c>
      <c r="I192" s="127" t="str">
        <f t="shared" si="13"/>
        <v/>
      </c>
      <c r="J192" s="133" t="str">
        <f t="shared" si="14"/>
        <v/>
      </c>
      <c r="L192" s="4" t="str">
        <f t="shared" ref="L192:L255" si="15">IF(K192="","","mining")</f>
        <v/>
      </c>
    </row>
    <row r="193" spans="1:12">
      <c r="A193" s="43" t="s">
        <v>67</v>
      </c>
      <c r="B193" s="29">
        <v>2013</v>
      </c>
      <c r="C193" s="44" t="s">
        <v>60</v>
      </c>
      <c r="D193" s="45" t="s">
        <v>57</v>
      </c>
      <c r="E193" s="45" t="s">
        <v>57</v>
      </c>
      <c r="F193" s="45" t="s">
        <v>57</v>
      </c>
      <c r="G193" s="45" t="s">
        <v>57</v>
      </c>
      <c r="H193" s="46" t="s">
        <v>57</v>
      </c>
      <c r="I193" s="127" t="str">
        <f t="shared" si="13"/>
        <v/>
      </c>
      <c r="J193" s="133" t="str">
        <f t="shared" si="14"/>
        <v/>
      </c>
      <c r="L193" s="4" t="str">
        <f t="shared" si="15"/>
        <v/>
      </c>
    </row>
    <row r="194" spans="1:12">
      <c r="A194" s="47" t="s">
        <v>68</v>
      </c>
      <c r="B194" s="29">
        <v>2014</v>
      </c>
      <c r="C194" s="44" t="s">
        <v>62</v>
      </c>
      <c r="D194" s="45" t="s">
        <v>57</v>
      </c>
      <c r="E194" s="45" t="s">
        <v>57</v>
      </c>
      <c r="F194" s="45" t="s">
        <v>57</v>
      </c>
      <c r="G194" s="45" t="s">
        <v>57</v>
      </c>
      <c r="H194" s="46" t="s">
        <v>57</v>
      </c>
      <c r="I194" s="127" t="str">
        <f t="shared" si="13"/>
        <v/>
      </c>
      <c r="J194" s="133" t="str">
        <f t="shared" si="14"/>
        <v/>
      </c>
      <c r="L194" s="4" t="str">
        <f t="shared" si="15"/>
        <v/>
      </c>
    </row>
    <row r="195" spans="1:12">
      <c r="A195" s="43" t="s">
        <v>55</v>
      </c>
      <c r="B195" s="29">
        <v>2013</v>
      </c>
      <c r="C195" s="44" t="s">
        <v>53</v>
      </c>
      <c r="D195" s="45" t="s">
        <v>57</v>
      </c>
      <c r="E195" s="45" t="s">
        <v>57</v>
      </c>
      <c r="F195" s="45" t="s">
        <v>57</v>
      </c>
      <c r="G195" s="45" t="s">
        <v>57</v>
      </c>
      <c r="H195" s="46" t="s">
        <v>57</v>
      </c>
      <c r="I195" s="127" t="str">
        <f t="shared" si="13"/>
        <v/>
      </c>
      <c r="J195" s="133" t="str">
        <f t="shared" si="14"/>
        <v/>
      </c>
      <c r="L195" s="4" t="str">
        <f t="shared" si="15"/>
        <v/>
      </c>
    </row>
    <row r="196" spans="1:12">
      <c r="A196" s="43" t="s">
        <v>55</v>
      </c>
      <c r="B196" s="29">
        <v>2014</v>
      </c>
      <c r="C196" s="48" t="s">
        <v>55</v>
      </c>
      <c r="D196" s="45" t="s">
        <v>57</v>
      </c>
      <c r="E196" s="45" t="s">
        <v>57</v>
      </c>
      <c r="F196" s="45" t="s">
        <v>57</v>
      </c>
      <c r="G196" s="45" t="s">
        <v>57</v>
      </c>
      <c r="H196" s="46" t="s">
        <v>57</v>
      </c>
      <c r="I196" s="127" t="str">
        <f t="shared" si="13"/>
        <v/>
      </c>
      <c r="J196" s="133" t="str">
        <f t="shared" si="14"/>
        <v/>
      </c>
      <c r="L196" s="4" t="str">
        <f t="shared" si="15"/>
        <v/>
      </c>
    </row>
    <row r="197" spans="1:12">
      <c r="A197" s="43" t="s">
        <v>69</v>
      </c>
      <c r="B197" s="29">
        <v>2013</v>
      </c>
      <c r="C197" s="44" t="s">
        <v>70</v>
      </c>
      <c r="D197" s="45" t="s">
        <v>57</v>
      </c>
      <c r="E197" s="45" t="s">
        <v>57</v>
      </c>
      <c r="F197" s="45" t="s">
        <v>57</v>
      </c>
      <c r="G197" s="45" t="s">
        <v>57</v>
      </c>
      <c r="H197" s="46" t="s">
        <v>57</v>
      </c>
      <c r="I197" s="127" t="str">
        <f t="shared" si="13"/>
        <v/>
      </c>
      <c r="J197" s="133" t="str">
        <f t="shared" si="14"/>
        <v/>
      </c>
      <c r="L197" s="4" t="str">
        <f t="shared" si="15"/>
        <v/>
      </c>
    </row>
    <row r="198" spans="1:12">
      <c r="A198" s="47" t="s">
        <v>71</v>
      </c>
      <c r="B198" s="29">
        <v>2014</v>
      </c>
      <c r="C198" s="44" t="s">
        <v>72</v>
      </c>
      <c r="D198" s="45" t="s">
        <v>57</v>
      </c>
      <c r="E198" s="45" t="s">
        <v>57</v>
      </c>
      <c r="F198" s="45" t="s">
        <v>57</v>
      </c>
      <c r="G198" s="45" t="s">
        <v>57</v>
      </c>
      <c r="H198" s="46" t="s">
        <v>57</v>
      </c>
      <c r="I198" s="127" t="str">
        <f t="shared" si="13"/>
        <v/>
      </c>
      <c r="J198" s="133" t="str">
        <f t="shared" si="14"/>
        <v/>
      </c>
      <c r="L198" s="4" t="str">
        <f t="shared" si="15"/>
        <v/>
      </c>
    </row>
    <row r="199" spans="1:12">
      <c r="A199" s="43" t="s">
        <v>55</v>
      </c>
      <c r="B199" s="29">
        <v>2013</v>
      </c>
      <c r="C199" s="44" t="s">
        <v>53</v>
      </c>
      <c r="D199" s="45" t="s">
        <v>57</v>
      </c>
      <c r="E199" s="45" t="s">
        <v>57</v>
      </c>
      <c r="F199" s="45" t="s">
        <v>57</v>
      </c>
      <c r="G199" s="45" t="s">
        <v>57</v>
      </c>
      <c r="H199" s="46" t="s">
        <v>57</v>
      </c>
      <c r="I199" s="127" t="str">
        <f t="shared" si="13"/>
        <v/>
      </c>
      <c r="J199" s="133" t="str">
        <f t="shared" si="14"/>
        <v/>
      </c>
      <c r="L199" s="4" t="str">
        <f t="shared" si="15"/>
        <v/>
      </c>
    </row>
    <row r="200" spans="1:12">
      <c r="A200" s="43" t="s">
        <v>55</v>
      </c>
      <c r="B200" s="29">
        <v>2014</v>
      </c>
      <c r="C200" s="48" t="s">
        <v>55</v>
      </c>
      <c r="D200" s="45" t="s">
        <v>57</v>
      </c>
      <c r="E200" s="45" t="s">
        <v>57</v>
      </c>
      <c r="F200" s="45" t="s">
        <v>57</v>
      </c>
      <c r="G200" s="45" t="s">
        <v>57</v>
      </c>
      <c r="H200" s="46" t="s">
        <v>57</v>
      </c>
      <c r="I200" s="127" t="str">
        <f t="shared" si="13"/>
        <v/>
      </c>
      <c r="J200" s="133" t="str">
        <f t="shared" si="14"/>
        <v/>
      </c>
      <c r="L200" s="4" t="str">
        <f t="shared" si="15"/>
        <v/>
      </c>
    </row>
    <row r="201" spans="1:12">
      <c r="A201" s="43" t="s">
        <v>73</v>
      </c>
      <c r="B201" s="29">
        <v>2013</v>
      </c>
      <c r="C201" s="44" t="s">
        <v>70</v>
      </c>
      <c r="D201" s="45">
        <v>28</v>
      </c>
      <c r="E201" s="45" t="s">
        <v>57</v>
      </c>
      <c r="F201" s="45">
        <v>0</v>
      </c>
      <c r="G201" s="45">
        <v>28</v>
      </c>
      <c r="H201" s="46" t="s">
        <v>57</v>
      </c>
      <c r="I201" s="127" t="str">
        <f t="shared" si="13"/>
        <v/>
      </c>
      <c r="J201" s="133" t="str">
        <f t="shared" si="14"/>
        <v/>
      </c>
      <c r="L201" s="4" t="str">
        <f t="shared" si="15"/>
        <v/>
      </c>
    </row>
    <row r="202" spans="1:12">
      <c r="A202" s="47" t="s">
        <v>74</v>
      </c>
      <c r="B202" s="29">
        <v>2014</v>
      </c>
      <c r="C202" s="44" t="s">
        <v>72</v>
      </c>
      <c r="D202" s="45">
        <v>39</v>
      </c>
      <c r="E202" s="45" t="s">
        <v>57</v>
      </c>
      <c r="F202" s="45">
        <v>25</v>
      </c>
      <c r="G202" s="45">
        <v>14</v>
      </c>
      <c r="H202" s="46" t="s">
        <v>57</v>
      </c>
      <c r="I202" s="127" t="str">
        <f t="shared" si="13"/>
        <v/>
      </c>
      <c r="J202" s="133" t="str">
        <f t="shared" si="14"/>
        <v/>
      </c>
      <c r="L202" s="4" t="str">
        <f t="shared" si="15"/>
        <v/>
      </c>
    </row>
    <row r="203" spans="1:12">
      <c r="A203" s="43" t="s">
        <v>55</v>
      </c>
      <c r="B203" s="29">
        <v>2013</v>
      </c>
      <c r="C203" s="44" t="s">
        <v>53</v>
      </c>
      <c r="D203" s="45">
        <v>800</v>
      </c>
      <c r="E203" s="45" t="s">
        <v>57</v>
      </c>
      <c r="F203" s="45">
        <v>14</v>
      </c>
      <c r="G203" s="45">
        <v>786</v>
      </c>
      <c r="H203" s="46" t="s">
        <v>57</v>
      </c>
      <c r="I203" s="127" t="str">
        <f t="shared" si="13"/>
        <v/>
      </c>
      <c r="J203" s="133" t="str">
        <f t="shared" si="14"/>
        <v/>
      </c>
      <c r="L203" s="4" t="str">
        <f t="shared" si="15"/>
        <v/>
      </c>
    </row>
    <row r="204" spans="1:12">
      <c r="A204" s="43" t="s">
        <v>55</v>
      </c>
      <c r="B204" s="29">
        <v>2014</v>
      </c>
      <c r="C204" s="48" t="s">
        <v>55</v>
      </c>
      <c r="D204" s="45">
        <v>1118</v>
      </c>
      <c r="E204" s="45" t="s">
        <v>57</v>
      </c>
      <c r="F204" s="45">
        <v>719</v>
      </c>
      <c r="G204" s="45">
        <v>399</v>
      </c>
      <c r="H204" s="46" t="s">
        <v>57</v>
      </c>
      <c r="I204" s="127">
        <f t="shared" si="13"/>
        <v>1118</v>
      </c>
      <c r="J204" s="133">
        <f t="shared" si="14"/>
        <v>399</v>
      </c>
      <c r="K204" s="4" t="s">
        <v>15</v>
      </c>
      <c r="L204" s="4" t="str">
        <f t="shared" si="15"/>
        <v>mining</v>
      </c>
    </row>
    <row r="205" spans="1:12">
      <c r="A205" s="43" t="s">
        <v>75</v>
      </c>
      <c r="B205" s="29">
        <v>2013</v>
      </c>
      <c r="C205" s="44" t="s">
        <v>76</v>
      </c>
      <c r="D205" s="45" t="s">
        <v>57</v>
      </c>
      <c r="E205" s="45" t="s">
        <v>57</v>
      </c>
      <c r="F205" s="45" t="s">
        <v>57</v>
      </c>
      <c r="G205" s="45" t="s">
        <v>57</v>
      </c>
      <c r="H205" s="46" t="s">
        <v>57</v>
      </c>
      <c r="I205" s="127" t="str">
        <f t="shared" si="13"/>
        <v/>
      </c>
      <c r="J205" s="133" t="str">
        <f t="shared" si="14"/>
        <v/>
      </c>
      <c r="L205" s="4" t="str">
        <f t="shared" si="15"/>
        <v/>
      </c>
    </row>
    <row r="206" spans="1:12">
      <c r="A206" s="47" t="s">
        <v>77</v>
      </c>
      <c r="B206" s="29">
        <v>2014</v>
      </c>
      <c r="C206" s="44" t="s">
        <v>78</v>
      </c>
      <c r="D206" s="45" t="s">
        <v>57</v>
      </c>
      <c r="E206" s="45" t="s">
        <v>57</v>
      </c>
      <c r="F206" s="45" t="s">
        <v>57</v>
      </c>
      <c r="G206" s="45" t="s">
        <v>57</v>
      </c>
      <c r="H206" s="46" t="s">
        <v>57</v>
      </c>
      <c r="I206" s="127" t="str">
        <f t="shared" si="13"/>
        <v/>
      </c>
      <c r="J206" s="133" t="str">
        <f t="shared" si="14"/>
        <v/>
      </c>
      <c r="L206" s="4" t="str">
        <f t="shared" si="15"/>
        <v/>
      </c>
    </row>
    <row r="207" spans="1:12">
      <c r="A207" s="43" t="s">
        <v>55</v>
      </c>
      <c r="B207" s="29">
        <v>2013</v>
      </c>
      <c r="C207" s="44" t="s">
        <v>53</v>
      </c>
      <c r="D207" s="45" t="s">
        <v>57</v>
      </c>
      <c r="E207" s="45" t="s">
        <v>57</v>
      </c>
      <c r="F207" s="45" t="s">
        <v>57</v>
      </c>
      <c r="G207" s="45" t="s">
        <v>57</v>
      </c>
      <c r="H207" s="46" t="s">
        <v>57</v>
      </c>
      <c r="I207" s="127" t="str">
        <f t="shared" si="13"/>
        <v/>
      </c>
      <c r="J207" s="133" t="str">
        <f t="shared" si="14"/>
        <v/>
      </c>
      <c r="L207" s="4" t="str">
        <f t="shared" si="15"/>
        <v/>
      </c>
    </row>
    <row r="208" spans="1:12">
      <c r="A208" s="43" t="s">
        <v>55</v>
      </c>
      <c r="B208" s="29">
        <v>2014</v>
      </c>
      <c r="C208" s="48" t="s">
        <v>55</v>
      </c>
      <c r="D208" s="45" t="s">
        <v>57</v>
      </c>
      <c r="E208" s="45" t="s">
        <v>57</v>
      </c>
      <c r="F208" s="45" t="s">
        <v>57</v>
      </c>
      <c r="G208" s="45" t="s">
        <v>57</v>
      </c>
      <c r="H208" s="46" t="s">
        <v>57</v>
      </c>
      <c r="I208" s="127" t="str">
        <f t="shared" si="13"/>
        <v/>
      </c>
      <c r="J208" s="133" t="str">
        <f t="shared" si="14"/>
        <v/>
      </c>
      <c r="L208" s="4" t="str">
        <f t="shared" si="15"/>
        <v/>
      </c>
    </row>
    <row r="209" spans="1:12">
      <c r="A209" s="43" t="s">
        <v>79</v>
      </c>
      <c r="B209" s="29">
        <v>2013</v>
      </c>
      <c r="C209" s="44" t="s">
        <v>53</v>
      </c>
      <c r="D209" s="45" t="s">
        <v>57</v>
      </c>
      <c r="E209" s="45" t="s">
        <v>57</v>
      </c>
      <c r="F209" s="45" t="s">
        <v>57</v>
      </c>
      <c r="G209" s="45" t="s">
        <v>57</v>
      </c>
      <c r="H209" s="46" t="s">
        <v>57</v>
      </c>
      <c r="I209" s="127" t="str">
        <f t="shared" si="13"/>
        <v/>
      </c>
      <c r="J209" s="133" t="str">
        <f t="shared" si="14"/>
        <v/>
      </c>
      <c r="L209" s="4" t="str">
        <f t="shared" si="15"/>
        <v/>
      </c>
    </row>
    <row r="210" spans="1:12">
      <c r="A210" s="43" t="s">
        <v>80</v>
      </c>
      <c r="B210" s="29">
        <v>2014</v>
      </c>
      <c r="C210" s="48" t="s">
        <v>55</v>
      </c>
      <c r="D210" s="45" t="s">
        <v>57</v>
      </c>
      <c r="E210" s="45" t="s">
        <v>57</v>
      </c>
      <c r="F210" s="45" t="s">
        <v>57</v>
      </c>
      <c r="G210" s="45" t="s">
        <v>57</v>
      </c>
      <c r="H210" s="46" t="s">
        <v>57</v>
      </c>
      <c r="I210" s="127" t="str">
        <f t="shared" si="13"/>
        <v/>
      </c>
      <c r="J210" s="133" t="str">
        <f t="shared" si="14"/>
        <v/>
      </c>
      <c r="L210" s="4" t="str">
        <f t="shared" si="15"/>
        <v/>
      </c>
    </row>
    <row r="211" spans="1:12">
      <c r="A211" s="43"/>
      <c r="B211" s="29"/>
      <c r="C211" s="48"/>
      <c r="D211" s="45"/>
      <c r="E211" s="45"/>
      <c r="F211" s="45"/>
      <c r="G211" s="45"/>
      <c r="H211" s="46"/>
      <c r="I211" s="127" t="str">
        <f t="shared" si="13"/>
        <v/>
      </c>
      <c r="J211" s="133" t="str">
        <f t="shared" si="14"/>
        <v/>
      </c>
      <c r="L211" s="4" t="str">
        <f t="shared" si="15"/>
        <v/>
      </c>
    </row>
    <row r="212" spans="1:12">
      <c r="A212" s="43" t="s">
        <v>81</v>
      </c>
      <c r="B212" s="29">
        <v>2013</v>
      </c>
      <c r="C212" s="44" t="s">
        <v>53</v>
      </c>
      <c r="D212" s="45" t="s">
        <v>57</v>
      </c>
      <c r="E212" s="45" t="s">
        <v>57</v>
      </c>
      <c r="F212" s="45" t="s">
        <v>57</v>
      </c>
      <c r="G212" s="45" t="s">
        <v>57</v>
      </c>
      <c r="H212" s="46" t="s">
        <v>57</v>
      </c>
      <c r="I212" s="127" t="str">
        <f t="shared" si="13"/>
        <v/>
      </c>
      <c r="J212" s="133" t="str">
        <f t="shared" si="14"/>
        <v/>
      </c>
      <c r="L212" s="4" t="str">
        <f t="shared" si="15"/>
        <v/>
      </c>
    </row>
    <row r="213" spans="1:12">
      <c r="A213" s="47" t="s">
        <v>82</v>
      </c>
      <c r="B213" s="29">
        <v>2014</v>
      </c>
      <c r="C213" s="48" t="s">
        <v>55</v>
      </c>
      <c r="D213" s="45" t="s">
        <v>57</v>
      </c>
      <c r="E213" s="45" t="s">
        <v>57</v>
      </c>
      <c r="F213" s="45" t="s">
        <v>57</v>
      </c>
      <c r="G213" s="45" t="s">
        <v>57</v>
      </c>
      <c r="H213" s="46" t="s">
        <v>57</v>
      </c>
      <c r="I213" s="127" t="str">
        <f t="shared" si="13"/>
        <v/>
      </c>
      <c r="J213" s="133" t="str">
        <f t="shared" si="14"/>
        <v/>
      </c>
      <c r="L213" s="4" t="str">
        <f t="shared" si="15"/>
        <v/>
      </c>
    </row>
    <row r="214" spans="1:12">
      <c r="A214" s="43"/>
      <c r="B214" s="29"/>
      <c r="C214" s="48"/>
      <c r="D214" s="45"/>
      <c r="E214" s="45"/>
      <c r="F214" s="45"/>
      <c r="G214" s="45"/>
      <c r="H214" s="46"/>
      <c r="I214" s="127" t="str">
        <f t="shared" si="13"/>
        <v/>
      </c>
      <c r="J214" s="133" t="str">
        <f t="shared" si="14"/>
        <v/>
      </c>
      <c r="L214" s="4" t="str">
        <f t="shared" si="15"/>
        <v/>
      </c>
    </row>
    <row r="215" spans="1:12">
      <c r="A215" s="43" t="s">
        <v>83</v>
      </c>
      <c r="B215" s="29">
        <v>2013</v>
      </c>
      <c r="C215" s="44" t="s">
        <v>53</v>
      </c>
      <c r="D215" s="45" t="s">
        <v>57</v>
      </c>
      <c r="E215" s="45" t="s">
        <v>57</v>
      </c>
      <c r="F215" s="45" t="s">
        <v>57</v>
      </c>
      <c r="G215" s="45" t="s">
        <v>57</v>
      </c>
      <c r="H215" s="46" t="s">
        <v>57</v>
      </c>
      <c r="I215" s="127" t="str">
        <f t="shared" si="13"/>
        <v/>
      </c>
      <c r="J215" s="133" t="str">
        <f t="shared" si="14"/>
        <v/>
      </c>
      <c r="L215" s="4" t="str">
        <f t="shared" si="15"/>
        <v/>
      </c>
    </row>
    <row r="216" spans="1:12">
      <c r="A216" s="47" t="s">
        <v>84</v>
      </c>
      <c r="B216" s="29">
        <v>2014</v>
      </c>
      <c r="C216" s="48" t="s">
        <v>55</v>
      </c>
      <c r="D216" s="45" t="s">
        <v>57</v>
      </c>
      <c r="E216" s="45" t="s">
        <v>57</v>
      </c>
      <c r="F216" s="45" t="s">
        <v>57</v>
      </c>
      <c r="G216" s="45" t="s">
        <v>57</v>
      </c>
      <c r="H216" s="46" t="s">
        <v>57</v>
      </c>
      <c r="I216" s="127" t="str">
        <f t="shared" si="13"/>
        <v/>
      </c>
      <c r="J216" s="133" t="str">
        <f t="shared" si="14"/>
        <v/>
      </c>
      <c r="L216" s="4" t="str">
        <f t="shared" si="15"/>
        <v/>
      </c>
    </row>
    <row r="217" spans="1:12">
      <c r="A217" s="43"/>
      <c r="B217" s="29"/>
      <c r="C217" s="48"/>
      <c r="D217" s="45"/>
      <c r="E217" s="45"/>
      <c r="F217" s="45"/>
      <c r="G217" s="45"/>
      <c r="H217" s="46"/>
      <c r="I217" s="127" t="str">
        <f t="shared" si="13"/>
        <v/>
      </c>
      <c r="J217" s="133" t="str">
        <f t="shared" si="14"/>
        <v/>
      </c>
      <c r="L217" s="4" t="str">
        <f t="shared" si="15"/>
        <v/>
      </c>
    </row>
    <row r="218" spans="1:12">
      <c r="A218" s="43" t="s">
        <v>85</v>
      </c>
      <c r="B218" s="29">
        <v>2013</v>
      </c>
      <c r="C218" s="44" t="s">
        <v>53</v>
      </c>
      <c r="D218" s="45" t="s">
        <v>57</v>
      </c>
      <c r="E218" s="45" t="s">
        <v>57</v>
      </c>
      <c r="F218" s="45" t="s">
        <v>57</v>
      </c>
      <c r="G218" s="45" t="s">
        <v>57</v>
      </c>
      <c r="H218" s="46" t="s">
        <v>57</v>
      </c>
      <c r="I218" s="127" t="str">
        <f t="shared" si="13"/>
        <v/>
      </c>
      <c r="J218" s="133" t="str">
        <f t="shared" si="14"/>
        <v/>
      </c>
      <c r="L218" s="4" t="str">
        <f t="shared" si="15"/>
        <v/>
      </c>
    </row>
    <row r="219" spans="1:12">
      <c r="A219" s="43" t="s">
        <v>86</v>
      </c>
      <c r="B219" s="29">
        <v>2014</v>
      </c>
      <c r="C219" s="48" t="s">
        <v>55</v>
      </c>
      <c r="D219" s="45" t="s">
        <v>57</v>
      </c>
      <c r="E219" s="45" t="s">
        <v>57</v>
      </c>
      <c r="F219" s="45" t="s">
        <v>57</v>
      </c>
      <c r="G219" s="45" t="s">
        <v>57</v>
      </c>
      <c r="H219" s="46" t="s">
        <v>57</v>
      </c>
      <c r="I219" s="127" t="str">
        <f t="shared" si="13"/>
        <v/>
      </c>
      <c r="J219" s="133" t="str">
        <f t="shared" si="14"/>
        <v/>
      </c>
      <c r="L219" s="4" t="str">
        <f t="shared" si="15"/>
        <v/>
      </c>
    </row>
    <row r="220" spans="1:12">
      <c r="A220" s="47" t="s">
        <v>87</v>
      </c>
      <c r="B220" s="29"/>
      <c r="C220" s="48"/>
      <c r="D220" s="45"/>
      <c r="E220" s="45"/>
      <c r="F220" s="45"/>
      <c r="G220" s="45"/>
      <c r="H220" s="46"/>
      <c r="I220" s="127" t="str">
        <f t="shared" si="13"/>
        <v/>
      </c>
      <c r="J220" s="133" t="str">
        <f t="shared" si="14"/>
        <v/>
      </c>
      <c r="L220" s="4" t="str">
        <f t="shared" si="15"/>
        <v/>
      </c>
    </row>
    <row r="221" spans="1:12">
      <c r="A221" s="43"/>
      <c r="B221" s="29"/>
      <c r="C221" s="48"/>
      <c r="D221" s="45"/>
      <c r="E221" s="45"/>
      <c r="F221" s="45"/>
      <c r="G221" s="45"/>
      <c r="H221" s="46"/>
      <c r="I221" s="127" t="str">
        <f t="shared" si="13"/>
        <v/>
      </c>
      <c r="J221" s="133" t="str">
        <f t="shared" si="14"/>
        <v/>
      </c>
      <c r="L221" s="4" t="str">
        <f t="shared" si="15"/>
        <v/>
      </c>
    </row>
    <row r="222" spans="1:12">
      <c r="A222" s="43" t="s">
        <v>88</v>
      </c>
      <c r="B222" s="29">
        <v>2013</v>
      </c>
      <c r="C222" s="44" t="s">
        <v>53</v>
      </c>
      <c r="D222" s="45" t="s">
        <v>57</v>
      </c>
      <c r="E222" s="45" t="s">
        <v>57</v>
      </c>
      <c r="F222" s="45" t="s">
        <v>57</v>
      </c>
      <c r="G222" s="45" t="s">
        <v>57</v>
      </c>
      <c r="H222" s="46" t="s">
        <v>57</v>
      </c>
      <c r="I222" s="127" t="str">
        <f t="shared" si="13"/>
        <v/>
      </c>
      <c r="J222" s="133" t="str">
        <f t="shared" si="14"/>
        <v/>
      </c>
      <c r="L222" s="4" t="str">
        <f t="shared" si="15"/>
        <v/>
      </c>
    </row>
    <row r="223" spans="1:12">
      <c r="A223" s="47" t="s">
        <v>89</v>
      </c>
      <c r="B223" s="29">
        <v>2014</v>
      </c>
      <c r="C223" s="48" t="s">
        <v>55</v>
      </c>
      <c r="D223" s="45" t="s">
        <v>57</v>
      </c>
      <c r="E223" s="45" t="s">
        <v>57</v>
      </c>
      <c r="F223" s="45" t="s">
        <v>57</v>
      </c>
      <c r="G223" s="45" t="s">
        <v>57</v>
      </c>
      <c r="H223" s="46" t="s">
        <v>57</v>
      </c>
      <c r="I223" s="127" t="str">
        <f t="shared" si="13"/>
        <v/>
      </c>
      <c r="J223" s="133" t="str">
        <f t="shared" si="14"/>
        <v/>
      </c>
      <c r="L223" s="4" t="str">
        <f t="shared" si="15"/>
        <v/>
      </c>
    </row>
    <row r="224" spans="1:12">
      <c r="A224" s="54" t="s">
        <v>49</v>
      </c>
      <c r="B224" s="55"/>
      <c r="C224" s="56" t="s">
        <v>50</v>
      </c>
      <c r="D224" s="57" t="s">
        <v>51</v>
      </c>
      <c r="E224" s="57" t="s">
        <v>51</v>
      </c>
      <c r="F224" s="57" t="s">
        <v>51</v>
      </c>
      <c r="G224" s="57" t="s">
        <v>51</v>
      </c>
      <c r="H224" s="58" t="s">
        <v>51</v>
      </c>
      <c r="I224" s="127" t="str">
        <f t="shared" si="13"/>
        <v/>
      </c>
      <c r="J224" s="133" t="str">
        <f t="shared" si="14"/>
        <v/>
      </c>
      <c r="L224" s="4" t="str">
        <f t="shared" si="15"/>
        <v/>
      </c>
    </row>
    <row r="225" spans="1:12">
      <c r="A225" s="59" t="s">
        <v>90</v>
      </c>
      <c r="B225" s="60">
        <v>2013</v>
      </c>
      <c r="C225" s="61" t="s">
        <v>53</v>
      </c>
      <c r="D225" s="62" t="s">
        <v>57</v>
      </c>
      <c r="E225" s="62" t="s">
        <v>57</v>
      </c>
      <c r="F225" s="62" t="s">
        <v>57</v>
      </c>
      <c r="G225" s="62" t="s">
        <v>57</v>
      </c>
      <c r="H225" s="63" t="s">
        <v>57</v>
      </c>
      <c r="I225" s="127" t="str">
        <f t="shared" si="13"/>
        <v/>
      </c>
      <c r="J225" s="133" t="str">
        <f t="shared" si="14"/>
        <v/>
      </c>
      <c r="L225" s="4" t="str">
        <f t="shared" si="15"/>
        <v/>
      </c>
    </row>
    <row r="226" spans="1:12">
      <c r="A226" s="64" t="s">
        <v>91</v>
      </c>
      <c r="B226" s="60">
        <v>2014</v>
      </c>
      <c r="C226" s="65" t="s">
        <v>55</v>
      </c>
      <c r="D226" s="62" t="s">
        <v>57</v>
      </c>
      <c r="E226" s="62" t="s">
        <v>57</v>
      </c>
      <c r="F226" s="62" t="s">
        <v>57</v>
      </c>
      <c r="G226" s="62" t="s">
        <v>57</v>
      </c>
      <c r="H226" s="63" t="s">
        <v>57</v>
      </c>
      <c r="I226" s="127" t="str">
        <f t="shared" si="13"/>
        <v/>
      </c>
      <c r="J226" s="133" t="str">
        <f t="shared" si="14"/>
        <v/>
      </c>
      <c r="L226" s="4" t="str">
        <f t="shared" si="15"/>
        <v/>
      </c>
    </row>
    <row r="227" spans="1:12">
      <c r="A227" s="59"/>
      <c r="B227" s="60"/>
      <c r="C227" s="65"/>
      <c r="D227" s="62"/>
      <c r="E227" s="62"/>
      <c r="F227" s="62"/>
      <c r="G227" s="62"/>
      <c r="H227" s="63"/>
      <c r="I227" s="127" t="str">
        <f t="shared" si="13"/>
        <v/>
      </c>
      <c r="J227" s="133" t="str">
        <f t="shared" si="14"/>
        <v/>
      </c>
      <c r="L227" s="4" t="str">
        <f t="shared" si="15"/>
        <v/>
      </c>
    </row>
    <row r="228" spans="1:12">
      <c r="A228" s="59" t="s">
        <v>92</v>
      </c>
      <c r="B228" s="60">
        <v>2013</v>
      </c>
      <c r="C228" s="61" t="s">
        <v>53</v>
      </c>
      <c r="D228" s="62" t="s">
        <v>57</v>
      </c>
      <c r="E228" s="62" t="s">
        <v>57</v>
      </c>
      <c r="F228" s="62" t="s">
        <v>57</v>
      </c>
      <c r="G228" s="62" t="s">
        <v>57</v>
      </c>
      <c r="H228" s="63" t="s">
        <v>57</v>
      </c>
      <c r="I228" s="127" t="str">
        <f t="shared" ref="I228:I275" si="16">IFERROR(IF(K228="","",IF(F228="–",0,F228)+IF(G228="–",0,G228)),"")</f>
        <v/>
      </c>
      <c r="J228" s="133" t="str">
        <f t="shared" ref="J228:J275" si="17">IF(I228="","",G228-IF(H228="–",0,))</f>
        <v/>
      </c>
      <c r="L228" s="4" t="str">
        <f t="shared" si="15"/>
        <v/>
      </c>
    </row>
    <row r="229" spans="1:12">
      <c r="A229" s="64" t="s">
        <v>93</v>
      </c>
      <c r="B229" s="60">
        <v>2014</v>
      </c>
      <c r="C229" s="65" t="s">
        <v>55</v>
      </c>
      <c r="D229" s="62" t="s">
        <v>57</v>
      </c>
      <c r="E229" s="62" t="s">
        <v>57</v>
      </c>
      <c r="F229" s="62" t="s">
        <v>57</v>
      </c>
      <c r="G229" s="62" t="s">
        <v>57</v>
      </c>
      <c r="H229" s="63" t="s">
        <v>57</v>
      </c>
      <c r="I229" s="127" t="str">
        <f t="shared" si="16"/>
        <v/>
      </c>
      <c r="J229" s="133" t="str">
        <f t="shared" si="17"/>
        <v/>
      </c>
      <c r="L229" s="4" t="str">
        <f t="shared" si="15"/>
        <v/>
      </c>
    </row>
    <row r="230" spans="1:12">
      <c r="A230" s="59"/>
      <c r="B230" s="60"/>
      <c r="C230" s="65"/>
      <c r="D230" s="62"/>
      <c r="E230" s="62"/>
      <c r="F230" s="62"/>
      <c r="G230" s="62"/>
      <c r="H230" s="63"/>
      <c r="I230" s="127" t="str">
        <f t="shared" si="16"/>
        <v/>
      </c>
      <c r="J230" s="133" t="str">
        <f t="shared" si="17"/>
        <v/>
      </c>
      <c r="L230" s="4" t="str">
        <f t="shared" si="15"/>
        <v/>
      </c>
    </row>
    <row r="231" spans="1:12">
      <c r="A231" s="59" t="s">
        <v>94</v>
      </c>
      <c r="B231" s="60">
        <v>2013</v>
      </c>
      <c r="C231" s="61" t="s">
        <v>95</v>
      </c>
      <c r="D231" s="62" t="s">
        <v>57</v>
      </c>
      <c r="E231" s="62" t="s">
        <v>57</v>
      </c>
      <c r="F231" s="62" t="s">
        <v>57</v>
      </c>
      <c r="G231" s="62" t="s">
        <v>57</v>
      </c>
      <c r="H231" s="63" t="s">
        <v>57</v>
      </c>
      <c r="I231" s="127" t="str">
        <f t="shared" si="16"/>
        <v/>
      </c>
      <c r="J231" s="133" t="str">
        <f t="shared" si="17"/>
        <v/>
      </c>
      <c r="L231" s="4" t="str">
        <f t="shared" si="15"/>
        <v/>
      </c>
    </row>
    <row r="232" spans="1:12">
      <c r="A232" s="59" t="s">
        <v>96</v>
      </c>
      <c r="B232" s="60">
        <v>2014</v>
      </c>
      <c r="C232" s="61"/>
      <c r="D232" s="62" t="s">
        <v>57</v>
      </c>
      <c r="E232" s="62" t="s">
        <v>57</v>
      </c>
      <c r="F232" s="62" t="s">
        <v>57</v>
      </c>
      <c r="G232" s="62" t="s">
        <v>57</v>
      </c>
      <c r="H232" s="63" t="s">
        <v>57</v>
      </c>
      <c r="I232" s="127" t="str">
        <f t="shared" si="16"/>
        <v/>
      </c>
      <c r="J232" s="133" t="str">
        <f t="shared" si="17"/>
        <v/>
      </c>
      <c r="L232" s="4" t="str">
        <f t="shared" si="15"/>
        <v/>
      </c>
    </row>
    <row r="233" spans="1:12">
      <c r="A233" s="59"/>
      <c r="B233" s="60"/>
      <c r="C233" s="65"/>
      <c r="D233" s="62"/>
      <c r="E233" s="62"/>
      <c r="F233" s="62"/>
      <c r="G233" s="62"/>
      <c r="H233" s="63"/>
      <c r="I233" s="127" t="str">
        <f t="shared" si="16"/>
        <v/>
      </c>
      <c r="J233" s="133" t="str">
        <f t="shared" si="17"/>
        <v/>
      </c>
      <c r="L233" s="4" t="str">
        <f t="shared" si="15"/>
        <v/>
      </c>
    </row>
    <row r="234" spans="1:12">
      <c r="A234" s="66" t="s">
        <v>97</v>
      </c>
      <c r="B234" s="34">
        <v>2013</v>
      </c>
      <c r="C234" s="35" t="s">
        <v>53</v>
      </c>
      <c r="D234" s="36">
        <v>8105</v>
      </c>
      <c r="E234" s="36">
        <v>6</v>
      </c>
      <c r="F234" s="36" t="s">
        <v>57</v>
      </c>
      <c r="G234" s="36">
        <v>8110</v>
      </c>
      <c r="H234" s="37">
        <v>158</v>
      </c>
      <c r="I234" s="127" t="str">
        <f t="shared" si="16"/>
        <v/>
      </c>
      <c r="J234" s="133" t="str">
        <f t="shared" si="17"/>
        <v/>
      </c>
      <c r="L234" s="4" t="str">
        <f t="shared" si="15"/>
        <v/>
      </c>
    </row>
    <row r="235" spans="1:12">
      <c r="A235" s="67" t="s">
        <v>98</v>
      </c>
      <c r="B235" s="34">
        <v>2014</v>
      </c>
      <c r="C235" s="39" t="s">
        <v>55</v>
      </c>
      <c r="D235" s="36">
        <v>7247</v>
      </c>
      <c r="E235" s="36">
        <v>531</v>
      </c>
      <c r="F235" s="36" t="s">
        <v>57</v>
      </c>
      <c r="G235" s="36">
        <v>7777</v>
      </c>
      <c r="H235" s="37">
        <v>82</v>
      </c>
      <c r="I235" s="127" t="str">
        <f t="shared" si="16"/>
        <v/>
      </c>
      <c r="J235" s="133" t="str">
        <f t="shared" si="17"/>
        <v/>
      </c>
      <c r="L235" s="4" t="str">
        <f t="shared" si="15"/>
        <v/>
      </c>
    </row>
    <row r="236" spans="1:12">
      <c r="A236" s="67"/>
      <c r="B236" s="60"/>
      <c r="C236" s="68"/>
      <c r="D236" s="62"/>
      <c r="E236" s="62"/>
      <c r="F236" s="62"/>
      <c r="G236" s="62"/>
      <c r="H236" s="63"/>
      <c r="I236" s="127" t="str">
        <f t="shared" si="16"/>
        <v/>
      </c>
      <c r="J236" s="133" t="str">
        <f t="shared" si="17"/>
        <v/>
      </c>
      <c r="L236" s="4" t="str">
        <f t="shared" si="15"/>
        <v/>
      </c>
    </row>
    <row r="237" spans="1:12">
      <c r="A237" s="59" t="s">
        <v>99</v>
      </c>
      <c r="B237" s="60">
        <v>2013</v>
      </c>
      <c r="C237" s="61" t="s">
        <v>60</v>
      </c>
      <c r="D237" s="62" t="s">
        <v>57</v>
      </c>
      <c r="E237" s="62" t="s">
        <v>57</v>
      </c>
      <c r="F237" s="62" t="s">
        <v>57</v>
      </c>
      <c r="G237" s="62" t="s">
        <v>57</v>
      </c>
      <c r="H237" s="63" t="s">
        <v>57</v>
      </c>
      <c r="I237" s="127" t="str">
        <f t="shared" si="16"/>
        <v/>
      </c>
      <c r="J237" s="133" t="str">
        <f t="shared" si="17"/>
        <v/>
      </c>
      <c r="L237" s="4" t="str">
        <f t="shared" si="15"/>
        <v/>
      </c>
    </row>
    <row r="238" spans="1:12">
      <c r="A238" s="47" t="s">
        <v>100</v>
      </c>
      <c r="B238" s="60">
        <v>2014</v>
      </c>
      <c r="C238" s="44" t="s">
        <v>62</v>
      </c>
      <c r="D238" s="62" t="s">
        <v>57</v>
      </c>
      <c r="E238" s="62" t="s">
        <v>57</v>
      </c>
      <c r="F238" s="62" t="s">
        <v>57</v>
      </c>
      <c r="G238" s="62" t="s">
        <v>57</v>
      </c>
      <c r="H238" s="63" t="s">
        <v>57</v>
      </c>
      <c r="I238" s="127" t="str">
        <f t="shared" si="16"/>
        <v/>
      </c>
      <c r="J238" s="133" t="str">
        <f t="shared" si="17"/>
        <v/>
      </c>
      <c r="L238" s="4" t="str">
        <f t="shared" si="15"/>
        <v/>
      </c>
    </row>
    <row r="239" spans="1:12">
      <c r="A239" s="59" t="s">
        <v>55</v>
      </c>
      <c r="B239" s="60">
        <v>2013</v>
      </c>
      <c r="C239" s="61" t="s">
        <v>53</v>
      </c>
      <c r="D239" s="62" t="s">
        <v>57</v>
      </c>
      <c r="E239" s="62" t="s">
        <v>57</v>
      </c>
      <c r="F239" s="62" t="s">
        <v>57</v>
      </c>
      <c r="G239" s="62" t="s">
        <v>57</v>
      </c>
      <c r="H239" s="63" t="s">
        <v>57</v>
      </c>
      <c r="I239" s="127" t="str">
        <f t="shared" si="16"/>
        <v/>
      </c>
      <c r="J239" s="133" t="str">
        <f t="shared" si="17"/>
        <v/>
      </c>
      <c r="L239" s="4" t="str">
        <f t="shared" si="15"/>
        <v/>
      </c>
    </row>
    <row r="240" spans="1:12">
      <c r="A240" s="59" t="s">
        <v>55</v>
      </c>
      <c r="B240" s="60">
        <v>2014</v>
      </c>
      <c r="C240" s="65" t="s">
        <v>55</v>
      </c>
      <c r="D240" s="62" t="s">
        <v>57</v>
      </c>
      <c r="E240" s="62" t="s">
        <v>57</v>
      </c>
      <c r="F240" s="62" t="s">
        <v>57</v>
      </c>
      <c r="G240" s="62" t="s">
        <v>57</v>
      </c>
      <c r="H240" s="63" t="s">
        <v>57</v>
      </c>
      <c r="I240" s="127" t="str">
        <f t="shared" si="16"/>
        <v/>
      </c>
      <c r="J240" s="133" t="str">
        <f t="shared" si="17"/>
        <v/>
      </c>
      <c r="L240" s="4" t="str">
        <f t="shared" si="15"/>
        <v/>
      </c>
    </row>
    <row r="241" spans="1:12">
      <c r="A241" s="59" t="s">
        <v>101</v>
      </c>
      <c r="B241" s="60">
        <v>2013</v>
      </c>
      <c r="C241" s="61" t="s">
        <v>60</v>
      </c>
      <c r="D241" s="62" t="s">
        <v>57</v>
      </c>
      <c r="E241" s="62" t="s">
        <v>57</v>
      </c>
      <c r="F241" s="62" t="s">
        <v>57</v>
      </c>
      <c r="G241" s="62" t="s">
        <v>57</v>
      </c>
      <c r="H241" s="63" t="s">
        <v>57</v>
      </c>
      <c r="I241" s="127" t="str">
        <f t="shared" si="16"/>
        <v/>
      </c>
      <c r="J241" s="133" t="str">
        <f t="shared" si="17"/>
        <v/>
      </c>
      <c r="L241" s="4" t="str">
        <f t="shared" si="15"/>
        <v/>
      </c>
    </row>
    <row r="242" spans="1:12">
      <c r="A242" s="47" t="s">
        <v>102</v>
      </c>
      <c r="B242" s="60">
        <v>2014</v>
      </c>
      <c r="C242" s="44" t="s">
        <v>62</v>
      </c>
      <c r="D242" s="62" t="s">
        <v>57</v>
      </c>
      <c r="E242" s="62" t="s">
        <v>57</v>
      </c>
      <c r="F242" s="62" t="s">
        <v>57</v>
      </c>
      <c r="G242" s="62" t="s">
        <v>57</v>
      </c>
      <c r="H242" s="63" t="s">
        <v>57</v>
      </c>
      <c r="I242" s="127" t="str">
        <f t="shared" si="16"/>
        <v/>
      </c>
      <c r="J242" s="133" t="str">
        <f t="shared" si="17"/>
        <v/>
      </c>
      <c r="L242" s="4" t="str">
        <f t="shared" si="15"/>
        <v/>
      </c>
    </row>
    <row r="243" spans="1:12">
      <c r="A243" s="59" t="s">
        <v>55</v>
      </c>
      <c r="B243" s="60">
        <v>2013</v>
      </c>
      <c r="C243" s="61" t="s">
        <v>53</v>
      </c>
      <c r="D243" s="62" t="s">
        <v>57</v>
      </c>
      <c r="E243" s="62" t="s">
        <v>57</v>
      </c>
      <c r="F243" s="62" t="s">
        <v>57</v>
      </c>
      <c r="G243" s="62" t="s">
        <v>57</v>
      </c>
      <c r="H243" s="63" t="s">
        <v>57</v>
      </c>
      <c r="I243" s="127" t="str">
        <f t="shared" si="16"/>
        <v/>
      </c>
      <c r="J243" s="133" t="str">
        <f t="shared" si="17"/>
        <v/>
      </c>
      <c r="L243" s="4" t="str">
        <f t="shared" si="15"/>
        <v/>
      </c>
    </row>
    <row r="244" spans="1:12">
      <c r="A244" s="59" t="s">
        <v>55</v>
      </c>
      <c r="B244" s="60">
        <v>2014</v>
      </c>
      <c r="C244" s="65" t="s">
        <v>55</v>
      </c>
      <c r="D244" s="62" t="s">
        <v>57</v>
      </c>
      <c r="E244" s="62" t="s">
        <v>57</v>
      </c>
      <c r="F244" s="62" t="s">
        <v>57</v>
      </c>
      <c r="G244" s="62" t="s">
        <v>57</v>
      </c>
      <c r="H244" s="63" t="s">
        <v>57</v>
      </c>
      <c r="I244" s="127" t="str">
        <f t="shared" si="16"/>
        <v/>
      </c>
      <c r="J244" s="133" t="str">
        <f t="shared" si="17"/>
        <v/>
      </c>
      <c r="L244" s="4" t="str">
        <f t="shared" si="15"/>
        <v/>
      </c>
    </row>
    <row r="245" spans="1:12">
      <c r="A245" s="59" t="s">
        <v>103</v>
      </c>
      <c r="B245" s="60">
        <v>2013</v>
      </c>
      <c r="C245" s="61" t="s">
        <v>60</v>
      </c>
      <c r="D245" s="62" t="s">
        <v>57</v>
      </c>
      <c r="E245" s="62" t="s">
        <v>57</v>
      </c>
      <c r="F245" s="62" t="s">
        <v>57</v>
      </c>
      <c r="G245" s="62" t="s">
        <v>57</v>
      </c>
      <c r="H245" s="63" t="s">
        <v>57</v>
      </c>
      <c r="I245" s="127" t="str">
        <f t="shared" si="16"/>
        <v/>
      </c>
      <c r="J245" s="133" t="str">
        <f t="shared" si="17"/>
        <v/>
      </c>
      <c r="L245" s="4" t="str">
        <f t="shared" si="15"/>
        <v/>
      </c>
    </row>
    <row r="246" spans="1:12">
      <c r="A246" s="59" t="s">
        <v>104</v>
      </c>
      <c r="B246" s="60">
        <v>2014</v>
      </c>
      <c r="C246" s="44" t="s">
        <v>62</v>
      </c>
      <c r="D246" s="62" t="s">
        <v>57</v>
      </c>
      <c r="E246" s="62" t="s">
        <v>57</v>
      </c>
      <c r="F246" s="62" t="s">
        <v>57</v>
      </c>
      <c r="G246" s="62" t="s">
        <v>57</v>
      </c>
      <c r="H246" s="63" t="s">
        <v>57</v>
      </c>
      <c r="I246" s="127" t="str">
        <f t="shared" si="16"/>
        <v/>
      </c>
      <c r="J246" s="133" t="str">
        <f t="shared" si="17"/>
        <v/>
      </c>
      <c r="L246" s="4" t="str">
        <f t="shared" si="15"/>
        <v/>
      </c>
    </row>
    <row r="247" spans="1:12">
      <c r="A247" s="59" t="s">
        <v>55</v>
      </c>
      <c r="B247" s="60">
        <v>2013</v>
      </c>
      <c r="C247" s="61" t="s">
        <v>53</v>
      </c>
      <c r="D247" s="62" t="s">
        <v>57</v>
      </c>
      <c r="E247" s="62" t="s">
        <v>57</v>
      </c>
      <c r="F247" s="62" t="s">
        <v>57</v>
      </c>
      <c r="G247" s="62" t="s">
        <v>57</v>
      </c>
      <c r="H247" s="63" t="s">
        <v>57</v>
      </c>
      <c r="I247" s="127" t="str">
        <f t="shared" si="16"/>
        <v/>
      </c>
      <c r="J247" s="133" t="str">
        <f t="shared" si="17"/>
        <v/>
      </c>
      <c r="L247" s="4" t="str">
        <f t="shared" si="15"/>
        <v/>
      </c>
    </row>
    <row r="248" spans="1:12">
      <c r="A248" s="59" t="s">
        <v>55</v>
      </c>
      <c r="B248" s="60">
        <v>2014</v>
      </c>
      <c r="C248" s="65" t="s">
        <v>55</v>
      </c>
      <c r="D248" s="62" t="s">
        <v>57</v>
      </c>
      <c r="E248" s="62" t="s">
        <v>57</v>
      </c>
      <c r="F248" s="62" t="s">
        <v>57</v>
      </c>
      <c r="G248" s="62" t="s">
        <v>57</v>
      </c>
      <c r="H248" s="63" t="s">
        <v>57</v>
      </c>
      <c r="I248" s="127" t="str">
        <f t="shared" si="16"/>
        <v/>
      </c>
      <c r="J248" s="133" t="str">
        <f t="shared" si="17"/>
        <v/>
      </c>
      <c r="L248" s="4" t="str">
        <f t="shared" si="15"/>
        <v/>
      </c>
    </row>
    <row r="249" spans="1:12">
      <c r="A249" s="59" t="s">
        <v>105</v>
      </c>
      <c r="B249" s="60">
        <v>2013</v>
      </c>
      <c r="C249" s="61" t="s">
        <v>60</v>
      </c>
      <c r="D249" s="62" t="s">
        <v>57</v>
      </c>
      <c r="E249" s="62" t="s">
        <v>57</v>
      </c>
      <c r="F249" s="62" t="s">
        <v>57</v>
      </c>
      <c r="G249" s="62" t="s">
        <v>57</v>
      </c>
      <c r="H249" s="63" t="s">
        <v>57</v>
      </c>
      <c r="I249" s="127" t="str">
        <f t="shared" si="16"/>
        <v/>
      </c>
      <c r="J249" s="133" t="str">
        <f t="shared" si="17"/>
        <v/>
      </c>
      <c r="L249" s="4" t="str">
        <f t="shared" si="15"/>
        <v/>
      </c>
    </row>
    <row r="250" spans="1:12">
      <c r="A250" s="59" t="s">
        <v>106</v>
      </c>
      <c r="B250" s="60">
        <v>2014</v>
      </c>
      <c r="C250" s="44" t="s">
        <v>62</v>
      </c>
      <c r="D250" s="62" t="s">
        <v>57</v>
      </c>
      <c r="E250" s="62" t="s">
        <v>57</v>
      </c>
      <c r="F250" s="62" t="s">
        <v>57</v>
      </c>
      <c r="G250" s="62" t="s">
        <v>57</v>
      </c>
      <c r="H250" s="63" t="s">
        <v>57</v>
      </c>
      <c r="I250" s="127" t="str">
        <f t="shared" si="16"/>
        <v/>
      </c>
      <c r="J250" s="133" t="str">
        <f t="shared" si="17"/>
        <v/>
      </c>
      <c r="L250" s="4" t="str">
        <f t="shared" si="15"/>
        <v/>
      </c>
    </row>
    <row r="251" spans="1:12">
      <c r="A251" s="59" t="s">
        <v>55</v>
      </c>
      <c r="B251" s="60">
        <v>2013</v>
      </c>
      <c r="C251" s="61" t="s">
        <v>53</v>
      </c>
      <c r="D251" s="62">
        <v>0</v>
      </c>
      <c r="E251" s="62" t="s">
        <v>57</v>
      </c>
      <c r="F251" s="62" t="s">
        <v>57</v>
      </c>
      <c r="G251" s="62">
        <v>0</v>
      </c>
      <c r="H251" s="63" t="s">
        <v>57</v>
      </c>
      <c r="I251" s="127" t="str">
        <f t="shared" si="16"/>
        <v/>
      </c>
      <c r="J251" s="133" t="str">
        <f t="shared" si="17"/>
        <v/>
      </c>
      <c r="L251" s="4" t="str">
        <f t="shared" si="15"/>
        <v/>
      </c>
    </row>
    <row r="252" spans="1:12">
      <c r="A252" s="59"/>
      <c r="B252" s="60">
        <v>2014</v>
      </c>
      <c r="C252" s="61"/>
      <c r="D252" s="62" t="s">
        <v>57</v>
      </c>
      <c r="E252" s="62" t="s">
        <v>57</v>
      </c>
      <c r="F252" s="62" t="s">
        <v>57</v>
      </c>
      <c r="G252" s="62" t="s">
        <v>57</v>
      </c>
      <c r="H252" s="63" t="s">
        <v>57</v>
      </c>
      <c r="I252" s="127" t="str">
        <f t="shared" si="16"/>
        <v/>
      </c>
      <c r="J252" s="133" t="str">
        <f t="shared" si="17"/>
        <v/>
      </c>
      <c r="L252" s="4" t="str">
        <f t="shared" si="15"/>
        <v/>
      </c>
    </row>
    <row r="253" spans="1:12">
      <c r="A253" s="59" t="s">
        <v>107</v>
      </c>
      <c r="B253" s="60">
        <v>2013</v>
      </c>
      <c r="C253" s="61" t="s">
        <v>60</v>
      </c>
      <c r="D253" s="62">
        <v>0</v>
      </c>
      <c r="E253" s="62" t="s">
        <v>57</v>
      </c>
      <c r="F253" s="62" t="s">
        <v>57</v>
      </c>
      <c r="G253" s="62">
        <v>0</v>
      </c>
      <c r="H253" s="63" t="s">
        <v>57</v>
      </c>
      <c r="I253" s="127" t="str">
        <f t="shared" si="16"/>
        <v/>
      </c>
      <c r="J253" s="133" t="str">
        <f t="shared" si="17"/>
        <v/>
      </c>
      <c r="L253" s="4" t="str">
        <f t="shared" si="15"/>
        <v/>
      </c>
    </row>
    <row r="254" spans="1:12">
      <c r="A254" s="59" t="s">
        <v>108</v>
      </c>
      <c r="B254" s="60">
        <v>2014</v>
      </c>
      <c r="C254" s="44" t="s">
        <v>62</v>
      </c>
      <c r="D254" s="62">
        <v>0</v>
      </c>
      <c r="E254" s="62" t="s">
        <v>57</v>
      </c>
      <c r="F254" s="62" t="s">
        <v>57</v>
      </c>
      <c r="G254" s="62">
        <v>0</v>
      </c>
      <c r="H254" s="63" t="s">
        <v>57</v>
      </c>
      <c r="I254" s="127" t="str">
        <f t="shared" si="16"/>
        <v/>
      </c>
      <c r="J254" s="133" t="str">
        <f t="shared" si="17"/>
        <v/>
      </c>
      <c r="L254" s="4" t="str">
        <f t="shared" si="15"/>
        <v/>
      </c>
    </row>
    <row r="255" spans="1:12">
      <c r="A255" s="59" t="s">
        <v>55</v>
      </c>
      <c r="B255" s="60">
        <v>2013</v>
      </c>
      <c r="C255" s="61" t="s">
        <v>53</v>
      </c>
      <c r="D255" s="62">
        <v>1</v>
      </c>
      <c r="E255" s="62" t="s">
        <v>57</v>
      </c>
      <c r="F255" s="62" t="s">
        <v>57</v>
      </c>
      <c r="G255" s="62">
        <v>1</v>
      </c>
      <c r="H255" s="63" t="s">
        <v>57</v>
      </c>
      <c r="I255" s="127" t="str">
        <f t="shared" si="16"/>
        <v/>
      </c>
      <c r="J255" s="133" t="str">
        <f t="shared" si="17"/>
        <v/>
      </c>
      <c r="L255" s="4" t="str">
        <f t="shared" si="15"/>
        <v/>
      </c>
    </row>
    <row r="256" spans="1:12">
      <c r="A256" s="59" t="s">
        <v>55</v>
      </c>
      <c r="B256" s="60">
        <v>2014</v>
      </c>
      <c r="C256" s="65"/>
      <c r="D256" s="62">
        <v>1</v>
      </c>
      <c r="E256" s="62" t="s">
        <v>57</v>
      </c>
      <c r="F256" s="62" t="s">
        <v>57</v>
      </c>
      <c r="G256" s="62">
        <v>1</v>
      </c>
      <c r="H256" s="63" t="s">
        <v>57</v>
      </c>
      <c r="I256" s="127" t="str">
        <f t="shared" si="16"/>
        <v/>
      </c>
      <c r="J256" s="133" t="str">
        <f t="shared" si="17"/>
        <v/>
      </c>
      <c r="L256" s="4" t="str">
        <f t="shared" ref="L256:L319" si="18">IF(K256="","","mining")</f>
        <v/>
      </c>
    </row>
    <row r="257" spans="1:12">
      <c r="A257" s="59" t="s">
        <v>109</v>
      </c>
      <c r="B257" s="60">
        <v>2013</v>
      </c>
      <c r="C257" s="61" t="s">
        <v>60</v>
      </c>
      <c r="D257" s="62" t="s">
        <v>57</v>
      </c>
      <c r="E257" s="62" t="s">
        <v>57</v>
      </c>
      <c r="F257" s="62" t="s">
        <v>57</v>
      </c>
      <c r="G257" s="62" t="s">
        <v>57</v>
      </c>
      <c r="H257" s="63" t="s">
        <v>57</v>
      </c>
      <c r="I257" s="127" t="str">
        <f t="shared" si="16"/>
        <v/>
      </c>
      <c r="J257" s="133" t="str">
        <f t="shared" si="17"/>
        <v/>
      </c>
      <c r="L257" s="4" t="str">
        <f t="shared" si="18"/>
        <v/>
      </c>
    </row>
    <row r="258" spans="1:12">
      <c r="A258" s="69" t="s">
        <v>110</v>
      </c>
      <c r="B258" s="60">
        <v>2014</v>
      </c>
      <c r="C258" s="44" t="s">
        <v>62</v>
      </c>
      <c r="D258" s="62" t="s">
        <v>57</v>
      </c>
      <c r="E258" s="62" t="s">
        <v>57</v>
      </c>
      <c r="F258" s="62" t="s">
        <v>57</v>
      </c>
      <c r="G258" s="62" t="s">
        <v>57</v>
      </c>
      <c r="H258" s="63" t="s">
        <v>57</v>
      </c>
      <c r="I258" s="127" t="str">
        <f t="shared" si="16"/>
        <v/>
      </c>
      <c r="J258" s="133" t="str">
        <f t="shared" si="17"/>
        <v/>
      </c>
      <c r="L258" s="4" t="str">
        <f t="shared" si="18"/>
        <v/>
      </c>
    </row>
    <row r="259" spans="1:12">
      <c r="A259" s="69" t="s">
        <v>55</v>
      </c>
      <c r="B259" s="60">
        <v>2013</v>
      </c>
      <c r="C259" s="61" t="s">
        <v>53</v>
      </c>
      <c r="D259" s="62" t="s">
        <v>57</v>
      </c>
      <c r="E259" s="62" t="s">
        <v>57</v>
      </c>
      <c r="F259" s="62" t="s">
        <v>57</v>
      </c>
      <c r="G259" s="62" t="s">
        <v>57</v>
      </c>
      <c r="H259" s="63" t="s">
        <v>57</v>
      </c>
      <c r="I259" s="127" t="str">
        <f t="shared" si="16"/>
        <v/>
      </c>
      <c r="J259" s="133" t="str">
        <f t="shared" si="17"/>
        <v/>
      </c>
      <c r="L259" s="4" t="str">
        <f t="shared" si="18"/>
        <v/>
      </c>
    </row>
    <row r="260" spans="1:12">
      <c r="A260" s="69" t="s">
        <v>55</v>
      </c>
      <c r="B260" s="60">
        <v>2014</v>
      </c>
      <c r="C260" s="70"/>
      <c r="D260" s="62" t="s">
        <v>57</v>
      </c>
      <c r="E260" s="62" t="s">
        <v>57</v>
      </c>
      <c r="F260" s="62" t="s">
        <v>57</v>
      </c>
      <c r="G260" s="62" t="s">
        <v>57</v>
      </c>
      <c r="H260" s="63" t="s">
        <v>57</v>
      </c>
      <c r="I260" s="127" t="str">
        <f t="shared" si="16"/>
        <v/>
      </c>
      <c r="J260" s="133" t="str">
        <f t="shared" si="17"/>
        <v/>
      </c>
      <c r="L260" s="4" t="str">
        <f t="shared" si="18"/>
        <v/>
      </c>
    </row>
    <row r="261" spans="1:12">
      <c r="A261" s="59" t="s">
        <v>111</v>
      </c>
      <c r="B261" s="60">
        <v>2013</v>
      </c>
      <c r="C261" s="61" t="s">
        <v>60</v>
      </c>
      <c r="D261" s="62" t="s">
        <v>57</v>
      </c>
      <c r="E261" s="62" t="s">
        <v>57</v>
      </c>
      <c r="F261" s="62" t="s">
        <v>57</v>
      </c>
      <c r="G261" s="62" t="s">
        <v>57</v>
      </c>
      <c r="H261" s="63" t="s">
        <v>57</v>
      </c>
      <c r="I261" s="127" t="str">
        <f t="shared" si="16"/>
        <v/>
      </c>
      <c r="J261" s="133" t="str">
        <f t="shared" si="17"/>
        <v/>
      </c>
      <c r="L261" s="4" t="str">
        <f t="shared" si="18"/>
        <v/>
      </c>
    </row>
    <row r="262" spans="1:12">
      <c r="A262" s="71" t="s">
        <v>112</v>
      </c>
      <c r="B262" s="60">
        <v>2014</v>
      </c>
      <c r="C262" s="44" t="s">
        <v>62</v>
      </c>
      <c r="D262" s="62" t="s">
        <v>57</v>
      </c>
      <c r="E262" s="62" t="s">
        <v>57</v>
      </c>
      <c r="F262" s="62" t="s">
        <v>57</v>
      </c>
      <c r="G262" s="62" t="s">
        <v>57</v>
      </c>
      <c r="H262" s="63" t="s">
        <v>57</v>
      </c>
      <c r="I262" s="127" t="str">
        <f t="shared" si="16"/>
        <v/>
      </c>
      <c r="J262" s="133" t="str">
        <f t="shared" si="17"/>
        <v/>
      </c>
      <c r="L262" s="4" t="str">
        <f t="shared" si="18"/>
        <v/>
      </c>
    </row>
    <row r="263" spans="1:12">
      <c r="A263" s="69" t="s">
        <v>55</v>
      </c>
      <c r="B263" s="60">
        <v>2013</v>
      </c>
      <c r="C263" s="61" t="s">
        <v>53</v>
      </c>
      <c r="D263" s="62" t="s">
        <v>57</v>
      </c>
      <c r="E263" s="62" t="s">
        <v>57</v>
      </c>
      <c r="F263" s="62" t="s">
        <v>57</v>
      </c>
      <c r="G263" s="62" t="s">
        <v>57</v>
      </c>
      <c r="H263" s="63" t="s">
        <v>57</v>
      </c>
      <c r="I263" s="127" t="str">
        <f t="shared" si="16"/>
        <v/>
      </c>
      <c r="J263" s="133" t="str">
        <f t="shared" si="17"/>
        <v/>
      </c>
      <c r="L263" s="4" t="str">
        <f t="shared" si="18"/>
        <v/>
      </c>
    </row>
    <row r="264" spans="1:12">
      <c r="A264" s="69" t="s">
        <v>55</v>
      </c>
      <c r="B264" s="60">
        <v>2014</v>
      </c>
      <c r="C264" s="70"/>
      <c r="D264" s="62" t="s">
        <v>57</v>
      </c>
      <c r="E264" s="62" t="s">
        <v>57</v>
      </c>
      <c r="F264" s="62" t="s">
        <v>57</v>
      </c>
      <c r="G264" s="62" t="s">
        <v>57</v>
      </c>
      <c r="H264" s="63" t="s">
        <v>57</v>
      </c>
      <c r="I264" s="127" t="str">
        <f t="shared" si="16"/>
        <v/>
      </c>
      <c r="J264" s="133" t="str">
        <f t="shared" si="17"/>
        <v/>
      </c>
      <c r="L264" s="4" t="str">
        <f t="shared" si="18"/>
        <v/>
      </c>
    </row>
    <row r="265" spans="1:12">
      <c r="A265" s="59" t="s">
        <v>113</v>
      </c>
      <c r="B265" s="60">
        <v>2013</v>
      </c>
      <c r="C265" s="61" t="s">
        <v>60</v>
      </c>
      <c r="D265" s="62">
        <v>28</v>
      </c>
      <c r="E265" s="62" t="s">
        <v>57</v>
      </c>
      <c r="F265" s="62" t="s">
        <v>57</v>
      </c>
      <c r="G265" s="62">
        <v>28</v>
      </c>
      <c r="H265" s="63" t="s">
        <v>57</v>
      </c>
      <c r="I265" s="127" t="str">
        <f t="shared" si="16"/>
        <v/>
      </c>
      <c r="J265" s="133" t="str">
        <f t="shared" si="17"/>
        <v/>
      </c>
      <c r="L265" s="4" t="str">
        <f t="shared" si="18"/>
        <v/>
      </c>
    </row>
    <row r="266" spans="1:12">
      <c r="A266" s="64" t="s">
        <v>114</v>
      </c>
      <c r="B266" s="60">
        <v>2014</v>
      </c>
      <c r="C266" s="44" t="s">
        <v>62</v>
      </c>
      <c r="D266" s="62">
        <v>28</v>
      </c>
      <c r="E266" s="62" t="s">
        <v>57</v>
      </c>
      <c r="F266" s="62" t="s">
        <v>57</v>
      </c>
      <c r="G266" s="62">
        <v>28</v>
      </c>
      <c r="H266" s="63" t="s">
        <v>57</v>
      </c>
      <c r="I266" s="127" t="str">
        <f t="shared" si="16"/>
        <v/>
      </c>
      <c r="J266" s="133" t="str">
        <f t="shared" si="17"/>
        <v/>
      </c>
      <c r="L266" s="4" t="str">
        <f t="shared" si="18"/>
        <v/>
      </c>
    </row>
    <row r="267" spans="1:12">
      <c r="A267" s="59" t="s">
        <v>55</v>
      </c>
      <c r="B267" s="60">
        <v>2013</v>
      </c>
      <c r="C267" s="61" t="s">
        <v>53</v>
      </c>
      <c r="D267" s="62">
        <v>1211</v>
      </c>
      <c r="E267" s="62" t="s">
        <v>57</v>
      </c>
      <c r="F267" s="62" t="s">
        <v>57</v>
      </c>
      <c r="G267" s="62">
        <v>1211</v>
      </c>
      <c r="H267" s="63" t="s">
        <v>57</v>
      </c>
      <c r="I267" s="127" t="str">
        <f t="shared" si="16"/>
        <v/>
      </c>
      <c r="J267" s="133" t="str">
        <f t="shared" si="17"/>
        <v/>
      </c>
      <c r="L267" s="4" t="str">
        <f t="shared" si="18"/>
        <v/>
      </c>
    </row>
    <row r="268" spans="1:12">
      <c r="A268" s="59" t="s">
        <v>55</v>
      </c>
      <c r="B268" s="60">
        <v>2014</v>
      </c>
      <c r="C268" s="65"/>
      <c r="D268" s="62">
        <v>1198</v>
      </c>
      <c r="E268" s="62" t="s">
        <v>57</v>
      </c>
      <c r="F268" s="62" t="s">
        <v>57</v>
      </c>
      <c r="G268" s="62">
        <v>1198</v>
      </c>
      <c r="H268" s="63" t="s">
        <v>57</v>
      </c>
      <c r="I268" s="127">
        <f t="shared" si="16"/>
        <v>1198</v>
      </c>
      <c r="J268" s="133">
        <f t="shared" si="17"/>
        <v>1198</v>
      </c>
      <c r="K268" s="4" t="s">
        <v>16</v>
      </c>
      <c r="L268" s="4" t="str">
        <f t="shared" si="18"/>
        <v>mining</v>
      </c>
    </row>
    <row r="269" spans="1:12">
      <c r="A269" s="59" t="s">
        <v>115</v>
      </c>
      <c r="B269" s="60">
        <v>2013</v>
      </c>
      <c r="C269" s="61" t="s">
        <v>60</v>
      </c>
      <c r="D269" s="62" t="s">
        <v>57</v>
      </c>
      <c r="E269" s="62" t="s">
        <v>57</v>
      </c>
      <c r="F269" s="62" t="s">
        <v>57</v>
      </c>
      <c r="G269" s="62" t="s">
        <v>57</v>
      </c>
      <c r="H269" s="63" t="s">
        <v>57</v>
      </c>
      <c r="I269" s="127" t="str">
        <f t="shared" si="16"/>
        <v/>
      </c>
      <c r="J269" s="133" t="str">
        <f t="shared" si="17"/>
        <v/>
      </c>
      <c r="L269" s="4" t="str">
        <f t="shared" si="18"/>
        <v/>
      </c>
    </row>
    <row r="270" spans="1:12">
      <c r="A270" s="64" t="s">
        <v>116</v>
      </c>
      <c r="B270" s="60">
        <v>2014</v>
      </c>
      <c r="C270" s="44" t="s">
        <v>62</v>
      </c>
      <c r="D270" s="62" t="s">
        <v>57</v>
      </c>
      <c r="E270" s="62" t="s">
        <v>57</v>
      </c>
      <c r="F270" s="62" t="s">
        <v>57</v>
      </c>
      <c r="G270" s="62" t="s">
        <v>57</v>
      </c>
      <c r="H270" s="63" t="s">
        <v>57</v>
      </c>
      <c r="I270" s="127" t="str">
        <f t="shared" si="16"/>
        <v/>
      </c>
      <c r="J270" s="133" t="str">
        <f t="shared" si="17"/>
        <v/>
      </c>
      <c r="L270" s="4" t="str">
        <f t="shared" si="18"/>
        <v/>
      </c>
    </row>
    <row r="271" spans="1:12">
      <c r="A271" s="59"/>
      <c r="B271" s="60">
        <v>2013</v>
      </c>
      <c r="C271" s="61" t="s">
        <v>53</v>
      </c>
      <c r="D271" s="62" t="s">
        <v>57</v>
      </c>
      <c r="E271" s="62" t="s">
        <v>57</v>
      </c>
      <c r="F271" s="62" t="s">
        <v>57</v>
      </c>
      <c r="G271" s="62" t="s">
        <v>57</v>
      </c>
      <c r="H271" s="63" t="s">
        <v>57</v>
      </c>
      <c r="I271" s="127" t="str">
        <f t="shared" si="16"/>
        <v/>
      </c>
      <c r="J271" s="133" t="str">
        <f t="shared" si="17"/>
        <v/>
      </c>
      <c r="L271" s="4" t="str">
        <f t="shared" si="18"/>
        <v/>
      </c>
    </row>
    <row r="272" spans="1:12">
      <c r="A272" s="59"/>
      <c r="B272" s="60">
        <v>2014</v>
      </c>
      <c r="C272" s="65"/>
      <c r="D272" s="62" t="s">
        <v>57</v>
      </c>
      <c r="E272" s="62" t="s">
        <v>57</v>
      </c>
      <c r="F272" s="62" t="s">
        <v>57</v>
      </c>
      <c r="G272" s="62" t="s">
        <v>57</v>
      </c>
      <c r="H272" s="63" t="s">
        <v>57</v>
      </c>
      <c r="I272" s="127" t="str">
        <f t="shared" si="16"/>
        <v/>
      </c>
      <c r="J272" s="133" t="str">
        <f t="shared" si="17"/>
        <v/>
      </c>
      <c r="L272" s="4" t="str">
        <f t="shared" si="18"/>
        <v/>
      </c>
    </row>
    <row r="273" spans="1:12">
      <c r="A273" s="54" t="s">
        <v>49</v>
      </c>
      <c r="B273" s="73" t="s">
        <v>117</v>
      </c>
      <c r="C273" s="56" t="s">
        <v>50</v>
      </c>
      <c r="D273" s="74" t="s">
        <v>51</v>
      </c>
      <c r="E273" s="74" t="s">
        <v>51</v>
      </c>
      <c r="F273" s="74" t="s">
        <v>51</v>
      </c>
      <c r="G273" s="75"/>
      <c r="H273" s="76" t="s">
        <v>51</v>
      </c>
      <c r="I273" s="127" t="str">
        <f t="shared" si="16"/>
        <v/>
      </c>
      <c r="J273" s="133" t="str">
        <f t="shared" si="17"/>
        <v/>
      </c>
      <c r="L273" s="4" t="str">
        <f t="shared" si="18"/>
        <v/>
      </c>
    </row>
    <row r="274" spans="1:12">
      <c r="A274" s="59" t="s">
        <v>118</v>
      </c>
      <c r="B274" s="60">
        <v>2013</v>
      </c>
      <c r="C274" s="61" t="s">
        <v>60</v>
      </c>
      <c r="D274" s="62">
        <v>1</v>
      </c>
      <c r="E274" s="62" t="s">
        <v>57</v>
      </c>
      <c r="F274" s="62" t="s">
        <v>57</v>
      </c>
      <c r="G274" s="62">
        <v>1</v>
      </c>
      <c r="H274" s="63" t="s">
        <v>57</v>
      </c>
      <c r="I274" s="127" t="str">
        <f t="shared" si="16"/>
        <v/>
      </c>
      <c r="J274" s="133" t="str">
        <f t="shared" si="17"/>
        <v/>
      </c>
      <c r="L274" s="4" t="str">
        <f t="shared" si="18"/>
        <v/>
      </c>
    </row>
    <row r="275" spans="1:12">
      <c r="A275" s="64" t="s">
        <v>119</v>
      </c>
      <c r="B275" s="60">
        <v>2014</v>
      </c>
      <c r="C275" s="44" t="s">
        <v>62</v>
      </c>
      <c r="D275" s="62">
        <v>1</v>
      </c>
      <c r="E275" s="62" t="s">
        <v>57</v>
      </c>
      <c r="F275" s="62" t="s">
        <v>57</v>
      </c>
      <c r="G275" s="62">
        <v>1</v>
      </c>
      <c r="H275" s="63" t="s">
        <v>57</v>
      </c>
      <c r="I275" s="127" t="str">
        <f t="shared" si="16"/>
        <v/>
      </c>
      <c r="J275" s="133" t="str">
        <f t="shared" si="17"/>
        <v/>
      </c>
      <c r="L275" s="4" t="str">
        <f t="shared" si="18"/>
        <v/>
      </c>
    </row>
    <row r="276" spans="1:12">
      <c r="A276" s="54"/>
      <c r="B276" s="60">
        <v>2013</v>
      </c>
      <c r="C276" s="61" t="s">
        <v>53</v>
      </c>
      <c r="D276" s="62">
        <v>43</v>
      </c>
      <c r="E276" s="62" t="s">
        <v>57</v>
      </c>
      <c r="F276" s="62" t="s">
        <v>57</v>
      </c>
      <c r="G276" s="62">
        <v>43</v>
      </c>
      <c r="H276" s="63" t="s">
        <v>57</v>
      </c>
      <c r="I276" s="127" t="str">
        <f t="shared" ref="I276:I319" si="19">IFERROR(IF(K276="","",IF(F276="–",0,F276)+IF(G276="–",0,G276)),"")</f>
        <v/>
      </c>
      <c r="J276" s="133" t="str">
        <f t="shared" ref="J276:J319" si="20">IF(I276="","",G276-IF(H276="–",0,))</f>
        <v/>
      </c>
      <c r="L276" s="4" t="str">
        <f t="shared" si="18"/>
        <v/>
      </c>
    </row>
    <row r="277" spans="1:12">
      <c r="A277" s="54"/>
      <c r="B277" s="60">
        <v>2014</v>
      </c>
      <c r="C277" s="65"/>
      <c r="D277" s="62">
        <v>29</v>
      </c>
      <c r="E277" s="62" t="s">
        <v>57</v>
      </c>
      <c r="F277" s="62" t="s">
        <v>57</v>
      </c>
      <c r="G277" s="62">
        <v>29</v>
      </c>
      <c r="H277" s="63" t="s">
        <v>57</v>
      </c>
      <c r="I277" s="127" t="str">
        <f t="shared" si="19"/>
        <v/>
      </c>
      <c r="J277" s="133" t="str">
        <f t="shared" si="20"/>
        <v/>
      </c>
      <c r="L277" s="4" t="str">
        <f t="shared" si="18"/>
        <v/>
      </c>
    </row>
    <row r="278" spans="1:12">
      <c r="A278" s="54"/>
      <c r="B278" s="55"/>
      <c r="C278" s="77"/>
      <c r="D278" s="78"/>
      <c r="E278" s="78"/>
      <c r="F278" s="78"/>
      <c r="G278" s="78"/>
      <c r="H278" s="79"/>
      <c r="I278" s="127" t="str">
        <f t="shared" si="19"/>
        <v/>
      </c>
      <c r="J278" s="133" t="str">
        <f t="shared" si="20"/>
        <v/>
      </c>
      <c r="L278" s="4" t="str">
        <f t="shared" si="18"/>
        <v/>
      </c>
    </row>
    <row r="279" spans="1:12">
      <c r="A279" s="59" t="s">
        <v>120</v>
      </c>
      <c r="B279" s="60">
        <v>2013</v>
      </c>
      <c r="C279" s="61" t="s">
        <v>60</v>
      </c>
      <c r="D279" s="62" t="s">
        <v>57</v>
      </c>
      <c r="E279" s="62" t="s">
        <v>57</v>
      </c>
      <c r="F279" s="62" t="s">
        <v>57</v>
      </c>
      <c r="G279" s="62" t="s">
        <v>57</v>
      </c>
      <c r="H279" s="63" t="s">
        <v>57</v>
      </c>
      <c r="I279" s="127" t="str">
        <f t="shared" si="19"/>
        <v/>
      </c>
      <c r="J279" s="133" t="str">
        <f t="shared" si="20"/>
        <v/>
      </c>
      <c r="L279" s="4" t="str">
        <f t="shared" si="18"/>
        <v/>
      </c>
    </row>
    <row r="280" spans="1:12">
      <c r="A280" s="64" t="s">
        <v>121</v>
      </c>
      <c r="B280" s="60">
        <v>2014</v>
      </c>
      <c r="C280" s="44" t="s">
        <v>62</v>
      </c>
      <c r="D280" s="62" t="s">
        <v>57</v>
      </c>
      <c r="E280" s="62" t="s">
        <v>57</v>
      </c>
      <c r="F280" s="62" t="s">
        <v>57</v>
      </c>
      <c r="G280" s="62" t="s">
        <v>57</v>
      </c>
      <c r="H280" s="63" t="s">
        <v>57</v>
      </c>
      <c r="I280" s="127" t="str">
        <f t="shared" si="19"/>
        <v/>
      </c>
      <c r="J280" s="133" t="str">
        <f t="shared" si="20"/>
        <v/>
      </c>
      <c r="L280" s="4" t="str">
        <f t="shared" si="18"/>
        <v/>
      </c>
    </row>
    <row r="281" spans="1:12">
      <c r="A281" s="59"/>
      <c r="B281" s="60">
        <v>2013</v>
      </c>
      <c r="C281" s="61" t="s">
        <v>53</v>
      </c>
      <c r="D281" s="62" t="s">
        <v>57</v>
      </c>
      <c r="E281" s="62" t="s">
        <v>57</v>
      </c>
      <c r="F281" s="62" t="s">
        <v>57</v>
      </c>
      <c r="G281" s="62" t="s">
        <v>57</v>
      </c>
      <c r="H281" s="63" t="s">
        <v>57</v>
      </c>
      <c r="I281" s="127" t="str">
        <f t="shared" si="19"/>
        <v/>
      </c>
      <c r="J281" s="133" t="str">
        <f t="shared" si="20"/>
        <v/>
      </c>
      <c r="L281" s="4" t="str">
        <f t="shared" si="18"/>
        <v/>
      </c>
    </row>
    <row r="282" spans="1:12">
      <c r="A282" s="59"/>
      <c r="B282" s="60">
        <v>2014</v>
      </c>
      <c r="C282" s="65"/>
      <c r="D282" s="62" t="s">
        <v>57</v>
      </c>
      <c r="E282" s="62" t="s">
        <v>57</v>
      </c>
      <c r="F282" s="62" t="s">
        <v>57</v>
      </c>
      <c r="G282" s="62" t="s">
        <v>57</v>
      </c>
      <c r="H282" s="63" t="s">
        <v>57</v>
      </c>
      <c r="I282" s="127" t="str">
        <f t="shared" si="19"/>
        <v/>
      </c>
      <c r="J282" s="133" t="str">
        <f t="shared" si="20"/>
        <v/>
      </c>
      <c r="L282" s="4" t="str">
        <f t="shared" si="18"/>
        <v/>
      </c>
    </row>
    <row r="283" spans="1:12">
      <c r="A283" s="59"/>
      <c r="B283" s="60"/>
      <c r="C283" s="65"/>
      <c r="D283" s="80"/>
      <c r="E283" s="80"/>
      <c r="F283" s="80"/>
      <c r="G283" s="80"/>
      <c r="H283" s="81"/>
      <c r="I283" s="127" t="str">
        <f t="shared" si="19"/>
        <v/>
      </c>
      <c r="J283" s="133" t="str">
        <f t="shared" si="20"/>
        <v/>
      </c>
      <c r="L283" s="4" t="str">
        <f t="shared" si="18"/>
        <v/>
      </c>
    </row>
    <row r="284" spans="1:12">
      <c r="A284" s="59" t="s">
        <v>122</v>
      </c>
      <c r="B284" s="60">
        <v>2013</v>
      </c>
      <c r="C284" s="61" t="s">
        <v>60</v>
      </c>
      <c r="D284" s="62" t="s">
        <v>57</v>
      </c>
      <c r="E284" s="62" t="s">
        <v>57</v>
      </c>
      <c r="F284" s="62" t="s">
        <v>57</v>
      </c>
      <c r="G284" s="62" t="s">
        <v>57</v>
      </c>
      <c r="H284" s="63" t="s">
        <v>57</v>
      </c>
      <c r="I284" s="127" t="str">
        <f t="shared" si="19"/>
        <v/>
      </c>
      <c r="J284" s="133" t="str">
        <f t="shared" si="20"/>
        <v/>
      </c>
      <c r="L284" s="4" t="str">
        <f t="shared" si="18"/>
        <v/>
      </c>
    </row>
    <row r="285" spans="1:12">
      <c r="A285" s="59" t="s">
        <v>123</v>
      </c>
      <c r="B285" s="60">
        <v>2014</v>
      </c>
      <c r="C285" s="44" t="s">
        <v>62</v>
      </c>
      <c r="D285" s="62" t="s">
        <v>57</v>
      </c>
      <c r="E285" s="62" t="s">
        <v>57</v>
      </c>
      <c r="F285" s="62" t="s">
        <v>57</v>
      </c>
      <c r="G285" s="62" t="s">
        <v>57</v>
      </c>
      <c r="H285" s="63" t="s">
        <v>57</v>
      </c>
      <c r="I285" s="127" t="str">
        <f t="shared" si="19"/>
        <v/>
      </c>
      <c r="J285" s="133" t="str">
        <f t="shared" si="20"/>
        <v/>
      </c>
      <c r="L285" s="4" t="str">
        <f t="shared" si="18"/>
        <v/>
      </c>
    </row>
    <row r="286" spans="1:12">
      <c r="A286" s="59" t="s">
        <v>55</v>
      </c>
      <c r="B286" s="60">
        <v>2013</v>
      </c>
      <c r="C286" s="61" t="s">
        <v>53</v>
      </c>
      <c r="D286" s="62" t="s">
        <v>57</v>
      </c>
      <c r="E286" s="62" t="s">
        <v>57</v>
      </c>
      <c r="F286" s="62" t="s">
        <v>57</v>
      </c>
      <c r="G286" s="62" t="s">
        <v>57</v>
      </c>
      <c r="H286" s="63" t="s">
        <v>57</v>
      </c>
      <c r="I286" s="127" t="str">
        <f t="shared" si="19"/>
        <v/>
      </c>
      <c r="J286" s="133" t="str">
        <f t="shared" si="20"/>
        <v/>
      </c>
      <c r="L286" s="4" t="str">
        <f t="shared" si="18"/>
        <v/>
      </c>
    </row>
    <row r="287" spans="1:12">
      <c r="A287" s="59" t="s">
        <v>55</v>
      </c>
      <c r="B287" s="60">
        <v>2014</v>
      </c>
      <c r="C287" s="65"/>
      <c r="D287" s="62" t="s">
        <v>57</v>
      </c>
      <c r="E287" s="62" t="s">
        <v>57</v>
      </c>
      <c r="F287" s="62" t="s">
        <v>57</v>
      </c>
      <c r="G287" s="62" t="s">
        <v>57</v>
      </c>
      <c r="H287" s="63" t="s">
        <v>57</v>
      </c>
      <c r="I287" s="127" t="str">
        <f t="shared" si="19"/>
        <v/>
      </c>
      <c r="J287" s="133" t="str">
        <f t="shared" si="20"/>
        <v/>
      </c>
      <c r="L287" s="4" t="str">
        <f t="shared" si="18"/>
        <v/>
      </c>
    </row>
    <row r="288" spans="1:12">
      <c r="A288" s="59" t="s">
        <v>124</v>
      </c>
      <c r="B288" s="60">
        <v>2013</v>
      </c>
      <c r="C288" s="61" t="s">
        <v>53</v>
      </c>
      <c r="D288" s="62">
        <v>158</v>
      </c>
      <c r="E288" s="62" t="s">
        <v>57</v>
      </c>
      <c r="F288" s="62" t="s">
        <v>57</v>
      </c>
      <c r="G288" s="62">
        <v>158</v>
      </c>
      <c r="H288" s="63">
        <v>158</v>
      </c>
      <c r="I288" s="127" t="str">
        <f t="shared" si="19"/>
        <v/>
      </c>
      <c r="J288" s="133" t="str">
        <f t="shared" si="20"/>
        <v/>
      </c>
      <c r="L288" s="4" t="str">
        <f t="shared" si="18"/>
        <v/>
      </c>
    </row>
    <row r="289" spans="1:12">
      <c r="A289" s="59" t="s">
        <v>125</v>
      </c>
      <c r="B289" s="60">
        <v>2014</v>
      </c>
      <c r="C289" s="70"/>
      <c r="D289" s="62">
        <v>124</v>
      </c>
      <c r="E289" s="62" t="s">
        <v>57</v>
      </c>
      <c r="F289" s="62" t="s">
        <v>57</v>
      </c>
      <c r="G289" s="62">
        <v>124</v>
      </c>
      <c r="H289" s="63">
        <v>82</v>
      </c>
      <c r="I289" s="127" t="str">
        <f t="shared" si="19"/>
        <v/>
      </c>
      <c r="J289" s="133" t="str">
        <f t="shared" si="20"/>
        <v/>
      </c>
      <c r="L289" s="4" t="str">
        <f t="shared" si="18"/>
        <v/>
      </c>
    </row>
    <row r="290" spans="1:12">
      <c r="A290" s="59"/>
      <c r="B290" s="60"/>
      <c r="C290" s="70"/>
      <c r="D290" s="62"/>
      <c r="E290" s="62"/>
      <c r="F290" s="62"/>
      <c r="G290" s="62"/>
      <c r="H290" s="63"/>
      <c r="I290" s="127" t="str">
        <f t="shared" si="19"/>
        <v/>
      </c>
      <c r="J290" s="133" t="str">
        <f t="shared" si="20"/>
        <v/>
      </c>
      <c r="L290" s="4" t="str">
        <f t="shared" si="18"/>
        <v/>
      </c>
    </row>
    <row r="291" spans="1:12">
      <c r="A291" s="59" t="s">
        <v>126</v>
      </c>
      <c r="B291" s="60">
        <v>2013</v>
      </c>
      <c r="C291" s="61" t="s">
        <v>60</v>
      </c>
      <c r="D291" s="62" t="s">
        <v>57</v>
      </c>
      <c r="E291" s="62" t="s">
        <v>57</v>
      </c>
      <c r="F291" s="62" t="s">
        <v>57</v>
      </c>
      <c r="G291" s="62" t="s">
        <v>57</v>
      </c>
      <c r="H291" s="63" t="s">
        <v>57</v>
      </c>
      <c r="I291" s="127" t="str">
        <f t="shared" si="19"/>
        <v/>
      </c>
      <c r="J291" s="133" t="str">
        <f t="shared" si="20"/>
        <v/>
      </c>
      <c r="L291" s="4" t="str">
        <f t="shared" si="18"/>
        <v/>
      </c>
    </row>
    <row r="292" spans="1:12">
      <c r="A292" s="69" t="s">
        <v>127</v>
      </c>
      <c r="B292" s="60">
        <v>2014</v>
      </c>
      <c r="C292" s="44" t="s">
        <v>62</v>
      </c>
      <c r="D292" s="62" t="s">
        <v>57</v>
      </c>
      <c r="E292" s="62" t="s">
        <v>57</v>
      </c>
      <c r="F292" s="62" t="s">
        <v>57</v>
      </c>
      <c r="G292" s="62" t="s">
        <v>57</v>
      </c>
      <c r="H292" s="63" t="s">
        <v>57</v>
      </c>
      <c r="I292" s="127" t="str">
        <f t="shared" si="19"/>
        <v/>
      </c>
      <c r="J292" s="133" t="str">
        <f t="shared" si="20"/>
        <v/>
      </c>
      <c r="L292" s="4" t="str">
        <f t="shared" si="18"/>
        <v/>
      </c>
    </row>
    <row r="293" spans="1:12">
      <c r="A293" s="69" t="s">
        <v>55</v>
      </c>
      <c r="B293" s="60">
        <v>2013</v>
      </c>
      <c r="C293" s="61" t="s">
        <v>53</v>
      </c>
      <c r="D293" s="62" t="s">
        <v>57</v>
      </c>
      <c r="E293" s="62" t="s">
        <v>57</v>
      </c>
      <c r="F293" s="62" t="s">
        <v>57</v>
      </c>
      <c r="G293" s="62" t="s">
        <v>57</v>
      </c>
      <c r="H293" s="63" t="s">
        <v>57</v>
      </c>
      <c r="I293" s="127" t="str">
        <f t="shared" si="19"/>
        <v/>
      </c>
      <c r="J293" s="133" t="str">
        <f t="shared" si="20"/>
        <v/>
      </c>
      <c r="L293" s="4" t="str">
        <f t="shared" si="18"/>
        <v/>
      </c>
    </row>
    <row r="294" spans="1:12">
      <c r="A294" s="69" t="s">
        <v>55</v>
      </c>
      <c r="B294" s="60">
        <v>2014</v>
      </c>
      <c r="C294" s="61"/>
      <c r="D294" s="62" t="s">
        <v>57</v>
      </c>
      <c r="E294" s="62" t="s">
        <v>57</v>
      </c>
      <c r="F294" s="62" t="s">
        <v>57</v>
      </c>
      <c r="G294" s="62" t="s">
        <v>57</v>
      </c>
      <c r="H294" s="63" t="s">
        <v>57</v>
      </c>
      <c r="I294" s="127" t="str">
        <f t="shared" si="19"/>
        <v/>
      </c>
      <c r="J294" s="133" t="str">
        <f t="shared" si="20"/>
        <v/>
      </c>
      <c r="L294" s="4" t="str">
        <f t="shared" si="18"/>
        <v/>
      </c>
    </row>
    <row r="295" spans="1:12">
      <c r="A295" s="59" t="s">
        <v>128</v>
      </c>
      <c r="B295" s="60">
        <v>2013</v>
      </c>
      <c r="C295" s="61" t="s">
        <v>129</v>
      </c>
      <c r="D295" s="62" t="s">
        <v>57</v>
      </c>
      <c r="E295" s="62" t="s">
        <v>57</v>
      </c>
      <c r="F295" s="62" t="s">
        <v>57</v>
      </c>
      <c r="G295" s="62" t="s">
        <v>57</v>
      </c>
      <c r="H295" s="63" t="s">
        <v>57</v>
      </c>
      <c r="I295" s="127" t="str">
        <f t="shared" si="19"/>
        <v/>
      </c>
      <c r="J295" s="133" t="str">
        <f t="shared" si="20"/>
        <v/>
      </c>
      <c r="L295" s="4" t="str">
        <f t="shared" si="18"/>
        <v/>
      </c>
    </row>
    <row r="296" spans="1:12">
      <c r="A296" s="49" t="s">
        <v>130</v>
      </c>
      <c r="B296" s="60">
        <v>2014</v>
      </c>
      <c r="C296" s="61" t="s">
        <v>131</v>
      </c>
      <c r="D296" s="62" t="s">
        <v>57</v>
      </c>
      <c r="E296" s="62" t="s">
        <v>57</v>
      </c>
      <c r="F296" s="62" t="s">
        <v>57</v>
      </c>
      <c r="G296" s="62" t="s">
        <v>57</v>
      </c>
      <c r="H296" s="63" t="s">
        <v>57</v>
      </c>
      <c r="I296" s="127" t="str">
        <f t="shared" si="19"/>
        <v/>
      </c>
      <c r="J296" s="133" t="str">
        <f t="shared" si="20"/>
        <v/>
      </c>
      <c r="L296" s="4" t="str">
        <f t="shared" si="18"/>
        <v/>
      </c>
    </row>
    <row r="297" spans="1:12">
      <c r="A297" s="59" t="s">
        <v>55</v>
      </c>
      <c r="B297" s="60">
        <v>2013</v>
      </c>
      <c r="C297" s="61" t="s">
        <v>53</v>
      </c>
      <c r="D297" s="62" t="s">
        <v>57</v>
      </c>
      <c r="E297" s="62" t="s">
        <v>57</v>
      </c>
      <c r="F297" s="62" t="s">
        <v>57</v>
      </c>
      <c r="G297" s="62" t="s">
        <v>57</v>
      </c>
      <c r="H297" s="63" t="s">
        <v>57</v>
      </c>
      <c r="I297" s="127" t="str">
        <f t="shared" si="19"/>
        <v/>
      </c>
      <c r="J297" s="133" t="str">
        <f t="shared" si="20"/>
        <v/>
      </c>
      <c r="L297" s="4" t="str">
        <f t="shared" si="18"/>
        <v/>
      </c>
    </row>
    <row r="298" spans="1:12">
      <c r="A298" s="59" t="s">
        <v>55</v>
      </c>
      <c r="B298" s="60">
        <v>2014</v>
      </c>
      <c r="C298" s="65"/>
      <c r="D298" s="62" t="s">
        <v>57</v>
      </c>
      <c r="E298" s="62" t="s">
        <v>57</v>
      </c>
      <c r="F298" s="62" t="s">
        <v>57</v>
      </c>
      <c r="G298" s="62" t="s">
        <v>57</v>
      </c>
      <c r="H298" s="63" t="s">
        <v>57</v>
      </c>
      <c r="I298" s="127" t="str">
        <f t="shared" si="19"/>
        <v/>
      </c>
      <c r="J298" s="133" t="str">
        <f t="shared" si="20"/>
        <v/>
      </c>
      <c r="L298" s="4" t="str">
        <f t="shared" si="18"/>
        <v/>
      </c>
    </row>
    <row r="299" spans="1:12">
      <c r="A299" s="59" t="s">
        <v>132</v>
      </c>
      <c r="B299" s="60">
        <v>2013</v>
      </c>
      <c r="C299" s="61" t="s">
        <v>129</v>
      </c>
      <c r="D299" s="62" t="s">
        <v>57</v>
      </c>
      <c r="E299" s="62" t="s">
        <v>57</v>
      </c>
      <c r="F299" s="62" t="s">
        <v>57</v>
      </c>
      <c r="G299" s="62" t="s">
        <v>57</v>
      </c>
      <c r="H299" s="63" t="s">
        <v>57</v>
      </c>
      <c r="I299" s="127" t="str">
        <f t="shared" si="19"/>
        <v/>
      </c>
      <c r="J299" s="133" t="str">
        <f t="shared" si="20"/>
        <v/>
      </c>
      <c r="L299" s="4" t="str">
        <f t="shared" si="18"/>
        <v/>
      </c>
    </row>
    <row r="300" spans="1:12">
      <c r="A300" s="69" t="s">
        <v>133</v>
      </c>
      <c r="B300" s="60">
        <v>2014</v>
      </c>
      <c r="C300" s="61" t="s">
        <v>131</v>
      </c>
      <c r="D300" s="62" t="s">
        <v>57</v>
      </c>
      <c r="E300" s="62" t="s">
        <v>57</v>
      </c>
      <c r="F300" s="62" t="s">
        <v>57</v>
      </c>
      <c r="G300" s="62" t="s">
        <v>57</v>
      </c>
      <c r="H300" s="63" t="s">
        <v>57</v>
      </c>
      <c r="I300" s="127" t="str">
        <f t="shared" si="19"/>
        <v/>
      </c>
      <c r="J300" s="133" t="str">
        <f t="shared" si="20"/>
        <v/>
      </c>
      <c r="L300" s="4" t="str">
        <f t="shared" si="18"/>
        <v/>
      </c>
    </row>
    <row r="301" spans="1:12">
      <c r="A301" s="69" t="s">
        <v>55</v>
      </c>
      <c r="B301" s="60">
        <v>2013</v>
      </c>
      <c r="C301" s="61" t="s">
        <v>53</v>
      </c>
      <c r="D301" s="62" t="s">
        <v>57</v>
      </c>
      <c r="E301" s="62" t="s">
        <v>57</v>
      </c>
      <c r="F301" s="62" t="s">
        <v>57</v>
      </c>
      <c r="G301" s="62" t="s">
        <v>57</v>
      </c>
      <c r="H301" s="63" t="s">
        <v>57</v>
      </c>
      <c r="I301" s="127" t="str">
        <f t="shared" si="19"/>
        <v/>
      </c>
      <c r="J301" s="133" t="str">
        <f t="shared" si="20"/>
        <v/>
      </c>
      <c r="L301" s="4" t="str">
        <f t="shared" si="18"/>
        <v/>
      </c>
    </row>
    <row r="302" spans="1:12">
      <c r="A302" s="69" t="s">
        <v>55</v>
      </c>
      <c r="B302" s="60">
        <v>2014</v>
      </c>
      <c r="C302" s="70"/>
      <c r="D302" s="62" t="s">
        <v>57</v>
      </c>
      <c r="E302" s="62" t="s">
        <v>57</v>
      </c>
      <c r="F302" s="62" t="s">
        <v>57</v>
      </c>
      <c r="G302" s="62" t="s">
        <v>57</v>
      </c>
      <c r="H302" s="63" t="s">
        <v>57</v>
      </c>
      <c r="I302" s="127" t="str">
        <f t="shared" si="19"/>
        <v/>
      </c>
      <c r="J302" s="133" t="str">
        <f t="shared" si="20"/>
        <v/>
      </c>
      <c r="L302" s="4" t="str">
        <f t="shared" si="18"/>
        <v/>
      </c>
    </row>
    <row r="303" spans="1:12">
      <c r="A303" s="59" t="s">
        <v>134</v>
      </c>
      <c r="B303" s="60">
        <v>2013</v>
      </c>
      <c r="C303" s="61" t="s">
        <v>135</v>
      </c>
      <c r="D303" s="62">
        <v>1702</v>
      </c>
      <c r="E303" s="62">
        <v>2</v>
      </c>
      <c r="F303" s="62" t="s">
        <v>57</v>
      </c>
      <c r="G303" s="62">
        <v>1704</v>
      </c>
      <c r="H303" s="63" t="s">
        <v>57</v>
      </c>
      <c r="I303" s="127" t="str">
        <f t="shared" si="19"/>
        <v/>
      </c>
      <c r="J303" s="133" t="str">
        <f t="shared" si="20"/>
        <v/>
      </c>
      <c r="L303" s="4" t="str">
        <f t="shared" si="18"/>
        <v/>
      </c>
    </row>
    <row r="304" spans="1:12">
      <c r="A304" s="59" t="s">
        <v>136</v>
      </c>
      <c r="B304" s="60">
        <v>2014</v>
      </c>
      <c r="C304" s="61"/>
      <c r="D304" s="62">
        <v>1595</v>
      </c>
      <c r="E304" s="62">
        <v>91</v>
      </c>
      <c r="F304" s="62" t="s">
        <v>57</v>
      </c>
      <c r="G304" s="62">
        <v>1686</v>
      </c>
      <c r="H304" s="63" t="s">
        <v>57</v>
      </c>
      <c r="I304" s="127" t="str">
        <f t="shared" si="19"/>
        <v/>
      </c>
      <c r="J304" s="133" t="str">
        <f t="shared" si="20"/>
        <v/>
      </c>
      <c r="L304" s="4" t="str">
        <f t="shared" si="18"/>
        <v/>
      </c>
    </row>
    <row r="305" spans="1:12">
      <c r="A305" s="59" t="s">
        <v>55</v>
      </c>
      <c r="B305" s="60">
        <v>2013</v>
      </c>
      <c r="C305" s="61" t="s">
        <v>53</v>
      </c>
      <c r="D305" s="62">
        <v>6127</v>
      </c>
      <c r="E305" s="62">
        <v>6</v>
      </c>
      <c r="F305" s="62" t="s">
        <v>57</v>
      </c>
      <c r="G305" s="62">
        <v>6133</v>
      </c>
      <c r="H305" s="63" t="s">
        <v>57</v>
      </c>
      <c r="I305" s="127" t="str">
        <f t="shared" si="19"/>
        <v/>
      </c>
      <c r="J305" s="133" t="str">
        <f t="shared" si="20"/>
        <v/>
      </c>
      <c r="L305" s="4" t="str">
        <f t="shared" si="18"/>
        <v/>
      </c>
    </row>
    <row r="306" spans="1:12">
      <c r="A306" s="59" t="s">
        <v>55</v>
      </c>
      <c r="B306" s="60">
        <v>2014</v>
      </c>
      <c r="C306" s="65"/>
      <c r="D306" s="62">
        <v>5741</v>
      </c>
      <c r="E306" s="62">
        <v>328</v>
      </c>
      <c r="F306" s="62" t="s">
        <v>57</v>
      </c>
      <c r="G306" s="62">
        <v>6068</v>
      </c>
      <c r="H306" s="63" t="s">
        <v>57</v>
      </c>
      <c r="I306" s="127">
        <f t="shared" si="19"/>
        <v>6068</v>
      </c>
      <c r="J306" s="133">
        <f t="shared" si="20"/>
        <v>6068</v>
      </c>
      <c r="K306" s="4" t="s">
        <v>14</v>
      </c>
      <c r="L306" s="4" t="str">
        <f t="shared" si="18"/>
        <v>mining</v>
      </c>
    </row>
    <row r="307" spans="1:12">
      <c r="A307" s="59" t="s">
        <v>137</v>
      </c>
      <c r="B307" s="60">
        <v>2013</v>
      </c>
      <c r="C307" s="61" t="s">
        <v>53</v>
      </c>
      <c r="D307" s="62">
        <v>564</v>
      </c>
      <c r="E307" s="62" t="s">
        <v>57</v>
      </c>
      <c r="F307" s="62" t="s">
        <v>57</v>
      </c>
      <c r="G307" s="62">
        <v>564</v>
      </c>
      <c r="H307" s="63" t="s">
        <v>57</v>
      </c>
      <c r="I307" s="127" t="str">
        <f t="shared" si="19"/>
        <v/>
      </c>
      <c r="J307" s="133" t="str">
        <f t="shared" si="20"/>
        <v/>
      </c>
      <c r="L307" s="4" t="str">
        <f t="shared" si="18"/>
        <v/>
      </c>
    </row>
    <row r="308" spans="1:12">
      <c r="A308" s="47" t="s">
        <v>138</v>
      </c>
      <c r="B308" s="60">
        <v>2014</v>
      </c>
      <c r="C308" s="65"/>
      <c r="D308" s="62">
        <v>155</v>
      </c>
      <c r="E308" s="62">
        <v>203</v>
      </c>
      <c r="F308" s="62" t="s">
        <v>57</v>
      </c>
      <c r="G308" s="62">
        <v>358</v>
      </c>
      <c r="H308" s="63" t="s">
        <v>57</v>
      </c>
      <c r="I308" s="127">
        <f t="shared" si="19"/>
        <v>358</v>
      </c>
      <c r="J308" s="133">
        <f t="shared" si="20"/>
        <v>358</v>
      </c>
      <c r="K308" s="4" t="s">
        <v>19</v>
      </c>
      <c r="L308" s="4" t="str">
        <f t="shared" si="18"/>
        <v>mining</v>
      </c>
    </row>
    <row r="309" spans="1:12">
      <c r="A309" s="59" t="s">
        <v>139</v>
      </c>
      <c r="B309" s="60">
        <v>2013</v>
      </c>
      <c r="C309" s="61" t="s">
        <v>53</v>
      </c>
      <c r="D309" s="62" t="s">
        <v>140</v>
      </c>
      <c r="E309" s="62" t="s">
        <v>57</v>
      </c>
      <c r="F309" s="62" t="s">
        <v>140</v>
      </c>
      <c r="G309" s="62" t="s">
        <v>140</v>
      </c>
      <c r="H309" s="63" t="s">
        <v>57</v>
      </c>
      <c r="I309" s="127" t="str">
        <f t="shared" si="19"/>
        <v/>
      </c>
      <c r="J309" s="133" t="str">
        <f t="shared" si="20"/>
        <v/>
      </c>
      <c r="L309" s="4" t="str">
        <f t="shared" si="18"/>
        <v/>
      </c>
    </row>
    <row r="310" spans="1:12">
      <c r="A310" s="64" t="s">
        <v>141</v>
      </c>
      <c r="B310" s="60">
        <v>2014</v>
      </c>
      <c r="C310" s="65"/>
      <c r="D310" s="62" t="s">
        <v>140</v>
      </c>
      <c r="E310" s="62" t="s">
        <v>57</v>
      </c>
      <c r="F310" s="62" t="s">
        <v>140</v>
      </c>
      <c r="G310" s="62" t="s">
        <v>140</v>
      </c>
      <c r="H310" s="63" t="s">
        <v>57</v>
      </c>
      <c r="I310" s="127" t="str">
        <f t="shared" si="19"/>
        <v/>
      </c>
      <c r="J310" s="133" t="str">
        <f t="shared" si="20"/>
        <v/>
      </c>
      <c r="L310" s="4" t="str">
        <f t="shared" si="18"/>
        <v/>
      </c>
    </row>
    <row r="311" spans="1:12">
      <c r="A311" s="59"/>
      <c r="B311" s="60"/>
      <c r="C311" s="65"/>
      <c r="D311" s="62"/>
      <c r="E311" s="62"/>
      <c r="F311" s="62"/>
      <c r="G311" s="62"/>
      <c r="H311" s="63"/>
      <c r="I311" s="127" t="str">
        <f t="shared" si="19"/>
        <v/>
      </c>
      <c r="J311" s="133" t="str">
        <f t="shared" si="20"/>
        <v/>
      </c>
      <c r="L311" s="4" t="str">
        <f t="shared" si="18"/>
        <v/>
      </c>
    </row>
    <row r="312" spans="1:12">
      <c r="A312" s="33" t="s">
        <v>142</v>
      </c>
      <c r="B312" s="34">
        <v>2013</v>
      </c>
      <c r="C312" s="35" t="s">
        <v>53</v>
      </c>
      <c r="D312" s="36" t="s">
        <v>57</v>
      </c>
      <c r="E312" s="36" t="s">
        <v>57</v>
      </c>
      <c r="F312" s="36" t="s">
        <v>57</v>
      </c>
      <c r="G312" s="36" t="s">
        <v>57</v>
      </c>
      <c r="H312" s="37" t="s">
        <v>57</v>
      </c>
      <c r="I312" s="127" t="str">
        <f t="shared" si="19"/>
        <v/>
      </c>
      <c r="J312" s="133" t="str">
        <f t="shared" si="20"/>
        <v/>
      </c>
      <c r="L312" s="4" t="str">
        <f t="shared" si="18"/>
        <v/>
      </c>
    </row>
    <row r="313" spans="1:12">
      <c r="A313" s="67" t="s">
        <v>143</v>
      </c>
      <c r="B313" s="34">
        <v>2014</v>
      </c>
      <c r="C313" s="42"/>
      <c r="D313" s="36" t="s">
        <v>57</v>
      </c>
      <c r="E313" s="36" t="s">
        <v>57</v>
      </c>
      <c r="F313" s="36" t="s">
        <v>57</v>
      </c>
      <c r="G313" s="36" t="s">
        <v>57</v>
      </c>
      <c r="H313" s="37" t="s">
        <v>57</v>
      </c>
      <c r="I313" s="127" t="str">
        <f t="shared" si="19"/>
        <v/>
      </c>
      <c r="J313" s="133" t="str">
        <f t="shared" si="20"/>
        <v/>
      </c>
      <c r="L313" s="4" t="str">
        <f t="shared" si="18"/>
        <v/>
      </c>
    </row>
    <row r="314" spans="1:12">
      <c r="A314" s="67"/>
      <c r="B314" s="60"/>
      <c r="C314" s="68"/>
      <c r="D314" s="62"/>
      <c r="E314" s="62"/>
      <c r="F314" s="62"/>
      <c r="G314" s="62"/>
      <c r="H314" s="63"/>
      <c r="I314" s="127" t="str">
        <f t="shared" si="19"/>
        <v/>
      </c>
      <c r="J314" s="133" t="str">
        <f t="shared" si="20"/>
        <v/>
      </c>
      <c r="L314" s="4" t="str">
        <f t="shared" si="18"/>
        <v/>
      </c>
    </row>
    <row r="315" spans="1:12">
      <c r="A315" s="59" t="s">
        <v>144</v>
      </c>
      <c r="B315" s="60">
        <v>2013</v>
      </c>
      <c r="C315" s="61" t="s">
        <v>53</v>
      </c>
      <c r="D315" s="62" t="s">
        <v>57</v>
      </c>
      <c r="E315" s="62" t="s">
        <v>57</v>
      </c>
      <c r="F315" s="62" t="s">
        <v>57</v>
      </c>
      <c r="G315" s="62" t="s">
        <v>57</v>
      </c>
      <c r="H315" s="63" t="s">
        <v>57</v>
      </c>
      <c r="I315" s="127" t="str">
        <f t="shared" si="19"/>
        <v/>
      </c>
      <c r="J315" s="133" t="str">
        <f t="shared" si="20"/>
        <v/>
      </c>
      <c r="L315" s="4" t="str">
        <f t="shared" si="18"/>
        <v/>
      </c>
    </row>
    <row r="316" spans="1:12">
      <c r="A316" s="64" t="s">
        <v>145</v>
      </c>
      <c r="B316" s="60">
        <v>2014</v>
      </c>
      <c r="C316" s="65"/>
      <c r="D316" s="62" t="s">
        <v>57</v>
      </c>
      <c r="E316" s="62" t="s">
        <v>57</v>
      </c>
      <c r="F316" s="62" t="s">
        <v>57</v>
      </c>
      <c r="G316" s="62" t="s">
        <v>57</v>
      </c>
      <c r="H316" s="63" t="s">
        <v>57</v>
      </c>
      <c r="I316" s="127" t="str">
        <f t="shared" si="19"/>
        <v/>
      </c>
      <c r="J316" s="133" t="str">
        <f t="shared" si="20"/>
        <v/>
      </c>
      <c r="L316" s="4" t="str">
        <f t="shared" si="18"/>
        <v/>
      </c>
    </row>
    <row r="317" spans="1:12">
      <c r="A317" s="59"/>
      <c r="B317" s="60"/>
      <c r="C317" s="65"/>
      <c r="D317" s="62"/>
      <c r="E317" s="62"/>
      <c r="F317" s="62"/>
      <c r="G317" s="62"/>
      <c r="H317" s="63"/>
      <c r="I317" s="127" t="str">
        <f t="shared" si="19"/>
        <v/>
      </c>
      <c r="J317" s="133" t="str">
        <f t="shared" si="20"/>
        <v/>
      </c>
      <c r="L317" s="4" t="str">
        <f t="shared" si="18"/>
        <v/>
      </c>
    </row>
    <row r="318" spans="1:12">
      <c r="A318" s="59" t="s">
        <v>146</v>
      </c>
      <c r="B318" s="60">
        <v>2013</v>
      </c>
      <c r="C318" s="61" t="s">
        <v>53</v>
      </c>
      <c r="D318" s="62" t="s">
        <v>57</v>
      </c>
      <c r="E318" s="62" t="s">
        <v>57</v>
      </c>
      <c r="F318" s="62" t="s">
        <v>57</v>
      </c>
      <c r="G318" s="62" t="s">
        <v>57</v>
      </c>
      <c r="H318" s="63" t="s">
        <v>57</v>
      </c>
      <c r="I318" s="127" t="str">
        <f t="shared" si="19"/>
        <v/>
      </c>
      <c r="J318" s="133" t="str">
        <f t="shared" si="20"/>
        <v/>
      </c>
      <c r="L318" s="4" t="str">
        <f t="shared" si="18"/>
        <v/>
      </c>
    </row>
    <row r="319" spans="1:12">
      <c r="A319" s="82" t="s">
        <v>147</v>
      </c>
      <c r="B319" s="60">
        <v>2014</v>
      </c>
      <c r="C319" s="65"/>
      <c r="D319" s="62" t="s">
        <v>57</v>
      </c>
      <c r="E319" s="62" t="s">
        <v>57</v>
      </c>
      <c r="F319" s="62" t="s">
        <v>57</v>
      </c>
      <c r="G319" s="62" t="s">
        <v>57</v>
      </c>
      <c r="H319" s="63" t="s">
        <v>57</v>
      </c>
      <c r="I319" s="127" t="str">
        <f t="shared" si="19"/>
        <v/>
      </c>
      <c r="J319" s="133" t="str">
        <f t="shared" si="20"/>
        <v/>
      </c>
      <c r="L319" s="4" t="str">
        <f t="shared" si="18"/>
        <v/>
      </c>
    </row>
    <row r="320" spans="1:12">
      <c r="L320" s="4" t="str">
        <f t="shared" ref="L320" si="21">IF(K320="","","mining")</f>
        <v/>
      </c>
    </row>
  </sheetData>
  <mergeCells count="32">
    <mergeCell ref="F165:F168"/>
    <mergeCell ref="G165:G168"/>
    <mergeCell ref="H165:H168"/>
    <mergeCell ref="A170:A173"/>
    <mergeCell ref="B170:B173"/>
    <mergeCell ref="C170:C173"/>
    <mergeCell ref="D170:D173"/>
    <mergeCell ref="E170:E173"/>
    <mergeCell ref="F170:F173"/>
    <mergeCell ref="G170:G173"/>
    <mergeCell ref="H170:H173"/>
    <mergeCell ref="A165:A168"/>
    <mergeCell ref="B165:B168"/>
    <mergeCell ref="C165:C168"/>
    <mergeCell ref="D165:D168"/>
    <mergeCell ref="E165:E168"/>
    <mergeCell ref="F5:F8"/>
    <mergeCell ref="G5:G8"/>
    <mergeCell ref="H5:H8"/>
    <mergeCell ref="A10:A13"/>
    <mergeCell ref="B10:B13"/>
    <mergeCell ref="C10:C13"/>
    <mergeCell ref="D10:D13"/>
    <mergeCell ref="E10:E13"/>
    <mergeCell ref="F10:F13"/>
    <mergeCell ref="G10:G13"/>
    <mergeCell ref="H10:H13"/>
    <mergeCell ref="A5:A8"/>
    <mergeCell ref="B5:B8"/>
    <mergeCell ref="C5:C8"/>
    <mergeCell ref="D5:D8"/>
    <mergeCell ref="E5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topLeftCell="A151" workbookViewId="0">
      <selection activeCell="L1" sqref="L1"/>
    </sheetView>
  </sheetViews>
  <sheetFormatPr defaultRowHeight="15"/>
  <cols>
    <col min="1" max="1" width="20.140625" customWidth="1"/>
    <col min="9" max="9" width="9.7109375" style="72" customWidth="1"/>
    <col min="10" max="10" width="9.7109375" style="137" customWidth="1"/>
    <col min="11" max="11" width="18.5703125" style="4" customWidth="1"/>
    <col min="12" max="12" width="17.140625" customWidth="1"/>
    <col min="13" max="13" width="16.85546875" bestFit="1" customWidth="1"/>
    <col min="14" max="14" width="21.140625" customWidth="1"/>
    <col min="15" max="16" width="34.85546875" customWidth="1"/>
    <col min="17" max="17" width="34.85546875" bestFit="1" customWidth="1"/>
  </cols>
  <sheetData>
    <row r="1" spans="1:12">
      <c r="A1" s="10">
        <v>208</v>
      </c>
      <c r="B1" s="11"/>
      <c r="C1" s="12"/>
      <c r="D1" s="13"/>
      <c r="E1" s="13"/>
      <c r="F1" s="13"/>
      <c r="G1" s="13"/>
      <c r="H1" s="14" t="s">
        <v>55</v>
      </c>
      <c r="I1" s="14"/>
      <c r="J1" s="128"/>
    </row>
    <row r="2" spans="1:12">
      <c r="A2" s="89"/>
      <c r="B2" s="11"/>
      <c r="C2" s="12"/>
      <c r="D2" s="13"/>
      <c r="E2" s="13"/>
      <c r="F2" s="13"/>
      <c r="G2" s="13"/>
      <c r="H2" s="13"/>
      <c r="I2" s="13"/>
      <c r="J2" s="129"/>
    </row>
    <row r="3" spans="1:12">
      <c r="A3" s="89" t="s">
        <v>154</v>
      </c>
      <c r="B3" s="11"/>
      <c r="C3" s="12"/>
      <c r="D3" s="13"/>
      <c r="E3" s="13"/>
      <c r="F3" s="13"/>
      <c r="G3" s="13"/>
      <c r="H3" s="13"/>
      <c r="I3" s="13"/>
      <c r="J3" s="129"/>
    </row>
    <row r="4" spans="1:12">
      <c r="A4" s="89" t="s">
        <v>155</v>
      </c>
      <c r="B4" s="11"/>
      <c r="C4" s="12"/>
      <c r="D4" s="13"/>
      <c r="E4" s="13"/>
      <c r="F4" s="13"/>
      <c r="G4" s="13"/>
      <c r="H4" s="13"/>
      <c r="I4" s="13"/>
      <c r="J4" s="129"/>
    </row>
    <row r="5" spans="1:12">
      <c r="A5" s="90" t="s">
        <v>156</v>
      </c>
      <c r="B5" s="16"/>
      <c r="C5" s="17"/>
      <c r="D5" s="18"/>
      <c r="E5" s="13"/>
      <c r="F5" s="13"/>
      <c r="G5" s="13"/>
      <c r="H5" s="13"/>
      <c r="I5" s="13"/>
      <c r="J5" s="129"/>
    </row>
    <row r="6" spans="1:12">
      <c r="A6" s="91" t="s">
        <v>157</v>
      </c>
      <c r="B6" s="20"/>
      <c r="C6" s="17"/>
      <c r="D6" s="18"/>
      <c r="E6" s="13"/>
      <c r="F6" s="13"/>
      <c r="G6" s="13"/>
      <c r="H6" s="13"/>
      <c r="I6" s="124"/>
      <c r="J6" s="130"/>
    </row>
    <row r="7" spans="1:12">
      <c r="A7" s="91" t="s">
        <v>158</v>
      </c>
      <c r="B7" s="20"/>
      <c r="C7" s="17"/>
      <c r="D7" s="18"/>
      <c r="E7" s="13"/>
      <c r="F7" s="13"/>
      <c r="G7" s="13"/>
      <c r="H7" s="13"/>
      <c r="I7" s="125"/>
      <c r="J7" s="131"/>
    </row>
    <row r="8" spans="1:12">
      <c r="A8" s="92" t="s">
        <v>159</v>
      </c>
      <c r="B8" s="22"/>
      <c r="C8" s="12"/>
      <c r="D8" s="13"/>
      <c r="E8" s="13"/>
      <c r="F8" s="13"/>
      <c r="G8" s="13"/>
      <c r="H8" s="13"/>
      <c r="I8" s="125"/>
      <c r="J8" s="131"/>
    </row>
    <row r="9" spans="1:12">
      <c r="A9" s="170" t="s">
        <v>34</v>
      </c>
      <c r="B9" s="171" t="s">
        <v>35</v>
      </c>
      <c r="C9" s="173" t="s">
        <v>36</v>
      </c>
      <c r="D9" s="155" t="s">
        <v>37</v>
      </c>
      <c r="E9" s="155" t="s">
        <v>38</v>
      </c>
      <c r="F9" s="155" t="s">
        <v>39</v>
      </c>
      <c r="G9" s="155" t="s">
        <v>40</v>
      </c>
      <c r="H9" s="190" t="s">
        <v>160</v>
      </c>
      <c r="I9" s="125"/>
      <c r="J9" s="131"/>
    </row>
    <row r="10" spans="1:12">
      <c r="A10" s="159"/>
      <c r="B10" s="172"/>
      <c r="C10" s="174"/>
      <c r="D10" s="156"/>
      <c r="E10" s="156"/>
      <c r="F10" s="156"/>
      <c r="G10" s="156"/>
      <c r="H10" s="158"/>
    </row>
    <row r="11" spans="1:12">
      <c r="A11" s="159"/>
      <c r="B11" s="172"/>
      <c r="C11" s="174"/>
      <c r="D11" s="156"/>
      <c r="E11" s="156"/>
      <c r="F11" s="156"/>
      <c r="G11" s="156"/>
      <c r="H11" s="158"/>
    </row>
    <row r="12" spans="1:12">
      <c r="A12" s="159"/>
      <c r="B12" s="172"/>
      <c r="C12" s="174"/>
      <c r="D12" s="156"/>
      <c r="E12" s="156"/>
      <c r="F12" s="156"/>
      <c r="G12" s="156"/>
      <c r="H12" s="158"/>
      <c r="I12" s="126"/>
      <c r="J12" s="133"/>
    </row>
    <row r="13" spans="1:12">
      <c r="A13" s="23"/>
      <c r="B13" s="24"/>
      <c r="C13" s="25"/>
      <c r="D13" s="26"/>
      <c r="E13" s="26"/>
      <c r="F13" s="26"/>
      <c r="G13" s="26"/>
      <c r="H13" s="27"/>
      <c r="I13" s="126"/>
      <c r="J13" s="133"/>
    </row>
    <row r="14" spans="1:12" ht="60">
      <c r="A14" s="159" t="s">
        <v>42</v>
      </c>
      <c r="B14" s="160" t="s">
        <v>0</v>
      </c>
      <c r="C14" s="162" t="s">
        <v>43</v>
      </c>
      <c r="D14" s="164" t="s">
        <v>44</v>
      </c>
      <c r="E14" s="164" t="s">
        <v>45</v>
      </c>
      <c r="F14" s="164" t="s">
        <v>46</v>
      </c>
      <c r="G14" s="166" t="s">
        <v>47</v>
      </c>
      <c r="H14" s="168" t="s">
        <v>48</v>
      </c>
      <c r="I14" s="126" t="s">
        <v>231</v>
      </c>
      <c r="J14" s="132" t="s">
        <v>232</v>
      </c>
      <c r="K14" s="87" t="s">
        <v>13</v>
      </c>
      <c r="L14" s="87" t="s">
        <v>174</v>
      </c>
    </row>
    <row r="15" spans="1:12">
      <c r="A15" s="159"/>
      <c r="B15" s="160"/>
      <c r="C15" s="162"/>
      <c r="D15" s="164"/>
      <c r="E15" s="164"/>
      <c r="F15" s="164"/>
      <c r="G15" s="166"/>
      <c r="H15" s="168"/>
      <c r="I15" s="127"/>
      <c r="J15" s="133"/>
      <c r="L15" t="str">
        <f t="shared" ref="L15:L46" si="0">IF(K15="","","waste management")</f>
        <v/>
      </c>
    </row>
    <row r="16" spans="1:12">
      <c r="A16" s="159"/>
      <c r="B16" s="160"/>
      <c r="C16" s="162"/>
      <c r="D16" s="164"/>
      <c r="E16" s="164"/>
      <c r="F16" s="164"/>
      <c r="G16" s="166"/>
      <c r="H16" s="168"/>
      <c r="I16" s="127"/>
      <c r="J16" s="133"/>
      <c r="L16" s="4" t="str">
        <f t="shared" si="0"/>
        <v/>
      </c>
    </row>
    <row r="17" spans="1:15">
      <c r="A17" s="189"/>
      <c r="B17" s="161"/>
      <c r="C17" s="163"/>
      <c r="D17" s="165"/>
      <c r="E17" s="165"/>
      <c r="F17" s="165"/>
      <c r="G17" s="167"/>
      <c r="H17" s="169"/>
      <c r="I17" s="127"/>
      <c r="J17" s="133"/>
      <c r="L17" s="4" t="str">
        <f t="shared" si="0"/>
        <v/>
      </c>
      <c r="M17" s="4"/>
      <c r="N17" s="4"/>
    </row>
    <row r="18" spans="1:15">
      <c r="A18" s="28" t="s">
        <v>49</v>
      </c>
      <c r="B18" s="29"/>
      <c r="C18" s="30" t="s">
        <v>50</v>
      </c>
      <c r="D18" s="31" t="s">
        <v>51</v>
      </c>
      <c r="E18" s="31" t="s">
        <v>51</v>
      </c>
      <c r="F18" s="31" t="s">
        <v>51</v>
      </c>
      <c r="G18" s="31" t="s">
        <v>51</v>
      </c>
      <c r="H18" s="32" t="s">
        <v>51</v>
      </c>
      <c r="I18" s="127" t="str">
        <f>IFERROR(IF(K18="","",IF(F18="–",0,F18)+IF(G18="–",0,G18)),"")</f>
        <v/>
      </c>
      <c r="J18" s="133" t="str">
        <f t="shared" ref="J18" si="1">IF(I18="","",G18-IF(H18="–",0,))</f>
        <v/>
      </c>
      <c r="L18" s="4" t="str">
        <f t="shared" si="0"/>
        <v/>
      </c>
      <c r="M18" s="4"/>
      <c r="N18" s="4"/>
      <c r="O18" s="9"/>
    </row>
    <row r="19" spans="1:15">
      <c r="A19" s="33" t="s">
        <v>52</v>
      </c>
      <c r="B19" s="34">
        <v>2013</v>
      </c>
      <c r="C19" s="35" t="s">
        <v>53</v>
      </c>
      <c r="D19" s="36">
        <v>24899</v>
      </c>
      <c r="E19" s="36">
        <v>5253</v>
      </c>
      <c r="F19" s="36">
        <v>5734</v>
      </c>
      <c r="G19" s="36">
        <v>24418</v>
      </c>
      <c r="H19" s="37">
        <v>1026</v>
      </c>
      <c r="I19" s="127" t="str">
        <f t="shared" ref="I19:I82" si="2">IFERROR(IF(K19="","",IF(F19="–",0,F19)+IF(G19="–",0,G19)),"")</f>
        <v/>
      </c>
      <c r="J19" s="133" t="str">
        <f t="shared" ref="J19:J82" si="3">IF(I19="","",G19-IF(H19="–",0,))</f>
        <v/>
      </c>
      <c r="L19" s="4" t="str">
        <f t="shared" si="0"/>
        <v/>
      </c>
      <c r="M19" s="4"/>
      <c r="N19" s="4"/>
      <c r="O19" s="9"/>
    </row>
    <row r="20" spans="1:15">
      <c r="A20" s="38" t="s">
        <v>54</v>
      </c>
      <c r="B20" s="34">
        <v>2014</v>
      </c>
      <c r="C20" s="39" t="s">
        <v>55</v>
      </c>
      <c r="D20" s="36">
        <v>25681</v>
      </c>
      <c r="E20" s="36">
        <v>2783</v>
      </c>
      <c r="F20" s="36">
        <v>3962</v>
      </c>
      <c r="G20" s="36">
        <v>24502</v>
      </c>
      <c r="H20" s="37">
        <v>1318</v>
      </c>
      <c r="I20" s="127" t="str">
        <f t="shared" si="2"/>
        <v/>
      </c>
      <c r="J20" s="133" t="str">
        <f t="shared" si="3"/>
        <v/>
      </c>
      <c r="L20" s="4" t="str">
        <f t="shared" si="0"/>
        <v/>
      </c>
      <c r="M20" s="4"/>
      <c r="N20" s="4"/>
      <c r="O20" s="9"/>
    </row>
    <row r="21" spans="1:15">
      <c r="A21" s="38"/>
      <c r="B21" s="34"/>
      <c r="C21" s="39"/>
      <c r="D21" s="40"/>
      <c r="E21" s="40"/>
      <c r="F21" s="40"/>
      <c r="G21" s="40"/>
      <c r="H21" s="41"/>
      <c r="I21" s="127" t="str">
        <f t="shared" si="2"/>
        <v/>
      </c>
      <c r="J21" s="133" t="str">
        <f t="shared" si="3"/>
        <v/>
      </c>
      <c r="L21" s="4" t="str">
        <f t="shared" si="0"/>
        <v/>
      </c>
      <c r="M21" s="4"/>
      <c r="N21" s="4"/>
      <c r="O21" s="9"/>
    </row>
    <row r="22" spans="1:15">
      <c r="A22" s="33" t="s">
        <v>56</v>
      </c>
      <c r="B22" s="34">
        <v>2013</v>
      </c>
      <c r="C22" s="35" t="s">
        <v>53</v>
      </c>
      <c r="D22" s="36">
        <v>13811</v>
      </c>
      <c r="E22" s="36" t="s">
        <v>57</v>
      </c>
      <c r="F22" s="36">
        <v>5711</v>
      </c>
      <c r="G22" s="36">
        <v>8100</v>
      </c>
      <c r="H22" s="37">
        <v>924</v>
      </c>
      <c r="I22" s="127" t="str">
        <f t="shared" si="2"/>
        <v/>
      </c>
      <c r="J22" s="133" t="str">
        <f t="shared" si="3"/>
        <v/>
      </c>
      <c r="L22" s="4" t="str">
        <f t="shared" si="0"/>
        <v/>
      </c>
      <c r="M22" s="4"/>
      <c r="N22" s="4"/>
      <c r="O22" s="9"/>
    </row>
    <row r="23" spans="1:15">
      <c r="A23" s="38" t="s">
        <v>58</v>
      </c>
      <c r="B23" s="34">
        <v>2014</v>
      </c>
      <c r="C23" s="42"/>
      <c r="D23" s="36">
        <v>12723</v>
      </c>
      <c r="E23" s="36" t="s">
        <v>57</v>
      </c>
      <c r="F23" s="36">
        <v>3942</v>
      </c>
      <c r="G23" s="36">
        <v>8780</v>
      </c>
      <c r="H23" s="37">
        <v>1210</v>
      </c>
      <c r="I23" s="127" t="str">
        <f t="shared" si="2"/>
        <v/>
      </c>
      <c r="J23" s="133" t="str">
        <f t="shared" si="3"/>
        <v/>
      </c>
      <c r="L23" s="4" t="str">
        <f t="shared" si="0"/>
        <v/>
      </c>
      <c r="M23" s="4"/>
      <c r="N23" s="4"/>
      <c r="O23" s="9"/>
    </row>
    <row r="24" spans="1:15">
      <c r="A24" s="38"/>
      <c r="B24" s="29"/>
      <c r="C24" s="42"/>
      <c r="D24" s="40"/>
      <c r="E24" s="40"/>
      <c r="F24" s="40"/>
      <c r="G24" s="40"/>
      <c r="H24" s="41"/>
      <c r="I24" s="127" t="str">
        <f t="shared" si="2"/>
        <v/>
      </c>
      <c r="J24" s="133" t="str">
        <f t="shared" si="3"/>
        <v/>
      </c>
      <c r="L24" s="4" t="str">
        <f t="shared" si="0"/>
        <v/>
      </c>
    </row>
    <row r="25" spans="1:15">
      <c r="A25" s="43" t="s">
        <v>59</v>
      </c>
      <c r="B25" s="29">
        <v>2013</v>
      </c>
      <c r="C25" s="44" t="s">
        <v>60</v>
      </c>
      <c r="D25" s="45">
        <v>234</v>
      </c>
      <c r="E25" s="45" t="s">
        <v>57</v>
      </c>
      <c r="F25" s="45">
        <v>83</v>
      </c>
      <c r="G25" s="45">
        <v>151</v>
      </c>
      <c r="H25" s="46">
        <v>37</v>
      </c>
      <c r="I25" s="127" t="str">
        <f t="shared" si="2"/>
        <v/>
      </c>
      <c r="J25" s="133" t="str">
        <f t="shared" si="3"/>
        <v/>
      </c>
      <c r="L25" s="4" t="str">
        <f t="shared" si="0"/>
        <v/>
      </c>
    </row>
    <row r="26" spans="1:15">
      <c r="A26" s="47" t="s">
        <v>61</v>
      </c>
      <c r="B26" s="29">
        <v>2014</v>
      </c>
      <c r="C26" s="44" t="s">
        <v>62</v>
      </c>
      <c r="D26" s="45">
        <v>216</v>
      </c>
      <c r="E26" s="45" t="s">
        <v>57</v>
      </c>
      <c r="F26" s="45">
        <v>62</v>
      </c>
      <c r="G26" s="45">
        <v>154</v>
      </c>
      <c r="H26" s="46">
        <v>48</v>
      </c>
      <c r="I26" s="127" t="str">
        <f t="shared" si="2"/>
        <v/>
      </c>
      <c r="J26" s="133" t="str">
        <f t="shared" si="3"/>
        <v/>
      </c>
      <c r="L26" s="4" t="str">
        <f t="shared" si="0"/>
        <v/>
      </c>
    </row>
    <row r="27" spans="1:15">
      <c r="A27" s="43" t="s">
        <v>55</v>
      </c>
      <c r="B27" s="29">
        <v>2013</v>
      </c>
      <c r="C27" s="44" t="s">
        <v>53</v>
      </c>
      <c r="D27" s="45">
        <v>5547</v>
      </c>
      <c r="E27" s="45" t="s">
        <v>57</v>
      </c>
      <c r="F27" s="45">
        <v>1892</v>
      </c>
      <c r="G27" s="45">
        <v>3655</v>
      </c>
      <c r="H27" s="46">
        <v>924</v>
      </c>
      <c r="I27" s="127" t="str">
        <f t="shared" si="2"/>
        <v/>
      </c>
      <c r="J27" s="133" t="str">
        <f t="shared" si="3"/>
        <v/>
      </c>
      <c r="L27" s="4" t="str">
        <f t="shared" si="0"/>
        <v/>
      </c>
    </row>
    <row r="28" spans="1:15">
      <c r="A28" s="43" t="s">
        <v>55</v>
      </c>
      <c r="B28" s="29">
        <v>2014</v>
      </c>
      <c r="C28" s="48" t="s">
        <v>55</v>
      </c>
      <c r="D28" s="45">
        <v>5084</v>
      </c>
      <c r="E28" s="45" t="s">
        <v>57</v>
      </c>
      <c r="F28" s="45">
        <v>1392</v>
      </c>
      <c r="G28" s="45">
        <v>3692</v>
      </c>
      <c r="H28" s="46">
        <v>1210</v>
      </c>
      <c r="I28" s="127">
        <f t="shared" si="2"/>
        <v>5084</v>
      </c>
      <c r="J28" s="133">
        <f t="shared" si="3"/>
        <v>3692</v>
      </c>
      <c r="K28" s="4" t="s">
        <v>17</v>
      </c>
      <c r="L28" s="4" t="str">
        <f t="shared" si="0"/>
        <v>waste management</v>
      </c>
    </row>
    <row r="29" spans="1:15">
      <c r="A29" s="43" t="s">
        <v>63</v>
      </c>
      <c r="B29" s="29">
        <v>2013</v>
      </c>
      <c r="C29" s="44" t="s">
        <v>60</v>
      </c>
      <c r="D29" s="45">
        <v>0</v>
      </c>
      <c r="E29" s="45" t="s">
        <v>57</v>
      </c>
      <c r="F29" s="45" t="s">
        <v>57</v>
      </c>
      <c r="G29" s="45">
        <v>0</v>
      </c>
      <c r="H29" s="46" t="s">
        <v>57</v>
      </c>
      <c r="I29" s="127" t="str">
        <f t="shared" si="2"/>
        <v/>
      </c>
      <c r="J29" s="133" t="str">
        <f t="shared" si="3"/>
        <v/>
      </c>
      <c r="L29" s="4" t="str">
        <f t="shared" si="0"/>
        <v/>
      </c>
    </row>
    <row r="30" spans="1:15">
      <c r="A30" s="49" t="s">
        <v>64</v>
      </c>
      <c r="B30" s="29">
        <v>2014</v>
      </c>
      <c r="C30" s="44" t="s">
        <v>62</v>
      </c>
      <c r="D30" s="45">
        <v>0</v>
      </c>
      <c r="E30" s="45" t="s">
        <v>57</v>
      </c>
      <c r="F30" s="45" t="s">
        <v>57</v>
      </c>
      <c r="G30" s="45">
        <v>0</v>
      </c>
      <c r="H30" s="46" t="s">
        <v>57</v>
      </c>
      <c r="I30" s="127" t="str">
        <f t="shared" si="2"/>
        <v/>
      </c>
      <c r="J30" s="133" t="str">
        <f t="shared" si="3"/>
        <v/>
      </c>
      <c r="L30" s="4" t="str">
        <f t="shared" si="0"/>
        <v/>
      </c>
    </row>
    <row r="31" spans="1:15">
      <c r="A31" s="23" t="s">
        <v>55</v>
      </c>
      <c r="B31" s="29">
        <v>2013</v>
      </c>
      <c r="C31" s="44" t="s">
        <v>53</v>
      </c>
      <c r="D31" s="45">
        <v>7</v>
      </c>
      <c r="E31" s="45" t="s">
        <v>57</v>
      </c>
      <c r="F31" s="45" t="s">
        <v>57</v>
      </c>
      <c r="G31" s="45">
        <v>7</v>
      </c>
      <c r="H31" s="46" t="s">
        <v>57</v>
      </c>
      <c r="I31" s="127" t="str">
        <f t="shared" si="2"/>
        <v/>
      </c>
      <c r="J31" s="133" t="str">
        <f t="shared" si="3"/>
        <v/>
      </c>
      <c r="L31" s="4" t="str">
        <f t="shared" si="0"/>
        <v/>
      </c>
    </row>
    <row r="32" spans="1:15">
      <c r="A32" s="23" t="s">
        <v>55</v>
      </c>
      <c r="B32" s="29">
        <v>2014</v>
      </c>
      <c r="C32" s="50" t="s">
        <v>55</v>
      </c>
      <c r="D32" s="45">
        <v>3</v>
      </c>
      <c r="E32" s="45" t="s">
        <v>57</v>
      </c>
      <c r="F32" s="45" t="s">
        <v>57</v>
      </c>
      <c r="G32" s="45">
        <v>3</v>
      </c>
      <c r="H32" s="46" t="s">
        <v>57</v>
      </c>
      <c r="I32" s="127">
        <f t="shared" si="2"/>
        <v>3</v>
      </c>
      <c r="J32" s="133">
        <f t="shared" si="3"/>
        <v>3</v>
      </c>
      <c r="K32" s="4" t="s">
        <v>17</v>
      </c>
      <c r="L32" s="4" t="str">
        <f t="shared" si="0"/>
        <v>waste management</v>
      </c>
    </row>
    <row r="33" spans="1:12">
      <c r="A33" s="43" t="s">
        <v>65</v>
      </c>
      <c r="B33" s="29">
        <v>2013</v>
      </c>
      <c r="C33" s="44" t="s">
        <v>60</v>
      </c>
      <c r="D33" s="45">
        <v>0</v>
      </c>
      <c r="E33" s="45" t="s">
        <v>57</v>
      </c>
      <c r="F33" s="45" t="s">
        <v>57</v>
      </c>
      <c r="G33" s="45">
        <v>0</v>
      </c>
      <c r="H33" s="46" t="s">
        <v>57</v>
      </c>
      <c r="I33" s="127" t="str">
        <f t="shared" si="2"/>
        <v/>
      </c>
      <c r="J33" s="133" t="str">
        <f t="shared" si="3"/>
        <v/>
      </c>
      <c r="L33" s="4" t="str">
        <f t="shared" si="0"/>
        <v/>
      </c>
    </row>
    <row r="34" spans="1:12">
      <c r="A34" s="47" t="s">
        <v>66</v>
      </c>
      <c r="B34" s="29">
        <v>2014</v>
      </c>
      <c r="C34" s="44" t="s">
        <v>62</v>
      </c>
      <c r="D34" s="45">
        <v>0</v>
      </c>
      <c r="E34" s="45" t="s">
        <v>57</v>
      </c>
      <c r="F34" s="45" t="s">
        <v>57</v>
      </c>
      <c r="G34" s="45">
        <v>0</v>
      </c>
      <c r="H34" s="46" t="s">
        <v>57</v>
      </c>
      <c r="I34" s="127" t="str">
        <f t="shared" si="2"/>
        <v/>
      </c>
      <c r="J34" s="133" t="str">
        <f t="shared" si="3"/>
        <v/>
      </c>
      <c r="L34" s="4" t="str">
        <f t="shared" si="0"/>
        <v/>
      </c>
    </row>
    <row r="35" spans="1:12">
      <c r="A35" s="43" t="s">
        <v>55</v>
      </c>
      <c r="B35" s="29">
        <v>2013</v>
      </c>
      <c r="C35" s="44" t="s">
        <v>53</v>
      </c>
      <c r="D35" s="45">
        <v>0</v>
      </c>
      <c r="E35" s="45" t="s">
        <v>57</v>
      </c>
      <c r="F35" s="45" t="s">
        <v>57</v>
      </c>
      <c r="G35" s="45">
        <v>0</v>
      </c>
      <c r="H35" s="46" t="s">
        <v>57</v>
      </c>
      <c r="I35" s="127" t="str">
        <f t="shared" si="2"/>
        <v/>
      </c>
      <c r="J35" s="133" t="str">
        <f t="shared" si="3"/>
        <v/>
      </c>
      <c r="L35" s="4" t="str">
        <f t="shared" si="0"/>
        <v/>
      </c>
    </row>
    <row r="36" spans="1:12">
      <c r="A36" s="43" t="s">
        <v>55</v>
      </c>
      <c r="B36" s="29">
        <v>2014</v>
      </c>
      <c r="C36" s="48" t="s">
        <v>55</v>
      </c>
      <c r="D36" s="45">
        <v>0</v>
      </c>
      <c r="E36" s="45" t="s">
        <v>57</v>
      </c>
      <c r="F36" s="45" t="s">
        <v>57</v>
      </c>
      <c r="G36" s="45">
        <v>0</v>
      </c>
      <c r="H36" s="46" t="s">
        <v>57</v>
      </c>
      <c r="I36" s="127" t="str">
        <f t="shared" si="2"/>
        <v/>
      </c>
      <c r="J36" s="133" t="str">
        <f t="shared" si="3"/>
        <v/>
      </c>
      <c r="L36" s="4" t="str">
        <f t="shared" si="0"/>
        <v/>
      </c>
    </row>
    <row r="37" spans="1:12">
      <c r="A37" s="43" t="s">
        <v>67</v>
      </c>
      <c r="B37" s="29">
        <v>2013</v>
      </c>
      <c r="C37" s="44" t="s">
        <v>60</v>
      </c>
      <c r="D37" s="45" t="s">
        <v>57</v>
      </c>
      <c r="E37" s="45" t="s">
        <v>57</v>
      </c>
      <c r="F37" s="45" t="s">
        <v>57</v>
      </c>
      <c r="G37" s="45" t="s">
        <v>57</v>
      </c>
      <c r="H37" s="46" t="s">
        <v>57</v>
      </c>
      <c r="I37" s="127" t="str">
        <f t="shared" si="2"/>
        <v/>
      </c>
      <c r="J37" s="133" t="str">
        <f t="shared" si="3"/>
        <v/>
      </c>
      <c r="L37" s="4" t="str">
        <f t="shared" si="0"/>
        <v/>
      </c>
    </row>
    <row r="38" spans="1:12">
      <c r="A38" s="47" t="s">
        <v>68</v>
      </c>
      <c r="B38" s="29">
        <v>2014</v>
      </c>
      <c r="C38" s="44" t="s">
        <v>62</v>
      </c>
      <c r="D38" s="45" t="s">
        <v>57</v>
      </c>
      <c r="E38" s="45" t="s">
        <v>57</v>
      </c>
      <c r="F38" s="45" t="s">
        <v>57</v>
      </c>
      <c r="G38" s="45" t="s">
        <v>57</v>
      </c>
      <c r="H38" s="46" t="s">
        <v>57</v>
      </c>
      <c r="I38" s="127" t="str">
        <f t="shared" si="2"/>
        <v/>
      </c>
      <c r="J38" s="133" t="str">
        <f t="shared" si="3"/>
        <v/>
      </c>
      <c r="L38" s="4" t="str">
        <f t="shared" si="0"/>
        <v/>
      </c>
    </row>
    <row r="39" spans="1:12">
      <c r="A39" s="43" t="s">
        <v>55</v>
      </c>
      <c r="B39" s="29">
        <v>2013</v>
      </c>
      <c r="C39" s="44" t="s">
        <v>53</v>
      </c>
      <c r="D39" s="45" t="s">
        <v>57</v>
      </c>
      <c r="E39" s="45" t="s">
        <v>57</v>
      </c>
      <c r="F39" s="45" t="s">
        <v>57</v>
      </c>
      <c r="G39" s="45" t="s">
        <v>57</v>
      </c>
      <c r="H39" s="46" t="s">
        <v>57</v>
      </c>
      <c r="I39" s="127" t="str">
        <f t="shared" si="2"/>
        <v/>
      </c>
      <c r="J39" s="133" t="str">
        <f t="shared" si="3"/>
        <v/>
      </c>
      <c r="L39" s="4" t="str">
        <f t="shared" si="0"/>
        <v/>
      </c>
    </row>
    <row r="40" spans="1:12">
      <c r="A40" s="43" t="s">
        <v>55</v>
      </c>
      <c r="B40" s="29">
        <v>2014</v>
      </c>
      <c r="C40" s="48" t="s">
        <v>55</v>
      </c>
      <c r="D40" s="45" t="s">
        <v>57</v>
      </c>
      <c r="E40" s="45" t="s">
        <v>57</v>
      </c>
      <c r="F40" s="45" t="s">
        <v>57</v>
      </c>
      <c r="G40" s="45" t="s">
        <v>57</v>
      </c>
      <c r="H40" s="46" t="s">
        <v>57</v>
      </c>
      <c r="I40" s="127" t="str">
        <f t="shared" si="2"/>
        <v/>
      </c>
      <c r="J40" s="133" t="str">
        <f t="shared" si="3"/>
        <v/>
      </c>
      <c r="L40" s="4" t="str">
        <f t="shared" si="0"/>
        <v/>
      </c>
    </row>
    <row r="41" spans="1:12">
      <c r="A41" s="43" t="s">
        <v>69</v>
      </c>
      <c r="B41" s="29">
        <v>2013</v>
      </c>
      <c r="C41" s="44" t="s">
        <v>70</v>
      </c>
      <c r="D41" s="45">
        <v>78</v>
      </c>
      <c r="E41" s="45" t="s">
        <v>57</v>
      </c>
      <c r="F41" s="45">
        <v>13</v>
      </c>
      <c r="G41" s="45">
        <v>64</v>
      </c>
      <c r="H41" s="46" t="s">
        <v>57</v>
      </c>
      <c r="I41" s="127" t="str">
        <f t="shared" si="2"/>
        <v/>
      </c>
      <c r="J41" s="133" t="str">
        <f t="shared" si="3"/>
        <v/>
      </c>
      <c r="L41" s="4" t="str">
        <f t="shared" si="0"/>
        <v/>
      </c>
    </row>
    <row r="42" spans="1:12">
      <c r="A42" s="47" t="s">
        <v>71</v>
      </c>
      <c r="B42" s="29">
        <v>2014</v>
      </c>
      <c r="C42" s="44" t="s">
        <v>72</v>
      </c>
      <c r="D42" s="45">
        <v>72</v>
      </c>
      <c r="E42" s="45" t="s">
        <v>57</v>
      </c>
      <c r="F42" s="45">
        <v>10</v>
      </c>
      <c r="G42" s="45">
        <v>62</v>
      </c>
      <c r="H42" s="46" t="s">
        <v>57</v>
      </c>
      <c r="I42" s="127" t="str">
        <f t="shared" si="2"/>
        <v/>
      </c>
      <c r="J42" s="133" t="str">
        <f t="shared" si="3"/>
        <v/>
      </c>
      <c r="L42" s="4" t="str">
        <f t="shared" si="0"/>
        <v/>
      </c>
    </row>
    <row r="43" spans="1:12">
      <c r="A43" s="43" t="s">
        <v>55</v>
      </c>
      <c r="B43" s="29">
        <v>2013</v>
      </c>
      <c r="C43" s="44" t="s">
        <v>53</v>
      </c>
      <c r="D43" s="45">
        <v>2718</v>
      </c>
      <c r="E43" s="45" t="s">
        <v>57</v>
      </c>
      <c r="F43" s="45">
        <v>474</v>
      </c>
      <c r="G43" s="45">
        <v>2244</v>
      </c>
      <c r="H43" s="46" t="s">
        <v>57</v>
      </c>
      <c r="I43" s="127">
        <f t="shared" si="2"/>
        <v>2718</v>
      </c>
      <c r="J43" s="133">
        <f t="shared" si="3"/>
        <v>2244</v>
      </c>
      <c r="K43" s="4" t="s">
        <v>15</v>
      </c>
      <c r="L43" s="4" t="str">
        <f t="shared" si="0"/>
        <v>waste management</v>
      </c>
    </row>
    <row r="44" spans="1:12">
      <c r="A44" s="43" t="s">
        <v>55</v>
      </c>
      <c r="B44" s="29">
        <v>2014</v>
      </c>
      <c r="C44" s="48" t="s">
        <v>55</v>
      </c>
      <c r="D44" s="45">
        <v>2532</v>
      </c>
      <c r="E44" s="45" t="s">
        <v>57</v>
      </c>
      <c r="F44" s="45">
        <v>355</v>
      </c>
      <c r="G44" s="45">
        <v>2177</v>
      </c>
      <c r="H44" s="46" t="s">
        <v>57</v>
      </c>
      <c r="I44" s="127" t="str">
        <f t="shared" si="2"/>
        <v/>
      </c>
      <c r="J44" s="133" t="str">
        <f t="shared" si="3"/>
        <v/>
      </c>
      <c r="L44" s="4" t="str">
        <f t="shared" si="0"/>
        <v/>
      </c>
    </row>
    <row r="45" spans="1:12">
      <c r="A45" s="43" t="s">
        <v>73</v>
      </c>
      <c r="B45" s="29">
        <v>2013</v>
      </c>
      <c r="C45" s="44" t="s">
        <v>70</v>
      </c>
      <c r="D45" s="45">
        <v>4</v>
      </c>
      <c r="E45" s="45" t="s">
        <v>57</v>
      </c>
      <c r="F45" s="45">
        <v>1</v>
      </c>
      <c r="G45" s="45">
        <v>3</v>
      </c>
      <c r="H45" s="46" t="s">
        <v>57</v>
      </c>
      <c r="I45" s="127" t="str">
        <f t="shared" si="2"/>
        <v/>
      </c>
      <c r="J45" s="133" t="str">
        <f t="shared" si="3"/>
        <v/>
      </c>
      <c r="L45" s="4" t="str">
        <f t="shared" si="0"/>
        <v/>
      </c>
    </row>
    <row r="46" spans="1:12">
      <c r="A46" s="47" t="s">
        <v>74</v>
      </c>
      <c r="B46" s="29">
        <v>2014</v>
      </c>
      <c r="C46" s="44" t="s">
        <v>72</v>
      </c>
      <c r="D46" s="45">
        <v>3</v>
      </c>
      <c r="E46" s="45" t="s">
        <v>57</v>
      </c>
      <c r="F46" s="45">
        <v>1</v>
      </c>
      <c r="G46" s="45">
        <v>3</v>
      </c>
      <c r="H46" s="46" t="s">
        <v>57</v>
      </c>
      <c r="I46" s="127" t="str">
        <f t="shared" si="2"/>
        <v/>
      </c>
      <c r="J46" s="133" t="str">
        <f t="shared" si="3"/>
        <v/>
      </c>
      <c r="L46" s="4" t="str">
        <f t="shared" si="0"/>
        <v/>
      </c>
    </row>
    <row r="47" spans="1:12">
      <c r="A47" s="43" t="s">
        <v>55</v>
      </c>
      <c r="B47" s="29">
        <v>2013</v>
      </c>
      <c r="C47" s="44" t="s">
        <v>53</v>
      </c>
      <c r="D47" s="45">
        <v>100</v>
      </c>
      <c r="E47" s="45" t="s">
        <v>57</v>
      </c>
      <c r="F47" s="45">
        <v>26</v>
      </c>
      <c r="G47" s="45">
        <v>74</v>
      </c>
      <c r="H47" s="46" t="s">
        <v>57</v>
      </c>
      <c r="I47" s="127" t="str">
        <f t="shared" si="2"/>
        <v/>
      </c>
      <c r="J47" s="133" t="str">
        <f t="shared" si="3"/>
        <v/>
      </c>
      <c r="L47" s="4" t="str">
        <f t="shared" ref="L47:L78" si="4">IF(K47="","","waste management")</f>
        <v/>
      </c>
    </row>
    <row r="48" spans="1:12">
      <c r="A48" s="43" t="s">
        <v>55</v>
      </c>
      <c r="B48" s="29">
        <v>2014</v>
      </c>
      <c r="C48" s="48" t="s">
        <v>55</v>
      </c>
      <c r="D48" s="45">
        <v>92</v>
      </c>
      <c r="E48" s="45" t="s">
        <v>57</v>
      </c>
      <c r="F48" s="45">
        <v>23</v>
      </c>
      <c r="G48" s="45">
        <v>70</v>
      </c>
      <c r="H48" s="46" t="s">
        <v>57</v>
      </c>
      <c r="I48" s="127">
        <f t="shared" si="2"/>
        <v>93</v>
      </c>
      <c r="J48" s="133">
        <f t="shared" si="3"/>
        <v>70</v>
      </c>
      <c r="K48" s="4" t="s">
        <v>15</v>
      </c>
      <c r="L48" s="4" t="str">
        <f t="shared" si="4"/>
        <v>waste management</v>
      </c>
    </row>
    <row r="49" spans="1:12">
      <c r="A49" s="43" t="s">
        <v>75</v>
      </c>
      <c r="B49" s="29">
        <v>2013</v>
      </c>
      <c r="C49" s="44" t="s">
        <v>76</v>
      </c>
      <c r="D49" s="45">
        <v>45</v>
      </c>
      <c r="E49" s="45" t="s">
        <v>57</v>
      </c>
      <c r="F49" s="45">
        <v>19</v>
      </c>
      <c r="G49" s="45">
        <v>26</v>
      </c>
      <c r="H49" s="46" t="s">
        <v>57</v>
      </c>
      <c r="I49" s="127" t="str">
        <f t="shared" si="2"/>
        <v/>
      </c>
      <c r="J49" s="133" t="str">
        <f t="shared" si="3"/>
        <v/>
      </c>
      <c r="L49" s="4" t="str">
        <f t="shared" si="4"/>
        <v/>
      </c>
    </row>
    <row r="50" spans="1:12">
      <c r="A50" s="47" t="s">
        <v>77</v>
      </c>
      <c r="B50" s="29">
        <v>2014</v>
      </c>
      <c r="C50" s="44" t="s">
        <v>78</v>
      </c>
      <c r="D50" s="45">
        <v>51</v>
      </c>
      <c r="E50" s="45" t="s">
        <v>57</v>
      </c>
      <c r="F50" s="45">
        <v>15</v>
      </c>
      <c r="G50" s="45">
        <v>36</v>
      </c>
      <c r="H50" s="46" t="s">
        <v>57</v>
      </c>
      <c r="I50" s="127" t="str">
        <f t="shared" si="2"/>
        <v/>
      </c>
      <c r="J50" s="133" t="str">
        <f t="shared" si="3"/>
        <v/>
      </c>
      <c r="L50" s="4" t="str">
        <f t="shared" si="4"/>
        <v/>
      </c>
    </row>
    <row r="51" spans="1:12">
      <c r="A51" s="43" t="s">
        <v>55</v>
      </c>
      <c r="B51" s="29">
        <v>2013</v>
      </c>
      <c r="C51" s="44" t="s">
        <v>53</v>
      </c>
      <c r="D51" s="45">
        <v>431</v>
      </c>
      <c r="E51" s="45" t="s">
        <v>57</v>
      </c>
      <c r="F51" s="45">
        <v>182</v>
      </c>
      <c r="G51" s="45">
        <v>249</v>
      </c>
      <c r="H51" s="46" t="s">
        <v>57</v>
      </c>
      <c r="I51" s="127" t="str">
        <f t="shared" si="2"/>
        <v/>
      </c>
      <c r="J51" s="133" t="str">
        <f t="shared" si="3"/>
        <v/>
      </c>
      <c r="L51" s="4" t="str">
        <f t="shared" si="4"/>
        <v/>
      </c>
    </row>
    <row r="52" spans="1:12">
      <c r="A52" s="43" t="s">
        <v>55</v>
      </c>
      <c r="B52" s="29">
        <v>2014</v>
      </c>
      <c r="C52" s="48" t="s">
        <v>55</v>
      </c>
      <c r="D52" s="45">
        <v>483</v>
      </c>
      <c r="E52" s="45" t="s">
        <v>57</v>
      </c>
      <c r="F52" s="45">
        <v>144</v>
      </c>
      <c r="G52" s="45">
        <v>339</v>
      </c>
      <c r="H52" s="46" t="s">
        <v>57</v>
      </c>
      <c r="I52" s="127">
        <f t="shared" si="2"/>
        <v>483</v>
      </c>
      <c r="J52" s="133">
        <f t="shared" si="3"/>
        <v>339</v>
      </c>
      <c r="K52" s="4" t="s">
        <v>20</v>
      </c>
      <c r="L52" s="4" t="str">
        <f t="shared" si="4"/>
        <v>waste management</v>
      </c>
    </row>
    <row r="53" spans="1:12">
      <c r="A53" s="43" t="s">
        <v>79</v>
      </c>
      <c r="B53" s="29">
        <v>2013</v>
      </c>
      <c r="C53" s="44" t="s">
        <v>53</v>
      </c>
      <c r="D53" s="45" t="s">
        <v>57</v>
      </c>
      <c r="E53" s="45" t="s">
        <v>57</v>
      </c>
      <c r="F53" s="45" t="s">
        <v>57</v>
      </c>
      <c r="G53" s="45" t="s">
        <v>57</v>
      </c>
      <c r="H53" s="46" t="s">
        <v>57</v>
      </c>
      <c r="I53" s="127" t="str">
        <f t="shared" si="2"/>
        <v/>
      </c>
      <c r="J53" s="133" t="str">
        <f t="shared" si="3"/>
        <v/>
      </c>
      <c r="L53" s="4" t="str">
        <f t="shared" si="4"/>
        <v/>
      </c>
    </row>
    <row r="54" spans="1:12">
      <c r="A54" s="43" t="s">
        <v>80</v>
      </c>
      <c r="B54" s="29">
        <v>2014</v>
      </c>
      <c r="C54" s="48" t="s">
        <v>55</v>
      </c>
      <c r="D54" s="45" t="s">
        <v>57</v>
      </c>
      <c r="E54" s="45" t="s">
        <v>57</v>
      </c>
      <c r="F54" s="45" t="s">
        <v>57</v>
      </c>
      <c r="G54" s="45" t="s">
        <v>57</v>
      </c>
      <c r="H54" s="46" t="s">
        <v>57</v>
      </c>
      <c r="I54" s="127" t="str">
        <f t="shared" si="2"/>
        <v/>
      </c>
      <c r="J54" s="133" t="str">
        <f t="shared" si="3"/>
        <v/>
      </c>
      <c r="L54" s="4" t="str">
        <f t="shared" si="4"/>
        <v/>
      </c>
    </row>
    <row r="55" spans="1:12">
      <c r="A55" s="43"/>
      <c r="B55" s="29"/>
      <c r="C55" s="48"/>
      <c r="D55" s="45"/>
      <c r="E55" s="45"/>
      <c r="F55" s="45"/>
      <c r="G55" s="45"/>
      <c r="H55" s="46"/>
      <c r="I55" s="127" t="str">
        <f t="shared" si="2"/>
        <v/>
      </c>
      <c r="J55" s="133" t="str">
        <f t="shared" si="3"/>
        <v/>
      </c>
      <c r="L55" s="4" t="str">
        <f t="shared" si="4"/>
        <v/>
      </c>
    </row>
    <row r="56" spans="1:12">
      <c r="A56" s="43" t="s">
        <v>81</v>
      </c>
      <c r="B56" s="29">
        <v>2013</v>
      </c>
      <c r="C56" s="44" t="s">
        <v>53</v>
      </c>
      <c r="D56" s="45" t="s">
        <v>57</v>
      </c>
      <c r="E56" s="45" t="s">
        <v>57</v>
      </c>
      <c r="F56" s="45" t="s">
        <v>57</v>
      </c>
      <c r="G56" s="45" t="s">
        <v>57</v>
      </c>
      <c r="H56" s="46" t="s">
        <v>57</v>
      </c>
      <c r="I56" s="127" t="str">
        <f t="shared" si="2"/>
        <v/>
      </c>
      <c r="J56" s="133" t="str">
        <f t="shared" si="3"/>
        <v/>
      </c>
      <c r="L56" s="4" t="str">
        <f t="shared" si="4"/>
        <v/>
      </c>
    </row>
    <row r="57" spans="1:12">
      <c r="A57" s="47" t="s">
        <v>82</v>
      </c>
      <c r="B57" s="29">
        <v>2014</v>
      </c>
      <c r="C57" s="48" t="s">
        <v>55</v>
      </c>
      <c r="D57" s="45" t="s">
        <v>57</v>
      </c>
      <c r="E57" s="45" t="s">
        <v>57</v>
      </c>
      <c r="F57" s="45" t="s">
        <v>57</v>
      </c>
      <c r="G57" s="45" t="s">
        <v>57</v>
      </c>
      <c r="H57" s="46" t="s">
        <v>57</v>
      </c>
      <c r="I57" s="127" t="str">
        <f t="shared" si="2"/>
        <v/>
      </c>
      <c r="J57" s="133" t="str">
        <f t="shared" si="3"/>
        <v/>
      </c>
      <c r="L57" s="4" t="str">
        <f t="shared" si="4"/>
        <v/>
      </c>
    </row>
    <row r="58" spans="1:12">
      <c r="A58" s="43"/>
      <c r="B58" s="29"/>
      <c r="C58" s="48"/>
      <c r="D58" s="45"/>
      <c r="E58" s="45"/>
      <c r="F58" s="45"/>
      <c r="G58" s="45"/>
      <c r="H58" s="46"/>
      <c r="I58" s="127" t="str">
        <f t="shared" si="2"/>
        <v/>
      </c>
      <c r="J58" s="133" t="str">
        <f t="shared" si="3"/>
        <v/>
      </c>
      <c r="L58" s="4" t="str">
        <f t="shared" si="4"/>
        <v/>
      </c>
    </row>
    <row r="59" spans="1:12">
      <c r="A59" s="43" t="s">
        <v>83</v>
      </c>
      <c r="B59" s="29">
        <v>2013</v>
      </c>
      <c r="C59" s="44" t="s">
        <v>53</v>
      </c>
      <c r="D59" s="45">
        <v>3513</v>
      </c>
      <c r="E59" s="45" t="s">
        <v>57</v>
      </c>
      <c r="F59" s="45">
        <v>2579</v>
      </c>
      <c r="G59" s="45">
        <v>934</v>
      </c>
      <c r="H59" s="46" t="s">
        <v>57</v>
      </c>
      <c r="I59" s="127" t="str">
        <f t="shared" si="2"/>
        <v/>
      </c>
      <c r="J59" s="133" t="str">
        <f t="shared" si="3"/>
        <v/>
      </c>
      <c r="L59" s="4" t="str">
        <f t="shared" si="4"/>
        <v/>
      </c>
    </row>
    <row r="60" spans="1:12">
      <c r="A60" s="47" t="s">
        <v>84</v>
      </c>
      <c r="B60" s="29">
        <v>2014</v>
      </c>
      <c r="C60" s="48" t="s">
        <v>55</v>
      </c>
      <c r="D60" s="45">
        <v>3569</v>
      </c>
      <c r="E60" s="45" t="s">
        <v>57</v>
      </c>
      <c r="F60" s="45">
        <v>1516</v>
      </c>
      <c r="G60" s="45">
        <v>2053</v>
      </c>
      <c r="H60" s="46" t="s">
        <v>57</v>
      </c>
      <c r="I60" s="127">
        <f t="shared" si="2"/>
        <v>3569</v>
      </c>
      <c r="J60" s="133">
        <f t="shared" si="3"/>
        <v>2053</v>
      </c>
      <c r="K60" s="4" t="s">
        <v>20</v>
      </c>
      <c r="L60" s="4" t="str">
        <f t="shared" si="4"/>
        <v>waste management</v>
      </c>
    </row>
    <row r="61" spans="1:12">
      <c r="A61" s="43"/>
      <c r="B61" s="29"/>
      <c r="C61" s="48"/>
      <c r="D61" s="45"/>
      <c r="E61" s="45"/>
      <c r="F61" s="45"/>
      <c r="G61" s="45"/>
      <c r="H61" s="46"/>
      <c r="I61" s="127" t="str">
        <f t="shared" si="2"/>
        <v/>
      </c>
      <c r="J61" s="133" t="str">
        <f t="shared" si="3"/>
        <v/>
      </c>
      <c r="L61" s="4" t="str">
        <f t="shared" si="4"/>
        <v/>
      </c>
    </row>
    <row r="62" spans="1:12">
      <c r="A62" s="43" t="s">
        <v>85</v>
      </c>
      <c r="B62" s="29">
        <v>2013</v>
      </c>
      <c r="C62" s="44" t="s">
        <v>53</v>
      </c>
      <c r="D62" s="45">
        <v>635</v>
      </c>
      <c r="E62" s="45" t="s">
        <v>57</v>
      </c>
      <c r="F62" s="45">
        <v>129</v>
      </c>
      <c r="G62" s="45">
        <v>507</v>
      </c>
      <c r="H62" s="46" t="s">
        <v>57</v>
      </c>
      <c r="I62" s="127" t="str">
        <f t="shared" si="2"/>
        <v/>
      </c>
      <c r="J62" s="133" t="str">
        <f t="shared" si="3"/>
        <v/>
      </c>
      <c r="L62" s="4" t="str">
        <f t="shared" si="4"/>
        <v/>
      </c>
    </row>
    <row r="63" spans="1:12">
      <c r="A63" s="43" t="s">
        <v>86</v>
      </c>
      <c r="B63" s="29">
        <v>2014</v>
      </c>
      <c r="C63" s="48" t="s">
        <v>55</v>
      </c>
      <c r="D63" s="45">
        <v>308</v>
      </c>
      <c r="E63" s="45" t="s">
        <v>57</v>
      </c>
      <c r="F63" s="45">
        <v>104</v>
      </c>
      <c r="G63" s="45">
        <v>205</v>
      </c>
      <c r="H63" s="46" t="s">
        <v>57</v>
      </c>
      <c r="I63" s="127">
        <f t="shared" si="2"/>
        <v>309</v>
      </c>
      <c r="J63" s="133">
        <f t="shared" si="3"/>
        <v>205</v>
      </c>
      <c r="K63" s="4" t="s">
        <v>20</v>
      </c>
      <c r="L63" s="4" t="str">
        <f t="shared" si="4"/>
        <v>waste management</v>
      </c>
    </row>
    <row r="64" spans="1:12">
      <c r="A64" s="47" t="s">
        <v>87</v>
      </c>
      <c r="B64" s="29"/>
      <c r="C64" s="48"/>
      <c r="D64" s="45"/>
      <c r="E64" s="45"/>
      <c r="F64" s="45"/>
      <c r="G64" s="45"/>
      <c r="H64" s="46"/>
      <c r="I64" s="127" t="str">
        <f t="shared" si="2"/>
        <v/>
      </c>
      <c r="J64" s="133" t="str">
        <f t="shared" si="3"/>
        <v/>
      </c>
      <c r="L64" s="4" t="str">
        <f t="shared" si="4"/>
        <v/>
      </c>
    </row>
    <row r="65" spans="1:12">
      <c r="A65" s="43"/>
      <c r="B65" s="29"/>
      <c r="C65" s="48"/>
      <c r="D65" s="45"/>
      <c r="E65" s="45"/>
      <c r="F65" s="45"/>
      <c r="G65" s="45"/>
      <c r="H65" s="46"/>
      <c r="I65" s="127" t="str">
        <f t="shared" si="2"/>
        <v/>
      </c>
      <c r="J65" s="133" t="str">
        <f t="shared" si="3"/>
        <v/>
      </c>
      <c r="L65" s="4" t="str">
        <f t="shared" si="4"/>
        <v/>
      </c>
    </row>
    <row r="66" spans="1:12">
      <c r="A66" s="43" t="s">
        <v>88</v>
      </c>
      <c r="B66" s="29">
        <v>2013</v>
      </c>
      <c r="C66" s="44" t="s">
        <v>53</v>
      </c>
      <c r="D66" s="45">
        <v>478</v>
      </c>
      <c r="E66" s="45" t="s">
        <v>57</v>
      </c>
      <c r="F66" s="45">
        <v>89</v>
      </c>
      <c r="G66" s="45">
        <v>389</v>
      </c>
      <c r="H66" s="46" t="s">
        <v>57</v>
      </c>
      <c r="I66" s="127" t="str">
        <f t="shared" si="2"/>
        <v/>
      </c>
      <c r="J66" s="133" t="str">
        <f t="shared" si="3"/>
        <v/>
      </c>
      <c r="L66" s="4" t="str">
        <f t="shared" si="4"/>
        <v/>
      </c>
    </row>
    <row r="67" spans="1:12">
      <c r="A67" s="47" t="s">
        <v>89</v>
      </c>
      <c r="B67" s="29">
        <v>2014</v>
      </c>
      <c r="C67" s="48" t="s">
        <v>55</v>
      </c>
      <c r="D67" s="45">
        <v>173</v>
      </c>
      <c r="E67" s="45" t="s">
        <v>57</v>
      </c>
      <c r="F67" s="45">
        <v>93</v>
      </c>
      <c r="G67" s="45">
        <v>79</v>
      </c>
      <c r="H67" s="46" t="s">
        <v>57</v>
      </c>
      <c r="I67" s="127">
        <f t="shared" si="2"/>
        <v>172</v>
      </c>
      <c r="J67" s="133">
        <f t="shared" si="3"/>
        <v>79</v>
      </c>
      <c r="K67" s="4" t="s">
        <v>20</v>
      </c>
      <c r="L67" s="4" t="str">
        <f t="shared" si="4"/>
        <v>waste management</v>
      </c>
    </row>
    <row r="68" spans="1:12">
      <c r="A68" s="54" t="s">
        <v>49</v>
      </c>
      <c r="B68" s="55"/>
      <c r="C68" s="56" t="s">
        <v>50</v>
      </c>
      <c r="D68" s="57" t="s">
        <v>51</v>
      </c>
      <c r="E68" s="57" t="s">
        <v>51</v>
      </c>
      <c r="F68" s="57" t="s">
        <v>51</v>
      </c>
      <c r="G68" s="57" t="s">
        <v>51</v>
      </c>
      <c r="H68" s="58" t="s">
        <v>51</v>
      </c>
      <c r="I68" s="127" t="str">
        <f t="shared" si="2"/>
        <v/>
      </c>
      <c r="J68" s="133" t="str">
        <f t="shared" si="3"/>
        <v/>
      </c>
      <c r="L68" s="4" t="str">
        <f t="shared" si="4"/>
        <v/>
      </c>
    </row>
    <row r="69" spans="1:12">
      <c r="A69" s="59" t="s">
        <v>90</v>
      </c>
      <c r="B69" s="60">
        <v>2013</v>
      </c>
      <c r="C69" s="61" t="s">
        <v>53</v>
      </c>
      <c r="D69" s="62">
        <v>370</v>
      </c>
      <c r="E69" s="62" t="s">
        <v>57</v>
      </c>
      <c r="F69" s="62">
        <v>337</v>
      </c>
      <c r="G69" s="62">
        <v>33</v>
      </c>
      <c r="H69" s="63" t="s">
        <v>57</v>
      </c>
      <c r="I69" s="127" t="str">
        <f t="shared" si="2"/>
        <v/>
      </c>
      <c r="J69" s="133" t="str">
        <f t="shared" si="3"/>
        <v/>
      </c>
      <c r="L69" s="4" t="str">
        <f t="shared" si="4"/>
        <v/>
      </c>
    </row>
    <row r="70" spans="1:12">
      <c r="A70" s="64" t="s">
        <v>91</v>
      </c>
      <c r="B70" s="60">
        <v>2014</v>
      </c>
      <c r="C70" s="65" t="s">
        <v>55</v>
      </c>
      <c r="D70" s="62">
        <v>467</v>
      </c>
      <c r="E70" s="62" t="s">
        <v>57</v>
      </c>
      <c r="F70" s="62">
        <v>314</v>
      </c>
      <c r="G70" s="62">
        <v>153</v>
      </c>
      <c r="H70" s="63" t="s">
        <v>57</v>
      </c>
      <c r="I70" s="127">
        <f t="shared" si="2"/>
        <v>467</v>
      </c>
      <c r="J70" s="133">
        <f t="shared" si="3"/>
        <v>153</v>
      </c>
      <c r="K70" s="4" t="s">
        <v>20</v>
      </c>
      <c r="L70" s="4" t="str">
        <f t="shared" si="4"/>
        <v>waste management</v>
      </c>
    </row>
    <row r="71" spans="1:12">
      <c r="A71" s="59"/>
      <c r="B71" s="60"/>
      <c r="C71" s="65"/>
      <c r="D71" s="62"/>
      <c r="E71" s="62"/>
      <c r="F71" s="62"/>
      <c r="G71" s="62"/>
      <c r="H71" s="63"/>
      <c r="I71" s="127" t="str">
        <f t="shared" si="2"/>
        <v/>
      </c>
      <c r="J71" s="133" t="str">
        <f t="shared" si="3"/>
        <v/>
      </c>
      <c r="L71" s="4" t="str">
        <f t="shared" si="4"/>
        <v/>
      </c>
    </row>
    <row r="72" spans="1:12">
      <c r="A72" s="59" t="s">
        <v>92</v>
      </c>
      <c r="B72" s="60">
        <v>2013</v>
      </c>
      <c r="C72" s="61" t="s">
        <v>53</v>
      </c>
      <c r="D72" s="62">
        <v>11</v>
      </c>
      <c r="E72" s="62" t="s">
        <v>57</v>
      </c>
      <c r="F72" s="62">
        <v>3</v>
      </c>
      <c r="G72" s="62">
        <v>8</v>
      </c>
      <c r="H72" s="63">
        <v>0</v>
      </c>
      <c r="I72" s="127" t="str">
        <f t="shared" si="2"/>
        <v/>
      </c>
      <c r="J72" s="133" t="str">
        <f t="shared" si="3"/>
        <v/>
      </c>
      <c r="L72" s="4" t="str">
        <f t="shared" si="4"/>
        <v/>
      </c>
    </row>
    <row r="73" spans="1:12">
      <c r="A73" s="64" t="s">
        <v>93</v>
      </c>
      <c r="B73" s="60">
        <v>2014</v>
      </c>
      <c r="C73" s="65" t="s">
        <v>55</v>
      </c>
      <c r="D73" s="62">
        <v>11</v>
      </c>
      <c r="E73" s="62" t="s">
        <v>57</v>
      </c>
      <c r="F73" s="62">
        <v>2</v>
      </c>
      <c r="G73" s="62">
        <v>9</v>
      </c>
      <c r="H73" s="63" t="s">
        <v>57</v>
      </c>
      <c r="I73" s="127" t="str">
        <f t="shared" si="2"/>
        <v/>
      </c>
      <c r="J73" s="133" t="str">
        <f t="shared" si="3"/>
        <v/>
      </c>
      <c r="L73" s="4" t="str">
        <f t="shared" si="4"/>
        <v/>
      </c>
    </row>
    <row r="74" spans="1:12">
      <c r="A74" s="59"/>
      <c r="B74" s="60"/>
      <c r="C74" s="65"/>
      <c r="D74" s="62"/>
      <c r="E74" s="62"/>
      <c r="F74" s="62"/>
      <c r="G74" s="62"/>
      <c r="H74" s="63"/>
      <c r="I74" s="127" t="str">
        <f t="shared" si="2"/>
        <v/>
      </c>
      <c r="J74" s="133" t="str">
        <f t="shared" si="3"/>
        <v/>
      </c>
      <c r="L74" s="4" t="str">
        <f t="shared" si="4"/>
        <v/>
      </c>
    </row>
    <row r="75" spans="1:12">
      <c r="A75" s="59" t="s">
        <v>94</v>
      </c>
      <c r="B75" s="60">
        <v>2013</v>
      </c>
      <c r="C75" s="61" t="s">
        <v>95</v>
      </c>
      <c r="D75" s="62" t="s">
        <v>57</v>
      </c>
      <c r="E75" s="62" t="s">
        <v>57</v>
      </c>
      <c r="F75" s="62" t="s">
        <v>57</v>
      </c>
      <c r="G75" s="62" t="s">
        <v>57</v>
      </c>
      <c r="H75" s="63" t="s">
        <v>57</v>
      </c>
      <c r="I75" s="127" t="str">
        <f t="shared" si="2"/>
        <v/>
      </c>
      <c r="J75" s="133" t="str">
        <f t="shared" si="3"/>
        <v/>
      </c>
      <c r="L75" s="4" t="str">
        <f t="shared" si="4"/>
        <v/>
      </c>
    </row>
    <row r="76" spans="1:12">
      <c r="A76" s="59" t="s">
        <v>96</v>
      </c>
      <c r="B76" s="60">
        <v>2014</v>
      </c>
      <c r="C76" s="61"/>
      <c r="D76" s="62" t="s">
        <v>57</v>
      </c>
      <c r="E76" s="62" t="s">
        <v>57</v>
      </c>
      <c r="F76" s="62" t="s">
        <v>57</v>
      </c>
      <c r="G76" s="62" t="s">
        <v>57</v>
      </c>
      <c r="H76" s="63" t="s">
        <v>57</v>
      </c>
      <c r="I76" s="127" t="str">
        <f t="shared" si="2"/>
        <v/>
      </c>
      <c r="J76" s="133" t="str">
        <f t="shared" si="3"/>
        <v/>
      </c>
      <c r="L76" s="4" t="str">
        <f t="shared" si="4"/>
        <v/>
      </c>
    </row>
    <row r="77" spans="1:12">
      <c r="A77" s="59"/>
      <c r="B77" s="60"/>
      <c r="C77" s="65"/>
      <c r="D77" s="62"/>
      <c r="E77" s="62"/>
      <c r="F77" s="62"/>
      <c r="G77" s="62"/>
      <c r="H77" s="63"/>
      <c r="I77" s="127" t="str">
        <f t="shared" si="2"/>
        <v/>
      </c>
      <c r="J77" s="133" t="str">
        <f t="shared" si="3"/>
        <v/>
      </c>
      <c r="L77" s="4" t="str">
        <f t="shared" si="4"/>
        <v/>
      </c>
    </row>
    <row r="78" spans="1:12">
      <c r="A78" s="66" t="s">
        <v>97</v>
      </c>
      <c r="B78" s="34">
        <v>2013</v>
      </c>
      <c r="C78" s="35" t="s">
        <v>53</v>
      </c>
      <c r="D78" s="36">
        <v>11088</v>
      </c>
      <c r="E78" s="36">
        <v>5253</v>
      </c>
      <c r="F78" s="36">
        <v>22</v>
      </c>
      <c r="G78" s="36">
        <v>16319</v>
      </c>
      <c r="H78" s="37">
        <v>102</v>
      </c>
      <c r="I78" s="127" t="str">
        <f t="shared" si="2"/>
        <v/>
      </c>
      <c r="J78" s="133" t="str">
        <f t="shared" si="3"/>
        <v/>
      </c>
      <c r="L78" s="4" t="str">
        <f t="shared" si="4"/>
        <v/>
      </c>
    </row>
    <row r="79" spans="1:12">
      <c r="A79" s="67" t="s">
        <v>98</v>
      </c>
      <c r="B79" s="34">
        <v>2014</v>
      </c>
      <c r="C79" s="39" t="s">
        <v>55</v>
      </c>
      <c r="D79" s="36">
        <v>12958</v>
      </c>
      <c r="E79" s="36">
        <v>2783</v>
      </c>
      <c r="F79" s="36">
        <v>19</v>
      </c>
      <c r="G79" s="36">
        <v>15722</v>
      </c>
      <c r="H79" s="37">
        <v>109</v>
      </c>
      <c r="I79" s="127" t="str">
        <f t="shared" si="2"/>
        <v/>
      </c>
      <c r="J79" s="133" t="str">
        <f t="shared" si="3"/>
        <v/>
      </c>
      <c r="L79" s="4" t="str">
        <f t="shared" ref="L79:L110" si="5">IF(K79="","","waste management")</f>
        <v/>
      </c>
    </row>
    <row r="80" spans="1:12">
      <c r="A80" s="67"/>
      <c r="B80" s="60"/>
      <c r="C80" s="68"/>
      <c r="D80" s="62"/>
      <c r="E80" s="62"/>
      <c r="F80" s="62"/>
      <c r="G80" s="62"/>
      <c r="H80" s="63"/>
      <c r="I80" s="127" t="str">
        <f t="shared" si="2"/>
        <v/>
      </c>
      <c r="J80" s="133" t="str">
        <f t="shared" si="3"/>
        <v/>
      </c>
      <c r="L80" s="4" t="str">
        <f t="shared" si="5"/>
        <v/>
      </c>
    </row>
    <row r="81" spans="1:12">
      <c r="A81" s="59" t="s">
        <v>99</v>
      </c>
      <c r="B81" s="60">
        <v>2013</v>
      </c>
      <c r="C81" s="61" t="s">
        <v>60</v>
      </c>
      <c r="D81" s="62">
        <v>0</v>
      </c>
      <c r="E81" s="62" t="s">
        <v>57</v>
      </c>
      <c r="F81" s="62" t="s">
        <v>57</v>
      </c>
      <c r="G81" s="62">
        <v>0</v>
      </c>
      <c r="H81" s="63" t="s">
        <v>57</v>
      </c>
      <c r="I81" s="127" t="str">
        <f t="shared" si="2"/>
        <v/>
      </c>
      <c r="J81" s="133" t="str">
        <f t="shared" si="3"/>
        <v/>
      </c>
      <c r="L81" s="4" t="str">
        <f t="shared" si="5"/>
        <v/>
      </c>
    </row>
    <row r="82" spans="1:12">
      <c r="A82" s="47" t="s">
        <v>100</v>
      </c>
      <c r="B82" s="60">
        <v>2014</v>
      </c>
      <c r="C82" s="44" t="s">
        <v>62</v>
      </c>
      <c r="D82" s="62">
        <v>0</v>
      </c>
      <c r="E82" s="62" t="s">
        <v>57</v>
      </c>
      <c r="F82" s="62" t="s">
        <v>57</v>
      </c>
      <c r="G82" s="62">
        <v>0</v>
      </c>
      <c r="H82" s="63" t="s">
        <v>57</v>
      </c>
      <c r="I82" s="127" t="str">
        <f t="shared" si="2"/>
        <v/>
      </c>
      <c r="J82" s="133" t="str">
        <f t="shared" si="3"/>
        <v/>
      </c>
      <c r="L82" s="4" t="str">
        <f t="shared" si="5"/>
        <v/>
      </c>
    </row>
    <row r="83" spans="1:12">
      <c r="A83" s="59" t="s">
        <v>55</v>
      </c>
      <c r="B83" s="60">
        <v>2013</v>
      </c>
      <c r="C83" s="61" t="s">
        <v>53</v>
      </c>
      <c r="D83" s="62">
        <v>1</v>
      </c>
      <c r="E83" s="62" t="s">
        <v>57</v>
      </c>
      <c r="F83" s="62" t="s">
        <v>57</v>
      </c>
      <c r="G83" s="62">
        <v>1</v>
      </c>
      <c r="H83" s="63" t="s">
        <v>57</v>
      </c>
      <c r="I83" s="127" t="str">
        <f t="shared" ref="I83:I146" si="6">IFERROR(IF(K83="","",IF(F83="–",0,F83)+IF(G83="–",0,G83)),"")</f>
        <v/>
      </c>
      <c r="J83" s="133" t="str">
        <f t="shared" ref="J83:J146" si="7">IF(I83="","",G83-IF(H83="–",0,))</f>
        <v/>
      </c>
      <c r="L83" s="4" t="str">
        <f t="shared" si="5"/>
        <v/>
      </c>
    </row>
    <row r="84" spans="1:12">
      <c r="A84" s="59" t="s">
        <v>55</v>
      </c>
      <c r="B84" s="60">
        <v>2014</v>
      </c>
      <c r="C84" s="65" t="s">
        <v>55</v>
      </c>
      <c r="D84" s="62">
        <v>1</v>
      </c>
      <c r="E84" s="62" t="s">
        <v>57</v>
      </c>
      <c r="F84" s="62" t="s">
        <v>57</v>
      </c>
      <c r="G84" s="62">
        <v>1</v>
      </c>
      <c r="H84" s="63" t="s">
        <v>57</v>
      </c>
      <c r="I84" s="127">
        <f t="shared" si="6"/>
        <v>1</v>
      </c>
      <c r="J84" s="133">
        <f t="shared" si="7"/>
        <v>1</v>
      </c>
      <c r="K84" s="4" t="s">
        <v>17</v>
      </c>
      <c r="L84" s="4" t="str">
        <f t="shared" si="5"/>
        <v>waste management</v>
      </c>
    </row>
    <row r="85" spans="1:12">
      <c r="A85" s="59" t="s">
        <v>101</v>
      </c>
      <c r="B85" s="60">
        <v>2013</v>
      </c>
      <c r="C85" s="61" t="s">
        <v>60</v>
      </c>
      <c r="D85" s="62" t="s">
        <v>57</v>
      </c>
      <c r="E85" s="62" t="s">
        <v>57</v>
      </c>
      <c r="F85" s="62" t="s">
        <v>57</v>
      </c>
      <c r="G85" s="62" t="s">
        <v>57</v>
      </c>
      <c r="H85" s="63" t="s">
        <v>57</v>
      </c>
      <c r="I85" s="127" t="str">
        <f t="shared" si="6"/>
        <v/>
      </c>
      <c r="J85" s="133" t="str">
        <f t="shared" si="7"/>
        <v/>
      </c>
      <c r="L85" s="4" t="str">
        <f t="shared" si="5"/>
        <v/>
      </c>
    </row>
    <row r="86" spans="1:12">
      <c r="A86" s="47" t="s">
        <v>102</v>
      </c>
      <c r="B86" s="60">
        <v>2014</v>
      </c>
      <c r="C86" s="44" t="s">
        <v>62</v>
      </c>
      <c r="D86" s="62" t="s">
        <v>57</v>
      </c>
      <c r="E86" s="62" t="s">
        <v>57</v>
      </c>
      <c r="F86" s="62" t="s">
        <v>57</v>
      </c>
      <c r="G86" s="62" t="s">
        <v>57</v>
      </c>
      <c r="H86" s="63" t="s">
        <v>57</v>
      </c>
      <c r="I86" s="127" t="str">
        <f t="shared" si="6"/>
        <v/>
      </c>
      <c r="J86" s="133" t="str">
        <f t="shared" si="7"/>
        <v/>
      </c>
      <c r="L86" s="4" t="str">
        <f t="shared" si="5"/>
        <v/>
      </c>
    </row>
    <row r="87" spans="1:12">
      <c r="A87" s="59" t="s">
        <v>55</v>
      </c>
      <c r="B87" s="60">
        <v>2013</v>
      </c>
      <c r="C87" s="61" t="s">
        <v>53</v>
      </c>
      <c r="D87" s="62" t="s">
        <v>57</v>
      </c>
      <c r="E87" s="62" t="s">
        <v>57</v>
      </c>
      <c r="F87" s="62" t="s">
        <v>57</v>
      </c>
      <c r="G87" s="62" t="s">
        <v>57</v>
      </c>
      <c r="H87" s="63" t="s">
        <v>57</v>
      </c>
      <c r="I87" s="127" t="str">
        <f t="shared" si="6"/>
        <v/>
      </c>
      <c r="J87" s="133" t="str">
        <f t="shared" si="7"/>
        <v/>
      </c>
      <c r="L87" s="4" t="str">
        <f t="shared" si="5"/>
        <v/>
      </c>
    </row>
    <row r="88" spans="1:12">
      <c r="A88" s="59" t="s">
        <v>55</v>
      </c>
      <c r="B88" s="60">
        <v>2014</v>
      </c>
      <c r="C88" s="65" t="s">
        <v>55</v>
      </c>
      <c r="D88" s="62" t="s">
        <v>57</v>
      </c>
      <c r="E88" s="62" t="s">
        <v>57</v>
      </c>
      <c r="F88" s="62" t="s">
        <v>57</v>
      </c>
      <c r="G88" s="62" t="s">
        <v>57</v>
      </c>
      <c r="H88" s="63" t="s">
        <v>57</v>
      </c>
      <c r="I88" s="127" t="str">
        <f t="shared" si="6"/>
        <v/>
      </c>
      <c r="J88" s="133" t="str">
        <f t="shared" si="7"/>
        <v/>
      </c>
      <c r="L88" s="4" t="str">
        <f t="shared" si="5"/>
        <v/>
      </c>
    </row>
    <row r="89" spans="1:12">
      <c r="A89" s="59" t="s">
        <v>103</v>
      </c>
      <c r="B89" s="60">
        <v>2013</v>
      </c>
      <c r="C89" s="61" t="s">
        <v>60</v>
      </c>
      <c r="D89" s="62">
        <v>5</v>
      </c>
      <c r="E89" s="62" t="s">
        <v>57</v>
      </c>
      <c r="F89" s="62">
        <v>0</v>
      </c>
      <c r="G89" s="62">
        <v>5</v>
      </c>
      <c r="H89" s="63" t="s">
        <v>57</v>
      </c>
      <c r="I89" s="127" t="str">
        <f t="shared" si="6"/>
        <v/>
      </c>
      <c r="J89" s="133" t="str">
        <f t="shared" si="7"/>
        <v/>
      </c>
      <c r="L89" s="4" t="str">
        <f t="shared" si="5"/>
        <v/>
      </c>
    </row>
    <row r="90" spans="1:12">
      <c r="A90" s="59" t="s">
        <v>104</v>
      </c>
      <c r="B90" s="60">
        <v>2014</v>
      </c>
      <c r="C90" s="44" t="s">
        <v>62</v>
      </c>
      <c r="D90" s="62">
        <v>5</v>
      </c>
      <c r="E90" s="62" t="s">
        <v>57</v>
      </c>
      <c r="F90" s="62">
        <v>0</v>
      </c>
      <c r="G90" s="62">
        <v>5</v>
      </c>
      <c r="H90" s="63" t="s">
        <v>57</v>
      </c>
      <c r="I90" s="127" t="str">
        <f t="shared" si="6"/>
        <v/>
      </c>
      <c r="J90" s="133" t="str">
        <f t="shared" si="7"/>
        <v/>
      </c>
      <c r="L90" s="4" t="str">
        <f t="shared" si="5"/>
        <v/>
      </c>
    </row>
    <row r="91" spans="1:12">
      <c r="A91" s="59" t="s">
        <v>55</v>
      </c>
      <c r="B91" s="60">
        <v>2013</v>
      </c>
      <c r="C91" s="61" t="s">
        <v>53</v>
      </c>
      <c r="D91" s="62">
        <v>139</v>
      </c>
      <c r="E91" s="62" t="s">
        <v>57</v>
      </c>
      <c r="F91" s="62">
        <v>0</v>
      </c>
      <c r="G91" s="62">
        <v>139</v>
      </c>
      <c r="H91" s="63" t="s">
        <v>57</v>
      </c>
      <c r="I91" s="127" t="str">
        <f t="shared" si="6"/>
        <v/>
      </c>
      <c r="J91" s="133" t="str">
        <f t="shared" si="7"/>
        <v/>
      </c>
      <c r="L91" s="4" t="str">
        <f t="shared" si="5"/>
        <v/>
      </c>
    </row>
    <row r="92" spans="1:12">
      <c r="A92" s="59" t="s">
        <v>55</v>
      </c>
      <c r="B92" s="60">
        <v>2014</v>
      </c>
      <c r="C92" s="65" t="s">
        <v>55</v>
      </c>
      <c r="D92" s="62">
        <v>138</v>
      </c>
      <c r="E92" s="62" t="s">
        <v>57</v>
      </c>
      <c r="F92" s="62">
        <v>0</v>
      </c>
      <c r="G92" s="62">
        <v>138</v>
      </c>
      <c r="H92" s="63" t="s">
        <v>57</v>
      </c>
      <c r="I92" s="127">
        <f t="shared" si="6"/>
        <v>138</v>
      </c>
      <c r="J92" s="133">
        <f t="shared" si="7"/>
        <v>138</v>
      </c>
      <c r="K92" s="4" t="s">
        <v>16</v>
      </c>
      <c r="L92" s="4" t="str">
        <f t="shared" si="5"/>
        <v>waste management</v>
      </c>
    </row>
    <row r="93" spans="1:12">
      <c r="A93" s="59" t="s">
        <v>105</v>
      </c>
      <c r="B93" s="60">
        <v>2013</v>
      </c>
      <c r="C93" s="61" t="s">
        <v>60</v>
      </c>
      <c r="D93" s="62">
        <v>1</v>
      </c>
      <c r="E93" s="62" t="s">
        <v>57</v>
      </c>
      <c r="F93" s="62">
        <v>0</v>
      </c>
      <c r="G93" s="62">
        <v>1</v>
      </c>
      <c r="H93" s="63" t="s">
        <v>57</v>
      </c>
      <c r="I93" s="127" t="str">
        <f t="shared" si="6"/>
        <v/>
      </c>
      <c r="J93" s="133" t="str">
        <f t="shared" si="7"/>
        <v/>
      </c>
      <c r="L93" s="4" t="str">
        <f t="shared" si="5"/>
        <v/>
      </c>
    </row>
    <row r="94" spans="1:12">
      <c r="A94" s="59" t="s">
        <v>106</v>
      </c>
      <c r="B94" s="60">
        <v>2014</v>
      </c>
      <c r="C94" s="44" t="s">
        <v>62</v>
      </c>
      <c r="D94" s="62">
        <v>2</v>
      </c>
      <c r="E94" s="62" t="s">
        <v>57</v>
      </c>
      <c r="F94" s="62">
        <v>0</v>
      </c>
      <c r="G94" s="62">
        <v>1</v>
      </c>
      <c r="H94" s="63" t="s">
        <v>57</v>
      </c>
      <c r="I94" s="127" t="str">
        <f t="shared" si="6"/>
        <v/>
      </c>
      <c r="J94" s="133" t="str">
        <f t="shared" si="7"/>
        <v/>
      </c>
      <c r="L94" s="4" t="str">
        <f t="shared" si="5"/>
        <v/>
      </c>
    </row>
    <row r="95" spans="1:12">
      <c r="A95" s="59" t="s">
        <v>55</v>
      </c>
      <c r="B95" s="60">
        <v>2013</v>
      </c>
      <c r="C95" s="61" t="s">
        <v>53</v>
      </c>
      <c r="D95" s="62">
        <v>62</v>
      </c>
      <c r="E95" s="62" t="s">
        <v>57</v>
      </c>
      <c r="F95" s="62">
        <v>1</v>
      </c>
      <c r="G95" s="62">
        <v>61</v>
      </c>
      <c r="H95" s="63" t="s">
        <v>57</v>
      </c>
      <c r="I95" s="127" t="str">
        <f t="shared" si="6"/>
        <v/>
      </c>
      <c r="J95" s="133" t="str">
        <f t="shared" si="7"/>
        <v/>
      </c>
      <c r="L95" s="4" t="str">
        <f t="shared" si="5"/>
        <v/>
      </c>
    </row>
    <row r="96" spans="1:12">
      <c r="A96" s="59"/>
      <c r="B96" s="60">
        <v>2014</v>
      </c>
      <c r="C96" s="61"/>
      <c r="D96" s="62">
        <v>72</v>
      </c>
      <c r="E96" s="62" t="s">
        <v>57</v>
      </c>
      <c r="F96" s="62">
        <v>1</v>
      </c>
      <c r="G96" s="62">
        <v>71</v>
      </c>
      <c r="H96" s="63" t="s">
        <v>57</v>
      </c>
      <c r="I96" s="127">
        <f t="shared" si="6"/>
        <v>72</v>
      </c>
      <c r="J96" s="133">
        <f t="shared" si="7"/>
        <v>71</v>
      </c>
      <c r="K96" s="4" t="s">
        <v>15</v>
      </c>
      <c r="L96" s="4" t="str">
        <f t="shared" si="5"/>
        <v>waste management</v>
      </c>
    </row>
    <row r="97" spans="1:12">
      <c r="A97" s="59" t="s">
        <v>107</v>
      </c>
      <c r="B97" s="60">
        <v>2013</v>
      </c>
      <c r="C97" s="61" t="s">
        <v>60</v>
      </c>
      <c r="D97" s="62">
        <v>12</v>
      </c>
      <c r="E97" s="62" t="s">
        <v>57</v>
      </c>
      <c r="F97" s="62" t="s">
        <v>57</v>
      </c>
      <c r="G97" s="62">
        <v>12</v>
      </c>
      <c r="H97" s="63" t="s">
        <v>57</v>
      </c>
      <c r="I97" s="127" t="str">
        <f t="shared" si="6"/>
        <v/>
      </c>
      <c r="J97" s="133" t="str">
        <f t="shared" si="7"/>
        <v/>
      </c>
      <c r="L97" s="4" t="str">
        <f t="shared" si="5"/>
        <v/>
      </c>
    </row>
    <row r="98" spans="1:12">
      <c r="A98" s="59" t="s">
        <v>108</v>
      </c>
      <c r="B98" s="60">
        <v>2014</v>
      </c>
      <c r="C98" s="44" t="s">
        <v>62</v>
      </c>
      <c r="D98" s="62">
        <v>3</v>
      </c>
      <c r="E98" s="62" t="s">
        <v>57</v>
      </c>
      <c r="F98" s="62" t="s">
        <v>57</v>
      </c>
      <c r="G98" s="62">
        <v>3</v>
      </c>
      <c r="H98" s="63" t="s">
        <v>57</v>
      </c>
      <c r="I98" s="127" t="str">
        <f t="shared" si="6"/>
        <v/>
      </c>
      <c r="J98" s="133" t="str">
        <f t="shared" si="7"/>
        <v/>
      </c>
      <c r="L98" s="4" t="str">
        <f t="shared" si="5"/>
        <v/>
      </c>
    </row>
    <row r="99" spans="1:12">
      <c r="A99" s="59" t="s">
        <v>55</v>
      </c>
      <c r="B99" s="60">
        <v>2013</v>
      </c>
      <c r="C99" s="61" t="s">
        <v>53</v>
      </c>
      <c r="D99" s="62">
        <v>513</v>
      </c>
      <c r="E99" s="62" t="s">
        <v>57</v>
      </c>
      <c r="F99" s="62" t="s">
        <v>57</v>
      </c>
      <c r="G99" s="62">
        <v>513</v>
      </c>
      <c r="H99" s="63" t="s">
        <v>57</v>
      </c>
      <c r="I99" s="127" t="str">
        <f t="shared" si="6"/>
        <v/>
      </c>
      <c r="J99" s="133" t="str">
        <f t="shared" si="7"/>
        <v/>
      </c>
      <c r="L99" s="4" t="str">
        <f t="shared" si="5"/>
        <v/>
      </c>
    </row>
    <row r="100" spans="1:12">
      <c r="A100" s="59" t="s">
        <v>55</v>
      </c>
      <c r="B100" s="60">
        <v>2014</v>
      </c>
      <c r="C100" s="65"/>
      <c r="D100" s="62">
        <v>122</v>
      </c>
      <c r="E100" s="62" t="s">
        <v>57</v>
      </c>
      <c r="F100" s="62" t="s">
        <v>57</v>
      </c>
      <c r="G100" s="62">
        <v>122</v>
      </c>
      <c r="H100" s="63" t="s">
        <v>57</v>
      </c>
      <c r="I100" s="127">
        <f t="shared" si="6"/>
        <v>122</v>
      </c>
      <c r="J100" s="133">
        <f t="shared" si="7"/>
        <v>122</v>
      </c>
      <c r="K100" s="4" t="s">
        <v>16</v>
      </c>
      <c r="L100" s="4" t="str">
        <f t="shared" si="5"/>
        <v>waste management</v>
      </c>
    </row>
    <row r="101" spans="1:12">
      <c r="A101" s="59" t="s">
        <v>109</v>
      </c>
      <c r="B101" s="60">
        <v>2013</v>
      </c>
      <c r="C101" s="61" t="s">
        <v>60</v>
      </c>
      <c r="D101" s="62">
        <v>0</v>
      </c>
      <c r="E101" s="62" t="s">
        <v>57</v>
      </c>
      <c r="F101" s="62" t="s">
        <v>57</v>
      </c>
      <c r="G101" s="62">
        <v>0</v>
      </c>
      <c r="H101" s="63" t="s">
        <v>57</v>
      </c>
      <c r="I101" s="127" t="str">
        <f t="shared" si="6"/>
        <v/>
      </c>
      <c r="J101" s="133" t="str">
        <f t="shared" si="7"/>
        <v/>
      </c>
      <c r="L101" s="4" t="str">
        <f t="shared" si="5"/>
        <v/>
      </c>
    </row>
    <row r="102" spans="1:12">
      <c r="A102" s="69" t="s">
        <v>110</v>
      </c>
      <c r="B102" s="60">
        <v>2014</v>
      </c>
      <c r="C102" s="44" t="s">
        <v>62</v>
      </c>
      <c r="D102" s="62">
        <v>0</v>
      </c>
      <c r="E102" s="62" t="s">
        <v>57</v>
      </c>
      <c r="F102" s="62" t="s">
        <v>57</v>
      </c>
      <c r="G102" s="62">
        <v>0</v>
      </c>
      <c r="H102" s="63" t="s">
        <v>57</v>
      </c>
      <c r="I102" s="127" t="str">
        <f t="shared" si="6"/>
        <v/>
      </c>
      <c r="J102" s="133" t="str">
        <f t="shared" si="7"/>
        <v/>
      </c>
      <c r="L102" s="4" t="str">
        <f t="shared" si="5"/>
        <v/>
      </c>
    </row>
    <row r="103" spans="1:12">
      <c r="A103" s="69" t="s">
        <v>55</v>
      </c>
      <c r="B103" s="60">
        <v>2013</v>
      </c>
      <c r="C103" s="61" t="s">
        <v>53</v>
      </c>
      <c r="D103" s="62">
        <v>1</v>
      </c>
      <c r="E103" s="62" t="s">
        <v>57</v>
      </c>
      <c r="F103" s="62" t="s">
        <v>57</v>
      </c>
      <c r="G103" s="62">
        <v>1</v>
      </c>
      <c r="H103" s="63" t="s">
        <v>57</v>
      </c>
      <c r="I103" s="127" t="str">
        <f t="shared" si="6"/>
        <v/>
      </c>
      <c r="J103" s="133" t="str">
        <f t="shared" si="7"/>
        <v/>
      </c>
      <c r="L103" s="4" t="str">
        <f t="shared" si="5"/>
        <v/>
      </c>
    </row>
    <row r="104" spans="1:12">
      <c r="A104" s="69" t="s">
        <v>55</v>
      </c>
      <c r="B104" s="60">
        <v>2014</v>
      </c>
      <c r="C104" s="70"/>
      <c r="D104" s="62">
        <v>1</v>
      </c>
      <c r="E104" s="62" t="s">
        <v>57</v>
      </c>
      <c r="F104" s="62" t="s">
        <v>57</v>
      </c>
      <c r="G104" s="62">
        <v>1</v>
      </c>
      <c r="H104" s="63" t="s">
        <v>57</v>
      </c>
      <c r="I104" s="127">
        <f t="shared" si="6"/>
        <v>1</v>
      </c>
      <c r="J104" s="133">
        <f t="shared" si="7"/>
        <v>1</v>
      </c>
      <c r="K104" s="4" t="s">
        <v>16</v>
      </c>
      <c r="L104" s="4" t="str">
        <f t="shared" si="5"/>
        <v>waste management</v>
      </c>
    </row>
    <row r="105" spans="1:12">
      <c r="A105" s="59" t="s">
        <v>111</v>
      </c>
      <c r="B105" s="60">
        <v>2013</v>
      </c>
      <c r="C105" s="61" t="s">
        <v>60</v>
      </c>
      <c r="D105" s="62" t="s">
        <v>57</v>
      </c>
      <c r="E105" s="62" t="s">
        <v>57</v>
      </c>
      <c r="F105" s="62" t="s">
        <v>57</v>
      </c>
      <c r="G105" s="62" t="s">
        <v>57</v>
      </c>
      <c r="H105" s="63" t="s">
        <v>57</v>
      </c>
      <c r="I105" s="127" t="str">
        <f t="shared" si="6"/>
        <v/>
      </c>
      <c r="J105" s="133" t="str">
        <f t="shared" si="7"/>
        <v/>
      </c>
      <c r="L105" s="4" t="str">
        <f t="shared" si="5"/>
        <v/>
      </c>
    </row>
    <row r="106" spans="1:12">
      <c r="A106" s="71" t="s">
        <v>112</v>
      </c>
      <c r="B106" s="60">
        <v>2014</v>
      </c>
      <c r="C106" s="44" t="s">
        <v>62</v>
      </c>
      <c r="D106" s="62" t="s">
        <v>57</v>
      </c>
      <c r="E106" s="62" t="s">
        <v>57</v>
      </c>
      <c r="F106" s="62" t="s">
        <v>57</v>
      </c>
      <c r="G106" s="62" t="s">
        <v>57</v>
      </c>
      <c r="H106" s="63" t="s">
        <v>57</v>
      </c>
      <c r="I106" s="127" t="str">
        <f t="shared" si="6"/>
        <v/>
      </c>
      <c r="J106" s="133" t="str">
        <f t="shared" si="7"/>
        <v/>
      </c>
      <c r="L106" s="4" t="str">
        <f t="shared" si="5"/>
        <v/>
      </c>
    </row>
    <row r="107" spans="1:12">
      <c r="A107" s="69" t="s">
        <v>55</v>
      </c>
      <c r="B107" s="60">
        <v>2013</v>
      </c>
      <c r="C107" s="61" t="s">
        <v>53</v>
      </c>
      <c r="D107" s="62" t="s">
        <v>57</v>
      </c>
      <c r="E107" s="62" t="s">
        <v>57</v>
      </c>
      <c r="F107" s="62" t="s">
        <v>57</v>
      </c>
      <c r="G107" s="62" t="s">
        <v>57</v>
      </c>
      <c r="H107" s="63" t="s">
        <v>57</v>
      </c>
      <c r="I107" s="127" t="str">
        <f t="shared" si="6"/>
        <v/>
      </c>
      <c r="J107" s="133" t="str">
        <f t="shared" si="7"/>
        <v/>
      </c>
      <c r="L107" s="4" t="str">
        <f t="shared" si="5"/>
        <v/>
      </c>
    </row>
    <row r="108" spans="1:12">
      <c r="A108" s="69" t="s">
        <v>55</v>
      </c>
      <c r="B108" s="60">
        <v>2014</v>
      </c>
      <c r="C108" s="70"/>
      <c r="D108" s="62" t="s">
        <v>57</v>
      </c>
      <c r="E108" s="62" t="s">
        <v>57</v>
      </c>
      <c r="F108" s="62" t="s">
        <v>57</v>
      </c>
      <c r="G108" s="62" t="s">
        <v>57</v>
      </c>
      <c r="H108" s="63" t="s">
        <v>57</v>
      </c>
      <c r="I108" s="127" t="str">
        <f t="shared" si="6"/>
        <v/>
      </c>
      <c r="J108" s="133" t="str">
        <f t="shared" si="7"/>
        <v/>
      </c>
      <c r="L108" s="4" t="str">
        <f t="shared" si="5"/>
        <v/>
      </c>
    </row>
    <row r="109" spans="1:12">
      <c r="A109" s="59" t="s">
        <v>113</v>
      </c>
      <c r="B109" s="60">
        <v>2013</v>
      </c>
      <c r="C109" s="61" t="s">
        <v>60</v>
      </c>
      <c r="D109" s="62">
        <v>112</v>
      </c>
      <c r="E109" s="62" t="s">
        <v>57</v>
      </c>
      <c r="F109" s="62" t="s">
        <v>57</v>
      </c>
      <c r="G109" s="62">
        <v>112</v>
      </c>
      <c r="H109" s="63" t="s">
        <v>57</v>
      </c>
      <c r="I109" s="127" t="str">
        <f t="shared" si="6"/>
        <v/>
      </c>
      <c r="J109" s="133" t="str">
        <f t="shared" si="7"/>
        <v/>
      </c>
      <c r="L109" s="4" t="str">
        <f t="shared" si="5"/>
        <v/>
      </c>
    </row>
    <row r="110" spans="1:12">
      <c r="A110" s="64" t="s">
        <v>114</v>
      </c>
      <c r="B110" s="60">
        <v>2014</v>
      </c>
      <c r="C110" s="44" t="s">
        <v>62</v>
      </c>
      <c r="D110" s="62">
        <v>109</v>
      </c>
      <c r="E110" s="62" t="s">
        <v>57</v>
      </c>
      <c r="F110" s="62" t="s">
        <v>57</v>
      </c>
      <c r="G110" s="62">
        <v>109</v>
      </c>
      <c r="H110" s="63" t="s">
        <v>57</v>
      </c>
      <c r="I110" s="127" t="str">
        <f t="shared" si="6"/>
        <v/>
      </c>
      <c r="J110" s="133" t="str">
        <f t="shared" si="7"/>
        <v/>
      </c>
      <c r="L110" s="4" t="str">
        <f t="shared" si="5"/>
        <v/>
      </c>
    </row>
    <row r="111" spans="1:12">
      <c r="A111" s="59" t="s">
        <v>55</v>
      </c>
      <c r="B111" s="60">
        <v>2013</v>
      </c>
      <c r="C111" s="61" t="s">
        <v>53</v>
      </c>
      <c r="D111" s="62">
        <v>4845</v>
      </c>
      <c r="E111" s="62" t="s">
        <v>57</v>
      </c>
      <c r="F111" s="62" t="s">
        <v>57</v>
      </c>
      <c r="G111" s="62">
        <v>4845</v>
      </c>
      <c r="H111" s="63" t="s">
        <v>57</v>
      </c>
      <c r="I111" s="127" t="str">
        <f t="shared" si="6"/>
        <v/>
      </c>
      <c r="J111" s="133" t="str">
        <f t="shared" si="7"/>
        <v/>
      </c>
      <c r="L111" s="4" t="str">
        <f t="shared" ref="L111:L142" si="8">IF(K111="","","waste management")</f>
        <v/>
      </c>
    </row>
    <row r="112" spans="1:12">
      <c r="A112" s="59" t="s">
        <v>55</v>
      </c>
      <c r="B112" s="60">
        <v>2014</v>
      </c>
      <c r="C112" s="65"/>
      <c r="D112" s="62">
        <v>4666</v>
      </c>
      <c r="E112" s="62" t="s">
        <v>57</v>
      </c>
      <c r="F112" s="62" t="s">
        <v>57</v>
      </c>
      <c r="G112" s="62">
        <v>4666</v>
      </c>
      <c r="H112" s="63" t="s">
        <v>57</v>
      </c>
      <c r="I112" s="127">
        <f t="shared" si="6"/>
        <v>4666</v>
      </c>
      <c r="J112" s="133">
        <f t="shared" si="7"/>
        <v>4666</v>
      </c>
      <c r="K112" s="4" t="s">
        <v>16</v>
      </c>
      <c r="L112" s="4" t="str">
        <f t="shared" si="8"/>
        <v>waste management</v>
      </c>
    </row>
    <row r="113" spans="1:12">
      <c r="A113" s="59" t="s">
        <v>115</v>
      </c>
      <c r="B113" s="60">
        <v>2013</v>
      </c>
      <c r="C113" s="61" t="s">
        <v>60</v>
      </c>
      <c r="D113" s="62">
        <v>0</v>
      </c>
      <c r="E113" s="62" t="s">
        <v>57</v>
      </c>
      <c r="F113" s="62" t="s">
        <v>57</v>
      </c>
      <c r="G113" s="62">
        <v>0</v>
      </c>
      <c r="H113" s="63" t="s">
        <v>57</v>
      </c>
      <c r="I113" s="127" t="str">
        <f t="shared" si="6"/>
        <v/>
      </c>
      <c r="J113" s="133" t="str">
        <f t="shared" si="7"/>
        <v/>
      </c>
      <c r="L113" s="4" t="str">
        <f t="shared" si="8"/>
        <v/>
      </c>
    </row>
    <row r="114" spans="1:12">
      <c r="A114" s="64" t="s">
        <v>116</v>
      </c>
      <c r="B114" s="60">
        <v>2014</v>
      </c>
      <c r="C114" s="44" t="s">
        <v>62</v>
      </c>
      <c r="D114" s="62">
        <v>0</v>
      </c>
      <c r="E114" s="62" t="s">
        <v>57</v>
      </c>
      <c r="F114" s="62" t="s">
        <v>57</v>
      </c>
      <c r="G114" s="62">
        <v>0</v>
      </c>
      <c r="H114" s="63" t="s">
        <v>57</v>
      </c>
      <c r="I114" s="127" t="str">
        <f t="shared" si="6"/>
        <v/>
      </c>
      <c r="J114" s="133" t="str">
        <f t="shared" si="7"/>
        <v/>
      </c>
      <c r="L114" s="4" t="str">
        <f t="shared" si="8"/>
        <v/>
      </c>
    </row>
    <row r="115" spans="1:12">
      <c r="A115" s="59"/>
      <c r="B115" s="60">
        <v>2013</v>
      </c>
      <c r="C115" s="61" t="s">
        <v>53</v>
      </c>
      <c r="D115" s="62">
        <v>4</v>
      </c>
      <c r="E115" s="62" t="s">
        <v>57</v>
      </c>
      <c r="F115" s="62" t="s">
        <v>57</v>
      </c>
      <c r="G115" s="62">
        <v>4</v>
      </c>
      <c r="H115" s="63" t="s">
        <v>57</v>
      </c>
      <c r="I115" s="127" t="str">
        <f t="shared" si="6"/>
        <v/>
      </c>
      <c r="J115" s="133" t="str">
        <f t="shared" si="7"/>
        <v/>
      </c>
      <c r="L115" s="4" t="str">
        <f t="shared" si="8"/>
        <v/>
      </c>
    </row>
    <row r="116" spans="1:12">
      <c r="A116" s="59"/>
      <c r="B116" s="60">
        <v>2014</v>
      </c>
      <c r="C116" s="65"/>
      <c r="D116" s="62">
        <v>8</v>
      </c>
      <c r="E116" s="62" t="s">
        <v>57</v>
      </c>
      <c r="F116" s="62" t="s">
        <v>57</v>
      </c>
      <c r="G116" s="62">
        <v>8</v>
      </c>
      <c r="H116" s="63" t="s">
        <v>57</v>
      </c>
      <c r="I116" s="127">
        <f t="shared" si="6"/>
        <v>8</v>
      </c>
      <c r="J116" s="133">
        <f t="shared" si="7"/>
        <v>8</v>
      </c>
      <c r="K116" s="4" t="s">
        <v>16</v>
      </c>
      <c r="L116" s="4" t="str">
        <f t="shared" si="8"/>
        <v>waste management</v>
      </c>
    </row>
    <row r="117" spans="1:12">
      <c r="A117" s="54" t="s">
        <v>49</v>
      </c>
      <c r="B117" s="73" t="s">
        <v>117</v>
      </c>
      <c r="C117" s="56" t="s">
        <v>50</v>
      </c>
      <c r="D117" s="74" t="s">
        <v>51</v>
      </c>
      <c r="E117" s="74" t="s">
        <v>51</v>
      </c>
      <c r="F117" s="74" t="s">
        <v>51</v>
      </c>
      <c r="G117" s="75"/>
      <c r="H117" s="76" t="s">
        <v>51</v>
      </c>
      <c r="I117" s="127" t="str">
        <f t="shared" si="6"/>
        <v/>
      </c>
      <c r="J117" s="133" t="str">
        <f t="shared" si="7"/>
        <v/>
      </c>
      <c r="L117" s="4" t="str">
        <f t="shared" si="8"/>
        <v/>
      </c>
    </row>
    <row r="118" spans="1:12">
      <c r="A118" s="59" t="s">
        <v>118</v>
      </c>
      <c r="B118" s="60">
        <v>2013</v>
      </c>
      <c r="C118" s="61" t="s">
        <v>60</v>
      </c>
      <c r="D118" s="62">
        <v>7</v>
      </c>
      <c r="E118" s="62" t="s">
        <v>57</v>
      </c>
      <c r="F118" s="62">
        <v>0</v>
      </c>
      <c r="G118" s="62">
        <v>7</v>
      </c>
      <c r="H118" s="63" t="s">
        <v>57</v>
      </c>
      <c r="I118" s="127" t="str">
        <f t="shared" si="6"/>
        <v/>
      </c>
      <c r="J118" s="133" t="str">
        <f t="shared" si="7"/>
        <v/>
      </c>
      <c r="L118" s="4" t="str">
        <f t="shared" si="8"/>
        <v/>
      </c>
    </row>
    <row r="119" spans="1:12">
      <c r="A119" s="64" t="s">
        <v>119</v>
      </c>
      <c r="B119" s="60">
        <v>2014</v>
      </c>
      <c r="C119" s="44" t="s">
        <v>62</v>
      </c>
      <c r="D119" s="62">
        <v>6</v>
      </c>
      <c r="E119" s="62" t="s">
        <v>57</v>
      </c>
      <c r="F119" s="62">
        <v>0</v>
      </c>
      <c r="G119" s="62">
        <v>6</v>
      </c>
      <c r="H119" s="63" t="s">
        <v>57</v>
      </c>
      <c r="I119" s="127" t="str">
        <f t="shared" si="6"/>
        <v/>
      </c>
      <c r="J119" s="133" t="str">
        <f t="shared" si="7"/>
        <v/>
      </c>
      <c r="L119" s="4" t="str">
        <f t="shared" si="8"/>
        <v/>
      </c>
    </row>
    <row r="120" spans="1:12">
      <c r="A120" s="54"/>
      <c r="B120" s="60">
        <v>2013</v>
      </c>
      <c r="C120" s="61" t="s">
        <v>53</v>
      </c>
      <c r="D120" s="62">
        <v>312</v>
      </c>
      <c r="E120" s="62" t="s">
        <v>57</v>
      </c>
      <c r="F120" s="62">
        <v>8</v>
      </c>
      <c r="G120" s="62">
        <v>304</v>
      </c>
      <c r="H120" s="63" t="s">
        <v>57</v>
      </c>
      <c r="I120" s="127" t="str">
        <f t="shared" si="6"/>
        <v/>
      </c>
      <c r="J120" s="133" t="str">
        <f t="shared" si="7"/>
        <v/>
      </c>
      <c r="L120" s="4" t="str">
        <f t="shared" si="8"/>
        <v/>
      </c>
    </row>
    <row r="121" spans="1:12">
      <c r="A121" s="54"/>
      <c r="B121" s="60">
        <v>2014</v>
      </c>
      <c r="C121" s="65"/>
      <c r="D121" s="62">
        <v>268</v>
      </c>
      <c r="E121" s="62" t="s">
        <v>57</v>
      </c>
      <c r="F121" s="62">
        <v>7</v>
      </c>
      <c r="G121" s="62">
        <v>261</v>
      </c>
      <c r="H121" s="63" t="s">
        <v>57</v>
      </c>
      <c r="I121" s="127">
        <f t="shared" si="6"/>
        <v>268</v>
      </c>
      <c r="J121" s="133">
        <f t="shared" si="7"/>
        <v>261</v>
      </c>
      <c r="K121" s="4" t="s">
        <v>16</v>
      </c>
      <c r="L121" s="4" t="str">
        <f t="shared" si="8"/>
        <v>waste management</v>
      </c>
    </row>
    <row r="122" spans="1:12">
      <c r="A122" s="54"/>
      <c r="B122" s="55"/>
      <c r="C122" s="77"/>
      <c r="D122" s="78"/>
      <c r="E122" s="78"/>
      <c r="F122" s="78"/>
      <c r="G122" s="78"/>
      <c r="H122" s="79"/>
      <c r="I122" s="127" t="str">
        <f t="shared" si="6"/>
        <v/>
      </c>
      <c r="J122" s="133" t="str">
        <f t="shared" si="7"/>
        <v/>
      </c>
      <c r="L122" s="4" t="str">
        <f t="shared" si="8"/>
        <v/>
      </c>
    </row>
    <row r="123" spans="1:12">
      <c r="A123" s="59" t="s">
        <v>120</v>
      </c>
      <c r="B123" s="60">
        <v>2013</v>
      </c>
      <c r="C123" s="61" t="s">
        <v>60</v>
      </c>
      <c r="D123" s="62">
        <v>1</v>
      </c>
      <c r="E123" s="62" t="s">
        <v>57</v>
      </c>
      <c r="F123" s="62">
        <v>0</v>
      </c>
      <c r="G123" s="62">
        <v>1</v>
      </c>
      <c r="H123" s="63" t="s">
        <v>57</v>
      </c>
      <c r="I123" s="127" t="str">
        <f t="shared" si="6"/>
        <v/>
      </c>
      <c r="J123" s="133" t="str">
        <f t="shared" si="7"/>
        <v/>
      </c>
      <c r="L123" s="4" t="str">
        <f t="shared" si="8"/>
        <v/>
      </c>
    </row>
    <row r="124" spans="1:12">
      <c r="A124" s="64" t="s">
        <v>121</v>
      </c>
      <c r="B124" s="60">
        <v>2014</v>
      </c>
      <c r="C124" s="44" t="s">
        <v>62</v>
      </c>
      <c r="D124" s="62">
        <v>0</v>
      </c>
      <c r="E124" s="62" t="s">
        <v>57</v>
      </c>
      <c r="F124" s="62">
        <v>0</v>
      </c>
      <c r="G124" s="62">
        <v>0</v>
      </c>
      <c r="H124" s="63" t="s">
        <v>57</v>
      </c>
      <c r="I124" s="127" t="str">
        <f t="shared" si="6"/>
        <v/>
      </c>
      <c r="J124" s="133" t="str">
        <f t="shared" si="7"/>
        <v/>
      </c>
      <c r="L124" s="4" t="str">
        <f t="shared" si="8"/>
        <v/>
      </c>
    </row>
    <row r="125" spans="1:12">
      <c r="A125" s="59"/>
      <c r="B125" s="60">
        <v>2013</v>
      </c>
      <c r="C125" s="61" t="s">
        <v>53</v>
      </c>
      <c r="D125" s="62">
        <v>51</v>
      </c>
      <c r="E125" s="62" t="s">
        <v>57</v>
      </c>
      <c r="F125" s="62">
        <v>13</v>
      </c>
      <c r="G125" s="62">
        <v>37</v>
      </c>
      <c r="H125" s="63" t="s">
        <v>57</v>
      </c>
      <c r="I125" s="127" t="str">
        <f t="shared" si="6"/>
        <v/>
      </c>
      <c r="J125" s="133" t="str">
        <f t="shared" si="7"/>
        <v/>
      </c>
      <c r="L125" s="4" t="str">
        <f t="shared" si="8"/>
        <v/>
      </c>
    </row>
    <row r="126" spans="1:12">
      <c r="A126" s="59"/>
      <c r="B126" s="60">
        <v>2014</v>
      </c>
      <c r="C126" s="65"/>
      <c r="D126" s="62">
        <v>15</v>
      </c>
      <c r="E126" s="62" t="s">
        <v>57</v>
      </c>
      <c r="F126" s="62">
        <v>11</v>
      </c>
      <c r="G126" s="62">
        <v>3</v>
      </c>
      <c r="H126" s="63" t="s">
        <v>57</v>
      </c>
      <c r="I126" s="127">
        <f t="shared" si="6"/>
        <v>14</v>
      </c>
      <c r="J126" s="133">
        <f t="shared" si="7"/>
        <v>3</v>
      </c>
      <c r="K126" s="4" t="s">
        <v>16</v>
      </c>
      <c r="L126" s="4" t="str">
        <f t="shared" si="8"/>
        <v>waste management</v>
      </c>
    </row>
    <row r="127" spans="1:12">
      <c r="A127" s="59"/>
      <c r="B127" s="60"/>
      <c r="C127" s="65"/>
      <c r="D127" s="80"/>
      <c r="E127" s="80"/>
      <c r="F127" s="80"/>
      <c r="G127" s="80"/>
      <c r="H127" s="81"/>
      <c r="I127" s="127" t="str">
        <f t="shared" si="6"/>
        <v/>
      </c>
      <c r="J127" s="133" t="str">
        <f t="shared" si="7"/>
        <v/>
      </c>
      <c r="L127" s="4" t="str">
        <f t="shared" si="8"/>
        <v/>
      </c>
    </row>
    <row r="128" spans="1:12">
      <c r="A128" s="59" t="s">
        <v>122</v>
      </c>
      <c r="B128" s="60">
        <v>2013</v>
      </c>
      <c r="C128" s="61" t="s">
        <v>60</v>
      </c>
      <c r="D128" s="62" t="s">
        <v>57</v>
      </c>
      <c r="E128" s="62" t="s">
        <v>57</v>
      </c>
      <c r="F128" s="62" t="s">
        <v>57</v>
      </c>
      <c r="G128" s="62" t="s">
        <v>57</v>
      </c>
      <c r="H128" s="63" t="s">
        <v>57</v>
      </c>
      <c r="I128" s="127" t="str">
        <f t="shared" si="6"/>
        <v/>
      </c>
      <c r="J128" s="133" t="str">
        <f t="shared" si="7"/>
        <v/>
      </c>
      <c r="L128" s="4" t="str">
        <f t="shared" si="8"/>
        <v/>
      </c>
    </row>
    <row r="129" spans="1:12">
      <c r="A129" s="59" t="s">
        <v>123</v>
      </c>
      <c r="B129" s="60">
        <v>2014</v>
      </c>
      <c r="C129" s="44" t="s">
        <v>62</v>
      </c>
      <c r="D129" s="62" t="s">
        <v>57</v>
      </c>
      <c r="E129" s="62" t="s">
        <v>57</v>
      </c>
      <c r="F129" s="62" t="s">
        <v>57</v>
      </c>
      <c r="G129" s="62" t="s">
        <v>57</v>
      </c>
      <c r="H129" s="63" t="s">
        <v>57</v>
      </c>
      <c r="I129" s="127" t="str">
        <f t="shared" si="6"/>
        <v/>
      </c>
      <c r="J129" s="133" t="str">
        <f t="shared" si="7"/>
        <v/>
      </c>
      <c r="L129" s="4" t="str">
        <f t="shared" si="8"/>
        <v/>
      </c>
    </row>
    <row r="130" spans="1:12">
      <c r="A130" s="59" t="s">
        <v>55</v>
      </c>
      <c r="B130" s="60">
        <v>2013</v>
      </c>
      <c r="C130" s="61" t="s">
        <v>53</v>
      </c>
      <c r="D130" s="62" t="s">
        <v>57</v>
      </c>
      <c r="E130" s="62" t="s">
        <v>57</v>
      </c>
      <c r="F130" s="62" t="s">
        <v>57</v>
      </c>
      <c r="G130" s="62" t="s">
        <v>57</v>
      </c>
      <c r="H130" s="63" t="s">
        <v>57</v>
      </c>
      <c r="I130" s="127" t="str">
        <f t="shared" si="6"/>
        <v/>
      </c>
      <c r="J130" s="133" t="str">
        <f t="shared" si="7"/>
        <v/>
      </c>
      <c r="L130" s="4" t="str">
        <f t="shared" si="8"/>
        <v/>
      </c>
    </row>
    <row r="131" spans="1:12">
      <c r="A131" s="59" t="s">
        <v>55</v>
      </c>
      <c r="B131" s="60">
        <v>2014</v>
      </c>
      <c r="C131" s="65"/>
      <c r="D131" s="62" t="s">
        <v>57</v>
      </c>
      <c r="E131" s="62" t="s">
        <v>57</v>
      </c>
      <c r="F131" s="62" t="s">
        <v>57</v>
      </c>
      <c r="G131" s="62" t="s">
        <v>57</v>
      </c>
      <c r="H131" s="63" t="s">
        <v>57</v>
      </c>
      <c r="I131" s="127" t="str">
        <f t="shared" si="6"/>
        <v/>
      </c>
      <c r="J131" s="133" t="str">
        <f t="shared" si="7"/>
        <v/>
      </c>
      <c r="L131" s="4" t="str">
        <f t="shared" si="8"/>
        <v/>
      </c>
    </row>
    <row r="132" spans="1:12">
      <c r="A132" s="59" t="s">
        <v>124</v>
      </c>
      <c r="B132" s="60">
        <v>2013</v>
      </c>
      <c r="C132" s="61" t="s">
        <v>53</v>
      </c>
      <c r="D132" s="62">
        <v>102</v>
      </c>
      <c r="E132" s="62" t="s">
        <v>57</v>
      </c>
      <c r="F132" s="62" t="s">
        <v>57</v>
      </c>
      <c r="G132" s="62">
        <v>102</v>
      </c>
      <c r="H132" s="63">
        <v>102</v>
      </c>
      <c r="I132" s="127" t="str">
        <f t="shared" si="6"/>
        <v/>
      </c>
      <c r="J132" s="133" t="str">
        <f t="shared" si="7"/>
        <v/>
      </c>
      <c r="L132" s="4" t="str">
        <f t="shared" si="8"/>
        <v/>
      </c>
    </row>
    <row r="133" spans="1:12">
      <c r="A133" s="59" t="s">
        <v>125</v>
      </c>
      <c r="B133" s="60">
        <v>2014</v>
      </c>
      <c r="C133" s="70"/>
      <c r="D133" s="62">
        <v>109</v>
      </c>
      <c r="E133" s="62" t="s">
        <v>57</v>
      </c>
      <c r="F133" s="62" t="s">
        <v>57</v>
      </c>
      <c r="G133" s="62">
        <v>109</v>
      </c>
      <c r="H133" s="63">
        <v>109</v>
      </c>
      <c r="I133" s="127" t="str">
        <f t="shared" si="6"/>
        <v/>
      </c>
      <c r="J133" s="133" t="str">
        <f t="shared" si="7"/>
        <v/>
      </c>
      <c r="L133" s="4" t="str">
        <f t="shared" si="8"/>
        <v/>
      </c>
    </row>
    <row r="134" spans="1:12">
      <c r="A134" s="59"/>
      <c r="B134" s="60"/>
      <c r="C134" s="70"/>
      <c r="D134" s="62"/>
      <c r="E134" s="62"/>
      <c r="F134" s="62"/>
      <c r="G134" s="62"/>
      <c r="H134" s="63"/>
      <c r="I134" s="127" t="str">
        <f t="shared" si="6"/>
        <v/>
      </c>
      <c r="J134" s="133" t="str">
        <f t="shared" si="7"/>
        <v/>
      </c>
      <c r="L134" s="4" t="str">
        <f t="shared" si="8"/>
        <v/>
      </c>
    </row>
    <row r="135" spans="1:12">
      <c r="A135" s="59" t="s">
        <v>126</v>
      </c>
      <c r="B135" s="60">
        <v>2013</v>
      </c>
      <c r="C135" s="61" t="s">
        <v>60</v>
      </c>
      <c r="D135" s="62" t="s">
        <v>57</v>
      </c>
      <c r="E135" s="62" t="s">
        <v>57</v>
      </c>
      <c r="F135" s="62" t="s">
        <v>57</v>
      </c>
      <c r="G135" s="62" t="s">
        <v>57</v>
      </c>
      <c r="H135" s="63" t="s">
        <v>57</v>
      </c>
      <c r="I135" s="127" t="str">
        <f t="shared" si="6"/>
        <v/>
      </c>
      <c r="J135" s="133" t="str">
        <f t="shared" si="7"/>
        <v/>
      </c>
      <c r="L135" s="4" t="str">
        <f t="shared" si="8"/>
        <v/>
      </c>
    </row>
    <row r="136" spans="1:12">
      <c r="A136" s="69" t="s">
        <v>127</v>
      </c>
      <c r="B136" s="60">
        <v>2014</v>
      </c>
      <c r="C136" s="44" t="s">
        <v>62</v>
      </c>
      <c r="D136" s="62" t="s">
        <v>57</v>
      </c>
      <c r="E136" s="62" t="s">
        <v>57</v>
      </c>
      <c r="F136" s="62" t="s">
        <v>57</v>
      </c>
      <c r="G136" s="62" t="s">
        <v>57</v>
      </c>
      <c r="H136" s="63" t="s">
        <v>57</v>
      </c>
      <c r="I136" s="127" t="str">
        <f t="shared" si="6"/>
        <v/>
      </c>
      <c r="J136" s="133" t="str">
        <f t="shared" si="7"/>
        <v/>
      </c>
      <c r="L136" s="4" t="str">
        <f t="shared" si="8"/>
        <v/>
      </c>
    </row>
    <row r="137" spans="1:12">
      <c r="A137" s="69" t="s">
        <v>55</v>
      </c>
      <c r="B137" s="60">
        <v>2013</v>
      </c>
      <c r="C137" s="61" t="s">
        <v>53</v>
      </c>
      <c r="D137" s="62" t="s">
        <v>57</v>
      </c>
      <c r="E137" s="62" t="s">
        <v>57</v>
      </c>
      <c r="F137" s="62" t="s">
        <v>57</v>
      </c>
      <c r="G137" s="62" t="s">
        <v>57</v>
      </c>
      <c r="H137" s="63" t="s">
        <v>57</v>
      </c>
      <c r="I137" s="127" t="str">
        <f t="shared" si="6"/>
        <v/>
      </c>
      <c r="J137" s="133" t="str">
        <f t="shared" si="7"/>
        <v/>
      </c>
      <c r="L137" s="4" t="str">
        <f t="shared" si="8"/>
        <v/>
      </c>
    </row>
    <row r="138" spans="1:12">
      <c r="A138" s="69" t="s">
        <v>55</v>
      </c>
      <c r="B138" s="60">
        <v>2014</v>
      </c>
      <c r="C138" s="61"/>
      <c r="D138" s="62" t="s">
        <v>57</v>
      </c>
      <c r="E138" s="62" t="s">
        <v>57</v>
      </c>
      <c r="F138" s="62" t="s">
        <v>57</v>
      </c>
      <c r="G138" s="62" t="s">
        <v>57</v>
      </c>
      <c r="H138" s="63" t="s">
        <v>57</v>
      </c>
      <c r="I138" s="127" t="str">
        <f t="shared" si="6"/>
        <v/>
      </c>
      <c r="J138" s="133" t="str">
        <f t="shared" si="7"/>
        <v/>
      </c>
      <c r="L138" s="4" t="str">
        <f t="shared" si="8"/>
        <v/>
      </c>
    </row>
    <row r="139" spans="1:12">
      <c r="A139" s="59" t="s">
        <v>128</v>
      </c>
      <c r="B139" s="60">
        <v>2013</v>
      </c>
      <c r="C139" s="61" t="s">
        <v>129</v>
      </c>
      <c r="D139" s="62" t="s">
        <v>57</v>
      </c>
      <c r="E139" s="62" t="s">
        <v>57</v>
      </c>
      <c r="F139" s="62" t="s">
        <v>57</v>
      </c>
      <c r="G139" s="62" t="s">
        <v>57</v>
      </c>
      <c r="H139" s="63" t="s">
        <v>57</v>
      </c>
      <c r="I139" s="127" t="str">
        <f t="shared" si="6"/>
        <v/>
      </c>
      <c r="J139" s="133" t="str">
        <f t="shared" si="7"/>
        <v/>
      </c>
      <c r="L139" s="4" t="str">
        <f t="shared" si="8"/>
        <v/>
      </c>
    </row>
    <row r="140" spans="1:12">
      <c r="A140" s="49" t="s">
        <v>130</v>
      </c>
      <c r="B140" s="60">
        <v>2014</v>
      </c>
      <c r="C140" s="61" t="s">
        <v>131</v>
      </c>
      <c r="D140" s="62" t="s">
        <v>57</v>
      </c>
      <c r="E140" s="62" t="s">
        <v>57</v>
      </c>
      <c r="F140" s="62" t="s">
        <v>57</v>
      </c>
      <c r="G140" s="62" t="s">
        <v>57</v>
      </c>
      <c r="H140" s="63" t="s">
        <v>57</v>
      </c>
      <c r="I140" s="127" t="str">
        <f t="shared" si="6"/>
        <v/>
      </c>
      <c r="J140" s="133" t="str">
        <f t="shared" si="7"/>
        <v/>
      </c>
      <c r="L140" s="4" t="str">
        <f t="shared" si="8"/>
        <v/>
      </c>
    </row>
    <row r="141" spans="1:12">
      <c r="A141" s="59" t="s">
        <v>55</v>
      </c>
      <c r="B141" s="60">
        <v>2013</v>
      </c>
      <c r="C141" s="61" t="s">
        <v>53</v>
      </c>
      <c r="D141" s="62" t="s">
        <v>57</v>
      </c>
      <c r="E141" s="62" t="s">
        <v>57</v>
      </c>
      <c r="F141" s="62" t="s">
        <v>57</v>
      </c>
      <c r="G141" s="62" t="s">
        <v>57</v>
      </c>
      <c r="H141" s="63" t="s">
        <v>57</v>
      </c>
      <c r="I141" s="127" t="str">
        <f t="shared" si="6"/>
        <v/>
      </c>
      <c r="J141" s="133" t="str">
        <f t="shared" si="7"/>
        <v/>
      </c>
      <c r="L141" s="4" t="str">
        <f t="shared" si="8"/>
        <v/>
      </c>
    </row>
    <row r="142" spans="1:12">
      <c r="A142" s="59" t="s">
        <v>55</v>
      </c>
      <c r="B142" s="60">
        <v>2014</v>
      </c>
      <c r="C142" s="65"/>
      <c r="D142" s="62" t="s">
        <v>57</v>
      </c>
      <c r="E142" s="62" t="s">
        <v>57</v>
      </c>
      <c r="F142" s="62" t="s">
        <v>57</v>
      </c>
      <c r="G142" s="62" t="s">
        <v>57</v>
      </c>
      <c r="H142" s="63" t="s">
        <v>57</v>
      </c>
      <c r="I142" s="127" t="str">
        <f t="shared" si="6"/>
        <v/>
      </c>
      <c r="J142" s="133" t="str">
        <f t="shared" si="7"/>
        <v/>
      </c>
      <c r="L142" s="4" t="str">
        <f t="shared" si="8"/>
        <v/>
      </c>
    </row>
    <row r="143" spans="1:12">
      <c r="A143" s="59" t="s">
        <v>132</v>
      </c>
      <c r="B143" s="60">
        <v>2013</v>
      </c>
      <c r="C143" s="61" t="s">
        <v>129</v>
      </c>
      <c r="D143" s="62" t="s">
        <v>57</v>
      </c>
      <c r="E143" s="62" t="s">
        <v>57</v>
      </c>
      <c r="F143" s="62" t="s">
        <v>57</v>
      </c>
      <c r="G143" s="62" t="s">
        <v>57</v>
      </c>
      <c r="H143" s="63" t="s">
        <v>57</v>
      </c>
      <c r="I143" s="127" t="str">
        <f t="shared" si="6"/>
        <v/>
      </c>
      <c r="J143" s="133" t="str">
        <f t="shared" si="7"/>
        <v/>
      </c>
      <c r="L143" s="4" t="str">
        <f t="shared" ref="L143:L163" si="9">IF(K143="","","waste management")</f>
        <v/>
      </c>
    </row>
    <row r="144" spans="1:12">
      <c r="A144" s="69" t="s">
        <v>133</v>
      </c>
      <c r="B144" s="60">
        <v>2014</v>
      </c>
      <c r="C144" s="61" t="s">
        <v>131</v>
      </c>
      <c r="D144" s="62" t="s">
        <v>57</v>
      </c>
      <c r="E144" s="62" t="s">
        <v>57</v>
      </c>
      <c r="F144" s="62" t="s">
        <v>57</v>
      </c>
      <c r="G144" s="62" t="s">
        <v>57</v>
      </c>
      <c r="H144" s="63" t="s">
        <v>57</v>
      </c>
      <c r="I144" s="127" t="str">
        <f t="shared" si="6"/>
        <v/>
      </c>
      <c r="J144" s="133" t="str">
        <f t="shared" si="7"/>
        <v/>
      </c>
      <c r="L144" s="4" t="str">
        <f t="shared" si="9"/>
        <v/>
      </c>
    </row>
    <row r="145" spans="1:12">
      <c r="A145" s="69" t="s">
        <v>55</v>
      </c>
      <c r="B145" s="60">
        <v>2013</v>
      </c>
      <c r="C145" s="61" t="s">
        <v>53</v>
      </c>
      <c r="D145" s="62" t="s">
        <v>57</v>
      </c>
      <c r="E145" s="62" t="s">
        <v>57</v>
      </c>
      <c r="F145" s="62" t="s">
        <v>57</v>
      </c>
      <c r="G145" s="62" t="s">
        <v>57</v>
      </c>
      <c r="H145" s="63" t="s">
        <v>57</v>
      </c>
      <c r="I145" s="127" t="str">
        <f t="shared" si="6"/>
        <v/>
      </c>
      <c r="J145" s="133" t="str">
        <f t="shared" si="7"/>
        <v/>
      </c>
      <c r="L145" s="4" t="str">
        <f t="shared" si="9"/>
        <v/>
      </c>
    </row>
    <row r="146" spans="1:12">
      <c r="A146" s="69" t="s">
        <v>55</v>
      </c>
      <c r="B146" s="60">
        <v>2014</v>
      </c>
      <c r="C146" s="70"/>
      <c r="D146" s="62" t="s">
        <v>57</v>
      </c>
      <c r="E146" s="62" t="s">
        <v>57</v>
      </c>
      <c r="F146" s="62" t="s">
        <v>57</v>
      </c>
      <c r="G146" s="62" t="s">
        <v>57</v>
      </c>
      <c r="H146" s="63" t="s">
        <v>57</v>
      </c>
      <c r="I146" s="127" t="str">
        <f t="shared" si="6"/>
        <v/>
      </c>
      <c r="J146" s="133" t="str">
        <f t="shared" si="7"/>
        <v/>
      </c>
      <c r="L146" s="4" t="str">
        <f t="shared" si="9"/>
        <v/>
      </c>
    </row>
    <row r="147" spans="1:12">
      <c r="A147" s="59" t="s">
        <v>134</v>
      </c>
      <c r="B147" s="60">
        <v>2013</v>
      </c>
      <c r="C147" s="61" t="s">
        <v>135</v>
      </c>
      <c r="D147" s="62">
        <v>2145</v>
      </c>
      <c r="E147" s="62">
        <v>486</v>
      </c>
      <c r="F147" s="62" t="s">
        <v>57</v>
      </c>
      <c r="G147" s="62">
        <v>2631</v>
      </c>
      <c r="H147" s="63" t="s">
        <v>57</v>
      </c>
      <c r="I147" s="127" t="str">
        <f t="shared" ref="I147:I163" si="10">IFERROR(IF(K147="","",IF(F147="–",0,F147)+IF(G147="–",0,G147)),"")</f>
        <v/>
      </c>
      <c r="J147" s="133" t="str">
        <f t="shared" ref="J147:J163" si="11">IF(I147="","",G147-IF(H147="–",0,))</f>
        <v/>
      </c>
      <c r="L147" s="4" t="str">
        <f t="shared" si="9"/>
        <v/>
      </c>
    </row>
    <row r="148" spans="1:12">
      <c r="A148" s="59" t="s">
        <v>136</v>
      </c>
      <c r="B148" s="60">
        <v>2014</v>
      </c>
      <c r="C148" s="61"/>
      <c r="D148" s="62">
        <v>2411</v>
      </c>
      <c r="E148" s="62">
        <v>260</v>
      </c>
      <c r="F148" s="62" t="s">
        <v>57</v>
      </c>
      <c r="G148" s="62">
        <v>2671</v>
      </c>
      <c r="H148" s="63" t="s">
        <v>57</v>
      </c>
      <c r="I148" s="127" t="str">
        <f t="shared" si="10"/>
        <v/>
      </c>
      <c r="J148" s="133" t="str">
        <f t="shared" si="11"/>
        <v/>
      </c>
      <c r="L148" s="4" t="str">
        <f t="shared" si="9"/>
        <v/>
      </c>
    </row>
    <row r="149" spans="1:12">
      <c r="A149" s="59" t="s">
        <v>55</v>
      </c>
      <c r="B149" s="60">
        <v>2013</v>
      </c>
      <c r="C149" s="61" t="s">
        <v>53</v>
      </c>
      <c r="D149" s="62">
        <v>7724</v>
      </c>
      <c r="E149" s="62">
        <v>1748</v>
      </c>
      <c r="F149" s="62" t="s">
        <v>57</v>
      </c>
      <c r="G149" s="62">
        <v>9472</v>
      </c>
      <c r="H149" s="63" t="s">
        <v>57</v>
      </c>
      <c r="I149" s="127" t="str">
        <f t="shared" si="10"/>
        <v/>
      </c>
      <c r="J149" s="133" t="str">
        <f t="shared" si="11"/>
        <v/>
      </c>
      <c r="L149" s="4" t="str">
        <f t="shared" si="9"/>
        <v/>
      </c>
    </row>
    <row r="150" spans="1:12">
      <c r="A150" s="59" t="s">
        <v>55</v>
      </c>
      <c r="B150" s="60">
        <v>2014</v>
      </c>
      <c r="C150" s="65"/>
      <c r="D150" s="62">
        <v>8679</v>
      </c>
      <c r="E150" s="62">
        <v>938</v>
      </c>
      <c r="F150" s="62" t="s">
        <v>57</v>
      </c>
      <c r="G150" s="62">
        <v>9616</v>
      </c>
      <c r="H150" s="63" t="s">
        <v>57</v>
      </c>
      <c r="I150" s="127">
        <f t="shared" si="10"/>
        <v>9616</v>
      </c>
      <c r="J150" s="133">
        <f t="shared" si="11"/>
        <v>9616</v>
      </c>
      <c r="K150" s="4" t="s">
        <v>14</v>
      </c>
      <c r="L150" s="4" t="str">
        <f t="shared" si="9"/>
        <v>waste management</v>
      </c>
    </row>
    <row r="151" spans="1:12">
      <c r="A151" s="59" t="s">
        <v>137</v>
      </c>
      <c r="B151" s="60">
        <v>2013</v>
      </c>
      <c r="C151" s="61" t="s">
        <v>53</v>
      </c>
      <c r="D151" s="62">
        <v>-2666</v>
      </c>
      <c r="E151" s="62">
        <v>3505</v>
      </c>
      <c r="F151" s="62" t="s">
        <v>57</v>
      </c>
      <c r="G151" s="62">
        <v>840</v>
      </c>
      <c r="H151" s="63" t="s">
        <v>57</v>
      </c>
      <c r="I151" s="127" t="str">
        <f t="shared" si="10"/>
        <v/>
      </c>
      <c r="J151" s="133" t="str">
        <f t="shared" si="11"/>
        <v/>
      </c>
      <c r="L151" s="4" t="str">
        <f t="shared" si="9"/>
        <v/>
      </c>
    </row>
    <row r="152" spans="1:12">
      <c r="A152" s="47" t="s">
        <v>138</v>
      </c>
      <c r="B152" s="60">
        <v>2014</v>
      </c>
      <c r="C152" s="65"/>
      <c r="D152" s="62">
        <v>-1119</v>
      </c>
      <c r="E152" s="62">
        <v>1845</v>
      </c>
      <c r="F152" s="62" t="s">
        <v>57</v>
      </c>
      <c r="G152" s="62">
        <v>726</v>
      </c>
      <c r="H152" s="63" t="s">
        <v>57</v>
      </c>
      <c r="I152" s="127">
        <f t="shared" si="10"/>
        <v>726</v>
      </c>
      <c r="J152" s="133">
        <f t="shared" si="11"/>
        <v>726</v>
      </c>
      <c r="K152" s="4" t="s">
        <v>19</v>
      </c>
      <c r="L152" s="4" t="str">
        <f t="shared" si="9"/>
        <v>waste management</v>
      </c>
    </row>
    <row r="153" spans="1:12">
      <c r="A153" s="59" t="s">
        <v>139</v>
      </c>
      <c r="B153" s="60">
        <v>2013</v>
      </c>
      <c r="C153" s="61" t="s">
        <v>53</v>
      </c>
      <c r="D153" s="62" t="s">
        <v>140</v>
      </c>
      <c r="E153" s="62">
        <v>80</v>
      </c>
      <c r="F153" s="62" t="s">
        <v>140</v>
      </c>
      <c r="G153" s="62" t="s">
        <v>140</v>
      </c>
      <c r="H153" s="63" t="s">
        <v>57</v>
      </c>
      <c r="I153" s="127" t="str">
        <f t="shared" si="10"/>
        <v/>
      </c>
      <c r="J153" s="133" t="str">
        <f t="shared" si="11"/>
        <v/>
      </c>
      <c r="L153" s="4" t="str">
        <f t="shared" si="9"/>
        <v/>
      </c>
    </row>
    <row r="154" spans="1:12">
      <c r="A154" s="64" t="s">
        <v>141</v>
      </c>
      <c r="B154" s="60">
        <v>2014</v>
      </c>
      <c r="C154" s="65"/>
      <c r="D154" s="62" t="s">
        <v>140</v>
      </c>
      <c r="E154" s="62" t="s">
        <v>57</v>
      </c>
      <c r="F154" s="62" t="s">
        <v>140</v>
      </c>
      <c r="G154" s="62" t="s">
        <v>140</v>
      </c>
      <c r="H154" s="63" t="s">
        <v>57</v>
      </c>
      <c r="I154" s="127" t="str">
        <f t="shared" si="10"/>
        <v/>
      </c>
      <c r="J154" s="133" t="str">
        <f t="shared" si="11"/>
        <v/>
      </c>
      <c r="L154" s="4" t="str">
        <f t="shared" si="9"/>
        <v/>
      </c>
    </row>
    <row r="155" spans="1:12">
      <c r="A155" s="59"/>
      <c r="B155" s="60"/>
      <c r="C155" s="65"/>
      <c r="D155" s="62"/>
      <c r="E155" s="62"/>
      <c r="F155" s="62"/>
      <c r="G155" s="62"/>
      <c r="H155" s="63"/>
      <c r="I155" s="127" t="str">
        <f t="shared" si="10"/>
        <v/>
      </c>
      <c r="J155" s="133" t="str">
        <f t="shared" si="11"/>
        <v/>
      </c>
      <c r="L155" s="4" t="str">
        <f t="shared" si="9"/>
        <v/>
      </c>
    </row>
    <row r="156" spans="1:12">
      <c r="A156" s="33" t="s">
        <v>142</v>
      </c>
      <c r="B156" s="34">
        <v>2013</v>
      </c>
      <c r="C156" s="35" t="s">
        <v>53</v>
      </c>
      <c r="D156" s="36" t="s">
        <v>57</v>
      </c>
      <c r="E156" s="36">
        <v>74</v>
      </c>
      <c r="F156" s="36" t="s">
        <v>57</v>
      </c>
      <c r="G156" s="36">
        <v>74</v>
      </c>
      <c r="H156" s="37" t="s">
        <v>57</v>
      </c>
      <c r="I156" s="127" t="str">
        <f t="shared" si="10"/>
        <v/>
      </c>
      <c r="J156" s="133" t="str">
        <f t="shared" si="11"/>
        <v/>
      </c>
      <c r="L156" s="4" t="str">
        <f t="shared" si="9"/>
        <v/>
      </c>
    </row>
    <row r="157" spans="1:12">
      <c r="A157" s="67" t="s">
        <v>143</v>
      </c>
      <c r="B157" s="34">
        <v>2014</v>
      </c>
      <c r="C157" s="42"/>
      <c r="D157" s="36" t="s">
        <v>57</v>
      </c>
      <c r="E157" s="36">
        <v>40</v>
      </c>
      <c r="F157" s="36" t="s">
        <v>57</v>
      </c>
      <c r="G157" s="36">
        <v>40</v>
      </c>
      <c r="H157" s="37" t="s">
        <v>57</v>
      </c>
      <c r="I157" s="127" t="str">
        <f t="shared" si="10"/>
        <v/>
      </c>
      <c r="J157" s="133" t="str">
        <f t="shared" si="11"/>
        <v/>
      </c>
      <c r="L157" s="4" t="str">
        <f t="shared" si="9"/>
        <v/>
      </c>
    </row>
    <row r="158" spans="1:12">
      <c r="A158" s="67"/>
      <c r="B158" s="60"/>
      <c r="C158" s="68"/>
      <c r="D158" s="62"/>
      <c r="E158" s="62"/>
      <c r="F158" s="62"/>
      <c r="G158" s="62"/>
      <c r="H158" s="63"/>
      <c r="I158" s="127" t="str">
        <f t="shared" si="10"/>
        <v/>
      </c>
      <c r="J158" s="133" t="str">
        <f t="shared" si="11"/>
        <v/>
      </c>
      <c r="L158" s="4" t="str">
        <f t="shared" si="9"/>
        <v/>
      </c>
    </row>
    <row r="159" spans="1:12">
      <c r="A159" s="59" t="s">
        <v>144</v>
      </c>
      <c r="B159" s="60">
        <v>2013</v>
      </c>
      <c r="C159" s="61" t="s">
        <v>53</v>
      </c>
      <c r="D159" s="62" t="s">
        <v>57</v>
      </c>
      <c r="E159" s="62" t="s">
        <v>57</v>
      </c>
      <c r="F159" s="62" t="s">
        <v>57</v>
      </c>
      <c r="G159" s="62" t="s">
        <v>57</v>
      </c>
      <c r="H159" s="63" t="s">
        <v>57</v>
      </c>
      <c r="I159" s="127" t="str">
        <f t="shared" si="10"/>
        <v/>
      </c>
      <c r="J159" s="133" t="str">
        <f t="shared" si="11"/>
        <v/>
      </c>
      <c r="L159" s="4" t="str">
        <f t="shared" si="9"/>
        <v/>
      </c>
    </row>
    <row r="160" spans="1:12">
      <c r="A160" s="64" t="s">
        <v>145</v>
      </c>
      <c r="B160" s="60">
        <v>2014</v>
      </c>
      <c r="C160" s="65"/>
      <c r="D160" s="62" t="s">
        <v>57</v>
      </c>
      <c r="E160" s="62" t="s">
        <v>57</v>
      </c>
      <c r="F160" s="62" t="s">
        <v>57</v>
      </c>
      <c r="G160" s="62" t="s">
        <v>57</v>
      </c>
      <c r="H160" s="63" t="s">
        <v>57</v>
      </c>
      <c r="I160" s="127" t="str">
        <f t="shared" si="10"/>
        <v/>
      </c>
      <c r="J160" s="133" t="str">
        <f t="shared" si="11"/>
        <v/>
      </c>
      <c r="L160" s="4" t="str">
        <f t="shared" si="9"/>
        <v/>
      </c>
    </row>
    <row r="161" spans="1:12">
      <c r="A161" s="59"/>
      <c r="B161" s="60"/>
      <c r="C161" s="65"/>
      <c r="D161" s="62"/>
      <c r="E161" s="62"/>
      <c r="F161" s="62"/>
      <c r="G161" s="62"/>
      <c r="H161" s="63"/>
      <c r="I161" s="127" t="str">
        <f t="shared" si="10"/>
        <v/>
      </c>
      <c r="J161" s="133" t="str">
        <f t="shared" si="11"/>
        <v/>
      </c>
      <c r="L161" s="4" t="str">
        <f t="shared" si="9"/>
        <v/>
      </c>
    </row>
    <row r="162" spans="1:12">
      <c r="A162" s="59" t="s">
        <v>146</v>
      </c>
      <c r="B162" s="60">
        <v>2013</v>
      </c>
      <c r="C162" s="61" t="s">
        <v>53</v>
      </c>
      <c r="D162" s="62" t="s">
        <v>57</v>
      </c>
      <c r="E162" s="62">
        <v>74</v>
      </c>
      <c r="F162" s="62" t="s">
        <v>57</v>
      </c>
      <c r="G162" s="62">
        <v>74</v>
      </c>
      <c r="H162" s="63" t="s">
        <v>57</v>
      </c>
      <c r="I162" s="127" t="str">
        <f t="shared" si="10"/>
        <v/>
      </c>
      <c r="J162" s="133" t="str">
        <f t="shared" si="11"/>
        <v/>
      </c>
      <c r="L162" s="4" t="str">
        <f t="shared" si="9"/>
        <v/>
      </c>
    </row>
    <row r="163" spans="1:12">
      <c r="A163" s="82" t="s">
        <v>147</v>
      </c>
      <c r="B163" s="60">
        <v>2014</v>
      </c>
      <c r="C163" s="65"/>
      <c r="D163" s="62" t="s">
        <v>57</v>
      </c>
      <c r="E163" s="62">
        <v>40</v>
      </c>
      <c r="F163" s="62" t="s">
        <v>57</v>
      </c>
      <c r="G163" s="62">
        <v>40</v>
      </c>
      <c r="H163" s="63" t="s">
        <v>57</v>
      </c>
      <c r="I163" s="127">
        <f t="shared" si="10"/>
        <v>40</v>
      </c>
      <c r="J163" s="133">
        <f t="shared" si="11"/>
        <v>40</v>
      </c>
      <c r="K163" s="4" t="s">
        <v>19</v>
      </c>
      <c r="L163" s="4" t="str">
        <f t="shared" si="9"/>
        <v>waste management</v>
      </c>
    </row>
    <row r="164" spans="1:12">
      <c r="A164" s="83"/>
      <c r="B164" s="52"/>
      <c r="C164" s="51"/>
      <c r="D164" s="53"/>
      <c r="E164" s="53"/>
      <c r="F164" s="53"/>
      <c r="G164" s="53"/>
      <c r="H164" s="53"/>
      <c r="I164" s="84"/>
      <c r="J164" s="135"/>
    </row>
    <row r="165" spans="1:12">
      <c r="A165" s="83"/>
      <c r="B165" s="52"/>
      <c r="C165" s="51"/>
      <c r="D165" s="53"/>
      <c r="E165" s="53"/>
      <c r="F165" s="53"/>
      <c r="G165" s="53"/>
      <c r="H165" s="53"/>
      <c r="I165" s="84"/>
      <c r="J165" s="135"/>
    </row>
    <row r="166" spans="1:12">
      <c r="A166" s="51" t="s">
        <v>152</v>
      </c>
      <c r="B166" s="52"/>
      <c r="C166" s="51"/>
      <c r="D166" s="53"/>
      <c r="E166" s="53"/>
      <c r="F166" s="53"/>
      <c r="G166" s="53"/>
      <c r="H166" s="53"/>
      <c r="I166" s="84"/>
      <c r="J166" s="135"/>
    </row>
    <row r="167" spans="1:12">
      <c r="A167" s="88" t="s">
        <v>153</v>
      </c>
      <c r="B167" s="52"/>
      <c r="C167" s="51"/>
      <c r="D167" s="84"/>
      <c r="E167" s="84"/>
      <c r="F167" s="84"/>
      <c r="G167" s="84"/>
      <c r="H167" s="84"/>
      <c r="I167" s="84"/>
      <c r="J167" s="135"/>
    </row>
    <row r="168" spans="1:12">
      <c r="I168" s="86"/>
      <c r="J168" s="136"/>
    </row>
    <row r="169" spans="1:12">
      <c r="I169" s="86"/>
      <c r="J169" s="136"/>
    </row>
    <row r="170" spans="1:12">
      <c r="I170" s="86"/>
      <c r="J170" s="136"/>
    </row>
    <row r="171" spans="1:12">
      <c r="I171" s="86"/>
      <c r="J171" s="136"/>
    </row>
    <row r="172" spans="1:12">
      <c r="I172" s="86"/>
      <c r="J172" s="136"/>
    </row>
    <row r="173" spans="1:12">
      <c r="I173" s="86"/>
      <c r="J173" s="136"/>
    </row>
    <row r="174" spans="1:12">
      <c r="I174" s="86"/>
      <c r="J174" s="136"/>
    </row>
    <row r="175" spans="1:12">
      <c r="I175" s="86"/>
      <c r="J175" s="136"/>
    </row>
    <row r="176" spans="1:12">
      <c r="I176" s="86"/>
      <c r="J176" s="136"/>
    </row>
    <row r="177" spans="9:10">
      <c r="I177" s="86"/>
      <c r="J177" s="136"/>
    </row>
    <row r="178" spans="9:10">
      <c r="I178" s="86"/>
      <c r="J178" s="136"/>
    </row>
    <row r="179" spans="9:10">
      <c r="I179" s="86"/>
      <c r="J179" s="136"/>
    </row>
    <row r="180" spans="9:10">
      <c r="I180" s="86"/>
      <c r="J180" s="136"/>
    </row>
    <row r="181" spans="9:10">
      <c r="I181" s="86"/>
      <c r="J181" s="136"/>
    </row>
    <row r="182" spans="9:10">
      <c r="I182" s="86"/>
      <c r="J182" s="136"/>
    </row>
    <row r="183" spans="9:10">
      <c r="I183" s="86"/>
      <c r="J183" s="136"/>
    </row>
    <row r="184" spans="9:10">
      <c r="I184" s="86"/>
      <c r="J184" s="136"/>
    </row>
    <row r="185" spans="9:10">
      <c r="I185" s="86"/>
      <c r="J185" s="136"/>
    </row>
  </sheetData>
  <mergeCells count="16">
    <mergeCell ref="G9:G12"/>
    <mergeCell ref="H9:H12"/>
    <mergeCell ref="A14:A17"/>
    <mergeCell ref="B14:B17"/>
    <mergeCell ref="C14:C17"/>
    <mergeCell ref="D14:D17"/>
    <mergeCell ref="E14:E17"/>
    <mergeCell ref="F14:F17"/>
    <mergeCell ref="G14:G17"/>
    <mergeCell ref="H14:H17"/>
    <mergeCell ref="A9:A12"/>
    <mergeCell ref="B9:B12"/>
    <mergeCell ref="C9:C12"/>
    <mergeCell ref="D9:D12"/>
    <mergeCell ref="E9:E12"/>
    <mergeCell ref="F9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3"/>
  <sheetViews>
    <sheetView topLeftCell="A22" workbookViewId="0">
      <selection activeCell="J14" sqref="J14"/>
    </sheetView>
  </sheetViews>
  <sheetFormatPr defaultRowHeight="15"/>
  <cols>
    <col min="1" max="1" width="26.85546875" style="72" customWidth="1"/>
    <col min="2" max="2" width="4.85546875" style="16" customWidth="1"/>
    <col min="3" max="3" width="7.42578125" style="72" customWidth="1"/>
    <col min="4" max="4" width="9.5703125" style="72" customWidth="1"/>
    <col min="5" max="5" width="9.85546875" style="72" customWidth="1"/>
    <col min="6" max="7" width="9.140625" style="72" customWidth="1"/>
    <col min="8" max="9" width="9.7109375" style="72" customWidth="1"/>
    <col min="10" max="10" width="9.7109375" style="137" customWidth="1"/>
    <col min="11" max="11" width="17.5703125" style="4" bestFit="1" customWidth="1"/>
    <col min="12" max="12" width="19.42578125" style="4" customWidth="1"/>
    <col min="14" max="14" width="20.85546875" customWidth="1"/>
    <col min="15" max="15" width="23.85546875" customWidth="1"/>
    <col min="16" max="16" width="40.28515625" customWidth="1"/>
    <col min="17" max="17" width="40.28515625" bestFit="1" customWidth="1"/>
  </cols>
  <sheetData>
    <row r="1" spans="1:17">
      <c r="A1" s="15" t="s">
        <v>32</v>
      </c>
      <c r="C1" s="17"/>
      <c r="D1" s="18"/>
      <c r="E1" s="13"/>
      <c r="F1" s="13"/>
      <c r="G1" s="13"/>
      <c r="H1" s="13"/>
      <c r="I1" s="14"/>
      <c r="J1" s="128"/>
    </row>
    <row r="2" spans="1:17">
      <c r="A2" s="19" t="s">
        <v>33</v>
      </c>
      <c r="B2" s="20"/>
      <c r="C2" s="17"/>
      <c r="D2" s="18"/>
      <c r="E2" s="13"/>
      <c r="F2" s="13"/>
      <c r="G2" s="13"/>
      <c r="H2" s="13"/>
      <c r="I2" s="13"/>
      <c r="J2" s="129"/>
    </row>
    <row r="3" spans="1:17">
      <c r="A3" s="21" t="s">
        <v>27</v>
      </c>
      <c r="B3" s="22"/>
      <c r="C3" s="12"/>
      <c r="D3" s="13"/>
      <c r="E3" s="13"/>
      <c r="F3" s="13"/>
      <c r="G3" s="13"/>
      <c r="H3" s="13"/>
      <c r="I3" s="13"/>
      <c r="J3" s="129"/>
    </row>
    <row r="4" spans="1:17">
      <c r="A4" s="170" t="s">
        <v>34</v>
      </c>
      <c r="B4" s="171" t="s">
        <v>35</v>
      </c>
      <c r="C4" s="173" t="s">
        <v>36</v>
      </c>
      <c r="D4" s="155" t="s">
        <v>37</v>
      </c>
      <c r="E4" s="155" t="s">
        <v>38</v>
      </c>
      <c r="F4" s="155" t="s">
        <v>39</v>
      </c>
      <c r="G4" s="155" t="s">
        <v>40</v>
      </c>
      <c r="H4" s="157" t="s">
        <v>41</v>
      </c>
      <c r="I4" s="13"/>
      <c r="J4" s="129"/>
    </row>
    <row r="5" spans="1:17">
      <c r="A5" s="159"/>
      <c r="B5" s="172"/>
      <c r="C5" s="174"/>
      <c r="D5" s="156"/>
      <c r="E5" s="156"/>
      <c r="F5" s="156"/>
      <c r="G5" s="156"/>
      <c r="H5" s="158"/>
      <c r="I5" s="13"/>
      <c r="J5" s="129"/>
      <c r="N5" s="1"/>
    </row>
    <row r="6" spans="1:17">
      <c r="A6" s="159"/>
      <c r="B6" s="172"/>
      <c r="C6" s="174"/>
      <c r="D6" s="156"/>
      <c r="E6" s="156"/>
      <c r="F6" s="156"/>
      <c r="G6" s="156"/>
      <c r="H6" s="158"/>
      <c r="I6" s="124"/>
      <c r="J6" s="130"/>
      <c r="N6" s="4"/>
      <c r="O6" s="4"/>
      <c r="P6" s="4"/>
      <c r="Q6" s="4"/>
    </row>
    <row r="7" spans="1:17">
      <c r="A7" s="159"/>
      <c r="B7" s="172"/>
      <c r="C7" s="174"/>
      <c r="D7" s="156"/>
      <c r="E7" s="156"/>
      <c r="F7" s="156"/>
      <c r="G7" s="156"/>
      <c r="H7" s="158"/>
      <c r="I7" s="125"/>
      <c r="J7" s="131"/>
      <c r="N7" s="4"/>
      <c r="O7" s="4"/>
      <c r="P7" s="9"/>
      <c r="Q7" s="9"/>
    </row>
    <row r="8" spans="1:17">
      <c r="A8" s="23"/>
      <c r="B8" s="24"/>
      <c r="C8" s="25"/>
      <c r="D8" s="26"/>
      <c r="E8" s="26"/>
      <c r="F8" s="26"/>
      <c r="G8" s="26"/>
      <c r="H8" s="27"/>
      <c r="I8" s="125"/>
      <c r="J8" s="131"/>
      <c r="N8" s="4"/>
      <c r="O8" s="4"/>
      <c r="P8" s="9"/>
      <c r="Q8" s="9"/>
    </row>
    <row r="9" spans="1:17" ht="60">
      <c r="A9" s="159" t="s">
        <v>42</v>
      </c>
      <c r="B9" s="160" t="s">
        <v>0</v>
      </c>
      <c r="C9" s="162" t="s">
        <v>43</v>
      </c>
      <c r="D9" s="164" t="s">
        <v>44</v>
      </c>
      <c r="E9" s="164" t="s">
        <v>45</v>
      </c>
      <c r="F9" s="164" t="s">
        <v>46</v>
      </c>
      <c r="G9" s="166" t="s">
        <v>47</v>
      </c>
      <c r="H9" s="168" t="s">
        <v>48</v>
      </c>
      <c r="I9" s="126" t="s">
        <v>231</v>
      </c>
      <c r="J9" s="132" t="s">
        <v>232</v>
      </c>
      <c r="K9" s="87" t="s">
        <v>13</v>
      </c>
      <c r="L9" s="87" t="s">
        <v>12</v>
      </c>
      <c r="N9" s="4"/>
      <c r="O9" s="4"/>
      <c r="P9" s="9"/>
      <c r="Q9" s="9"/>
    </row>
    <row r="10" spans="1:17">
      <c r="A10" s="159"/>
      <c r="B10" s="160"/>
      <c r="C10" s="162"/>
      <c r="D10" s="164"/>
      <c r="E10" s="164"/>
      <c r="F10" s="164"/>
      <c r="G10" s="166"/>
      <c r="H10" s="168"/>
      <c r="L10" s="4" t="str">
        <f>IF(K10="","","Natural Gas and Petroleum Systems")</f>
        <v/>
      </c>
      <c r="N10" s="4"/>
      <c r="O10" s="4"/>
      <c r="P10" s="9"/>
      <c r="Q10" s="9"/>
    </row>
    <row r="11" spans="1:17">
      <c r="A11" s="159"/>
      <c r="B11" s="160"/>
      <c r="C11" s="162"/>
      <c r="D11" s="164"/>
      <c r="E11" s="164"/>
      <c r="F11" s="164"/>
      <c r="G11" s="166"/>
      <c r="H11" s="168"/>
      <c r="L11" s="4" t="str">
        <f t="shared" ref="L11:L74" si="0">IF(K11="","","Natural Gas and Petroleum Systems")</f>
        <v/>
      </c>
      <c r="N11" s="4"/>
      <c r="O11" s="4"/>
      <c r="P11" s="9"/>
      <c r="Q11" s="9"/>
    </row>
    <row r="12" spans="1:17">
      <c r="A12" s="189"/>
      <c r="B12" s="161"/>
      <c r="C12" s="163"/>
      <c r="D12" s="165"/>
      <c r="E12" s="165"/>
      <c r="F12" s="165"/>
      <c r="G12" s="167"/>
      <c r="H12" s="169"/>
      <c r="I12" s="126"/>
      <c r="J12" s="133"/>
      <c r="L12" s="4" t="str">
        <f t="shared" si="0"/>
        <v/>
      </c>
      <c r="N12" s="4"/>
      <c r="O12" s="4"/>
      <c r="P12" s="9"/>
      <c r="Q12" s="9"/>
    </row>
    <row r="13" spans="1:17">
      <c r="A13" s="28" t="s">
        <v>49</v>
      </c>
      <c r="B13" s="29"/>
      <c r="C13" s="30" t="s">
        <v>50</v>
      </c>
      <c r="D13" s="31" t="s">
        <v>51</v>
      </c>
      <c r="E13" s="31" t="s">
        <v>51</v>
      </c>
      <c r="F13" s="31" t="s">
        <v>51</v>
      </c>
      <c r="G13" s="31" t="s">
        <v>51</v>
      </c>
      <c r="H13" s="32" t="s">
        <v>51</v>
      </c>
      <c r="I13" s="127" t="str">
        <f t="shared" ref="I13" si="1">IFERROR(IF(K13="","",IF(F13="–",0,F13)+IF(G13="–",0,G13)),"")</f>
        <v/>
      </c>
      <c r="J13" s="133" t="str">
        <f>IF(I13="","",IF(G13="–",0,G13)-IF(H13="–",0,))</f>
        <v/>
      </c>
      <c r="L13" s="4" t="str">
        <f t="shared" si="0"/>
        <v/>
      </c>
    </row>
    <row r="14" spans="1:17">
      <c r="A14" s="33" t="s">
        <v>52</v>
      </c>
      <c r="B14" s="34">
        <v>2013</v>
      </c>
      <c r="C14" s="35" t="s">
        <v>53</v>
      </c>
      <c r="D14" s="36">
        <v>187945</v>
      </c>
      <c r="E14" s="36">
        <v>1123449</v>
      </c>
      <c r="F14" s="36">
        <v>1112705</v>
      </c>
      <c r="G14" s="36">
        <v>198689</v>
      </c>
      <c r="H14" s="37">
        <v>65468</v>
      </c>
      <c r="I14" s="127" t="str">
        <f t="shared" ref="I14:I77" si="2">IFERROR(IF(K14="","",IF(F14="–",0,F14)+IF(G14="–",0,G14)),"")</f>
        <v/>
      </c>
      <c r="J14" s="133" t="str">
        <f t="shared" ref="J14:J77" si="3">IF(I14="","",IF(G14="–",0,G14)-IF(H14="–",0,))</f>
        <v/>
      </c>
      <c r="L14" s="4" t="str">
        <f t="shared" si="0"/>
        <v/>
      </c>
      <c r="N14" s="1"/>
    </row>
    <row r="15" spans="1:17">
      <c r="A15" s="38" t="s">
        <v>54</v>
      </c>
      <c r="B15" s="34">
        <v>2014</v>
      </c>
      <c r="C15" s="39" t="s">
        <v>55</v>
      </c>
      <c r="D15" s="36">
        <v>215569</v>
      </c>
      <c r="E15" s="36">
        <v>1099480</v>
      </c>
      <c r="F15" s="36">
        <v>1135277</v>
      </c>
      <c r="G15" s="36">
        <v>179771</v>
      </c>
      <c r="H15" s="37">
        <v>79418</v>
      </c>
      <c r="I15" s="127" t="str">
        <f t="shared" si="2"/>
        <v/>
      </c>
      <c r="J15" s="133" t="str">
        <f t="shared" si="3"/>
        <v/>
      </c>
      <c r="L15" s="4" t="str">
        <f t="shared" si="0"/>
        <v/>
      </c>
      <c r="N15" s="4"/>
      <c r="O15" s="4"/>
      <c r="P15" s="4"/>
    </row>
    <row r="16" spans="1:17">
      <c r="A16" s="38"/>
      <c r="B16" s="34"/>
      <c r="C16" s="39"/>
      <c r="D16" s="40"/>
      <c r="E16" s="40"/>
      <c r="F16" s="40"/>
      <c r="G16" s="40"/>
      <c r="H16" s="41"/>
      <c r="I16" s="127" t="str">
        <f t="shared" si="2"/>
        <v/>
      </c>
      <c r="J16" s="133" t="str">
        <f t="shared" si="3"/>
        <v/>
      </c>
      <c r="L16" s="4" t="str">
        <f t="shared" si="0"/>
        <v/>
      </c>
      <c r="N16" s="4"/>
      <c r="O16" s="9"/>
      <c r="P16" s="9"/>
    </row>
    <row r="17" spans="1:17">
      <c r="A17" s="33" t="s">
        <v>56</v>
      </c>
      <c r="B17" s="34">
        <v>2013</v>
      </c>
      <c r="C17" s="35" t="s">
        <v>53</v>
      </c>
      <c r="D17" s="36">
        <v>1134094</v>
      </c>
      <c r="E17" s="36" t="s">
        <v>57</v>
      </c>
      <c r="F17" s="36">
        <v>1097684</v>
      </c>
      <c r="G17" s="36">
        <v>36410</v>
      </c>
      <c r="H17" s="37" t="s">
        <v>57</v>
      </c>
      <c r="I17" s="127" t="str">
        <f t="shared" si="2"/>
        <v/>
      </c>
      <c r="J17" s="133" t="str">
        <f t="shared" si="3"/>
        <v/>
      </c>
      <c r="L17" s="4" t="str">
        <f t="shared" si="0"/>
        <v/>
      </c>
      <c r="N17" s="4"/>
      <c r="O17" s="9"/>
      <c r="P17" s="9"/>
      <c r="Q17" s="4"/>
    </row>
    <row r="18" spans="1:17">
      <c r="A18" s="38" t="s">
        <v>58</v>
      </c>
      <c r="B18" s="34">
        <v>2014</v>
      </c>
      <c r="C18" s="42"/>
      <c r="D18" s="36">
        <v>1153684</v>
      </c>
      <c r="E18" s="36" t="s">
        <v>57</v>
      </c>
      <c r="F18" s="36">
        <v>1118385</v>
      </c>
      <c r="G18" s="36">
        <v>35299</v>
      </c>
      <c r="H18" s="37" t="s">
        <v>57</v>
      </c>
      <c r="I18" s="127" t="str">
        <f t="shared" si="2"/>
        <v/>
      </c>
      <c r="J18" s="133" t="str">
        <f t="shared" si="3"/>
        <v/>
      </c>
      <c r="L18" s="4" t="str">
        <f t="shared" si="0"/>
        <v/>
      </c>
      <c r="N18" s="4"/>
      <c r="O18" s="9"/>
      <c r="P18" s="9"/>
      <c r="Q18" s="4"/>
    </row>
    <row r="19" spans="1:17">
      <c r="A19" s="38"/>
      <c r="B19" s="29"/>
      <c r="C19" s="42"/>
      <c r="D19" s="40"/>
      <c r="E19" s="40"/>
      <c r="F19" s="40"/>
      <c r="G19" s="40"/>
      <c r="H19" s="41"/>
      <c r="I19" s="127" t="str">
        <f t="shared" si="2"/>
        <v/>
      </c>
      <c r="J19" s="133" t="str">
        <f t="shared" si="3"/>
        <v/>
      </c>
      <c r="L19" s="4" t="str">
        <f t="shared" si="0"/>
        <v/>
      </c>
      <c r="N19" s="4"/>
      <c r="O19" s="9"/>
      <c r="P19" s="9"/>
      <c r="Q19" s="4"/>
    </row>
    <row r="20" spans="1:17">
      <c r="A20" s="43" t="s">
        <v>59</v>
      </c>
      <c r="B20" s="29">
        <v>2013</v>
      </c>
      <c r="C20" s="44" t="s">
        <v>60</v>
      </c>
      <c r="D20" s="45">
        <v>5</v>
      </c>
      <c r="E20" s="45" t="s">
        <v>57</v>
      </c>
      <c r="F20" s="45" t="s">
        <v>57</v>
      </c>
      <c r="G20" s="45">
        <v>5</v>
      </c>
      <c r="H20" s="46" t="s">
        <v>57</v>
      </c>
      <c r="I20" s="127" t="str">
        <f t="shared" si="2"/>
        <v/>
      </c>
      <c r="J20" s="133" t="str">
        <f t="shared" si="3"/>
        <v/>
      </c>
      <c r="L20" s="4" t="str">
        <f t="shared" si="0"/>
        <v/>
      </c>
    </row>
    <row r="21" spans="1:17">
      <c r="A21" s="47" t="s">
        <v>61</v>
      </c>
      <c r="B21" s="29">
        <v>2014</v>
      </c>
      <c r="C21" s="44" t="s">
        <v>62</v>
      </c>
      <c r="D21" s="45">
        <v>7</v>
      </c>
      <c r="E21" s="45" t="s">
        <v>57</v>
      </c>
      <c r="F21" s="45" t="s">
        <v>57</v>
      </c>
      <c r="G21" s="45">
        <v>7</v>
      </c>
      <c r="H21" s="46" t="s">
        <v>57</v>
      </c>
      <c r="I21" s="127" t="str">
        <f t="shared" si="2"/>
        <v/>
      </c>
      <c r="J21" s="133" t="str">
        <f t="shared" si="3"/>
        <v/>
      </c>
      <c r="L21" s="4" t="str">
        <f t="shared" si="0"/>
        <v/>
      </c>
    </row>
    <row r="22" spans="1:17">
      <c r="A22" s="43" t="s">
        <v>55</v>
      </c>
      <c r="B22" s="29">
        <v>2013</v>
      </c>
      <c r="C22" s="44" t="s">
        <v>53</v>
      </c>
      <c r="D22" s="45">
        <v>111</v>
      </c>
      <c r="E22" s="45" t="s">
        <v>57</v>
      </c>
      <c r="F22" s="45" t="s">
        <v>57</v>
      </c>
      <c r="G22" s="45">
        <v>111</v>
      </c>
      <c r="H22" s="46" t="s">
        <v>57</v>
      </c>
      <c r="I22" s="127" t="str">
        <f t="shared" si="2"/>
        <v/>
      </c>
      <c r="J22" s="133" t="str">
        <f t="shared" si="3"/>
        <v/>
      </c>
      <c r="L22" s="4" t="str">
        <f t="shared" si="0"/>
        <v/>
      </c>
    </row>
    <row r="23" spans="1:17">
      <c r="A23" s="43" t="s">
        <v>55</v>
      </c>
      <c r="B23" s="29">
        <v>2014</v>
      </c>
      <c r="C23" s="48" t="s">
        <v>55</v>
      </c>
      <c r="D23" s="45">
        <v>180</v>
      </c>
      <c r="E23" s="45" t="s">
        <v>57</v>
      </c>
      <c r="F23" s="45" t="s">
        <v>57</v>
      </c>
      <c r="G23" s="45">
        <v>180</v>
      </c>
      <c r="H23" s="46" t="s">
        <v>57</v>
      </c>
      <c r="I23" s="127">
        <f t="shared" si="2"/>
        <v>180</v>
      </c>
      <c r="J23" s="133">
        <f t="shared" si="3"/>
        <v>180</v>
      </c>
      <c r="K23" s="4" t="s">
        <v>17</v>
      </c>
      <c r="L23" s="4" t="str">
        <f t="shared" si="0"/>
        <v>Natural Gas and Petroleum Systems</v>
      </c>
    </row>
    <row r="24" spans="1:17">
      <c r="A24" s="43" t="s">
        <v>63</v>
      </c>
      <c r="B24" s="29">
        <v>2013</v>
      </c>
      <c r="C24" s="44" t="s">
        <v>60</v>
      </c>
      <c r="D24" s="45" t="s">
        <v>57</v>
      </c>
      <c r="E24" s="45" t="s">
        <v>57</v>
      </c>
      <c r="F24" s="45" t="s">
        <v>57</v>
      </c>
      <c r="G24" s="45" t="s">
        <v>57</v>
      </c>
      <c r="H24" s="46" t="s">
        <v>57</v>
      </c>
      <c r="I24" s="127" t="str">
        <f t="shared" si="2"/>
        <v/>
      </c>
      <c r="J24" s="133" t="str">
        <f t="shared" si="3"/>
        <v/>
      </c>
      <c r="L24" s="4" t="str">
        <f t="shared" si="0"/>
        <v/>
      </c>
    </row>
    <row r="25" spans="1:17">
      <c r="A25" s="49" t="s">
        <v>64</v>
      </c>
      <c r="B25" s="29">
        <v>2014</v>
      </c>
      <c r="C25" s="44" t="s">
        <v>62</v>
      </c>
      <c r="D25" s="45" t="s">
        <v>57</v>
      </c>
      <c r="E25" s="45" t="s">
        <v>57</v>
      </c>
      <c r="F25" s="45" t="s">
        <v>57</v>
      </c>
      <c r="G25" s="45" t="s">
        <v>57</v>
      </c>
      <c r="H25" s="46" t="s">
        <v>57</v>
      </c>
      <c r="I25" s="127" t="str">
        <f t="shared" si="2"/>
        <v/>
      </c>
      <c r="J25" s="133" t="str">
        <f t="shared" si="3"/>
        <v/>
      </c>
      <c r="L25" s="4" t="str">
        <f t="shared" si="0"/>
        <v/>
      </c>
    </row>
    <row r="26" spans="1:17">
      <c r="A26" s="23" t="s">
        <v>55</v>
      </c>
      <c r="B26" s="29">
        <v>2013</v>
      </c>
      <c r="C26" s="44" t="s">
        <v>53</v>
      </c>
      <c r="D26" s="45" t="s">
        <v>57</v>
      </c>
      <c r="E26" s="45" t="s">
        <v>57</v>
      </c>
      <c r="F26" s="45" t="s">
        <v>57</v>
      </c>
      <c r="G26" s="45" t="s">
        <v>57</v>
      </c>
      <c r="H26" s="46" t="s">
        <v>57</v>
      </c>
      <c r="I26" s="127" t="str">
        <f t="shared" si="2"/>
        <v/>
      </c>
      <c r="J26" s="133" t="str">
        <f t="shared" si="3"/>
        <v/>
      </c>
      <c r="L26" s="4" t="str">
        <f t="shared" si="0"/>
        <v/>
      </c>
    </row>
    <row r="27" spans="1:17">
      <c r="A27" s="23" t="s">
        <v>55</v>
      </c>
      <c r="B27" s="29">
        <v>2014</v>
      </c>
      <c r="C27" s="50" t="s">
        <v>55</v>
      </c>
      <c r="D27" s="45" t="s">
        <v>57</v>
      </c>
      <c r="E27" s="45" t="s">
        <v>57</v>
      </c>
      <c r="F27" s="45" t="s">
        <v>57</v>
      </c>
      <c r="G27" s="45" t="s">
        <v>57</v>
      </c>
      <c r="H27" s="46" t="s">
        <v>57</v>
      </c>
      <c r="I27" s="127" t="str">
        <f t="shared" si="2"/>
        <v/>
      </c>
      <c r="J27" s="133" t="str">
        <f t="shared" si="3"/>
        <v/>
      </c>
      <c r="L27" s="4" t="str">
        <f t="shared" si="0"/>
        <v/>
      </c>
    </row>
    <row r="28" spans="1:17">
      <c r="A28" s="43" t="s">
        <v>65</v>
      </c>
      <c r="B28" s="29">
        <v>2013</v>
      </c>
      <c r="C28" s="44" t="s">
        <v>60</v>
      </c>
      <c r="D28" s="45">
        <v>6</v>
      </c>
      <c r="E28" s="45" t="s">
        <v>57</v>
      </c>
      <c r="F28" s="45" t="s">
        <v>57</v>
      </c>
      <c r="G28" s="45">
        <v>6</v>
      </c>
      <c r="H28" s="46" t="s">
        <v>57</v>
      </c>
      <c r="I28" s="127" t="str">
        <f t="shared" si="2"/>
        <v/>
      </c>
      <c r="J28" s="133" t="str">
        <f t="shared" si="3"/>
        <v/>
      </c>
      <c r="L28" s="4" t="str">
        <f t="shared" si="0"/>
        <v/>
      </c>
    </row>
    <row r="29" spans="1:17">
      <c r="A29" s="47" t="s">
        <v>66</v>
      </c>
      <c r="B29" s="29">
        <v>2014</v>
      </c>
      <c r="C29" s="44" t="s">
        <v>62</v>
      </c>
      <c r="D29" s="45">
        <v>2</v>
      </c>
      <c r="E29" s="45" t="s">
        <v>57</v>
      </c>
      <c r="F29" s="45" t="s">
        <v>57</v>
      </c>
      <c r="G29" s="45">
        <v>2</v>
      </c>
      <c r="H29" s="46" t="s">
        <v>57</v>
      </c>
      <c r="I29" s="127" t="str">
        <f t="shared" si="2"/>
        <v/>
      </c>
      <c r="J29" s="133" t="str">
        <f t="shared" si="3"/>
        <v/>
      </c>
      <c r="L29" s="4" t="str">
        <f t="shared" si="0"/>
        <v/>
      </c>
    </row>
    <row r="30" spans="1:17">
      <c r="A30" s="43" t="s">
        <v>55</v>
      </c>
      <c r="B30" s="29">
        <v>2013</v>
      </c>
      <c r="C30" s="44" t="s">
        <v>53</v>
      </c>
      <c r="D30" s="45">
        <v>65</v>
      </c>
      <c r="E30" s="45" t="s">
        <v>57</v>
      </c>
      <c r="F30" s="45" t="s">
        <v>57</v>
      </c>
      <c r="G30" s="45">
        <v>65</v>
      </c>
      <c r="H30" s="46" t="s">
        <v>57</v>
      </c>
      <c r="I30" s="127" t="str">
        <f t="shared" si="2"/>
        <v/>
      </c>
      <c r="J30" s="133" t="str">
        <f t="shared" si="3"/>
        <v/>
      </c>
      <c r="L30" s="4" t="str">
        <f t="shared" si="0"/>
        <v/>
      </c>
    </row>
    <row r="31" spans="1:17">
      <c r="A31" s="43" t="s">
        <v>55</v>
      </c>
      <c r="B31" s="29">
        <v>2014</v>
      </c>
      <c r="C31" s="48" t="s">
        <v>55</v>
      </c>
      <c r="D31" s="45">
        <v>16</v>
      </c>
      <c r="E31" s="45" t="s">
        <v>57</v>
      </c>
      <c r="F31" s="45" t="s">
        <v>57</v>
      </c>
      <c r="G31" s="45">
        <v>16</v>
      </c>
      <c r="H31" s="46" t="s">
        <v>57</v>
      </c>
      <c r="I31" s="127">
        <f t="shared" si="2"/>
        <v>16</v>
      </c>
      <c r="J31" s="133">
        <f t="shared" si="3"/>
        <v>16</v>
      </c>
      <c r="K31" s="4" t="s">
        <v>17</v>
      </c>
      <c r="L31" s="4" t="str">
        <f t="shared" si="0"/>
        <v>Natural Gas and Petroleum Systems</v>
      </c>
    </row>
    <row r="32" spans="1:17">
      <c r="A32" s="43" t="s">
        <v>67</v>
      </c>
      <c r="B32" s="29">
        <v>2013</v>
      </c>
      <c r="C32" s="44" t="s">
        <v>60</v>
      </c>
      <c r="D32" s="45">
        <v>24302</v>
      </c>
      <c r="E32" s="45" t="s">
        <v>57</v>
      </c>
      <c r="F32" s="45">
        <v>24302</v>
      </c>
      <c r="G32" s="45" t="s">
        <v>57</v>
      </c>
      <c r="H32" s="46" t="s">
        <v>57</v>
      </c>
      <c r="I32" s="127" t="str">
        <f t="shared" si="2"/>
        <v/>
      </c>
      <c r="J32" s="133" t="str">
        <f t="shared" si="3"/>
        <v/>
      </c>
      <c r="L32" s="4" t="str">
        <f t="shared" si="0"/>
        <v/>
      </c>
    </row>
    <row r="33" spans="1:12">
      <c r="A33" s="47" t="s">
        <v>68</v>
      </c>
      <c r="B33" s="29">
        <v>2014</v>
      </c>
      <c r="C33" s="44" t="s">
        <v>62</v>
      </c>
      <c r="D33" s="45">
        <v>24196</v>
      </c>
      <c r="E33" s="45" t="s">
        <v>57</v>
      </c>
      <c r="F33" s="45">
        <v>24196</v>
      </c>
      <c r="G33" s="45" t="s">
        <v>57</v>
      </c>
      <c r="H33" s="46" t="s">
        <v>57</v>
      </c>
      <c r="I33" s="127" t="str">
        <f t="shared" si="2"/>
        <v/>
      </c>
      <c r="J33" s="133" t="str">
        <f t="shared" si="3"/>
        <v/>
      </c>
      <c r="L33" s="4" t="str">
        <f t="shared" si="0"/>
        <v/>
      </c>
    </row>
    <row r="34" spans="1:12">
      <c r="A34" s="43" t="s">
        <v>55</v>
      </c>
      <c r="B34" s="29">
        <v>2013</v>
      </c>
      <c r="C34" s="44" t="s">
        <v>53</v>
      </c>
      <c r="D34" s="45">
        <v>1032778</v>
      </c>
      <c r="E34" s="45" t="s">
        <v>57</v>
      </c>
      <c r="F34" s="45">
        <v>1032778</v>
      </c>
      <c r="G34" s="45" t="s">
        <v>57</v>
      </c>
      <c r="H34" s="46" t="s">
        <v>57</v>
      </c>
      <c r="I34" s="127" t="str">
        <f t="shared" si="2"/>
        <v/>
      </c>
      <c r="J34" s="133" t="str">
        <f t="shared" si="3"/>
        <v/>
      </c>
      <c r="L34" s="4" t="str">
        <f t="shared" si="0"/>
        <v/>
      </c>
    </row>
    <row r="35" spans="1:12">
      <c r="A35" s="43" t="s">
        <v>55</v>
      </c>
      <c r="B35" s="29">
        <v>2014</v>
      </c>
      <c r="C35" s="48" t="s">
        <v>55</v>
      </c>
      <c r="D35" s="45">
        <v>1028257</v>
      </c>
      <c r="E35" s="45" t="s">
        <v>57</v>
      </c>
      <c r="F35" s="45">
        <v>1028257</v>
      </c>
      <c r="G35" s="45" t="s">
        <v>57</v>
      </c>
      <c r="H35" s="46" t="s">
        <v>57</v>
      </c>
      <c r="I35" s="127">
        <f t="shared" si="2"/>
        <v>1028257</v>
      </c>
      <c r="J35" s="133">
        <f t="shared" si="3"/>
        <v>0</v>
      </c>
      <c r="K35" s="4" t="s">
        <v>16</v>
      </c>
      <c r="L35" s="4" t="str">
        <f t="shared" si="0"/>
        <v>Natural Gas and Petroleum Systems</v>
      </c>
    </row>
    <row r="36" spans="1:12">
      <c r="A36" s="43" t="s">
        <v>69</v>
      </c>
      <c r="B36" s="29">
        <v>2013</v>
      </c>
      <c r="C36" s="44" t="s">
        <v>70</v>
      </c>
      <c r="D36" s="45">
        <v>1770</v>
      </c>
      <c r="E36" s="45" t="s">
        <v>57</v>
      </c>
      <c r="F36" s="45">
        <v>809</v>
      </c>
      <c r="G36" s="45">
        <v>961</v>
      </c>
      <c r="H36" s="46" t="s">
        <v>57</v>
      </c>
      <c r="I36" s="127" t="str">
        <f t="shared" si="2"/>
        <v/>
      </c>
      <c r="J36" s="133" t="str">
        <f t="shared" si="3"/>
        <v/>
      </c>
      <c r="L36" s="4" t="str">
        <f t="shared" si="0"/>
        <v/>
      </c>
    </row>
    <row r="37" spans="1:12">
      <c r="A37" s="47" t="s">
        <v>71</v>
      </c>
      <c r="B37" s="29">
        <v>2014</v>
      </c>
      <c r="C37" s="44" t="s">
        <v>72</v>
      </c>
      <c r="D37" s="45">
        <v>1736</v>
      </c>
      <c r="E37" s="45" t="s">
        <v>57</v>
      </c>
      <c r="F37" s="45">
        <v>769</v>
      </c>
      <c r="G37" s="45">
        <v>967</v>
      </c>
      <c r="H37" s="46" t="s">
        <v>57</v>
      </c>
      <c r="I37" s="127" t="str">
        <f t="shared" si="2"/>
        <v/>
      </c>
      <c r="J37" s="133" t="str">
        <f t="shared" si="3"/>
        <v/>
      </c>
      <c r="L37" s="4" t="str">
        <f t="shared" si="0"/>
        <v/>
      </c>
    </row>
    <row r="38" spans="1:12">
      <c r="A38" s="43" t="s">
        <v>55</v>
      </c>
      <c r="B38" s="29">
        <v>2013</v>
      </c>
      <c r="C38" s="44" t="s">
        <v>53</v>
      </c>
      <c r="D38" s="45">
        <v>64047</v>
      </c>
      <c r="E38" s="45" t="s">
        <v>57</v>
      </c>
      <c r="F38" s="45">
        <v>29269</v>
      </c>
      <c r="G38" s="45">
        <v>34779</v>
      </c>
      <c r="H38" s="46" t="s">
        <v>57</v>
      </c>
      <c r="I38" s="127" t="str">
        <f t="shared" si="2"/>
        <v/>
      </c>
      <c r="J38" s="133" t="str">
        <f t="shared" si="3"/>
        <v/>
      </c>
      <c r="L38" s="4" t="str">
        <f t="shared" si="0"/>
        <v/>
      </c>
    </row>
    <row r="39" spans="1:12">
      <c r="A39" s="43" t="s">
        <v>55</v>
      </c>
      <c r="B39" s="29">
        <v>2014</v>
      </c>
      <c r="C39" s="48" t="s">
        <v>55</v>
      </c>
      <c r="D39" s="45">
        <v>62963</v>
      </c>
      <c r="E39" s="45" t="s">
        <v>57</v>
      </c>
      <c r="F39" s="45">
        <v>27860</v>
      </c>
      <c r="G39" s="45">
        <v>35102</v>
      </c>
      <c r="H39" s="46" t="s">
        <v>57</v>
      </c>
      <c r="I39" s="127">
        <f t="shared" si="2"/>
        <v>62962</v>
      </c>
      <c r="J39" s="133">
        <f t="shared" si="3"/>
        <v>35102</v>
      </c>
      <c r="K39" s="4" t="s">
        <v>15</v>
      </c>
      <c r="L39" s="4" t="str">
        <f t="shared" si="0"/>
        <v>Natural Gas and Petroleum Systems</v>
      </c>
    </row>
    <row r="40" spans="1:12">
      <c r="A40" s="43" t="s">
        <v>73</v>
      </c>
      <c r="B40" s="29">
        <v>2013</v>
      </c>
      <c r="C40" s="44" t="s">
        <v>70</v>
      </c>
      <c r="D40" s="45" t="s">
        <v>57</v>
      </c>
      <c r="E40" s="45" t="s">
        <v>57</v>
      </c>
      <c r="F40" s="45" t="s">
        <v>57</v>
      </c>
      <c r="G40" s="45" t="s">
        <v>57</v>
      </c>
      <c r="H40" s="46" t="s">
        <v>57</v>
      </c>
      <c r="I40" s="127" t="str">
        <f t="shared" si="2"/>
        <v/>
      </c>
      <c r="J40" s="133" t="str">
        <f t="shared" si="3"/>
        <v/>
      </c>
      <c r="L40" s="4" t="str">
        <f t="shared" si="0"/>
        <v/>
      </c>
    </row>
    <row r="41" spans="1:12">
      <c r="A41" s="47" t="s">
        <v>74</v>
      </c>
      <c r="B41" s="29">
        <v>2014</v>
      </c>
      <c r="C41" s="44" t="s">
        <v>72</v>
      </c>
      <c r="D41" s="45" t="s">
        <v>57</v>
      </c>
      <c r="E41" s="45" t="s">
        <v>57</v>
      </c>
      <c r="F41" s="45" t="s">
        <v>57</v>
      </c>
      <c r="G41" s="45" t="s">
        <v>57</v>
      </c>
      <c r="H41" s="46" t="s">
        <v>57</v>
      </c>
      <c r="I41" s="127" t="str">
        <f t="shared" si="2"/>
        <v/>
      </c>
      <c r="J41" s="133" t="str">
        <f t="shared" si="3"/>
        <v/>
      </c>
      <c r="L41" s="4" t="str">
        <f t="shared" si="0"/>
        <v/>
      </c>
    </row>
    <row r="42" spans="1:12">
      <c r="A42" s="43" t="s">
        <v>55</v>
      </c>
      <c r="B42" s="29">
        <v>2013</v>
      </c>
      <c r="C42" s="44" t="s">
        <v>53</v>
      </c>
      <c r="D42" s="45" t="s">
        <v>57</v>
      </c>
      <c r="E42" s="45" t="s">
        <v>57</v>
      </c>
      <c r="F42" s="45" t="s">
        <v>57</v>
      </c>
      <c r="G42" s="45" t="s">
        <v>57</v>
      </c>
      <c r="H42" s="46" t="s">
        <v>57</v>
      </c>
      <c r="I42" s="127" t="str">
        <f t="shared" si="2"/>
        <v/>
      </c>
      <c r="J42" s="133" t="str">
        <f t="shared" si="3"/>
        <v/>
      </c>
      <c r="L42" s="4" t="str">
        <f t="shared" si="0"/>
        <v/>
      </c>
    </row>
    <row r="43" spans="1:12">
      <c r="A43" s="43" t="s">
        <v>55</v>
      </c>
      <c r="B43" s="29">
        <v>2014</v>
      </c>
      <c r="C43" s="48" t="s">
        <v>55</v>
      </c>
      <c r="D43" s="45" t="s">
        <v>57</v>
      </c>
      <c r="E43" s="45" t="s">
        <v>57</v>
      </c>
      <c r="F43" s="45" t="s">
        <v>57</v>
      </c>
      <c r="G43" s="45" t="s">
        <v>57</v>
      </c>
      <c r="H43" s="46" t="s">
        <v>57</v>
      </c>
      <c r="I43" s="127" t="str">
        <f t="shared" si="2"/>
        <v/>
      </c>
      <c r="J43" s="133" t="str">
        <f t="shared" si="3"/>
        <v/>
      </c>
      <c r="L43" s="4" t="str">
        <f t="shared" si="0"/>
        <v/>
      </c>
    </row>
    <row r="44" spans="1:12">
      <c r="A44" s="43" t="s">
        <v>75</v>
      </c>
      <c r="B44" s="29">
        <v>2013</v>
      </c>
      <c r="C44" s="44" t="s">
        <v>76</v>
      </c>
      <c r="D44" s="45" t="s">
        <v>57</v>
      </c>
      <c r="E44" s="45" t="s">
        <v>57</v>
      </c>
      <c r="F44" s="45" t="s">
        <v>57</v>
      </c>
      <c r="G44" s="45" t="s">
        <v>57</v>
      </c>
      <c r="H44" s="46" t="s">
        <v>57</v>
      </c>
      <c r="I44" s="127" t="str">
        <f t="shared" si="2"/>
        <v/>
      </c>
      <c r="J44" s="133" t="str">
        <f t="shared" si="3"/>
        <v/>
      </c>
      <c r="L44" s="4" t="str">
        <f t="shared" si="0"/>
        <v/>
      </c>
    </row>
    <row r="45" spans="1:12">
      <c r="A45" s="47" t="s">
        <v>77</v>
      </c>
      <c r="B45" s="29">
        <v>2014</v>
      </c>
      <c r="C45" s="44" t="s">
        <v>78</v>
      </c>
      <c r="D45" s="45" t="s">
        <v>57</v>
      </c>
      <c r="E45" s="45" t="s">
        <v>57</v>
      </c>
      <c r="F45" s="45" t="s">
        <v>57</v>
      </c>
      <c r="G45" s="45" t="s">
        <v>57</v>
      </c>
      <c r="H45" s="46" t="s">
        <v>57</v>
      </c>
      <c r="I45" s="127" t="str">
        <f t="shared" si="2"/>
        <v/>
      </c>
      <c r="J45" s="133" t="str">
        <f t="shared" si="3"/>
        <v/>
      </c>
      <c r="L45" s="4" t="str">
        <f t="shared" si="0"/>
        <v/>
      </c>
    </row>
    <row r="46" spans="1:12">
      <c r="A46" s="43" t="s">
        <v>55</v>
      </c>
      <c r="B46" s="29">
        <v>2013</v>
      </c>
      <c r="C46" s="44" t="s">
        <v>53</v>
      </c>
      <c r="D46" s="45" t="s">
        <v>57</v>
      </c>
      <c r="E46" s="45" t="s">
        <v>57</v>
      </c>
      <c r="F46" s="45" t="s">
        <v>57</v>
      </c>
      <c r="G46" s="45" t="s">
        <v>57</v>
      </c>
      <c r="H46" s="46" t="s">
        <v>57</v>
      </c>
      <c r="I46" s="127" t="str">
        <f t="shared" si="2"/>
        <v/>
      </c>
      <c r="J46" s="133" t="str">
        <f t="shared" si="3"/>
        <v/>
      </c>
      <c r="L46" s="4" t="str">
        <f t="shared" si="0"/>
        <v/>
      </c>
    </row>
    <row r="47" spans="1:12">
      <c r="A47" s="43" t="s">
        <v>55</v>
      </c>
      <c r="B47" s="29">
        <v>2014</v>
      </c>
      <c r="C47" s="48" t="s">
        <v>55</v>
      </c>
      <c r="D47" s="45" t="s">
        <v>57</v>
      </c>
      <c r="E47" s="45" t="s">
        <v>57</v>
      </c>
      <c r="F47" s="45" t="s">
        <v>57</v>
      </c>
      <c r="G47" s="45" t="s">
        <v>57</v>
      </c>
      <c r="H47" s="46" t="s">
        <v>57</v>
      </c>
      <c r="I47" s="127" t="str">
        <f t="shared" si="2"/>
        <v/>
      </c>
      <c r="J47" s="133" t="str">
        <f t="shared" si="3"/>
        <v/>
      </c>
      <c r="L47" s="4" t="str">
        <f t="shared" si="0"/>
        <v/>
      </c>
    </row>
    <row r="48" spans="1:12">
      <c r="A48" s="43" t="s">
        <v>79</v>
      </c>
      <c r="B48" s="29">
        <v>2013</v>
      </c>
      <c r="C48" s="44" t="s">
        <v>53</v>
      </c>
      <c r="D48" s="45" t="s">
        <v>57</v>
      </c>
      <c r="E48" s="45" t="s">
        <v>57</v>
      </c>
      <c r="F48" s="45" t="s">
        <v>57</v>
      </c>
      <c r="G48" s="45" t="s">
        <v>57</v>
      </c>
      <c r="H48" s="46" t="s">
        <v>57</v>
      </c>
      <c r="I48" s="127" t="str">
        <f t="shared" si="2"/>
        <v/>
      </c>
      <c r="J48" s="133" t="str">
        <f t="shared" si="3"/>
        <v/>
      </c>
      <c r="L48" s="4" t="str">
        <f t="shared" si="0"/>
        <v/>
      </c>
    </row>
    <row r="49" spans="1:12">
      <c r="A49" s="43" t="s">
        <v>80</v>
      </c>
      <c r="B49" s="29">
        <v>2014</v>
      </c>
      <c r="C49" s="48" t="s">
        <v>55</v>
      </c>
      <c r="D49" s="45" t="s">
        <v>57</v>
      </c>
      <c r="E49" s="45" t="s">
        <v>57</v>
      </c>
      <c r="F49" s="45" t="s">
        <v>57</v>
      </c>
      <c r="G49" s="45" t="s">
        <v>57</v>
      </c>
      <c r="H49" s="46" t="s">
        <v>57</v>
      </c>
      <c r="I49" s="127" t="str">
        <f t="shared" si="2"/>
        <v/>
      </c>
      <c r="J49" s="133" t="str">
        <f t="shared" si="3"/>
        <v/>
      </c>
      <c r="L49" s="4" t="str">
        <f t="shared" si="0"/>
        <v/>
      </c>
    </row>
    <row r="50" spans="1:12">
      <c r="A50" s="43"/>
      <c r="B50" s="29"/>
      <c r="C50" s="48"/>
      <c r="D50" s="45"/>
      <c r="E50" s="45"/>
      <c r="F50" s="45"/>
      <c r="G50" s="45"/>
      <c r="H50" s="46"/>
      <c r="I50" s="127" t="str">
        <f t="shared" si="2"/>
        <v/>
      </c>
      <c r="J50" s="133" t="str">
        <f t="shared" si="3"/>
        <v/>
      </c>
      <c r="L50" s="4" t="str">
        <f t="shared" si="0"/>
        <v/>
      </c>
    </row>
    <row r="51" spans="1:12">
      <c r="A51" s="43" t="s">
        <v>81</v>
      </c>
      <c r="B51" s="29">
        <v>2013</v>
      </c>
      <c r="C51" s="44" t="s">
        <v>53</v>
      </c>
      <c r="D51" s="45" t="s">
        <v>57</v>
      </c>
      <c r="E51" s="45" t="s">
        <v>57</v>
      </c>
      <c r="F51" s="45" t="s">
        <v>57</v>
      </c>
      <c r="G51" s="45" t="s">
        <v>57</v>
      </c>
      <c r="H51" s="46" t="s">
        <v>57</v>
      </c>
      <c r="I51" s="127" t="str">
        <f t="shared" si="2"/>
        <v/>
      </c>
      <c r="J51" s="133" t="str">
        <f t="shared" si="3"/>
        <v/>
      </c>
      <c r="L51" s="4" t="str">
        <f t="shared" si="0"/>
        <v/>
      </c>
    </row>
    <row r="52" spans="1:12">
      <c r="A52" s="47" t="s">
        <v>82</v>
      </c>
      <c r="B52" s="29">
        <v>2014</v>
      </c>
      <c r="C52" s="48" t="s">
        <v>55</v>
      </c>
      <c r="D52" s="45" t="s">
        <v>57</v>
      </c>
      <c r="E52" s="45" t="s">
        <v>57</v>
      </c>
      <c r="F52" s="45" t="s">
        <v>57</v>
      </c>
      <c r="G52" s="45" t="s">
        <v>57</v>
      </c>
      <c r="H52" s="46" t="s">
        <v>57</v>
      </c>
      <c r="I52" s="127" t="str">
        <f t="shared" si="2"/>
        <v/>
      </c>
      <c r="J52" s="133" t="str">
        <f t="shared" si="3"/>
        <v/>
      </c>
      <c r="L52" s="4" t="str">
        <f t="shared" si="0"/>
        <v/>
      </c>
    </row>
    <row r="53" spans="1:12">
      <c r="A53" s="43"/>
      <c r="B53" s="29"/>
      <c r="C53" s="48"/>
      <c r="D53" s="45"/>
      <c r="E53" s="45"/>
      <c r="F53" s="45"/>
      <c r="G53" s="45"/>
      <c r="H53" s="46"/>
      <c r="I53" s="127" t="str">
        <f t="shared" si="2"/>
        <v/>
      </c>
      <c r="J53" s="133" t="str">
        <f t="shared" si="3"/>
        <v/>
      </c>
      <c r="L53" s="4" t="str">
        <f t="shared" si="0"/>
        <v/>
      </c>
    </row>
    <row r="54" spans="1:12">
      <c r="A54" s="43" t="s">
        <v>83</v>
      </c>
      <c r="B54" s="29">
        <v>2013</v>
      </c>
      <c r="C54" s="44" t="s">
        <v>53</v>
      </c>
      <c r="D54" s="45" t="s">
        <v>57</v>
      </c>
      <c r="E54" s="45" t="s">
        <v>57</v>
      </c>
      <c r="F54" s="45" t="s">
        <v>57</v>
      </c>
      <c r="G54" s="45" t="s">
        <v>57</v>
      </c>
      <c r="H54" s="46" t="s">
        <v>57</v>
      </c>
      <c r="I54" s="127" t="str">
        <f t="shared" si="2"/>
        <v/>
      </c>
      <c r="J54" s="133" t="str">
        <f t="shared" si="3"/>
        <v/>
      </c>
      <c r="L54" s="4" t="str">
        <f t="shared" si="0"/>
        <v/>
      </c>
    </row>
    <row r="55" spans="1:12">
      <c r="A55" s="47" t="s">
        <v>84</v>
      </c>
      <c r="B55" s="29">
        <v>2014</v>
      </c>
      <c r="C55" s="48" t="s">
        <v>55</v>
      </c>
      <c r="D55" s="45" t="s">
        <v>57</v>
      </c>
      <c r="E55" s="45" t="s">
        <v>57</v>
      </c>
      <c r="F55" s="45" t="s">
        <v>57</v>
      </c>
      <c r="G55" s="45" t="s">
        <v>57</v>
      </c>
      <c r="H55" s="46" t="s">
        <v>57</v>
      </c>
      <c r="I55" s="127" t="str">
        <f t="shared" si="2"/>
        <v/>
      </c>
      <c r="J55" s="133" t="str">
        <f t="shared" si="3"/>
        <v/>
      </c>
      <c r="L55" s="4" t="str">
        <f t="shared" si="0"/>
        <v/>
      </c>
    </row>
    <row r="56" spans="1:12">
      <c r="A56" s="43"/>
      <c r="B56" s="29"/>
      <c r="C56" s="48"/>
      <c r="D56" s="45"/>
      <c r="E56" s="45"/>
      <c r="F56" s="45"/>
      <c r="G56" s="45"/>
      <c r="H56" s="46"/>
      <c r="I56" s="127" t="str">
        <f t="shared" si="2"/>
        <v/>
      </c>
      <c r="J56" s="133" t="str">
        <f t="shared" si="3"/>
        <v/>
      </c>
      <c r="L56" s="4" t="str">
        <f t="shared" si="0"/>
        <v/>
      </c>
    </row>
    <row r="57" spans="1:12">
      <c r="A57" s="43" t="s">
        <v>85</v>
      </c>
      <c r="B57" s="29">
        <v>2013</v>
      </c>
      <c r="C57" s="44" t="s">
        <v>53</v>
      </c>
      <c r="D57" s="45" t="s">
        <v>57</v>
      </c>
      <c r="E57" s="45" t="s">
        <v>57</v>
      </c>
      <c r="F57" s="45" t="s">
        <v>57</v>
      </c>
      <c r="G57" s="45" t="s">
        <v>57</v>
      </c>
      <c r="H57" s="46" t="s">
        <v>57</v>
      </c>
      <c r="I57" s="127" t="str">
        <f t="shared" si="2"/>
        <v/>
      </c>
      <c r="J57" s="133" t="str">
        <f t="shared" si="3"/>
        <v/>
      </c>
      <c r="L57" s="4" t="str">
        <f t="shared" si="0"/>
        <v/>
      </c>
    </row>
    <row r="58" spans="1:12">
      <c r="A58" s="43" t="s">
        <v>86</v>
      </c>
      <c r="B58" s="29">
        <v>2014</v>
      </c>
      <c r="C58" s="48" t="s">
        <v>55</v>
      </c>
      <c r="D58" s="45" t="s">
        <v>57</v>
      </c>
      <c r="E58" s="45" t="s">
        <v>57</v>
      </c>
      <c r="F58" s="45" t="s">
        <v>57</v>
      </c>
      <c r="G58" s="45" t="s">
        <v>57</v>
      </c>
      <c r="H58" s="46" t="s">
        <v>57</v>
      </c>
      <c r="I58" s="127" t="str">
        <f t="shared" si="2"/>
        <v/>
      </c>
      <c r="J58" s="133" t="str">
        <f t="shared" si="3"/>
        <v/>
      </c>
      <c r="L58" s="4" t="str">
        <f t="shared" si="0"/>
        <v/>
      </c>
    </row>
    <row r="59" spans="1:12">
      <c r="A59" s="47" t="s">
        <v>87</v>
      </c>
      <c r="B59" s="29"/>
      <c r="C59" s="48"/>
      <c r="D59" s="45"/>
      <c r="E59" s="45"/>
      <c r="F59" s="45"/>
      <c r="G59" s="45"/>
      <c r="H59" s="46"/>
      <c r="I59" s="127" t="str">
        <f t="shared" si="2"/>
        <v/>
      </c>
      <c r="J59" s="133" t="str">
        <f t="shared" si="3"/>
        <v/>
      </c>
      <c r="L59" s="4" t="str">
        <f t="shared" si="0"/>
        <v/>
      </c>
    </row>
    <row r="60" spans="1:12">
      <c r="A60" s="43"/>
      <c r="B60" s="29"/>
      <c r="C60" s="48"/>
      <c r="D60" s="45"/>
      <c r="E60" s="45"/>
      <c r="F60" s="45"/>
      <c r="G60" s="45"/>
      <c r="H60" s="46"/>
      <c r="I60" s="127" t="str">
        <f t="shared" si="2"/>
        <v/>
      </c>
      <c r="J60" s="133" t="str">
        <f t="shared" si="3"/>
        <v/>
      </c>
      <c r="L60" s="4" t="str">
        <f t="shared" si="0"/>
        <v/>
      </c>
    </row>
    <row r="61" spans="1:12">
      <c r="A61" s="43" t="s">
        <v>88</v>
      </c>
      <c r="B61" s="29">
        <v>2013</v>
      </c>
      <c r="C61" s="44" t="s">
        <v>53</v>
      </c>
      <c r="D61" s="45">
        <v>3115</v>
      </c>
      <c r="E61" s="45" t="s">
        <v>57</v>
      </c>
      <c r="F61" s="45">
        <v>3115</v>
      </c>
      <c r="G61" s="45" t="s">
        <v>57</v>
      </c>
      <c r="H61" s="46" t="s">
        <v>57</v>
      </c>
      <c r="I61" s="127" t="str">
        <f t="shared" si="2"/>
        <v/>
      </c>
      <c r="J61" s="133" t="str">
        <f t="shared" si="3"/>
        <v/>
      </c>
      <c r="L61" s="4" t="str">
        <f t="shared" si="0"/>
        <v/>
      </c>
    </row>
    <row r="62" spans="1:12">
      <c r="A62" s="47" t="s">
        <v>89</v>
      </c>
      <c r="B62" s="29">
        <v>2014</v>
      </c>
      <c r="C62" s="48" t="s">
        <v>55</v>
      </c>
      <c r="D62" s="45">
        <v>31154</v>
      </c>
      <c r="E62" s="45" t="s">
        <v>57</v>
      </c>
      <c r="F62" s="45">
        <v>31154</v>
      </c>
      <c r="G62" s="45" t="s">
        <v>57</v>
      </c>
      <c r="H62" s="46" t="s">
        <v>57</v>
      </c>
      <c r="I62" s="127" t="str">
        <f t="shared" si="2"/>
        <v/>
      </c>
      <c r="J62" s="133" t="str">
        <f t="shared" si="3"/>
        <v/>
      </c>
      <c r="L62" s="4" t="str">
        <f t="shared" si="0"/>
        <v/>
      </c>
    </row>
    <row r="63" spans="1:12">
      <c r="A63" s="54" t="s">
        <v>49</v>
      </c>
      <c r="B63" s="55"/>
      <c r="C63" s="56" t="s">
        <v>50</v>
      </c>
      <c r="D63" s="57" t="s">
        <v>51</v>
      </c>
      <c r="E63" s="57" t="s">
        <v>51</v>
      </c>
      <c r="F63" s="57" t="s">
        <v>51</v>
      </c>
      <c r="G63" s="57" t="s">
        <v>51</v>
      </c>
      <c r="H63" s="58" t="s">
        <v>51</v>
      </c>
      <c r="I63" s="127" t="str">
        <f t="shared" si="2"/>
        <v/>
      </c>
      <c r="J63" s="133" t="str">
        <f t="shared" si="3"/>
        <v/>
      </c>
      <c r="L63" s="4" t="str">
        <f t="shared" si="0"/>
        <v/>
      </c>
    </row>
    <row r="64" spans="1:12">
      <c r="A64" s="59" t="s">
        <v>90</v>
      </c>
      <c r="B64" s="60">
        <v>2013</v>
      </c>
      <c r="C64" s="61" t="s">
        <v>53</v>
      </c>
      <c r="D64" s="62" t="s">
        <v>57</v>
      </c>
      <c r="E64" s="62" t="s">
        <v>57</v>
      </c>
      <c r="F64" s="62" t="s">
        <v>57</v>
      </c>
      <c r="G64" s="62" t="s">
        <v>57</v>
      </c>
      <c r="H64" s="63" t="s">
        <v>57</v>
      </c>
      <c r="I64" s="127" t="str">
        <f t="shared" si="2"/>
        <v/>
      </c>
      <c r="J64" s="133" t="str">
        <f t="shared" si="3"/>
        <v/>
      </c>
      <c r="L64" s="4" t="str">
        <f t="shared" si="0"/>
        <v/>
      </c>
    </row>
    <row r="65" spans="1:12">
      <c r="A65" s="64" t="s">
        <v>91</v>
      </c>
      <c r="B65" s="60">
        <v>2014</v>
      </c>
      <c r="C65" s="65" t="s">
        <v>55</v>
      </c>
      <c r="D65" s="62" t="s">
        <v>57</v>
      </c>
      <c r="E65" s="62" t="s">
        <v>57</v>
      </c>
      <c r="F65" s="62" t="s">
        <v>57</v>
      </c>
      <c r="G65" s="62" t="s">
        <v>57</v>
      </c>
      <c r="H65" s="63" t="s">
        <v>57</v>
      </c>
      <c r="I65" s="127" t="str">
        <f t="shared" si="2"/>
        <v/>
      </c>
      <c r="J65" s="133" t="str">
        <f t="shared" si="3"/>
        <v/>
      </c>
      <c r="L65" s="4" t="str">
        <f t="shared" si="0"/>
        <v/>
      </c>
    </row>
    <row r="66" spans="1:12">
      <c r="A66" s="59"/>
      <c r="B66" s="60"/>
      <c r="C66" s="65"/>
      <c r="D66" s="62"/>
      <c r="E66" s="62"/>
      <c r="F66" s="62"/>
      <c r="G66" s="62"/>
      <c r="H66" s="63"/>
      <c r="I66" s="127" t="str">
        <f t="shared" si="2"/>
        <v/>
      </c>
      <c r="J66" s="133" t="str">
        <f t="shared" si="3"/>
        <v/>
      </c>
      <c r="L66" s="4" t="str">
        <f t="shared" si="0"/>
        <v/>
      </c>
    </row>
    <row r="67" spans="1:12">
      <c r="A67" s="59" t="s">
        <v>92</v>
      </c>
      <c r="B67" s="60">
        <v>2013</v>
      </c>
      <c r="C67" s="61" t="s">
        <v>53</v>
      </c>
      <c r="D67" s="62">
        <v>30915</v>
      </c>
      <c r="E67" s="62" t="s">
        <v>57</v>
      </c>
      <c r="F67" s="62">
        <v>29460</v>
      </c>
      <c r="G67" s="62">
        <v>1456</v>
      </c>
      <c r="H67" s="63" t="s">
        <v>57</v>
      </c>
      <c r="I67" s="127" t="str">
        <f t="shared" si="2"/>
        <v/>
      </c>
      <c r="J67" s="133" t="str">
        <f t="shared" si="3"/>
        <v/>
      </c>
      <c r="L67" s="4" t="str">
        <f t="shared" si="0"/>
        <v/>
      </c>
    </row>
    <row r="68" spans="1:12">
      <c r="A68" s="64" t="s">
        <v>93</v>
      </c>
      <c r="B68" s="60">
        <v>2014</v>
      </c>
      <c r="C68" s="65" t="s">
        <v>55</v>
      </c>
      <c r="D68" s="62">
        <v>27944</v>
      </c>
      <c r="E68" s="62" t="s">
        <v>57</v>
      </c>
      <c r="F68" s="62">
        <v>27944</v>
      </c>
      <c r="G68" s="62" t="s">
        <v>57</v>
      </c>
      <c r="H68" s="63" t="s">
        <v>57</v>
      </c>
      <c r="I68" s="127">
        <f t="shared" si="2"/>
        <v>27944</v>
      </c>
      <c r="J68" s="133">
        <f t="shared" si="3"/>
        <v>0</v>
      </c>
      <c r="K68" s="4" t="s">
        <v>20</v>
      </c>
      <c r="L68" s="4" t="str">
        <f t="shared" si="0"/>
        <v>Natural Gas and Petroleum Systems</v>
      </c>
    </row>
    <row r="69" spans="1:12">
      <c r="A69" s="59"/>
      <c r="B69" s="60"/>
      <c r="C69" s="65"/>
      <c r="D69" s="62"/>
      <c r="E69" s="62"/>
      <c r="F69" s="62"/>
      <c r="G69" s="62"/>
      <c r="H69" s="63"/>
      <c r="I69" s="127" t="str">
        <f t="shared" si="2"/>
        <v/>
      </c>
      <c r="J69" s="133" t="str">
        <f t="shared" si="3"/>
        <v/>
      </c>
      <c r="L69" s="4" t="str">
        <f t="shared" si="0"/>
        <v/>
      </c>
    </row>
    <row r="70" spans="1:12">
      <c r="A70" s="59" t="s">
        <v>94</v>
      </c>
      <c r="B70" s="60">
        <v>2013</v>
      </c>
      <c r="C70" s="61" t="s">
        <v>95</v>
      </c>
      <c r="D70" s="62">
        <v>3063</v>
      </c>
      <c r="E70" s="62" t="s">
        <v>57</v>
      </c>
      <c r="F70" s="62">
        <v>3063</v>
      </c>
      <c r="G70" s="62" t="s">
        <v>57</v>
      </c>
      <c r="H70" s="63" t="s">
        <v>57</v>
      </c>
      <c r="I70" s="127" t="str">
        <f t="shared" si="2"/>
        <v/>
      </c>
      <c r="J70" s="133" t="str">
        <f t="shared" si="3"/>
        <v/>
      </c>
      <c r="L70" s="4" t="str">
        <f t="shared" si="0"/>
        <v/>
      </c>
    </row>
    <row r="71" spans="1:12">
      <c r="A71" s="59" t="s">
        <v>96</v>
      </c>
      <c r="B71" s="60">
        <v>2014</v>
      </c>
      <c r="C71" s="61"/>
      <c r="D71" s="62">
        <v>3169</v>
      </c>
      <c r="E71" s="62" t="s">
        <v>57</v>
      </c>
      <c r="F71" s="62">
        <v>3169</v>
      </c>
      <c r="G71" s="62" t="s">
        <v>57</v>
      </c>
      <c r="H71" s="63" t="s">
        <v>57</v>
      </c>
      <c r="I71" s="127" t="str">
        <f t="shared" si="2"/>
        <v/>
      </c>
      <c r="J71" s="133" t="str">
        <f t="shared" si="3"/>
        <v/>
      </c>
      <c r="L71" s="4" t="str">
        <f t="shared" si="0"/>
        <v/>
      </c>
    </row>
    <row r="72" spans="1:12">
      <c r="A72" s="59"/>
      <c r="B72" s="60"/>
      <c r="C72" s="65"/>
      <c r="D72" s="62"/>
      <c r="E72" s="62"/>
      <c r="F72" s="62"/>
      <c r="G72" s="62"/>
      <c r="H72" s="63"/>
      <c r="I72" s="127" t="str">
        <f t="shared" si="2"/>
        <v/>
      </c>
      <c r="J72" s="133" t="str">
        <f t="shared" si="3"/>
        <v/>
      </c>
      <c r="L72" s="4" t="str">
        <f t="shared" si="0"/>
        <v/>
      </c>
    </row>
    <row r="73" spans="1:12">
      <c r="A73" s="66" t="s">
        <v>97</v>
      </c>
      <c r="B73" s="34">
        <v>2013</v>
      </c>
      <c r="C73" s="35" t="s">
        <v>53</v>
      </c>
      <c r="D73" s="36">
        <v>-946149</v>
      </c>
      <c r="E73" s="36">
        <v>1123449</v>
      </c>
      <c r="F73" s="36">
        <v>15021</v>
      </c>
      <c r="G73" s="36">
        <v>162279</v>
      </c>
      <c r="H73" s="37">
        <v>65226</v>
      </c>
      <c r="I73" s="127" t="str">
        <f t="shared" si="2"/>
        <v/>
      </c>
      <c r="J73" s="133" t="str">
        <f t="shared" si="3"/>
        <v/>
      </c>
      <c r="L73" s="4" t="str">
        <f t="shared" si="0"/>
        <v/>
      </c>
    </row>
    <row r="74" spans="1:12">
      <c r="A74" s="67" t="s">
        <v>98</v>
      </c>
      <c r="B74" s="34">
        <v>2014</v>
      </c>
      <c r="C74" s="39" t="s">
        <v>55</v>
      </c>
      <c r="D74" s="36">
        <v>-938115</v>
      </c>
      <c r="E74" s="36">
        <v>1099480</v>
      </c>
      <c r="F74" s="36">
        <v>16893</v>
      </c>
      <c r="G74" s="36">
        <v>144472</v>
      </c>
      <c r="H74" s="37">
        <v>79418</v>
      </c>
      <c r="I74" s="127" t="str">
        <f t="shared" si="2"/>
        <v/>
      </c>
      <c r="J74" s="133" t="str">
        <f t="shared" si="3"/>
        <v/>
      </c>
      <c r="L74" s="4" t="str">
        <f t="shared" si="0"/>
        <v/>
      </c>
    </row>
    <row r="75" spans="1:12">
      <c r="A75" s="67"/>
      <c r="B75" s="60"/>
      <c r="C75" s="68"/>
      <c r="D75" s="62"/>
      <c r="E75" s="62"/>
      <c r="F75" s="62"/>
      <c r="G75" s="62"/>
      <c r="H75" s="63"/>
      <c r="I75" s="127" t="str">
        <f t="shared" si="2"/>
        <v/>
      </c>
      <c r="J75" s="133" t="str">
        <f t="shared" si="3"/>
        <v/>
      </c>
      <c r="L75" s="4" t="str">
        <f t="shared" ref="L75:L138" si="4">IF(K75="","","Natural Gas and Petroleum Systems")</f>
        <v/>
      </c>
    </row>
    <row r="76" spans="1:12">
      <c r="A76" s="59" t="s">
        <v>99</v>
      </c>
      <c r="B76" s="60">
        <v>2013</v>
      </c>
      <c r="C76" s="61" t="s">
        <v>60</v>
      </c>
      <c r="D76" s="62" t="s">
        <v>57</v>
      </c>
      <c r="E76" s="62" t="s">
        <v>57</v>
      </c>
      <c r="F76" s="62" t="s">
        <v>57</v>
      </c>
      <c r="G76" s="62" t="s">
        <v>57</v>
      </c>
      <c r="H76" s="63" t="s">
        <v>57</v>
      </c>
      <c r="I76" s="127" t="str">
        <f t="shared" si="2"/>
        <v/>
      </c>
      <c r="J76" s="133" t="str">
        <f t="shared" si="3"/>
        <v/>
      </c>
      <c r="L76" s="4" t="str">
        <f t="shared" si="4"/>
        <v/>
      </c>
    </row>
    <row r="77" spans="1:12">
      <c r="A77" s="47" t="s">
        <v>100</v>
      </c>
      <c r="B77" s="60">
        <v>2014</v>
      </c>
      <c r="C77" s="44" t="s">
        <v>62</v>
      </c>
      <c r="D77" s="62" t="s">
        <v>57</v>
      </c>
      <c r="E77" s="62" t="s">
        <v>57</v>
      </c>
      <c r="F77" s="62" t="s">
        <v>57</v>
      </c>
      <c r="G77" s="62" t="s">
        <v>57</v>
      </c>
      <c r="H77" s="63" t="s">
        <v>57</v>
      </c>
      <c r="I77" s="127" t="str">
        <f t="shared" si="2"/>
        <v/>
      </c>
      <c r="J77" s="133" t="str">
        <f t="shared" si="3"/>
        <v/>
      </c>
      <c r="L77" s="4" t="str">
        <f t="shared" si="4"/>
        <v/>
      </c>
    </row>
    <row r="78" spans="1:12">
      <c r="A78" s="59" t="s">
        <v>55</v>
      </c>
      <c r="B78" s="60">
        <v>2013</v>
      </c>
      <c r="C78" s="61" t="s">
        <v>53</v>
      </c>
      <c r="D78" s="62" t="s">
        <v>57</v>
      </c>
      <c r="E78" s="62" t="s">
        <v>57</v>
      </c>
      <c r="F78" s="62" t="s">
        <v>57</v>
      </c>
      <c r="G78" s="62" t="s">
        <v>57</v>
      </c>
      <c r="H78" s="63" t="s">
        <v>57</v>
      </c>
      <c r="I78" s="127" t="str">
        <f t="shared" ref="I78:I141" si="5">IFERROR(IF(K78="","",IF(F78="–",0,F78)+IF(G78="–",0,G78)),"")</f>
        <v/>
      </c>
      <c r="J78" s="133" t="str">
        <f t="shared" ref="J78:J141" si="6">IF(I78="","",IF(G78="–",0,G78)-IF(H78="–",0,))</f>
        <v/>
      </c>
      <c r="L78" s="4" t="str">
        <f t="shared" si="4"/>
        <v/>
      </c>
    </row>
    <row r="79" spans="1:12">
      <c r="A79" s="59" t="s">
        <v>55</v>
      </c>
      <c r="B79" s="60">
        <v>2014</v>
      </c>
      <c r="C79" s="65" t="s">
        <v>55</v>
      </c>
      <c r="D79" s="62" t="s">
        <v>57</v>
      </c>
      <c r="E79" s="62" t="s">
        <v>57</v>
      </c>
      <c r="F79" s="62" t="s">
        <v>57</v>
      </c>
      <c r="G79" s="62" t="s">
        <v>57</v>
      </c>
      <c r="H79" s="63" t="s">
        <v>57</v>
      </c>
      <c r="I79" s="127" t="str">
        <f t="shared" si="5"/>
        <v/>
      </c>
      <c r="J79" s="133" t="str">
        <f t="shared" si="6"/>
        <v/>
      </c>
      <c r="L79" s="4" t="str">
        <f t="shared" si="4"/>
        <v/>
      </c>
    </row>
    <row r="80" spans="1:12">
      <c r="A80" s="59" t="s">
        <v>101</v>
      </c>
      <c r="B80" s="60">
        <v>2013</v>
      </c>
      <c r="C80" s="61" t="s">
        <v>60</v>
      </c>
      <c r="D80" s="62" t="s">
        <v>57</v>
      </c>
      <c r="E80" s="62" t="s">
        <v>57</v>
      </c>
      <c r="F80" s="62" t="s">
        <v>57</v>
      </c>
      <c r="G80" s="62" t="s">
        <v>57</v>
      </c>
      <c r="H80" s="63" t="s">
        <v>57</v>
      </c>
      <c r="I80" s="127" t="str">
        <f t="shared" si="5"/>
        <v/>
      </c>
      <c r="J80" s="133" t="str">
        <f t="shared" si="6"/>
        <v/>
      </c>
      <c r="L80" s="4" t="str">
        <f t="shared" si="4"/>
        <v/>
      </c>
    </row>
    <row r="81" spans="1:12">
      <c r="A81" s="47" t="s">
        <v>102</v>
      </c>
      <c r="B81" s="60">
        <v>2014</v>
      </c>
      <c r="C81" s="44" t="s">
        <v>62</v>
      </c>
      <c r="D81" s="62" t="s">
        <v>57</v>
      </c>
      <c r="E81" s="62" t="s">
        <v>57</v>
      </c>
      <c r="F81" s="62" t="s">
        <v>57</v>
      </c>
      <c r="G81" s="62" t="s">
        <v>57</v>
      </c>
      <c r="H81" s="63" t="s">
        <v>57</v>
      </c>
      <c r="I81" s="127" t="str">
        <f t="shared" si="5"/>
        <v/>
      </c>
      <c r="J81" s="133" t="str">
        <f t="shared" si="6"/>
        <v/>
      </c>
      <c r="L81" s="4" t="str">
        <f t="shared" si="4"/>
        <v/>
      </c>
    </row>
    <row r="82" spans="1:12">
      <c r="A82" s="59" t="s">
        <v>55</v>
      </c>
      <c r="B82" s="60">
        <v>2013</v>
      </c>
      <c r="C82" s="61" t="s">
        <v>53</v>
      </c>
      <c r="D82" s="62" t="s">
        <v>57</v>
      </c>
      <c r="E82" s="62" t="s">
        <v>57</v>
      </c>
      <c r="F82" s="62" t="s">
        <v>57</v>
      </c>
      <c r="G82" s="62" t="s">
        <v>57</v>
      </c>
      <c r="H82" s="63" t="s">
        <v>57</v>
      </c>
      <c r="I82" s="127" t="str">
        <f t="shared" si="5"/>
        <v/>
      </c>
      <c r="J82" s="133" t="str">
        <f t="shared" si="6"/>
        <v/>
      </c>
      <c r="L82" s="4" t="str">
        <f t="shared" si="4"/>
        <v/>
      </c>
    </row>
    <row r="83" spans="1:12">
      <c r="A83" s="59" t="s">
        <v>55</v>
      </c>
      <c r="B83" s="60">
        <v>2014</v>
      </c>
      <c r="C83" s="65" t="s">
        <v>55</v>
      </c>
      <c r="D83" s="62" t="s">
        <v>57</v>
      </c>
      <c r="E83" s="62" t="s">
        <v>57</v>
      </c>
      <c r="F83" s="62" t="s">
        <v>57</v>
      </c>
      <c r="G83" s="62" t="s">
        <v>57</v>
      </c>
      <c r="H83" s="63" t="s">
        <v>57</v>
      </c>
      <c r="I83" s="127" t="str">
        <f t="shared" si="5"/>
        <v/>
      </c>
      <c r="J83" s="133" t="str">
        <f t="shared" si="6"/>
        <v/>
      </c>
      <c r="L83" s="4" t="str">
        <f t="shared" si="4"/>
        <v/>
      </c>
    </row>
    <row r="84" spans="1:12">
      <c r="A84" s="59" t="s">
        <v>103</v>
      </c>
      <c r="B84" s="60">
        <v>2013</v>
      </c>
      <c r="C84" s="61" t="s">
        <v>60</v>
      </c>
      <c r="D84" s="62" t="s">
        <v>57</v>
      </c>
      <c r="E84" s="62" t="s">
        <v>57</v>
      </c>
      <c r="F84" s="62" t="s">
        <v>57</v>
      </c>
      <c r="G84" s="62" t="s">
        <v>57</v>
      </c>
      <c r="H84" s="63" t="s">
        <v>57</v>
      </c>
      <c r="I84" s="127" t="str">
        <f t="shared" si="5"/>
        <v/>
      </c>
      <c r="J84" s="133" t="str">
        <f t="shared" si="6"/>
        <v/>
      </c>
      <c r="L84" s="4" t="str">
        <f t="shared" si="4"/>
        <v/>
      </c>
    </row>
    <row r="85" spans="1:12">
      <c r="A85" s="59" t="s">
        <v>104</v>
      </c>
      <c r="B85" s="60">
        <v>2014</v>
      </c>
      <c r="C85" s="44" t="s">
        <v>62</v>
      </c>
      <c r="D85" s="62" t="s">
        <v>57</v>
      </c>
      <c r="E85" s="62" t="s">
        <v>57</v>
      </c>
      <c r="F85" s="62" t="s">
        <v>57</v>
      </c>
      <c r="G85" s="62" t="s">
        <v>57</v>
      </c>
      <c r="H85" s="63" t="s">
        <v>57</v>
      </c>
      <c r="I85" s="127" t="str">
        <f t="shared" si="5"/>
        <v/>
      </c>
      <c r="J85" s="133" t="str">
        <f t="shared" si="6"/>
        <v/>
      </c>
      <c r="L85" s="4" t="str">
        <f t="shared" si="4"/>
        <v/>
      </c>
    </row>
    <row r="86" spans="1:12">
      <c r="A86" s="59" t="s">
        <v>55</v>
      </c>
      <c r="B86" s="60">
        <v>2013</v>
      </c>
      <c r="C86" s="61" t="s">
        <v>53</v>
      </c>
      <c r="D86" s="62" t="s">
        <v>57</v>
      </c>
      <c r="E86" s="62" t="s">
        <v>57</v>
      </c>
      <c r="F86" s="62" t="s">
        <v>57</v>
      </c>
      <c r="G86" s="62" t="s">
        <v>57</v>
      </c>
      <c r="H86" s="63" t="s">
        <v>57</v>
      </c>
      <c r="I86" s="127" t="str">
        <f t="shared" si="5"/>
        <v/>
      </c>
      <c r="J86" s="133" t="str">
        <f t="shared" si="6"/>
        <v/>
      </c>
      <c r="L86" s="4" t="str">
        <f t="shared" si="4"/>
        <v/>
      </c>
    </row>
    <row r="87" spans="1:12">
      <c r="A87" s="59" t="s">
        <v>55</v>
      </c>
      <c r="B87" s="60">
        <v>2014</v>
      </c>
      <c r="C87" s="65" t="s">
        <v>55</v>
      </c>
      <c r="D87" s="62" t="s">
        <v>57</v>
      </c>
      <c r="E87" s="62" t="s">
        <v>57</v>
      </c>
      <c r="F87" s="62" t="s">
        <v>57</v>
      </c>
      <c r="G87" s="62" t="s">
        <v>57</v>
      </c>
      <c r="H87" s="63" t="s">
        <v>57</v>
      </c>
      <c r="I87" s="127" t="str">
        <f t="shared" si="5"/>
        <v/>
      </c>
      <c r="J87" s="133" t="str">
        <f t="shared" si="6"/>
        <v/>
      </c>
      <c r="L87" s="4" t="str">
        <f t="shared" si="4"/>
        <v/>
      </c>
    </row>
    <row r="88" spans="1:12">
      <c r="A88" s="59" t="s">
        <v>105</v>
      </c>
      <c r="B88" s="60">
        <v>2013</v>
      </c>
      <c r="C88" s="61" t="s">
        <v>60</v>
      </c>
      <c r="D88" s="62">
        <v>-390</v>
      </c>
      <c r="E88" s="62">
        <v>548</v>
      </c>
      <c r="F88" s="62" t="s">
        <v>57</v>
      </c>
      <c r="G88" s="62">
        <v>158</v>
      </c>
      <c r="H88" s="63" t="s">
        <v>57</v>
      </c>
      <c r="I88" s="127" t="str">
        <f t="shared" si="5"/>
        <v/>
      </c>
      <c r="J88" s="133" t="str">
        <f t="shared" si="6"/>
        <v/>
      </c>
      <c r="L88" s="4" t="str">
        <f t="shared" si="4"/>
        <v/>
      </c>
    </row>
    <row r="89" spans="1:12">
      <c r="A89" s="59" t="s">
        <v>106</v>
      </c>
      <c r="B89" s="60">
        <v>2014</v>
      </c>
      <c r="C89" s="44" t="s">
        <v>62</v>
      </c>
      <c r="D89" s="62">
        <v>-385</v>
      </c>
      <c r="E89" s="62">
        <v>560</v>
      </c>
      <c r="F89" s="62">
        <v>9</v>
      </c>
      <c r="G89" s="62">
        <v>165</v>
      </c>
      <c r="H89" s="63" t="s">
        <v>57</v>
      </c>
      <c r="I89" s="127" t="str">
        <f t="shared" si="5"/>
        <v/>
      </c>
      <c r="J89" s="133" t="str">
        <f t="shared" si="6"/>
        <v/>
      </c>
      <c r="L89" s="4" t="str">
        <f t="shared" si="4"/>
        <v/>
      </c>
    </row>
    <row r="90" spans="1:12">
      <c r="A90" s="59" t="s">
        <v>55</v>
      </c>
      <c r="B90" s="60">
        <v>2013</v>
      </c>
      <c r="C90" s="61" t="s">
        <v>53</v>
      </c>
      <c r="D90" s="62">
        <v>-18446</v>
      </c>
      <c r="E90" s="62">
        <v>25909</v>
      </c>
      <c r="F90" s="62" t="s">
        <v>57</v>
      </c>
      <c r="G90" s="62">
        <v>7463</v>
      </c>
      <c r="H90" s="63" t="s">
        <v>57</v>
      </c>
      <c r="I90" s="127" t="str">
        <f t="shared" si="5"/>
        <v/>
      </c>
      <c r="J90" s="133" t="str">
        <f t="shared" si="6"/>
        <v/>
      </c>
      <c r="L90" s="4" t="str">
        <f t="shared" si="4"/>
        <v/>
      </c>
    </row>
    <row r="91" spans="1:12">
      <c r="A91" s="59"/>
      <c r="B91" s="60">
        <v>2014</v>
      </c>
      <c r="C91" s="61"/>
      <c r="D91" s="62">
        <v>-18213</v>
      </c>
      <c r="E91" s="62">
        <v>26467</v>
      </c>
      <c r="F91" s="62">
        <v>432</v>
      </c>
      <c r="G91" s="62">
        <v>7822</v>
      </c>
      <c r="H91" s="63" t="s">
        <v>57</v>
      </c>
      <c r="I91" s="127">
        <f t="shared" si="5"/>
        <v>8254</v>
      </c>
      <c r="J91" s="133">
        <f t="shared" si="6"/>
        <v>7822</v>
      </c>
      <c r="K91" s="4" t="s">
        <v>15</v>
      </c>
      <c r="L91" s="4" t="str">
        <f t="shared" si="4"/>
        <v>Natural Gas and Petroleum Systems</v>
      </c>
    </row>
    <row r="92" spans="1:12">
      <c r="A92" s="59" t="s">
        <v>107</v>
      </c>
      <c r="B92" s="60">
        <v>2013</v>
      </c>
      <c r="C92" s="61" t="s">
        <v>60</v>
      </c>
      <c r="D92" s="62">
        <v>-4020</v>
      </c>
      <c r="E92" s="62">
        <v>4021</v>
      </c>
      <c r="F92" s="62" t="s">
        <v>57</v>
      </c>
      <c r="G92" s="62">
        <v>1</v>
      </c>
      <c r="H92" s="63" t="s">
        <v>57</v>
      </c>
      <c r="I92" s="127" t="str">
        <f t="shared" si="5"/>
        <v/>
      </c>
      <c r="J92" s="133" t="str">
        <f t="shared" si="6"/>
        <v/>
      </c>
      <c r="L92" s="4" t="str">
        <f t="shared" si="4"/>
        <v/>
      </c>
    </row>
    <row r="93" spans="1:12">
      <c r="A93" s="59" t="s">
        <v>108</v>
      </c>
      <c r="B93" s="60">
        <v>2014</v>
      </c>
      <c r="C93" s="44" t="s">
        <v>62</v>
      </c>
      <c r="D93" s="62">
        <v>-3822</v>
      </c>
      <c r="E93" s="62">
        <v>3823</v>
      </c>
      <c r="F93" s="62" t="s">
        <v>57</v>
      </c>
      <c r="G93" s="62">
        <v>2</v>
      </c>
      <c r="H93" s="63" t="s">
        <v>57</v>
      </c>
      <c r="I93" s="127" t="str">
        <f t="shared" si="5"/>
        <v/>
      </c>
      <c r="J93" s="133" t="str">
        <f t="shared" si="6"/>
        <v/>
      </c>
      <c r="L93" s="4" t="str">
        <f t="shared" si="4"/>
        <v/>
      </c>
    </row>
    <row r="94" spans="1:12">
      <c r="A94" s="59" t="s">
        <v>55</v>
      </c>
      <c r="B94" s="60">
        <v>2013</v>
      </c>
      <c r="C94" s="61" t="s">
        <v>53</v>
      </c>
      <c r="D94" s="62">
        <v>-176873</v>
      </c>
      <c r="E94" s="62">
        <v>176935</v>
      </c>
      <c r="F94" s="62" t="s">
        <v>57</v>
      </c>
      <c r="G94" s="62">
        <v>62</v>
      </c>
      <c r="H94" s="63" t="s">
        <v>57</v>
      </c>
      <c r="I94" s="127" t="str">
        <f t="shared" si="5"/>
        <v/>
      </c>
      <c r="J94" s="133" t="str">
        <f t="shared" si="6"/>
        <v/>
      </c>
      <c r="L94" s="4" t="str">
        <f t="shared" si="4"/>
        <v/>
      </c>
    </row>
    <row r="95" spans="1:12">
      <c r="A95" s="59" t="s">
        <v>55</v>
      </c>
      <c r="B95" s="60">
        <v>2014</v>
      </c>
      <c r="C95" s="65"/>
      <c r="D95" s="62">
        <v>-164328</v>
      </c>
      <c r="E95" s="62">
        <v>164395</v>
      </c>
      <c r="F95" s="62" t="s">
        <v>57</v>
      </c>
      <c r="G95" s="62">
        <v>67</v>
      </c>
      <c r="H95" s="63" t="s">
        <v>57</v>
      </c>
      <c r="I95" s="127">
        <f t="shared" si="5"/>
        <v>67</v>
      </c>
      <c r="J95" s="133">
        <f t="shared" si="6"/>
        <v>67</v>
      </c>
      <c r="K95" s="4" t="s">
        <v>16</v>
      </c>
      <c r="L95" s="4" t="str">
        <f t="shared" si="4"/>
        <v>Natural Gas and Petroleum Systems</v>
      </c>
    </row>
    <row r="96" spans="1:12">
      <c r="A96" s="59" t="s">
        <v>109</v>
      </c>
      <c r="B96" s="60">
        <v>2013</v>
      </c>
      <c r="C96" s="61" t="s">
        <v>60</v>
      </c>
      <c r="D96" s="62">
        <v>-19</v>
      </c>
      <c r="E96" s="62">
        <v>19</v>
      </c>
      <c r="F96" s="62" t="s">
        <v>57</v>
      </c>
      <c r="G96" s="62" t="s">
        <v>57</v>
      </c>
      <c r="H96" s="63" t="s">
        <v>57</v>
      </c>
      <c r="I96" s="127" t="str">
        <f t="shared" si="5"/>
        <v/>
      </c>
      <c r="J96" s="133" t="str">
        <f t="shared" si="6"/>
        <v/>
      </c>
      <c r="L96" s="4" t="str">
        <f t="shared" si="4"/>
        <v/>
      </c>
    </row>
    <row r="97" spans="1:12">
      <c r="A97" s="69" t="s">
        <v>110</v>
      </c>
      <c r="B97" s="60">
        <v>2014</v>
      </c>
      <c r="C97" s="44" t="s">
        <v>62</v>
      </c>
      <c r="D97" s="62">
        <v>-26</v>
      </c>
      <c r="E97" s="62">
        <v>26</v>
      </c>
      <c r="F97" s="62" t="s">
        <v>57</v>
      </c>
      <c r="G97" s="62" t="s">
        <v>57</v>
      </c>
      <c r="H97" s="63" t="s">
        <v>57</v>
      </c>
      <c r="I97" s="127" t="str">
        <f t="shared" si="5"/>
        <v/>
      </c>
      <c r="J97" s="133" t="str">
        <f t="shared" si="6"/>
        <v/>
      </c>
      <c r="L97" s="4" t="str">
        <f t="shared" si="4"/>
        <v/>
      </c>
    </row>
    <row r="98" spans="1:12">
      <c r="A98" s="69" t="s">
        <v>55</v>
      </c>
      <c r="B98" s="60">
        <v>2013</v>
      </c>
      <c r="C98" s="61" t="s">
        <v>53</v>
      </c>
      <c r="D98" s="62">
        <v>-827</v>
      </c>
      <c r="E98" s="62">
        <v>827</v>
      </c>
      <c r="F98" s="62" t="s">
        <v>57</v>
      </c>
      <c r="G98" s="62" t="s">
        <v>57</v>
      </c>
      <c r="H98" s="63" t="s">
        <v>57</v>
      </c>
      <c r="I98" s="127" t="str">
        <f t="shared" si="5"/>
        <v/>
      </c>
      <c r="J98" s="133" t="str">
        <f t="shared" si="6"/>
        <v/>
      </c>
      <c r="L98" s="4" t="str">
        <f t="shared" si="4"/>
        <v/>
      </c>
    </row>
    <row r="99" spans="1:12">
      <c r="A99" s="69" t="s">
        <v>55</v>
      </c>
      <c r="B99" s="60">
        <v>2014</v>
      </c>
      <c r="C99" s="70"/>
      <c r="D99" s="62">
        <v>-1136</v>
      </c>
      <c r="E99" s="62">
        <v>1136</v>
      </c>
      <c r="F99" s="62" t="s">
        <v>57</v>
      </c>
      <c r="G99" s="62" t="s">
        <v>57</v>
      </c>
      <c r="H99" s="63" t="s">
        <v>57</v>
      </c>
      <c r="I99" s="127" t="str">
        <f t="shared" si="5"/>
        <v/>
      </c>
      <c r="J99" s="133" t="str">
        <f t="shared" si="6"/>
        <v/>
      </c>
      <c r="L99" s="4" t="str">
        <f t="shared" si="4"/>
        <v/>
      </c>
    </row>
    <row r="100" spans="1:12">
      <c r="A100" s="59" t="s">
        <v>111</v>
      </c>
      <c r="B100" s="60">
        <v>2013</v>
      </c>
      <c r="C100" s="61" t="s">
        <v>60</v>
      </c>
      <c r="D100" s="62">
        <v>-858</v>
      </c>
      <c r="E100" s="62">
        <v>858</v>
      </c>
      <c r="F100" s="62" t="s">
        <v>57</v>
      </c>
      <c r="G100" s="62" t="s">
        <v>57</v>
      </c>
      <c r="H100" s="63" t="s">
        <v>57</v>
      </c>
      <c r="I100" s="127" t="str">
        <f t="shared" si="5"/>
        <v/>
      </c>
      <c r="J100" s="133" t="str">
        <f t="shared" si="6"/>
        <v/>
      </c>
      <c r="L100" s="4" t="str">
        <f t="shared" si="4"/>
        <v/>
      </c>
    </row>
    <row r="101" spans="1:12">
      <c r="A101" s="71" t="s">
        <v>112</v>
      </c>
      <c r="B101" s="60">
        <v>2014</v>
      </c>
      <c r="C101" s="44" t="s">
        <v>62</v>
      </c>
      <c r="D101" s="62">
        <v>-1130</v>
      </c>
      <c r="E101" s="62">
        <v>1130</v>
      </c>
      <c r="F101" s="62" t="s">
        <v>57</v>
      </c>
      <c r="G101" s="62" t="s">
        <v>57</v>
      </c>
      <c r="H101" s="63" t="s">
        <v>57</v>
      </c>
      <c r="I101" s="127" t="str">
        <f t="shared" si="5"/>
        <v/>
      </c>
      <c r="J101" s="133" t="str">
        <f t="shared" si="6"/>
        <v/>
      </c>
      <c r="L101" s="4" t="str">
        <f t="shared" si="4"/>
        <v/>
      </c>
    </row>
    <row r="102" spans="1:12">
      <c r="A102" s="69" t="s">
        <v>55</v>
      </c>
      <c r="B102" s="60">
        <v>2013</v>
      </c>
      <c r="C102" s="61" t="s">
        <v>53</v>
      </c>
      <c r="D102" s="62">
        <v>-38234</v>
      </c>
      <c r="E102" s="62">
        <v>38234</v>
      </c>
      <c r="F102" s="62" t="s">
        <v>57</v>
      </c>
      <c r="G102" s="62" t="s">
        <v>57</v>
      </c>
      <c r="H102" s="63" t="s">
        <v>57</v>
      </c>
      <c r="I102" s="127" t="str">
        <f t="shared" si="5"/>
        <v/>
      </c>
      <c r="J102" s="133" t="str">
        <f t="shared" si="6"/>
        <v/>
      </c>
      <c r="L102" s="4" t="str">
        <f t="shared" si="4"/>
        <v/>
      </c>
    </row>
    <row r="103" spans="1:12">
      <c r="A103" s="69" t="s">
        <v>55</v>
      </c>
      <c r="B103" s="60">
        <v>2014</v>
      </c>
      <c r="C103" s="70"/>
      <c r="D103" s="62">
        <v>-50377</v>
      </c>
      <c r="E103" s="62">
        <v>50377</v>
      </c>
      <c r="F103" s="62" t="s">
        <v>57</v>
      </c>
      <c r="G103" s="62" t="s">
        <v>57</v>
      </c>
      <c r="H103" s="63" t="s">
        <v>57</v>
      </c>
      <c r="I103" s="127" t="str">
        <f t="shared" si="5"/>
        <v/>
      </c>
      <c r="J103" s="133" t="str">
        <f t="shared" si="6"/>
        <v/>
      </c>
      <c r="L103" s="4" t="str">
        <f t="shared" si="4"/>
        <v/>
      </c>
    </row>
    <row r="104" spans="1:12">
      <c r="A104" s="59" t="s">
        <v>113</v>
      </c>
      <c r="B104" s="60">
        <v>2013</v>
      </c>
      <c r="C104" s="61" t="s">
        <v>60</v>
      </c>
      <c r="D104" s="62">
        <v>-10769</v>
      </c>
      <c r="E104" s="62">
        <v>10790</v>
      </c>
      <c r="F104" s="62">
        <v>20</v>
      </c>
      <c r="G104" s="62">
        <v>1</v>
      </c>
      <c r="H104" s="63" t="s">
        <v>57</v>
      </c>
      <c r="I104" s="127" t="str">
        <f t="shared" si="5"/>
        <v/>
      </c>
      <c r="J104" s="133" t="str">
        <f t="shared" si="6"/>
        <v/>
      </c>
      <c r="L104" s="4" t="str">
        <f t="shared" si="4"/>
        <v/>
      </c>
    </row>
    <row r="105" spans="1:12">
      <c r="A105" s="64" t="s">
        <v>114</v>
      </c>
      <c r="B105" s="60">
        <v>2014</v>
      </c>
      <c r="C105" s="44" t="s">
        <v>62</v>
      </c>
      <c r="D105" s="62">
        <v>-10443</v>
      </c>
      <c r="E105" s="62">
        <v>10562</v>
      </c>
      <c r="F105" s="62">
        <v>118</v>
      </c>
      <c r="G105" s="62">
        <v>1</v>
      </c>
      <c r="H105" s="63" t="s">
        <v>57</v>
      </c>
      <c r="I105" s="127" t="str">
        <f t="shared" si="5"/>
        <v/>
      </c>
      <c r="J105" s="133" t="str">
        <f t="shared" si="6"/>
        <v/>
      </c>
      <c r="L105" s="4" t="str">
        <f t="shared" si="4"/>
        <v/>
      </c>
    </row>
    <row r="106" spans="1:12">
      <c r="A106" s="59" t="s">
        <v>55</v>
      </c>
      <c r="B106" s="60">
        <v>2013</v>
      </c>
      <c r="C106" s="61" t="s">
        <v>53</v>
      </c>
      <c r="D106" s="62">
        <v>-466620</v>
      </c>
      <c r="E106" s="62">
        <v>467543</v>
      </c>
      <c r="F106" s="62">
        <v>867</v>
      </c>
      <c r="G106" s="62">
        <v>56</v>
      </c>
      <c r="H106" s="63" t="s">
        <v>57</v>
      </c>
      <c r="I106" s="127" t="str">
        <f t="shared" si="5"/>
        <v/>
      </c>
      <c r="J106" s="133" t="str">
        <f t="shared" si="6"/>
        <v/>
      </c>
      <c r="L106" s="4" t="str">
        <f t="shared" si="4"/>
        <v/>
      </c>
    </row>
    <row r="107" spans="1:12">
      <c r="A107" s="59" t="s">
        <v>55</v>
      </c>
      <c r="B107" s="60">
        <v>2014</v>
      </c>
      <c r="C107" s="65"/>
      <c r="D107" s="62">
        <v>-449029</v>
      </c>
      <c r="E107" s="62">
        <v>454152</v>
      </c>
      <c r="F107" s="62">
        <v>5077</v>
      </c>
      <c r="G107" s="62">
        <v>46</v>
      </c>
      <c r="H107" s="63" t="s">
        <v>57</v>
      </c>
      <c r="I107" s="127">
        <f t="shared" si="5"/>
        <v>5123</v>
      </c>
      <c r="J107" s="133">
        <f t="shared" si="6"/>
        <v>46</v>
      </c>
      <c r="K107" s="4" t="s">
        <v>16</v>
      </c>
      <c r="L107" s="4" t="str">
        <f t="shared" si="4"/>
        <v>Natural Gas and Petroleum Systems</v>
      </c>
    </row>
    <row r="108" spans="1:12">
      <c r="A108" s="59" t="s">
        <v>115</v>
      </c>
      <c r="B108" s="60">
        <v>2013</v>
      </c>
      <c r="C108" s="61" t="s">
        <v>60</v>
      </c>
      <c r="D108" s="62">
        <v>-50</v>
      </c>
      <c r="E108" s="62">
        <v>50</v>
      </c>
      <c r="F108" s="62" t="s">
        <v>57</v>
      </c>
      <c r="G108" s="62" t="s">
        <v>57</v>
      </c>
      <c r="H108" s="63" t="s">
        <v>57</v>
      </c>
      <c r="I108" s="127" t="str">
        <f t="shared" si="5"/>
        <v/>
      </c>
      <c r="J108" s="133" t="str">
        <f t="shared" si="6"/>
        <v/>
      </c>
      <c r="L108" s="4" t="str">
        <f t="shared" si="4"/>
        <v/>
      </c>
    </row>
    <row r="109" spans="1:12">
      <c r="A109" s="64" t="s">
        <v>116</v>
      </c>
      <c r="B109" s="60">
        <v>2014</v>
      </c>
      <c r="C109" s="44" t="s">
        <v>62</v>
      </c>
      <c r="D109" s="62">
        <v>-50</v>
      </c>
      <c r="E109" s="62">
        <v>50</v>
      </c>
      <c r="F109" s="62" t="s">
        <v>57</v>
      </c>
      <c r="G109" s="62" t="s">
        <v>57</v>
      </c>
      <c r="H109" s="63" t="s">
        <v>57</v>
      </c>
      <c r="I109" s="127" t="str">
        <f t="shared" si="5"/>
        <v/>
      </c>
      <c r="J109" s="133" t="str">
        <f t="shared" si="6"/>
        <v/>
      </c>
      <c r="L109" s="4" t="str">
        <f t="shared" si="4"/>
        <v/>
      </c>
    </row>
    <row r="110" spans="1:12">
      <c r="A110" s="59"/>
      <c r="B110" s="60">
        <v>2013</v>
      </c>
      <c r="C110" s="61" t="s">
        <v>53</v>
      </c>
      <c r="D110" s="62">
        <v>-2151</v>
      </c>
      <c r="E110" s="62">
        <v>2151</v>
      </c>
      <c r="F110" s="62" t="s">
        <v>57</v>
      </c>
      <c r="G110" s="62" t="s">
        <v>57</v>
      </c>
      <c r="H110" s="63" t="s">
        <v>57</v>
      </c>
      <c r="I110" s="127" t="str">
        <f t="shared" si="5"/>
        <v/>
      </c>
      <c r="J110" s="133" t="str">
        <f t="shared" si="6"/>
        <v/>
      </c>
      <c r="L110" s="4" t="str">
        <f t="shared" si="4"/>
        <v/>
      </c>
    </row>
    <row r="111" spans="1:12">
      <c r="A111" s="59"/>
      <c r="B111" s="60">
        <v>2014</v>
      </c>
      <c r="C111" s="65"/>
      <c r="D111" s="62">
        <v>-2138</v>
      </c>
      <c r="E111" s="62">
        <v>2138</v>
      </c>
      <c r="F111" s="62" t="s">
        <v>57</v>
      </c>
      <c r="G111" s="62" t="s">
        <v>57</v>
      </c>
      <c r="H111" s="63" t="s">
        <v>57</v>
      </c>
      <c r="I111" s="127" t="str">
        <f t="shared" si="5"/>
        <v/>
      </c>
      <c r="J111" s="133" t="str">
        <f t="shared" si="6"/>
        <v/>
      </c>
      <c r="L111" s="4" t="str">
        <f t="shared" si="4"/>
        <v/>
      </c>
    </row>
    <row r="112" spans="1:12">
      <c r="A112" s="54" t="s">
        <v>49</v>
      </c>
      <c r="B112" s="73" t="s">
        <v>117</v>
      </c>
      <c r="C112" s="56" t="s">
        <v>50</v>
      </c>
      <c r="D112" s="74" t="s">
        <v>51</v>
      </c>
      <c r="E112" s="74" t="s">
        <v>51</v>
      </c>
      <c r="F112" s="74" t="s">
        <v>51</v>
      </c>
      <c r="G112" s="75"/>
      <c r="H112" s="76" t="s">
        <v>51</v>
      </c>
      <c r="I112" s="127" t="str">
        <f t="shared" si="5"/>
        <v/>
      </c>
      <c r="J112" s="133" t="str">
        <f t="shared" si="6"/>
        <v/>
      </c>
      <c r="L112" s="4" t="str">
        <f t="shared" si="4"/>
        <v/>
      </c>
    </row>
    <row r="113" spans="1:12">
      <c r="A113" s="59" t="s">
        <v>118</v>
      </c>
      <c r="B113" s="60">
        <v>2013</v>
      </c>
      <c r="C113" s="61" t="s">
        <v>60</v>
      </c>
      <c r="D113" s="62">
        <v>-710</v>
      </c>
      <c r="E113" s="62">
        <v>833</v>
      </c>
      <c r="F113" s="62">
        <v>8</v>
      </c>
      <c r="G113" s="62">
        <v>116</v>
      </c>
      <c r="H113" s="63" t="s">
        <v>57</v>
      </c>
      <c r="I113" s="127" t="str">
        <f t="shared" si="5"/>
        <v/>
      </c>
      <c r="J113" s="133" t="str">
        <f t="shared" si="6"/>
        <v/>
      </c>
      <c r="L113" s="4" t="str">
        <f t="shared" si="4"/>
        <v/>
      </c>
    </row>
    <row r="114" spans="1:12">
      <c r="A114" s="64" t="s">
        <v>119</v>
      </c>
      <c r="B114" s="60">
        <v>2014</v>
      </c>
      <c r="C114" s="44" t="s">
        <v>62</v>
      </c>
      <c r="D114" s="62">
        <v>-549</v>
      </c>
      <c r="E114" s="62">
        <v>614</v>
      </c>
      <c r="F114" s="62">
        <v>0</v>
      </c>
      <c r="G114" s="62">
        <v>64</v>
      </c>
      <c r="H114" s="63" t="s">
        <v>57</v>
      </c>
      <c r="I114" s="127" t="str">
        <f t="shared" si="5"/>
        <v/>
      </c>
      <c r="J114" s="133" t="str">
        <f t="shared" si="6"/>
        <v/>
      </c>
      <c r="L114" s="4" t="str">
        <f t="shared" si="4"/>
        <v/>
      </c>
    </row>
    <row r="115" spans="1:12">
      <c r="A115" s="54"/>
      <c r="B115" s="60">
        <v>2013</v>
      </c>
      <c r="C115" s="61" t="s">
        <v>53</v>
      </c>
      <c r="D115" s="62">
        <v>-31050</v>
      </c>
      <c r="E115" s="62">
        <v>36447</v>
      </c>
      <c r="F115" s="62">
        <v>337</v>
      </c>
      <c r="G115" s="62">
        <v>5061</v>
      </c>
      <c r="H115" s="63" t="s">
        <v>57</v>
      </c>
      <c r="I115" s="127" t="str">
        <f t="shared" si="5"/>
        <v/>
      </c>
      <c r="J115" s="133" t="str">
        <f t="shared" si="6"/>
        <v/>
      </c>
      <c r="L115" s="4" t="str">
        <f t="shared" si="4"/>
        <v/>
      </c>
    </row>
    <row r="116" spans="1:12">
      <c r="A116" s="54"/>
      <c r="B116" s="60">
        <v>2014</v>
      </c>
      <c r="C116" s="65"/>
      <c r="D116" s="62">
        <v>-23622</v>
      </c>
      <c r="E116" s="62">
        <v>26388</v>
      </c>
      <c r="F116" s="62">
        <v>0</v>
      </c>
      <c r="G116" s="62">
        <v>2766</v>
      </c>
      <c r="H116" s="63" t="s">
        <v>57</v>
      </c>
      <c r="I116" s="127">
        <f t="shared" si="5"/>
        <v>2766</v>
      </c>
      <c r="J116" s="133">
        <f t="shared" si="6"/>
        <v>2766</v>
      </c>
      <c r="K116" s="4" t="s">
        <v>16</v>
      </c>
      <c r="L116" s="4" t="str">
        <f t="shared" si="4"/>
        <v>Natural Gas and Petroleum Systems</v>
      </c>
    </row>
    <row r="117" spans="1:12">
      <c r="A117" s="54"/>
      <c r="B117" s="55"/>
      <c r="C117" s="77"/>
      <c r="D117" s="78"/>
      <c r="E117" s="78"/>
      <c r="F117" s="78"/>
      <c r="G117" s="78"/>
      <c r="H117" s="79"/>
      <c r="I117" s="127" t="str">
        <f t="shared" si="5"/>
        <v/>
      </c>
      <c r="J117" s="133" t="str">
        <f t="shared" si="6"/>
        <v/>
      </c>
      <c r="L117" s="4" t="str">
        <f t="shared" si="4"/>
        <v/>
      </c>
    </row>
    <row r="118" spans="1:12">
      <c r="A118" s="59" t="s">
        <v>120</v>
      </c>
      <c r="B118" s="60">
        <v>2013</v>
      </c>
      <c r="C118" s="61" t="s">
        <v>60</v>
      </c>
      <c r="D118" s="62">
        <v>-2852</v>
      </c>
      <c r="E118" s="62">
        <v>3452</v>
      </c>
      <c r="F118" s="62">
        <v>229</v>
      </c>
      <c r="G118" s="62">
        <v>371</v>
      </c>
      <c r="H118" s="63" t="s">
        <v>57</v>
      </c>
      <c r="I118" s="127" t="str">
        <f t="shared" si="5"/>
        <v/>
      </c>
      <c r="J118" s="133" t="str">
        <f t="shared" si="6"/>
        <v/>
      </c>
      <c r="L118" s="4" t="str">
        <f t="shared" si="4"/>
        <v/>
      </c>
    </row>
    <row r="119" spans="1:12">
      <c r="A119" s="64" t="s">
        <v>121</v>
      </c>
      <c r="B119" s="60">
        <v>2014</v>
      </c>
      <c r="C119" s="44" t="s">
        <v>62</v>
      </c>
      <c r="D119" s="62">
        <v>-3117</v>
      </c>
      <c r="E119" s="62">
        <v>3659</v>
      </c>
      <c r="F119" s="62">
        <v>174</v>
      </c>
      <c r="G119" s="62">
        <v>368</v>
      </c>
      <c r="H119" s="63" t="s">
        <v>57</v>
      </c>
      <c r="I119" s="127" t="str">
        <f t="shared" si="5"/>
        <v/>
      </c>
      <c r="J119" s="133" t="str">
        <f t="shared" si="6"/>
        <v/>
      </c>
      <c r="L119" s="4" t="str">
        <f t="shared" si="4"/>
        <v/>
      </c>
    </row>
    <row r="120" spans="1:12">
      <c r="A120" s="59"/>
      <c r="B120" s="60">
        <v>2013</v>
      </c>
      <c r="C120" s="61" t="s">
        <v>53</v>
      </c>
      <c r="D120" s="62">
        <v>-116240</v>
      </c>
      <c r="E120" s="62">
        <v>140770</v>
      </c>
      <c r="F120" s="62">
        <v>9385</v>
      </c>
      <c r="G120" s="62">
        <v>15145</v>
      </c>
      <c r="H120" s="63" t="s">
        <v>57</v>
      </c>
      <c r="I120" s="127" t="str">
        <f t="shared" si="5"/>
        <v/>
      </c>
      <c r="J120" s="133" t="str">
        <f t="shared" si="6"/>
        <v/>
      </c>
      <c r="L120" s="4" t="str">
        <f t="shared" si="4"/>
        <v/>
      </c>
    </row>
    <row r="121" spans="1:12">
      <c r="A121" s="59"/>
      <c r="B121" s="60">
        <v>2014</v>
      </c>
      <c r="C121" s="65"/>
      <c r="D121" s="62">
        <v>-127103</v>
      </c>
      <c r="E121" s="62">
        <v>149138</v>
      </c>
      <c r="F121" s="62">
        <v>7068</v>
      </c>
      <c r="G121" s="62">
        <v>14968</v>
      </c>
      <c r="H121" s="63" t="s">
        <v>57</v>
      </c>
      <c r="I121" s="127">
        <f t="shared" si="5"/>
        <v>22036</v>
      </c>
      <c r="J121" s="133">
        <f t="shared" si="6"/>
        <v>14968</v>
      </c>
      <c r="K121" s="4" t="s">
        <v>16</v>
      </c>
      <c r="L121" s="4" t="str">
        <f t="shared" si="4"/>
        <v>Natural Gas and Petroleum Systems</v>
      </c>
    </row>
    <row r="122" spans="1:12">
      <c r="A122" s="59"/>
      <c r="B122" s="60"/>
      <c r="C122" s="65"/>
      <c r="D122" s="80"/>
      <c r="E122" s="80"/>
      <c r="F122" s="80"/>
      <c r="G122" s="80"/>
      <c r="H122" s="81"/>
      <c r="I122" s="127" t="str">
        <f t="shared" si="5"/>
        <v/>
      </c>
      <c r="J122" s="133" t="str">
        <f t="shared" si="6"/>
        <v/>
      </c>
      <c r="L122" s="4" t="str">
        <f t="shared" si="4"/>
        <v/>
      </c>
    </row>
    <row r="123" spans="1:12">
      <c r="A123" s="59" t="s">
        <v>122</v>
      </c>
      <c r="B123" s="60">
        <v>2013</v>
      </c>
      <c r="C123" s="61" t="s">
        <v>60</v>
      </c>
      <c r="D123" s="62">
        <v>-123</v>
      </c>
      <c r="E123" s="62">
        <v>425</v>
      </c>
      <c r="F123" s="62">
        <v>50</v>
      </c>
      <c r="G123" s="62">
        <v>251</v>
      </c>
      <c r="H123" s="63">
        <v>251</v>
      </c>
      <c r="I123" s="127" t="str">
        <f t="shared" si="5"/>
        <v/>
      </c>
      <c r="J123" s="133" t="str">
        <f t="shared" si="6"/>
        <v/>
      </c>
      <c r="L123" s="4" t="str">
        <f t="shared" si="4"/>
        <v/>
      </c>
    </row>
    <row r="124" spans="1:12">
      <c r="A124" s="59" t="s">
        <v>123</v>
      </c>
      <c r="B124" s="60">
        <v>2014</v>
      </c>
      <c r="C124" s="44" t="s">
        <v>62</v>
      </c>
      <c r="D124" s="62">
        <v>147</v>
      </c>
      <c r="E124" s="62">
        <v>197</v>
      </c>
      <c r="F124" s="62">
        <v>76</v>
      </c>
      <c r="G124" s="62">
        <v>269</v>
      </c>
      <c r="H124" s="63">
        <v>269</v>
      </c>
      <c r="I124" s="127" t="str">
        <f t="shared" si="5"/>
        <v/>
      </c>
      <c r="J124" s="133" t="str">
        <f t="shared" si="6"/>
        <v/>
      </c>
      <c r="L124" s="4" t="str">
        <f t="shared" si="4"/>
        <v/>
      </c>
    </row>
    <row r="125" spans="1:12">
      <c r="A125" s="59" t="s">
        <v>55</v>
      </c>
      <c r="B125" s="60">
        <v>2013</v>
      </c>
      <c r="C125" s="61" t="s">
        <v>53</v>
      </c>
      <c r="D125" s="62">
        <v>-4955</v>
      </c>
      <c r="E125" s="62">
        <v>17083</v>
      </c>
      <c r="F125" s="62">
        <v>2024</v>
      </c>
      <c r="G125" s="62">
        <v>10103</v>
      </c>
      <c r="H125" s="63">
        <v>10103</v>
      </c>
      <c r="I125" s="127" t="str">
        <f t="shared" si="5"/>
        <v/>
      </c>
      <c r="J125" s="133" t="str">
        <f t="shared" si="6"/>
        <v/>
      </c>
      <c r="L125" s="4" t="str">
        <f t="shared" si="4"/>
        <v/>
      </c>
    </row>
    <row r="126" spans="1:12">
      <c r="A126" s="59" t="s">
        <v>55</v>
      </c>
      <c r="B126" s="60">
        <v>2014</v>
      </c>
      <c r="C126" s="65"/>
      <c r="D126" s="62">
        <v>5921</v>
      </c>
      <c r="E126" s="62">
        <v>7932</v>
      </c>
      <c r="F126" s="62">
        <v>3061</v>
      </c>
      <c r="G126" s="62">
        <v>10792</v>
      </c>
      <c r="H126" s="63">
        <v>10792</v>
      </c>
      <c r="I126" s="127" t="str">
        <f t="shared" si="5"/>
        <v/>
      </c>
      <c r="J126" s="133" t="str">
        <f t="shared" si="6"/>
        <v/>
      </c>
      <c r="L126" s="4" t="str">
        <f t="shared" si="4"/>
        <v/>
      </c>
    </row>
    <row r="127" spans="1:12">
      <c r="A127" s="59" t="s">
        <v>124</v>
      </c>
      <c r="B127" s="60">
        <v>2013</v>
      </c>
      <c r="C127" s="61" t="s">
        <v>53</v>
      </c>
      <c r="D127" s="62">
        <v>-90172</v>
      </c>
      <c r="E127" s="62">
        <v>161952</v>
      </c>
      <c r="F127" s="62">
        <v>636</v>
      </c>
      <c r="G127" s="62">
        <v>71144</v>
      </c>
      <c r="H127" s="63">
        <v>55122</v>
      </c>
      <c r="I127" s="127" t="str">
        <f t="shared" si="5"/>
        <v/>
      </c>
      <c r="J127" s="133" t="str">
        <f t="shared" si="6"/>
        <v/>
      </c>
      <c r="L127" s="4" t="str">
        <f t="shared" si="4"/>
        <v/>
      </c>
    </row>
    <row r="128" spans="1:12">
      <c r="A128" s="59" t="s">
        <v>125</v>
      </c>
      <c r="B128" s="60">
        <v>2014</v>
      </c>
      <c r="C128" s="70"/>
      <c r="D128" s="62">
        <v>-108267</v>
      </c>
      <c r="E128" s="62">
        <v>178103</v>
      </c>
      <c r="F128" s="62" t="s">
        <v>57</v>
      </c>
      <c r="G128" s="62">
        <v>69836</v>
      </c>
      <c r="H128" s="63">
        <v>68626</v>
      </c>
      <c r="I128" s="127" t="str">
        <f t="shared" si="5"/>
        <v/>
      </c>
      <c r="J128" s="133" t="str">
        <f t="shared" si="6"/>
        <v/>
      </c>
      <c r="L128" s="4" t="str">
        <f t="shared" si="4"/>
        <v/>
      </c>
    </row>
    <row r="129" spans="1:12">
      <c r="A129" s="59"/>
      <c r="B129" s="60"/>
      <c r="C129" s="70"/>
      <c r="D129" s="62"/>
      <c r="E129" s="62"/>
      <c r="F129" s="62"/>
      <c r="G129" s="62"/>
      <c r="H129" s="63"/>
      <c r="I129" s="127" t="str">
        <f t="shared" si="5"/>
        <v/>
      </c>
      <c r="J129" s="133" t="str">
        <f t="shared" si="6"/>
        <v/>
      </c>
      <c r="L129" s="4" t="str">
        <f t="shared" si="4"/>
        <v/>
      </c>
    </row>
    <row r="130" spans="1:12">
      <c r="A130" s="59" t="s">
        <v>126</v>
      </c>
      <c r="B130" s="60">
        <v>2013</v>
      </c>
      <c r="C130" s="61" t="s">
        <v>60</v>
      </c>
      <c r="D130" s="62">
        <v>0</v>
      </c>
      <c r="E130" s="62">
        <v>922</v>
      </c>
      <c r="F130" s="62">
        <v>37</v>
      </c>
      <c r="G130" s="62">
        <v>885</v>
      </c>
      <c r="H130" s="63" t="s">
        <v>57</v>
      </c>
      <c r="I130" s="127" t="str">
        <f t="shared" si="5"/>
        <v/>
      </c>
      <c r="J130" s="133" t="str">
        <f t="shared" si="6"/>
        <v/>
      </c>
      <c r="L130" s="4" t="str">
        <f t="shared" si="4"/>
        <v/>
      </c>
    </row>
    <row r="131" spans="1:12">
      <c r="A131" s="69" t="s">
        <v>127</v>
      </c>
      <c r="B131" s="60">
        <v>2014</v>
      </c>
      <c r="C131" s="44" t="s">
        <v>62</v>
      </c>
      <c r="D131" s="62" t="s">
        <v>57</v>
      </c>
      <c r="E131" s="62">
        <v>603</v>
      </c>
      <c r="F131" s="62">
        <v>26</v>
      </c>
      <c r="G131" s="62">
        <v>577</v>
      </c>
      <c r="H131" s="63" t="s">
        <v>57</v>
      </c>
      <c r="I131" s="127" t="str">
        <f t="shared" si="5"/>
        <v/>
      </c>
      <c r="J131" s="133" t="str">
        <f t="shared" si="6"/>
        <v/>
      </c>
      <c r="L131" s="4" t="str">
        <f t="shared" si="4"/>
        <v/>
      </c>
    </row>
    <row r="132" spans="1:12">
      <c r="A132" s="69" t="s">
        <v>55</v>
      </c>
      <c r="B132" s="60">
        <v>2013</v>
      </c>
      <c r="C132" s="61" t="s">
        <v>53</v>
      </c>
      <c r="D132" s="62">
        <v>0</v>
      </c>
      <c r="E132" s="62">
        <v>44399</v>
      </c>
      <c r="F132" s="62">
        <v>1772</v>
      </c>
      <c r="G132" s="62">
        <v>42627</v>
      </c>
      <c r="H132" s="63" t="s">
        <v>57</v>
      </c>
      <c r="I132" s="127" t="str">
        <f t="shared" si="5"/>
        <v/>
      </c>
      <c r="J132" s="133" t="str">
        <f t="shared" si="6"/>
        <v/>
      </c>
      <c r="L132" s="4" t="str">
        <f t="shared" si="4"/>
        <v/>
      </c>
    </row>
    <row r="133" spans="1:12">
      <c r="A133" s="69" t="s">
        <v>55</v>
      </c>
      <c r="B133" s="60">
        <v>2014</v>
      </c>
      <c r="C133" s="61"/>
      <c r="D133" s="62">
        <v>0</v>
      </c>
      <c r="E133" s="62">
        <v>29028</v>
      </c>
      <c r="F133" s="62">
        <v>1255</v>
      </c>
      <c r="G133" s="62">
        <v>27773</v>
      </c>
      <c r="H133" s="63" t="s">
        <v>57</v>
      </c>
      <c r="I133" s="127">
        <f t="shared" si="5"/>
        <v>29028</v>
      </c>
      <c r="J133" s="133">
        <f t="shared" si="6"/>
        <v>27773</v>
      </c>
      <c r="K133" s="4" t="s">
        <v>15</v>
      </c>
      <c r="L133" s="4" t="str">
        <f t="shared" si="4"/>
        <v>Natural Gas and Petroleum Systems</v>
      </c>
    </row>
    <row r="134" spans="1:12">
      <c r="A134" s="59" t="s">
        <v>128</v>
      </c>
      <c r="B134" s="60">
        <v>2013</v>
      </c>
      <c r="C134" s="61" t="s">
        <v>129</v>
      </c>
      <c r="D134" s="62" t="s">
        <v>57</v>
      </c>
      <c r="E134" s="62" t="s">
        <v>57</v>
      </c>
      <c r="F134" s="62" t="s">
        <v>57</v>
      </c>
      <c r="G134" s="62" t="s">
        <v>57</v>
      </c>
      <c r="H134" s="63" t="s">
        <v>57</v>
      </c>
      <c r="I134" s="127" t="str">
        <f t="shared" si="5"/>
        <v/>
      </c>
      <c r="J134" s="133" t="str">
        <f t="shared" si="6"/>
        <v/>
      </c>
      <c r="L134" s="4" t="str">
        <f t="shared" si="4"/>
        <v/>
      </c>
    </row>
    <row r="135" spans="1:12">
      <c r="A135" s="49" t="s">
        <v>130</v>
      </c>
      <c r="B135" s="60">
        <v>2014</v>
      </c>
      <c r="C135" s="61" t="s">
        <v>131</v>
      </c>
      <c r="D135" s="62" t="s">
        <v>57</v>
      </c>
      <c r="E135" s="62" t="s">
        <v>57</v>
      </c>
      <c r="F135" s="62" t="s">
        <v>57</v>
      </c>
      <c r="G135" s="62" t="s">
        <v>57</v>
      </c>
      <c r="H135" s="63" t="s">
        <v>57</v>
      </c>
      <c r="I135" s="127" t="str">
        <f t="shared" si="5"/>
        <v/>
      </c>
      <c r="J135" s="133" t="str">
        <f t="shared" si="6"/>
        <v/>
      </c>
      <c r="L135" s="4" t="str">
        <f t="shared" si="4"/>
        <v/>
      </c>
    </row>
    <row r="136" spans="1:12">
      <c r="A136" s="59" t="s">
        <v>55</v>
      </c>
      <c r="B136" s="60">
        <v>2013</v>
      </c>
      <c r="C136" s="61" t="s">
        <v>53</v>
      </c>
      <c r="D136" s="62" t="s">
        <v>57</v>
      </c>
      <c r="E136" s="62" t="s">
        <v>57</v>
      </c>
      <c r="F136" s="62" t="s">
        <v>57</v>
      </c>
      <c r="G136" s="62" t="s">
        <v>57</v>
      </c>
      <c r="H136" s="63" t="s">
        <v>57</v>
      </c>
      <c r="I136" s="127" t="str">
        <f t="shared" si="5"/>
        <v/>
      </c>
      <c r="J136" s="133" t="str">
        <f t="shared" si="6"/>
        <v/>
      </c>
      <c r="L136" s="4" t="str">
        <f t="shared" si="4"/>
        <v/>
      </c>
    </row>
    <row r="137" spans="1:12">
      <c r="A137" s="59" t="s">
        <v>55</v>
      </c>
      <c r="B137" s="60">
        <v>2014</v>
      </c>
      <c r="C137" s="65"/>
      <c r="D137" s="62" t="s">
        <v>57</v>
      </c>
      <c r="E137" s="62" t="s">
        <v>57</v>
      </c>
      <c r="F137" s="62" t="s">
        <v>57</v>
      </c>
      <c r="G137" s="62" t="s">
        <v>57</v>
      </c>
      <c r="H137" s="63" t="s">
        <v>57</v>
      </c>
      <c r="I137" s="127" t="str">
        <f t="shared" si="5"/>
        <v/>
      </c>
      <c r="J137" s="133" t="str">
        <f t="shared" si="6"/>
        <v/>
      </c>
      <c r="L137" s="4" t="str">
        <f t="shared" si="4"/>
        <v/>
      </c>
    </row>
    <row r="138" spans="1:12">
      <c r="A138" s="59" t="s">
        <v>132</v>
      </c>
      <c r="B138" s="60">
        <v>2013</v>
      </c>
      <c r="C138" s="61" t="s">
        <v>129</v>
      </c>
      <c r="D138" s="62" t="s">
        <v>57</v>
      </c>
      <c r="E138" s="62" t="s">
        <v>57</v>
      </c>
      <c r="F138" s="62" t="s">
        <v>57</v>
      </c>
      <c r="G138" s="62" t="s">
        <v>57</v>
      </c>
      <c r="H138" s="63" t="s">
        <v>57</v>
      </c>
      <c r="I138" s="127" t="str">
        <f t="shared" si="5"/>
        <v/>
      </c>
      <c r="J138" s="133" t="str">
        <f t="shared" si="6"/>
        <v/>
      </c>
      <c r="L138" s="4" t="str">
        <f t="shared" si="4"/>
        <v/>
      </c>
    </row>
    <row r="139" spans="1:12">
      <c r="A139" s="69" t="s">
        <v>133</v>
      </c>
      <c r="B139" s="60">
        <v>2014</v>
      </c>
      <c r="C139" s="61" t="s">
        <v>131</v>
      </c>
      <c r="D139" s="62" t="s">
        <v>57</v>
      </c>
      <c r="E139" s="62" t="s">
        <v>57</v>
      </c>
      <c r="F139" s="62" t="s">
        <v>57</v>
      </c>
      <c r="G139" s="62" t="s">
        <v>57</v>
      </c>
      <c r="H139" s="63" t="s">
        <v>57</v>
      </c>
      <c r="I139" s="127" t="str">
        <f t="shared" si="5"/>
        <v/>
      </c>
      <c r="J139" s="133" t="str">
        <f t="shared" si="6"/>
        <v/>
      </c>
      <c r="L139" s="4" t="str">
        <f t="shared" ref="L139:L202" si="7">IF(K139="","","Natural Gas and Petroleum Systems")</f>
        <v/>
      </c>
    </row>
    <row r="140" spans="1:12">
      <c r="A140" s="69" t="s">
        <v>55</v>
      </c>
      <c r="B140" s="60">
        <v>2013</v>
      </c>
      <c r="C140" s="61" t="s">
        <v>53</v>
      </c>
      <c r="D140" s="62" t="s">
        <v>57</v>
      </c>
      <c r="E140" s="62" t="s">
        <v>57</v>
      </c>
      <c r="F140" s="62" t="s">
        <v>57</v>
      </c>
      <c r="G140" s="62" t="s">
        <v>57</v>
      </c>
      <c r="H140" s="63" t="s">
        <v>57</v>
      </c>
      <c r="I140" s="127" t="str">
        <f t="shared" si="5"/>
        <v/>
      </c>
      <c r="J140" s="133" t="str">
        <f t="shared" si="6"/>
        <v/>
      </c>
      <c r="L140" s="4" t="str">
        <f t="shared" si="7"/>
        <v/>
      </c>
    </row>
    <row r="141" spans="1:12">
      <c r="A141" s="69" t="s">
        <v>55</v>
      </c>
      <c r="B141" s="60">
        <v>2014</v>
      </c>
      <c r="C141" s="70"/>
      <c r="D141" s="62" t="s">
        <v>57</v>
      </c>
      <c r="E141" s="62" t="s">
        <v>57</v>
      </c>
      <c r="F141" s="62" t="s">
        <v>57</v>
      </c>
      <c r="G141" s="62" t="s">
        <v>57</v>
      </c>
      <c r="H141" s="63" t="s">
        <v>57</v>
      </c>
      <c r="I141" s="127" t="str">
        <f t="shared" si="5"/>
        <v/>
      </c>
      <c r="J141" s="133" t="str">
        <f t="shared" si="6"/>
        <v/>
      </c>
      <c r="L141" s="4" t="str">
        <f t="shared" si="7"/>
        <v/>
      </c>
    </row>
    <row r="142" spans="1:12">
      <c r="A142" s="59" t="s">
        <v>134</v>
      </c>
      <c r="B142" s="60">
        <v>2013</v>
      </c>
      <c r="C142" s="61" t="s">
        <v>135</v>
      </c>
      <c r="D142" s="62">
        <v>453</v>
      </c>
      <c r="E142" s="62">
        <v>2075</v>
      </c>
      <c r="F142" s="62" t="s">
        <v>57</v>
      </c>
      <c r="G142" s="62">
        <v>2528</v>
      </c>
      <c r="H142" s="63" t="s">
        <v>57</v>
      </c>
      <c r="I142" s="127" t="str">
        <f t="shared" ref="I142:I147" si="8">IFERROR(IF(K142="","",IF(F142="–",0,F142)+IF(G142="–",0,G142)),"")</f>
        <v/>
      </c>
      <c r="J142" s="133" t="str">
        <f t="shared" ref="J142:J147" si="9">IF(I142="","",IF(G142="–",0,G142)-IF(H142="–",0,))</f>
        <v/>
      </c>
      <c r="L142" s="4" t="str">
        <f t="shared" si="7"/>
        <v/>
      </c>
    </row>
    <row r="143" spans="1:12">
      <c r="A143" s="59" t="s">
        <v>136</v>
      </c>
      <c r="B143" s="60">
        <v>2014</v>
      </c>
      <c r="C143" s="61"/>
      <c r="D143" s="62">
        <v>664</v>
      </c>
      <c r="E143" s="62">
        <v>1801</v>
      </c>
      <c r="F143" s="62" t="s">
        <v>57</v>
      </c>
      <c r="G143" s="62">
        <v>2465</v>
      </c>
      <c r="H143" s="63" t="s">
        <v>57</v>
      </c>
      <c r="I143" s="127" t="str">
        <f t="shared" si="8"/>
        <v/>
      </c>
      <c r="J143" s="133" t="str">
        <f t="shared" si="9"/>
        <v/>
      </c>
      <c r="L143" s="4" t="str">
        <f t="shared" si="7"/>
        <v/>
      </c>
    </row>
    <row r="144" spans="1:12">
      <c r="A144" s="59" t="s">
        <v>55</v>
      </c>
      <c r="B144" s="60">
        <v>2013</v>
      </c>
      <c r="C144" s="61" t="s">
        <v>53</v>
      </c>
      <c r="D144" s="62">
        <v>1630</v>
      </c>
      <c r="E144" s="62">
        <v>7470</v>
      </c>
      <c r="F144" s="62" t="s">
        <v>57</v>
      </c>
      <c r="G144" s="62">
        <v>9100</v>
      </c>
      <c r="H144" s="63" t="s">
        <v>57</v>
      </c>
      <c r="I144" s="127" t="str">
        <f t="shared" si="8"/>
        <v/>
      </c>
      <c r="J144" s="133" t="str">
        <f t="shared" si="9"/>
        <v/>
      </c>
      <c r="L144" s="4" t="str">
        <f t="shared" si="7"/>
        <v/>
      </c>
    </row>
    <row r="145" spans="1:12">
      <c r="A145" s="59" t="s">
        <v>55</v>
      </c>
      <c r="B145" s="60">
        <v>2014</v>
      </c>
      <c r="C145" s="65"/>
      <c r="D145" s="62">
        <v>2389</v>
      </c>
      <c r="E145" s="62">
        <v>6483</v>
      </c>
      <c r="F145" s="62" t="s">
        <v>57</v>
      </c>
      <c r="G145" s="62">
        <v>8873</v>
      </c>
      <c r="H145" s="63" t="s">
        <v>57</v>
      </c>
      <c r="I145" s="127">
        <f t="shared" si="8"/>
        <v>8873</v>
      </c>
      <c r="J145" s="133">
        <f t="shared" si="9"/>
        <v>8873</v>
      </c>
      <c r="K145" s="4" t="s">
        <v>14</v>
      </c>
      <c r="L145" s="4" t="str">
        <f t="shared" si="7"/>
        <v>Natural Gas and Petroleum Systems</v>
      </c>
    </row>
    <row r="146" spans="1:12">
      <c r="A146" s="59" t="s">
        <v>137</v>
      </c>
      <c r="B146" s="60">
        <v>2013</v>
      </c>
      <c r="C146" s="61" t="s">
        <v>53</v>
      </c>
      <c r="D146" s="62">
        <v>-2210</v>
      </c>
      <c r="E146" s="62">
        <v>3728</v>
      </c>
      <c r="F146" s="62" t="s">
        <v>57</v>
      </c>
      <c r="G146" s="62">
        <v>1518</v>
      </c>
      <c r="H146" s="63" t="s">
        <v>57</v>
      </c>
      <c r="I146" s="127" t="str">
        <f t="shared" si="8"/>
        <v/>
      </c>
      <c r="J146" s="133" t="str">
        <f t="shared" si="9"/>
        <v/>
      </c>
      <c r="L146" s="4" t="str">
        <f t="shared" si="7"/>
        <v/>
      </c>
    </row>
    <row r="147" spans="1:12">
      <c r="A147" s="47" t="s">
        <v>138</v>
      </c>
      <c r="B147" s="60">
        <v>2014</v>
      </c>
      <c r="C147" s="65"/>
      <c r="D147" s="62">
        <v>-2213</v>
      </c>
      <c r="E147" s="62">
        <v>3742</v>
      </c>
      <c r="F147" s="62" t="s">
        <v>57</v>
      </c>
      <c r="G147" s="62">
        <v>1530</v>
      </c>
      <c r="H147" s="63" t="s">
        <v>57</v>
      </c>
      <c r="I147" s="127">
        <f t="shared" si="8"/>
        <v>1530</v>
      </c>
      <c r="J147" s="133">
        <f t="shared" si="9"/>
        <v>1530</v>
      </c>
      <c r="K147" s="4" t="s">
        <v>19</v>
      </c>
      <c r="L147" s="4" t="str">
        <f t="shared" si="7"/>
        <v>Natural Gas and Petroleum Systems</v>
      </c>
    </row>
    <row r="148" spans="1:12">
      <c r="A148" s="59" t="s">
        <v>139</v>
      </c>
      <c r="B148" s="60">
        <v>2013</v>
      </c>
      <c r="C148" s="61" t="s">
        <v>53</v>
      </c>
      <c r="D148" s="62" t="s">
        <v>140</v>
      </c>
      <c r="E148" s="62" t="s">
        <v>57</v>
      </c>
      <c r="F148" s="62" t="s">
        <v>140</v>
      </c>
      <c r="G148" s="62" t="s">
        <v>140</v>
      </c>
      <c r="H148" s="63" t="s">
        <v>57</v>
      </c>
      <c r="I148" s="127" t="str">
        <f t="shared" ref="I148:I211" si="10">IFERROR(IF(K148="","",IF(F148="–",0,F148)+IF(G148="–",0,G148)),"")</f>
        <v/>
      </c>
      <c r="J148" s="133" t="str">
        <f t="shared" ref="J148:J211" si="11">IF(I148="","",IF(G148="–",0,G148)-IF(H148="–",0,))</f>
        <v/>
      </c>
      <c r="L148" s="4" t="str">
        <f t="shared" si="7"/>
        <v/>
      </c>
    </row>
    <row r="149" spans="1:12">
      <c r="A149" s="64" t="s">
        <v>141</v>
      </c>
      <c r="B149" s="60">
        <v>2014</v>
      </c>
      <c r="C149" s="65"/>
      <c r="D149" s="62" t="s">
        <v>140</v>
      </c>
      <c r="E149" s="62" t="s">
        <v>57</v>
      </c>
      <c r="F149" s="62" t="s">
        <v>140</v>
      </c>
      <c r="G149" s="62" t="s">
        <v>140</v>
      </c>
      <c r="H149" s="63" t="s">
        <v>57</v>
      </c>
      <c r="I149" s="127" t="str">
        <f t="shared" si="10"/>
        <v/>
      </c>
      <c r="J149" s="133" t="str">
        <f t="shared" si="11"/>
        <v/>
      </c>
      <c r="L149" s="4" t="str">
        <f t="shared" si="7"/>
        <v/>
      </c>
    </row>
    <row r="150" spans="1:12">
      <c r="A150" s="59"/>
      <c r="B150" s="60"/>
      <c r="C150" s="65"/>
      <c r="D150" s="62"/>
      <c r="E150" s="62"/>
      <c r="F150" s="62"/>
      <c r="G150" s="62"/>
      <c r="H150" s="63"/>
      <c r="I150" s="127" t="str">
        <f t="shared" si="10"/>
        <v/>
      </c>
      <c r="J150" s="133" t="str">
        <f t="shared" si="11"/>
        <v/>
      </c>
      <c r="L150" s="4" t="str">
        <f t="shared" si="7"/>
        <v/>
      </c>
    </row>
    <row r="151" spans="1:12">
      <c r="A151" s="33" t="s">
        <v>142</v>
      </c>
      <c r="B151" s="34">
        <v>2013</v>
      </c>
      <c r="C151" s="35" t="s">
        <v>53</v>
      </c>
      <c r="D151" s="36" t="s">
        <v>57</v>
      </c>
      <c r="E151" s="36">
        <v>40027</v>
      </c>
      <c r="F151" s="36" t="s">
        <v>57</v>
      </c>
      <c r="G151" s="36">
        <v>40027</v>
      </c>
      <c r="H151" s="37">
        <v>242</v>
      </c>
      <c r="I151" s="127" t="str">
        <f t="shared" si="10"/>
        <v/>
      </c>
      <c r="J151" s="133" t="str">
        <f t="shared" si="11"/>
        <v/>
      </c>
      <c r="L151" s="4" t="str">
        <f t="shared" si="7"/>
        <v/>
      </c>
    </row>
    <row r="152" spans="1:12">
      <c r="A152" s="67" t="s">
        <v>143</v>
      </c>
      <c r="B152" s="34">
        <v>2014</v>
      </c>
      <c r="C152" s="42"/>
      <c r="D152" s="36" t="s">
        <v>57</v>
      </c>
      <c r="E152" s="36">
        <v>38129</v>
      </c>
      <c r="F152" s="36" t="s">
        <v>57</v>
      </c>
      <c r="G152" s="36">
        <v>38129</v>
      </c>
      <c r="H152" s="37" t="s">
        <v>57</v>
      </c>
      <c r="I152" s="127" t="str">
        <f t="shared" si="10"/>
        <v/>
      </c>
      <c r="J152" s="133" t="str">
        <f t="shared" si="11"/>
        <v/>
      </c>
      <c r="L152" s="4" t="str">
        <f t="shared" si="7"/>
        <v/>
      </c>
    </row>
    <row r="153" spans="1:12">
      <c r="A153" s="67"/>
      <c r="B153" s="60"/>
      <c r="C153" s="68"/>
      <c r="D153" s="62"/>
      <c r="E153" s="62"/>
      <c r="F153" s="62"/>
      <c r="G153" s="62"/>
      <c r="H153" s="63"/>
      <c r="I153" s="127" t="str">
        <f t="shared" si="10"/>
        <v/>
      </c>
      <c r="J153" s="133" t="str">
        <f t="shared" si="11"/>
        <v/>
      </c>
      <c r="L153" s="4" t="str">
        <f t="shared" si="7"/>
        <v/>
      </c>
    </row>
    <row r="154" spans="1:12">
      <c r="A154" s="59" t="s">
        <v>144</v>
      </c>
      <c r="B154" s="60">
        <v>2013</v>
      </c>
      <c r="C154" s="61" t="s">
        <v>53</v>
      </c>
      <c r="D154" s="62" t="s">
        <v>57</v>
      </c>
      <c r="E154" s="62">
        <v>8839</v>
      </c>
      <c r="F154" s="62" t="s">
        <v>57</v>
      </c>
      <c r="G154" s="62">
        <v>8839</v>
      </c>
      <c r="H154" s="63">
        <v>242</v>
      </c>
      <c r="I154" s="127" t="str">
        <f t="shared" si="10"/>
        <v/>
      </c>
      <c r="J154" s="133" t="str">
        <f t="shared" si="11"/>
        <v/>
      </c>
      <c r="L154" s="4" t="str">
        <f t="shared" si="7"/>
        <v/>
      </c>
    </row>
    <row r="155" spans="1:12">
      <c r="A155" s="64" t="s">
        <v>145</v>
      </c>
      <c r="B155" s="60">
        <v>2014</v>
      </c>
      <c r="C155" s="65"/>
      <c r="D155" s="62" t="s">
        <v>57</v>
      </c>
      <c r="E155" s="62">
        <v>8158</v>
      </c>
      <c r="F155" s="62" t="s">
        <v>57</v>
      </c>
      <c r="G155" s="62">
        <v>8158</v>
      </c>
      <c r="H155" s="63" t="s">
        <v>57</v>
      </c>
      <c r="I155" s="127" t="str">
        <f t="shared" si="10"/>
        <v/>
      </c>
      <c r="J155" s="133" t="str">
        <f t="shared" si="11"/>
        <v/>
      </c>
      <c r="L155" s="4" t="str">
        <f t="shared" si="7"/>
        <v/>
      </c>
    </row>
    <row r="156" spans="1:12">
      <c r="A156" s="59"/>
      <c r="B156" s="60"/>
      <c r="C156" s="65"/>
      <c r="D156" s="62"/>
      <c r="E156" s="62"/>
      <c r="F156" s="62"/>
      <c r="G156" s="62"/>
      <c r="H156" s="63"/>
      <c r="I156" s="127" t="str">
        <f t="shared" si="10"/>
        <v/>
      </c>
      <c r="J156" s="133" t="str">
        <f t="shared" si="11"/>
        <v/>
      </c>
      <c r="L156" s="4" t="str">
        <f t="shared" si="7"/>
        <v/>
      </c>
    </row>
    <row r="157" spans="1:12">
      <c r="A157" s="59" t="s">
        <v>146</v>
      </c>
      <c r="B157" s="60">
        <v>2013</v>
      </c>
      <c r="C157" s="61" t="s">
        <v>53</v>
      </c>
      <c r="D157" s="62" t="s">
        <v>57</v>
      </c>
      <c r="E157" s="62">
        <v>31187</v>
      </c>
      <c r="F157" s="62" t="s">
        <v>57</v>
      </c>
      <c r="G157" s="62">
        <v>31187</v>
      </c>
      <c r="H157" s="63" t="s">
        <v>57</v>
      </c>
      <c r="I157" s="127" t="str">
        <f t="shared" si="10"/>
        <v/>
      </c>
      <c r="J157" s="133" t="str">
        <f t="shared" si="11"/>
        <v/>
      </c>
      <c r="L157" s="4" t="str">
        <f t="shared" si="7"/>
        <v/>
      </c>
    </row>
    <row r="158" spans="1:12">
      <c r="A158" s="82" t="s">
        <v>147</v>
      </c>
      <c r="B158" s="60">
        <v>2014</v>
      </c>
      <c r="C158" s="65"/>
      <c r="D158" s="62" t="s">
        <v>57</v>
      </c>
      <c r="E158" s="62">
        <v>29971</v>
      </c>
      <c r="F158" s="62" t="s">
        <v>57</v>
      </c>
      <c r="G158" s="62">
        <v>29971</v>
      </c>
      <c r="H158" s="63" t="s">
        <v>57</v>
      </c>
      <c r="I158" s="127" t="str">
        <f t="shared" si="10"/>
        <v/>
      </c>
      <c r="J158" s="133" t="str">
        <f t="shared" si="11"/>
        <v/>
      </c>
      <c r="L158" s="4" t="str">
        <f t="shared" si="7"/>
        <v/>
      </c>
    </row>
    <row r="159" spans="1:12">
      <c r="A159" s="83"/>
      <c r="B159" s="52"/>
      <c r="C159" s="51"/>
      <c r="D159" s="84"/>
      <c r="E159" s="84"/>
      <c r="F159" s="84"/>
      <c r="G159" s="84"/>
      <c r="H159" s="84"/>
      <c r="I159" s="127" t="str">
        <f t="shared" si="10"/>
        <v/>
      </c>
      <c r="J159" s="133" t="str">
        <f t="shared" si="11"/>
        <v/>
      </c>
      <c r="L159" s="4" t="str">
        <f t="shared" si="7"/>
        <v/>
      </c>
    </row>
    <row r="160" spans="1:12">
      <c r="A160" s="15" t="s">
        <v>148</v>
      </c>
      <c r="C160" s="17"/>
      <c r="D160" s="18"/>
      <c r="E160" s="13"/>
      <c r="F160" s="13"/>
      <c r="G160" s="13"/>
      <c r="H160" s="13"/>
      <c r="I160" s="127" t="str">
        <f t="shared" si="10"/>
        <v/>
      </c>
      <c r="J160" s="133" t="str">
        <f t="shared" si="11"/>
        <v/>
      </c>
      <c r="L160" s="4" t="str">
        <f t="shared" si="7"/>
        <v/>
      </c>
    </row>
    <row r="161" spans="1:12">
      <c r="A161" s="21" t="s">
        <v>149</v>
      </c>
      <c r="B161" s="22"/>
      <c r="C161" s="12"/>
      <c r="D161" s="13"/>
      <c r="E161" s="13"/>
      <c r="F161" s="13"/>
      <c r="G161" s="13"/>
      <c r="H161" s="13"/>
      <c r="I161" s="127" t="str">
        <f t="shared" si="10"/>
        <v/>
      </c>
      <c r="J161" s="133" t="str">
        <f t="shared" si="11"/>
        <v/>
      </c>
      <c r="L161" s="4" t="str">
        <f t="shared" si="7"/>
        <v/>
      </c>
    </row>
    <row r="162" spans="1:12">
      <c r="A162" s="170" t="s">
        <v>34</v>
      </c>
      <c r="B162" s="171" t="s">
        <v>35</v>
      </c>
      <c r="C162" s="173" t="s">
        <v>36</v>
      </c>
      <c r="D162" s="155" t="s">
        <v>37</v>
      </c>
      <c r="E162" s="155" t="s">
        <v>38</v>
      </c>
      <c r="F162" s="155" t="s">
        <v>39</v>
      </c>
      <c r="G162" s="155" t="s">
        <v>40</v>
      </c>
      <c r="H162" s="157" t="s">
        <v>41</v>
      </c>
      <c r="I162" s="127" t="str">
        <f t="shared" si="10"/>
        <v/>
      </c>
      <c r="J162" s="133" t="str">
        <f t="shared" si="11"/>
        <v/>
      </c>
      <c r="L162" s="4" t="str">
        <f t="shared" si="7"/>
        <v/>
      </c>
    </row>
    <row r="163" spans="1:12">
      <c r="A163" s="159"/>
      <c r="B163" s="172"/>
      <c r="C163" s="174"/>
      <c r="D163" s="156"/>
      <c r="E163" s="156"/>
      <c r="F163" s="156"/>
      <c r="G163" s="156"/>
      <c r="H163" s="158"/>
      <c r="I163" s="127" t="str">
        <f t="shared" si="10"/>
        <v/>
      </c>
      <c r="J163" s="133" t="str">
        <f t="shared" si="11"/>
        <v/>
      </c>
      <c r="L163" s="4" t="str">
        <f t="shared" si="7"/>
        <v/>
      </c>
    </row>
    <row r="164" spans="1:12">
      <c r="A164" s="159"/>
      <c r="B164" s="172"/>
      <c r="C164" s="174"/>
      <c r="D164" s="156"/>
      <c r="E164" s="156"/>
      <c r="F164" s="156"/>
      <c r="G164" s="156"/>
      <c r="H164" s="158"/>
      <c r="I164" s="127" t="str">
        <f t="shared" si="10"/>
        <v/>
      </c>
      <c r="J164" s="133" t="str">
        <f t="shared" si="11"/>
        <v/>
      </c>
      <c r="L164" s="4" t="str">
        <f t="shared" si="7"/>
        <v/>
      </c>
    </row>
    <row r="165" spans="1:12">
      <c r="A165" s="159"/>
      <c r="B165" s="172"/>
      <c r="C165" s="174"/>
      <c r="D165" s="156"/>
      <c r="E165" s="156"/>
      <c r="F165" s="156"/>
      <c r="G165" s="156"/>
      <c r="H165" s="158"/>
      <c r="I165" s="127" t="str">
        <f t="shared" si="10"/>
        <v/>
      </c>
      <c r="J165" s="133" t="str">
        <f t="shared" si="11"/>
        <v/>
      </c>
      <c r="L165" s="4" t="str">
        <f t="shared" si="7"/>
        <v/>
      </c>
    </row>
    <row r="166" spans="1:12">
      <c r="A166" s="23"/>
      <c r="B166" s="24"/>
      <c r="C166" s="25"/>
      <c r="D166" s="26"/>
      <c r="E166" s="26"/>
      <c r="F166" s="26"/>
      <c r="G166" s="26"/>
      <c r="H166" s="27"/>
      <c r="I166" s="127" t="str">
        <f t="shared" si="10"/>
        <v/>
      </c>
      <c r="J166" s="133" t="str">
        <f t="shared" si="11"/>
        <v/>
      </c>
      <c r="L166" s="4" t="str">
        <f t="shared" si="7"/>
        <v/>
      </c>
    </row>
    <row r="167" spans="1:12">
      <c r="A167" s="159" t="s">
        <v>42</v>
      </c>
      <c r="B167" s="160" t="s">
        <v>0</v>
      </c>
      <c r="C167" s="162" t="s">
        <v>43</v>
      </c>
      <c r="D167" s="164" t="s">
        <v>44</v>
      </c>
      <c r="E167" s="164" t="s">
        <v>45</v>
      </c>
      <c r="F167" s="164" t="s">
        <v>46</v>
      </c>
      <c r="G167" s="166" t="s">
        <v>47</v>
      </c>
      <c r="H167" s="168" t="s">
        <v>48</v>
      </c>
      <c r="I167" s="127" t="str">
        <f t="shared" si="10"/>
        <v/>
      </c>
      <c r="J167" s="133" t="str">
        <f t="shared" si="11"/>
        <v/>
      </c>
    </row>
    <row r="168" spans="1:12">
      <c r="A168" s="159"/>
      <c r="B168" s="160"/>
      <c r="C168" s="162"/>
      <c r="D168" s="164"/>
      <c r="E168" s="164"/>
      <c r="F168" s="164"/>
      <c r="G168" s="166"/>
      <c r="H168" s="168"/>
      <c r="I168" s="127" t="str">
        <f t="shared" si="10"/>
        <v/>
      </c>
      <c r="J168" s="133" t="str">
        <f t="shared" si="11"/>
        <v/>
      </c>
      <c r="L168" s="4" t="str">
        <f t="shared" si="7"/>
        <v/>
      </c>
    </row>
    <row r="169" spans="1:12">
      <c r="A169" s="159"/>
      <c r="B169" s="160"/>
      <c r="C169" s="162"/>
      <c r="D169" s="164"/>
      <c r="E169" s="164"/>
      <c r="F169" s="164"/>
      <c r="G169" s="166"/>
      <c r="H169" s="168"/>
      <c r="I169" s="127" t="str">
        <f t="shared" si="10"/>
        <v/>
      </c>
      <c r="J169" s="133" t="str">
        <f t="shared" si="11"/>
        <v/>
      </c>
      <c r="L169" s="4" t="str">
        <f t="shared" si="7"/>
        <v/>
      </c>
    </row>
    <row r="170" spans="1:12">
      <c r="A170" s="189"/>
      <c r="B170" s="161"/>
      <c r="C170" s="163"/>
      <c r="D170" s="165"/>
      <c r="E170" s="165"/>
      <c r="F170" s="165"/>
      <c r="G170" s="167"/>
      <c r="H170" s="169"/>
      <c r="I170" s="127" t="str">
        <f t="shared" si="10"/>
        <v/>
      </c>
      <c r="J170" s="133" t="str">
        <f t="shared" si="11"/>
        <v/>
      </c>
      <c r="L170" s="4" t="str">
        <f t="shared" si="7"/>
        <v/>
      </c>
    </row>
    <row r="171" spans="1:12">
      <c r="A171" s="28" t="s">
        <v>49</v>
      </c>
      <c r="B171" s="29"/>
      <c r="C171" s="30" t="s">
        <v>50</v>
      </c>
      <c r="D171" s="57" t="s">
        <v>51</v>
      </c>
      <c r="E171" s="57" t="s">
        <v>51</v>
      </c>
      <c r="F171" s="57" t="s">
        <v>51</v>
      </c>
      <c r="G171" s="57" t="s">
        <v>51</v>
      </c>
      <c r="H171" s="58" t="s">
        <v>51</v>
      </c>
      <c r="I171" s="127" t="str">
        <f t="shared" si="10"/>
        <v/>
      </c>
      <c r="J171" s="133" t="str">
        <f t="shared" si="11"/>
        <v/>
      </c>
      <c r="L171" s="4" t="str">
        <f t="shared" si="7"/>
        <v/>
      </c>
    </row>
    <row r="172" spans="1:12">
      <c r="A172" s="33" t="s">
        <v>52</v>
      </c>
      <c r="B172" s="34">
        <v>2013</v>
      </c>
      <c r="C172" s="35" t="s">
        <v>53</v>
      </c>
      <c r="D172" s="36">
        <v>9956</v>
      </c>
      <c r="E172" s="36">
        <v>14782</v>
      </c>
      <c r="F172" s="36">
        <v>16700</v>
      </c>
      <c r="G172" s="36">
        <v>8037</v>
      </c>
      <c r="H172" s="37">
        <v>4</v>
      </c>
      <c r="I172" s="127" t="str">
        <f t="shared" si="10"/>
        <v/>
      </c>
      <c r="J172" s="133" t="str">
        <f t="shared" si="11"/>
        <v/>
      </c>
      <c r="L172" s="4" t="str">
        <f t="shared" si="7"/>
        <v/>
      </c>
    </row>
    <row r="173" spans="1:12">
      <c r="A173" s="38" t="s">
        <v>54</v>
      </c>
      <c r="B173" s="34">
        <v>2014</v>
      </c>
      <c r="C173" s="39" t="s">
        <v>55</v>
      </c>
      <c r="D173" s="36">
        <v>11377</v>
      </c>
      <c r="E173" s="36">
        <v>15362</v>
      </c>
      <c r="F173" s="36">
        <v>17622</v>
      </c>
      <c r="G173" s="36">
        <v>9116</v>
      </c>
      <c r="H173" s="37">
        <v>4</v>
      </c>
      <c r="I173" s="127" t="str">
        <f t="shared" si="10"/>
        <v/>
      </c>
      <c r="J173" s="133" t="str">
        <f t="shared" si="11"/>
        <v/>
      </c>
      <c r="L173" s="4" t="str">
        <f t="shared" si="7"/>
        <v/>
      </c>
    </row>
    <row r="174" spans="1:12">
      <c r="A174" s="38"/>
      <c r="B174" s="34"/>
      <c r="C174" s="39"/>
      <c r="D174" s="40"/>
      <c r="E174" s="40"/>
      <c r="F174" s="40"/>
      <c r="G174" s="40"/>
      <c r="H174" s="41"/>
      <c r="I174" s="127" t="str">
        <f t="shared" si="10"/>
        <v/>
      </c>
      <c r="J174" s="133" t="str">
        <f t="shared" si="11"/>
        <v/>
      </c>
      <c r="L174" s="4" t="str">
        <f t="shared" si="7"/>
        <v/>
      </c>
    </row>
    <row r="175" spans="1:12">
      <c r="A175" s="33" t="s">
        <v>56</v>
      </c>
      <c r="B175" s="34">
        <v>2013</v>
      </c>
      <c r="C175" s="35" t="s">
        <v>53</v>
      </c>
      <c r="D175" s="36">
        <v>9759</v>
      </c>
      <c r="E175" s="36">
        <v>14437</v>
      </c>
      <c r="F175" s="36">
        <v>16700</v>
      </c>
      <c r="G175" s="36">
        <v>7495</v>
      </c>
      <c r="H175" s="37" t="s">
        <v>57</v>
      </c>
      <c r="I175" s="127" t="str">
        <f t="shared" si="10"/>
        <v/>
      </c>
      <c r="J175" s="133" t="str">
        <f t="shared" si="11"/>
        <v/>
      </c>
      <c r="L175" s="4" t="str">
        <f t="shared" si="7"/>
        <v/>
      </c>
    </row>
    <row r="176" spans="1:12">
      <c r="A176" s="38" t="s">
        <v>58</v>
      </c>
      <c r="B176" s="34">
        <v>2014</v>
      </c>
      <c r="C176" s="42"/>
      <c r="D176" s="36">
        <v>11162</v>
      </c>
      <c r="E176" s="36">
        <v>14928</v>
      </c>
      <c r="F176" s="36">
        <v>17622</v>
      </c>
      <c r="G176" s="36">
        <v>8467</v>
      </c>
      <c r="H176" s="37" t="s">
        <v>57</v>
      </c>
      <c r="I176" s="127" t="str">
        <f t="shared" si="10"/>
        <v/>
      </c>
      <c r="J176" s="133" t="str">
        <f t="shared" si="11"/>
        <v/>
      </c>
      <c r="L176" s="4" t="str">
        <f t="shared" si="7"/>
        <v/>
      </c>
    </row>
    <row r="177" spans="1:12">
      <c r="A177" s="38"/>
      <c r="B177" s="29"/>
      <c r="C177" s="42"/>
      <c r="D177" s="40"/>
      <c r="E177" s="40"/>
      <c r="F177" s="40"/>
      <c r="G177" s="40"/>
      <c r="H177" s="41"/>
      <c r="I177" s="127" t="str">
        <f t="shared" si="10"/>
        <v/>
      </c>
      <c r="J177" s="133" t="str">
        <f t="shared" si="11"/>
        <v/>
      </c>
      <c r="L177" s="4" t="str">
        <f t="shared" si="7"/>
        <v/>
      </c>
    </row>
    <row r="178" spans="1:12">
      <c r="A178" s="43" t="s">
        <v>59</v>
      </c>
      <c r="B178" s="29">
        <v>2013</v>
      </c>
      <c r="C178" s="44" t="s">
        <v>60</v>
      </c>
      <c r="D178" s="45" t="s">
        <v>57</v>
      </c>
      <c r="E178" s="45" t="s">
        <v>57</v>
      </c>
      <c r="F178" s="45" t="s">
        <v>57</v>
      </c>
      <c r="G178" s="45" t="s">
        <v>57</v>
      </c>
      <c r="H178" s="46" t="s">
        <v>57</v>
      </c>
      <c r="I178" s="127" t="str">
        <f t="shared" si="10"/>
        <v/>
      </c>
      <c r="J178" s="133" t="str">
        <f t="shared" si="11"/>
        <v/>
      </c>
      <c r="L178" s="4" t="str">
        <f t="shared" si="7"/>
        <v/>
      </c>
    </row>
    <row r="179" spans="1:12">
      <c r="A179" s="47" t="s">
        <v>61</v>
      </c>
      <c r="B179" s="29">
        <v>2014</v>
      </c>
      <c r="C179" s="44" t="s">
        <v>62</v>
      </c>
      <c r="D179" s="45" t="s">
        <v>57</v>
      </c>
      <c r="E179" s="45" t="s">
        <v>57</v>
      </c>
      <c r="F179" s="45" t="s">
        <v>57</v>
      </c>
      <c r="G179" s="45" t="s">
        <v>57</v>
      </c>
      <c r="H179" s="46" t="s">
        <v>57</v>
      </c>
      <c r="I179" s="127" t="str">
        <f t="shared" si="10"/>
        <v/>
      </c>
      <c r="J179" s="133" t="str">
        <f t="shared" si="11"/>
        <v/>
      </c>
      <c r="L179" s="4" t="str">
        <f t="shared" si="7"/>
        <v/>
      </c>
    </row>
    <row r="180" spans="1:12">
      <c r="A180" s="43" t="s">
        <v>55</v>
      </c>
      <c r="B180" s="29">
        <v>2013</v>
      </c>
      <c r="C180" s="44" t="s">
        <v>53</v>
      </c>
      <c r="D180" s="45" t="s">
        <v>57</v>
      </c>
      <c r="E180" s="45" t="s">
        <v>57</v>
      </c>
      <c r="F180" s="45" t="s">
        <v>57</v>
      </c>
      <c r="G180" s="45" t="s">
        <v>57</v>
      </c>
      <c r="H180" s="46" t="s">
        <v>57</v>
      </c>
      <c r="I180" s="127" t="str">
        <f t="shared" si="10"/>
        <v/>
      </c>
      <c r="J180" s="133" t="str">
        <f t="shared" si="11"/>
        <v/>
      </c>
      <c r="L180" s="4" t="str">
        <f t="shared" si="7"/>
        <v/>
      </c>
    </row>
    <row r="181" spans="1:12">
      <c r="A181" s="43" t="s">
        <v>55</v>
      </c>
      <c r="B181" s="29">
        <v>2014</v>
      </c>
      <c r="C181" s="48" t="s">
        <v>55</v>
      </c>
      <c r="D181" s="45" t="s">
        <v>57</v>
      </c>
      <c r="E181" s="45" t="s">
        <v>57</v>
      </c>
      <c r="F181" s="45" t="s">
        <v>57</v>
      </c>
      <c r="G181" s="45" t="s">
        <v>57</v>
      </c>
      <c r="H181" s="46" t="s">
        <v>57</v>
      </c>
      <c r="I181" s="127" t="str">
        <f t="shared" si="10"/>
        <v/>
      </c>
      <c r="J181" s="133" t="str">
        <f t="shared" si="11"/>
        <v/>
      </c>
      <c r="L181" s="4" t="str">
        <f t="shared" si="7"/>
        <v/>
      </c>
    </row>
    <row r="182" spans="1:12">
      <c r="A182" s="43" t="s">
        <v>63</v>
      </c>
      <c r="B182" s="29">
        <v>2013</v>
      </c>
      <c r="C182" s="44" t="s">
        <v>60</v>
      </c>
      <c r="D182" s="45" t="s">
        <v>57</v>
      </c>
      <c r="E182" s="45" t="s">
        <v>57</v>
      </c>
      <c r="F182" s="45" t="s">
        <v>57</v>
      </c>
      <c r="G182" s="45" t="s">
        <v>57</v>
      </c>
      <c r="H182" s="46" t="s">
        <v>57</v>
      </c>
      <c r="I182" s="127" t="str">
        <f t="shared" si="10"/>
        <v/>
      </c>
      <c r="J182" s="133" t="str">
        <f t="shared" si="11"/>
        <v/>
      </c>
      <c r="L182" s="4" t="str">
        <f t="shared" si="7"/>
        <v/>
      </c>
    </row>
    <row r="183" spans="1:12">
      <c r="A183" s="49" t="s">
        <v>64</v>
      </c>
      <c r="B183" s="29">
        <v>2014</v>
      </c>
      <c r="C183" s="44" t="s">
        <v>62</v>
      </c>
      <c r="D183" s="45" t="s">
        <v>57</v>
      </c>
      <c r="E183" s="45" t="s">
        <v>57</v>
      </c>
      <c r="F183" s="45" t="s">
        <v>57</v>
      </c>
      <c r="G183" s="45" t="s">
        <v>57</v>
      </c>
      <c r="H183" s="46" t="s">
        <v>57</v>
      </c>
      <c r="I183" s="127" t="str">
        <f t="shared" si="10"/>
        <v/>
      </c>
      <c r="J183" s="133" t="str">
        <f t="shared" si="11"/>
        <v/>
      </c>
      <c r="L183" s="4" t="str">
        <f t="shared" si="7"/>
        <v/>
      </c>
    </row>
    <row r="184" spans="1:12">
      <c r="A184" s="23" t="s">
        <v>55</v>
      </c>
      <c r="B184" s="29">
        <v>2013</v>
      </c>
      <c r="C184" s="44" t="s">
        <v>53</v>
      </c>
      <c r="D184" s="45" t="s">
        <v>57</v>
      </c>
      <c r="E184" s="45" t="s">
        <v>57</v>
      </c>
      <c r="F184" s="45" t="s">
        <v>57</v>
      </c>
      <c r="G184" s="45" t="s">
        <v>57</v>
      </c>
      <c r="H184" s="46" t="s">
        <v>57</v>
      </c>
      <c r="I184" s="127" t="str">
        <f t="shared" si="10"/>
        <v/>
      </c>
      <c r="J184" s="133" t="str">
        <f t="shared" si="11"/>
        <v/>
      </c>
      <c r="L184" s="4" t="str">
        <f t="shared" si="7"/>
        <v/>
      </c>
    </row>
    <row r="185" spans="1:12">
      <c r="A185" s="23" t="s">
        <v>55</v>
      </c>
      <c r="B185" s="29">
        <v>2014</v>
      </c>
      <c r="C185" s="50" t="s">
        <v>55</v>
      </c>
      <c r="D185" s="45" t="s">
        <v>57</v>
      </c>
      <c r="E185" s="45" t="s">
        <v>57</v>
      </c>
      <c r="F185" s="45" t="s">
        <v>57</v>
      </c>
      <c r="G185" s="45" t="s">
        <v>57</v>
      </c>
      <c r="H185" s="46" t="s">
        <v>57</v>
      </c>
      <c r="I185" s="127" t="str">
        <f t="shared" si="10"/>
        <v/>
      </c>
      <c r="J185" s="133" t="str">
        <f t="shared" si="11"/>
        <v/>
      </c>
      <c r="L185" s="4" t="str">
        <f t="shared" si="7"/>
        <v/>
      </c>
    </row>
    <row r="186" spans="1:12">
      <c r="A186" s="43" t="s">
        <v>65</v>
      </c>
      <c r="B186" s="29">
        <v>2013</v>
      </c>
      <c r="C186" s="44" t="s">
        <v>60</v>
      </c>
      <c r="D186" s="45" t="s">
        <v>57</v>
      </c>
      <c r="E186" s="45" t="s">
        <v>57</v>
      </c>
      <c r="F186" s="45" t="s">
        <v>57</v>
      </c>
      <c r="G186" s="45" t="s">
        <v>57</v>
      </c>
      <c r="H186" s="46" t="s">
        <v>57</v>
      </c>
      <c r="I186" s="127" t="str">
        <f t="shared" si="10"/>
        <v/>
      </c>
      <c r="J186" s="133" t="str">
        <f t="shared" si="11"/>
        <v/>
      </c>
      <c r="L186" s="4" t="str">
        <f t="shared" si="7"/>
        <v/>
      </c>
    </row>
    <row r="187" spans="1:12">
      <c r="A187" s="47" t="s">
        <v>66</v>
      </c>
      <c r="B187" s="29">
        <v>2014</v>
      </c>
      <c r="C187" s="44" t="s">
        <v>62</v>
      </c>
      <c r="D187" s="45" t="s">
        <v>57</v>
      </c>
      <c r="E187" s="45" t="s">
        <v>57</v>
      </c>
      <c r="F187" s="45" t="s">
        <v>57</v>
      </c>
      <c r="G187" s="45" t="s">
        <v>57</v>
      </c>
      <c r="H187" s="46" t="s">
        <v>57</v>
      </c>
      <c r="I187" s="127" t="str">
        <f t="shared" si="10"/>
        <v/>
      </c>
      <c r="J187" s="133" t="str">
        <f t="shared" si="11"/>
        <v/>
      </c>
      <c r="L187" s="4" t="str">
        <f t="shared" si="7"/>
        <v/>
      </c>
    </row>
    <row r="188" spans="1:12">
      <c r="A188" s="43" t="s">
        <v>55</v>
      </c>
      <c r="B188" s="29">
        <v>2013</v>
      </c>
      <c r="C188" s="44" t="s">
        <v>53</v>
      </c>
      <c r="D188" s="45" t="s">
        <v>57</v>
      </c>
      <c r="E188" s="45" t="s">
        <v>57</v>
      </c>
      <c r="F188" s="45" t="s">
        <v>57</v>
      </c>
      <c r="G188" s="45" t="s">
        <v>57</v>
      </c>
      <c r="H188" s="46" t="s">
        <v>57</v>
      </c>
      <c r="I188" s="127" t="str">
        <f t="shared" si="10"/>
        <v/>
      </c>
      <c r="J188" s="133" t="str">
        <f t="shared" si="11"/>
        <v/>
      </c>
      <c r="L188" s="4" t="str">
        <f t="shared" si="7"/>
        <v/>
      </c>
    </row>
    <row r="189" spans="1:12">
      <c r="A189" s="43" t="s">
        <v>55</v>
      </c>
      <c r="B189" s="29">
        <v>2014</v>
      </c>
      <c r="C189" s="48" t="s">
        <v>55</v>
      </c>
      <c r="D189" s="45" t="s">
        <v>57</v>
      </c>
      <c r="E189" s="45" t="s">
        <v>57</v>
      </c>
      <c r="F189" s="45" t="s">
        <v>57</v>
      </c>
      <c r="G189" s="45" t="s">
        <v>57</v>
      </c>
      <c r="H189" s="46" t="s">
        <v>57</v>
      </c>
      <c r="I189" s="127" t="str">
        <f t="shared" si="10"/>
        <v/>
      </c>
      <c r="J189" s="133" t="str">
        <f t="shared" si="11"/>
        <v/>
      </c>
      <c r="L189" s="4" t="str">
        <f t="shared" si="7"/>
        <v/>
      </c>
    </row>
    <row r="190" spans="1:12">
      <c r="A190" s="43" t="s">
        <v>67</v>
      </c>
      <c r="B190" s="29">
        <v>2013</v>
      </c>
      <c r="C190" s="44" t="s">
        <v>60</v>
      </c>
      <c r="D190" s="45">
        <v>0</v>
      </c>
      <c r="E190" s="45" t="s">
        <v>57</v>
      </c>
      <c r="F190" s="45" t="s">
        <v>57</v>
      </c>
      <c r="G190" s="45">
        <v>0</v>
      </c>
      <c r="H190" s="46" t="s">
        <v>57</v>
      </c>
      <c r="I190" s="127" t="str">
        <f t="shared" si="10"/>
        <v/>
      </c>
      <c r="J190" s="133" t="str">
        <f t="shared" si="11"/>
        <v/>
      </c>
      <c r="L190" s="4" t="str">
        <f t="shared" si="7"/>
        <v/>
      </c>
    </row>
    <row r="191" spans="1:12">
      <c r="A191" s="47" t="s">
        <v>68</v>
      </c>
      <c r="B191" s="29">
        <v>2014</v>
      </c>
      <c r="C191" s="44" t="s">
        <v>62</v>
      </c>
      <c r="D191" s="45">
        <v>0</v>
      </c>
      <c r="E191" s="45" t="s">
        <v>57</v>
      </c>
      <c r="F191" s="45" t="s">
        <v>57</v>
      </c>
      <c r="G191" s="45">
        <v>0</v>
      </c>
      <c r="H191" s="46" t="s">
        <v>57</v>
      </c>
      <c r="I191" s="127" t="str">
        <f t="shared" si="10"/>
        <v/>
      </c>
      <c r="J191" s="133" t="str">
        <f t="shared" si="11"/>
        <v/>
      </c>
      <c r="L191" s="4" t="str">
        <f t="shared" si="7"/>
        <v/>
      </c>
    </row>
    <row r="192" spans="1:12">
      <c r="A192" s="43" t="s">
        <v>55</v>
      </c>
      <c r="B192" s="29">
        <v>2013</v>
      </c>
      <c r="C192" s="44" t="s">
        <v>53</v>
      </c>
      <c r="D192" s="45">
        <v>4</v>
      </c>
      <c r="E192" s="45" t="s">
        <v>57</v>
      </c>
      <c r="F192" s="45">
        <v>0</v>
      </c>
      <c r="G192" s="45">
        <v>4</v>
      </c>
      <c r="H192" s="46" t="s">
        <v>57</v>
      </c>
      <c r="I192" s="127" t="str">
        <f t="shared" si="10"/>
        <v/>
      </c>
      <c r="J192" s="133" t="str">
        <f t="shared" si="11"/>
        <v/>
      </c>
      <c r="L192" s="4" t="str">
        <f t="shared" si="7"/>
        <v/>
      </c>
    </row>
    <row r="193" spans="1:12">
      <c r="A193" s="43" t="s">
        <v>55</v>
      </c>
      <c r="B193" s="29">
        <v>2014</v>
      </c>
      <c r="C193" s="48" t="s">
        <v>55</v>
      </c>
      <c r="D193" s="45">
        <v>4</v>
      </c>
      <c r="E193" s="45" t="s">
        <v>57</v>
      </c>
      <c r="F193" s="45" t="s">
        <v>57</v>
      </c>
      <c r="G193" s="45">
        <v>4</v>
      </c>
      <c r="H193" s="46" t="s">
        <v>57</v>
      </c>
      <c r="I193" s="127">
        <f t="shared" si="10"/>
        <v>4</v>
      </c>
      <c r="J193" s="133">
        <f t="shared" si="11"/>
        <v>4</v>
      </c>
      <c r="K193" s="4" t="s">
        <v>16</v>
      </c>
      <c r="L193" s="4" t="str">
        <f t="shared" si="7"/>
        <v>Natural Gas and Petroleum Systems</v>
      </c>
    </row>
    <row r="194" spans="1:12">
      <c r="A194" s="43" t="s">
        <v>69</v>
      </c>
      <c r="B194" s="29">
        <v>2013</v>
      </c>
      <c r="C194" s="44" t="s">
        <v>70</v>
      </c>
      <c r="D194" s="45">
        <v>-298</v>
      </c>
      <c r="E194" s="45">
        <v>397</v>
      </c>
      <c r="F194" s="45">
        <v>17</v>
      </c>
      <c r="G194" s="45">
        <v>82</v>
      </c>
      <c r="H194" s="46" t="s">
        <v>57</v>
      </c>
      <c r="I194" s="127" t="str">
        <f t="shared" si="10"/>
        <v/>
      </c>
      <c r="J194" s="133" t="str">
        <f t="shared" si="11"/>
        <v/>
      </c>
      <c r="L194" s="4" t="str">
        <f t="shared" si="7"/>
        <v/>
      </c>
    </row>
    <row r="195" spans="1:12">
      <c r="A195" s="47" t="s">
        <v>71</v>
      </c>
      <c r="B195" s="29">
        <v>2014</v>
      </c>
      <c r="C195" s="44" t="s">
        <v>72</v>
      </c>
      <c r="D195" s="45">
        <v>-303</v>
      </c>
      <c r="E195" s="45">
        <v>411</v>
      </c>
      <c r="F195" s="45">
        <v>13</v>
      </c>
      <c r="G195" s="45">
        <v>94</v>
      </c>
      <c r="H195" s="46" t="s">
        <v>57</v>
      </c>
      <c r="I195" s="127" t="str">
        <f t="shared" si="10"/>
        <v/>
      </c>
      <c r="J195" s="133" t="str">
        <f t="shared" si="11"/>
        <v/>
      </c>
      <c r="L195" s="4" t="str">
        <f t="shared" si="7"/>
        <v/>
      </c>
    </row>
    <row r="196" spans="1:12">
      <c r="A196" s="43" t="s">
        <v>55</v>
      </c>
      <c r="B196" s="29">
        <v>2013</v>
      </c>
      <c r="C196" s="44" t="s">
        <v>53</v>
      </c>
      <c r="D196" s="45">
        <v>-10713</v>
      </c>
      <c r="E196" s="45">
        <v>14437</v>
      </c>
      <c r="F196" s="45">
        <v>668</v>
      </c>
      <c r="G196" s="45">
        <v>3056</v>
      </c>
      <c r="H196" s="46" t="s">
        <v>57</v>
      </c>
      <c r="I196" s="127" t="str">
        <f t="shared" si="10"/>
        <v/>
      </c>
      <c r="J196" s="133" t="str">
        <f t="shared" si="11"/>
        <v/>
      </c>
      <c r="L196" s="4" t="str">
        <f t="shared" si="7"/>
        <v/>
      </c>
    </row>
    <row r="197" spans="1:12">
      <c r="A197" s="43" t="s">
        <v>55</v>
      </c>
      <c r="B197" s="29">
        <v>2014</v>
      </c>
      <c r="C197" s="48" t="s">
        <v>55</v>
      </c>
      <c r="D197" s="45">
        <v>-10889</v>
      </c>
      <c r="E197" s="45">
        <v>14928</v>
      </c>
      <c r="F197" s="45">
        <v>537</v>
      </c>
      <c r="G197" s="45">
        <v>3501</v>
      </c>
      <c r="H197" s="46" t="s">
        <v>57</v>
      </c>
      <c r="I197" s="127">
        <f t="shared" si="10"/>
        <v>4038</v>
      </c>
      <c r="J197" s="133">
        <f t="shared" si="11"/>
        <v>3501</v>
      </c>
      <c r="K197" s="4" t="s">
        <v>15</v>
      </c>
      <c r="L197" s="4" t="str">
        <f t="shared" si="7"/>
        <v>Natural Gas and Petroleum Systems</v>
      </c>
    </row>
    <row r="198" spans="1:12">
      <c r="A198" s="43" t="s">
        <v>73</v>
      </c>
      <c r="B198" s="29">
        <v>2013</v>
      </c>
      <c r="C198" s="44" t="s">
        <v>70</v>
      </c>
      <c r="D198" s="45">
        <v>812</v>
      </c>
      <c r="E198" s="45" t="s">
        <v>57</v>
      </c>
      <c r="F198" s="45">
        <v>636</v>
      </c>
      <c r="G198" s="45">
        <v>176</v>
      </c>
      <c r="H198" s="46" t="s">
        <v>57</v>
      </c>
      <c r="I198" s="127" t="str">
        <f t="shared" si="10"/>
        <v/>
      </c>
      <c r="J198" s="133" t="str">
        <f t="shared" si="11"/>
        <v/>
      </c>
      <c r="L198" s="4" t="str">
        <f t="shared" si="7"/>
        <v/>
      </c>
    </row>
    <row r="199" spans="1:12">
      <c r="A199" s="47" t="s">
        <v>74</v>
      </c>
      <c r="B199" s="29">
        <v>2014</v>
      </c>
      <c r="C199" s="44" t="s">
        <v>72</v>
      </c>
      <c r="D199" s="45">
        <v>878</v>
      </c>
      <c r="E199" s="45" t="s">
        <v>57</v>
      </c>
      <c r="F199" s="45">
        <v>683</v>
      </c>
      <c r="G199" s="45">
        <v>195</v>
      </c>
      <c r="H199" s="46" t="s">
        <v>57</v>
      </c>
      <c r="I199" s="127" t="str">
        <f t="shared" si="10"/>
        <v/>
      </c>
      <c r="J199" s="133" t="str">
        <f t="shared" si="11"/>
        <v/>
      </c>
      <c r="L199" s="4" t="str">
        <f t="shared" si="7"/>
        <v/>
      </c>
    </row>
    <row r="200" spans="1:12">
      <c r="A200" s="43" t="s">
        <v>55</v>
      </c>
      <c r="B200" s="29">
        <v>2013</v>
      </c>
      <c r="C200" s="44" t="s">
        <v>53</v>
      </c>
      <c r="D200" s="45">
        <v>20468</v>
      </c>
      <c r="E200" s="45" t="s">
        <v>57</v>
      </c>
      <c r="F200" s="45">
        <v>16032</v>
      </c>
      <c r="G200" s="45">
        <v>4436</v>
      </c>
      <c r="H200" s="46" t="s">
        <v>57</v>
      </c>
      <c r="I200" s="127" t="str">
        <f t="shared" si="10"/>
        <v/>
      </c>
      <c r="J200" s="133" t="str">
        <f t="shared" si="11"/>
        <v/>
      </c>
      <c r="L200" s="4" t="str">
        <f t="shared" si="7"/>
        <v/>
      </c>
    </row>
    <row r="201" spans="1:12">
      <c r="A201" s="43" t="s">
        <v>55</v>
      </c>
      <c r="B201" s="29">
        <v>2014</v>
      </c>
      <c r="C201" s="48" t="s">
        <v>55</v>
      </c>
      <c r="D201" s="45">
        <v>22046</v>
      </c>
      <c r="E201" s="45" t="s">
        <v>57</v>
      </c>
      <c r="F201" s="45">
        <v>17085</v>
      </c>
      <c r="G201" s="45">
        <v>4962</v>
      </c>
      <c r="H201" s="46" t="s">
        <v>57</v>
      </c>
      <c r="I201" s="127">
        <f t="shared" si="10"/>
        <v>22047</v>
      </c>
      <c r="J201" s="133">
        <f t="shared" si="11"/>
        <v>4962</v>
      </c>
      <c r="K201" s="4" t="s">
        <v>15</v>
      </c>
      <c r="L201" s="4" t="str">
        <f t="shared" si="7"/>
        <v>Natural Gas and Petroleum Systems</v>
      </c>
    </row>
    <row r="202" spans="1:12">
      <c r="A202" s="43" t="s">
        <v>75</v>
      </c>
      <c r="B202" s="29">
        <v>2013</v>
      </c>
      <c r="C202" s="44" t="s">
        <v>76</v>
      </c>
      <c r="D202" s="45" t="s">
        <v>57</v>
      </c>
      <c r="E202" s="45" t="s">
        <v>57</v>
      </c>
      <c r="F202" s="45" t="s">
        <v>57</v>
      </c>
      <c r="G202" s="45" t="s">
        <v>57</v>
      </c>
      <c r="H202" s="46" t="s">
        <v>57</v>
      </c>
      <c r="I202" s="127" t="str">
        <f t="shared" si="10"/>
        <v/>
      </c>
      <c r="J202" s="133" t="str">
        <f t="shared" si="11"/>
        <v/>
      </c>
      <c r="L202" s="4" t="str">
        <f t="shared" si="7"/>
        <v/>
      </c>
    </row>
    <row r="203" spans="1:12">
      <c r="A203" s="47" t="s">
        <v>77</v>
      </c>
      <c r="B203" s="29">
        <v>2014</v>
      </c>
      <c r="C203" s="44" t="s">
        <v>78</v>
      </c>
      <c r="D203" s="45" t="s">
        <v>57</v>
      </c>
      <c r="E203" s="45" t="s">
        <v>57</v>
      </c>
      <c r="F203" s="45" t="s">
        <v>57</v>
      </c>
      <c r="G203" s="45" t="s">
        <v>57</v>
      </c>
      <c r="H203" s="46" t="s">
        <v>57</v>
      </c>
      <c r="I203" s="127" t="str">
        <f t="shared" si="10"/>
        <v/>
      </c>
      <c r="J203" s="133" t="str">
        <f t="shared" si="11"/>
        <v/>
      </c>
      <c r="L203" s="4" t="str">
        <f t="shared" ref="L203:L266" si="12">IF(K203="","","Natural Gas and Petroleum Systems")</f>
        <v/>
      </c>
    </row>
    <row r="204" spans="1:12">
      <c r="A204" s="43" t="s">
        <v>55</v>
      </c>
      <c r="B204" s="29">
        <v>2013</v>
      </c>
      <c r="C204" s="44" t="s">
        <v>53</v>
      </c>
      <c r="D204" s="45" t="s">
        <v>57</v>
      </c>
      <c r="E204" s="45" t="s">
        <v>57</v>
      </c>
      <c r="F204" s="45" t="s">
        <v>57</v>
      </c>
      <c r="G204" s="45" t="s">
        <v>57</v>
      </c>
      <c r="H204" s="46" t="s">
        <v>57</v>
      </c>
      <c r="I204" s="127" t="str">
        <f t="shared" si="10"/>
        <v/>
      </c>
      <c r="J204" s="133" t="str">
        <f t="shared" si="11"/>
        <v/>
      </c>
      <c r="L204" s="4" t="str">
        <f t="shared" si="12"/>
        <v/>
      </c>
    </row>
    <row r="205" spans="1:12">
      <c r="A205" s="43" t="s">
        <v>55</v>
      </c>
      <c r="B205" s="29">
        <v>2014</v>
      </c>
      <c r="C205" s="48" t="s">
        <v>55</v>
      </c>
      <c r="D205" s="45" t="s">
        <v>57</v>
      </c>
      <c r="E205" s="45" t="s">
        <v>57</v>
      </c>
      <c r="F205" s="45" t="s">
        <v>57</v>
      </c>
      <c r="G205" s="45" t="s">
        <v>57</v>
      </c>
      <c r="H205" s="46" t="s">
        <v>57</v>
      </c>
      <c r="I205" s="127" t="str">
        <f t="shared" si="10"/>
        <v/>
      </c>
      <c r="J205" s="133" t="str">
        <f t="shared" si="11"/>
        <v/>
      </c>
      <c r="L205" s="4" t="str">
        <f t="shared" si="12"/>
        <v/>
      </c>
    </row>
    <row r="206" spans="1:12">
      <c r="A206" s="43" t="s">
        <v>79</v>
      </c>
      <c r="B206" s="29">
        <v>2013</v>
      </c>
      <c r="C206" s="44" t="s">
        <v>53</v>
      </c>
      <c r="D206" s="45" t="s">
        <v>57</v>
      </c>
      <c r="E206" s="45" t="s">
        <v>57</v>
      </c>
      <c r="F206" s="45" t="s">
        <v>57</v>
      </c>
      <c r="G206" s="45" t="s">
        <v>57</v>
      </c>
      <c r="H206" s="46" t="s">
        <v>57</v>
      </c>
      <c r="I206" s="127" t="str">
        <f t="shared" si="10"/>
        <v/>
      </c>
      <c r="J206" s="133" t="str">
        <f t="shared" si="11"/>
        <v/>
      </c>
      <c r="L206" s="4" t="str">
        <f t="shared" si="12"/>
        <v/>
      </c>
    </row>
    <row r="207" spans="1:12">
      <c r="A207" s="43" t="s">
        <v>80</v>
      </c>
      <c r="B207" s="29">
        <v>2014</v>
      </c>
      <c r="C207" s="48" t="s">
        <v>55</v>
      </c>
      <c r="D207" s="45" t="s">
        <v>57</v>
      </c>
      <c r="E207" s="45" t="s">
        <v>57</v>
      </c>
      <c r="F207" s="45" t="s">
        <v>57</v>
      </c>
      <c r="G207" s="45" t="s">
        <v>57</v>
      </c>
      <c r="H207" s="46" t="s">
        <v>57</v>
      </c>
      <c r="I207" s="127" t="str">
        <f t="shared" si="10"/>
        <v/>
      </c>
      <c r="J207" s="133" t="str">
        <f t="shared" si="11"/>
        <v/>
      </c>
      <c r="L207" s="4" t="str">
        <f t="shared" si="12"/>
        <v/>
      </c>
    </row>
    <row r="208" spans="1:12">
      <c r="A208" s="43"/>
      <c r="B208" s="29"/>
      <c r="C208" s="48"/>
      <c r="D208" s="45"/>
      <c r="E208" s="45"/>
      <c r="F208" s="45"/>
      <c r="G208" s="45"/>
      <c r="H208" s="46"/>
      <c r="I208" s="127" t="str">
        <f t="shared" si="10"/>
        <v/>
      </c>
      <c r="J208" s="133" t="str">
        <f t="shared" si="11"/>
        <v/>
      </c>
      <c r="L208" s="4" t="str">
        <f t="shared" si="12"/>
        <v/>
      </c>
    </row>
    <row r="209" spans="1:12">
      <c r="A209" s="43" t="s">
        <v>81</v>
      </c>
      <c r="B209" s="29">
        <v>2013</v>
      </c>
      <c r="C209" s="44" t="s">
        <v>53</v>
      </c>
      <c r="D209" s="45" t="s">
        <v>57</v>
      </c>
      <c r="E209" s="45" t="s">
        <v>57</v>
      </c>
      <c r="F209" s="45" t="s">
        <v>57</v>
      </c>
      <c r="G209" s="45" t="s">
        <v>57</v>
      </c>
      <c r="H209" s="46" t="s">
        <v>57</v>
      </c>
      <c r="I209" s="127" t="str">
        <f t="shared" si="10"/>
        <v/>
      </c>
      <c r="J209" s="133" t="str">
        <f t="shared" si="11"/>
        <v/>
      </c>
      <c r="L209" s="4" t="str">
        <f t="shared" si="12"/>
        <v/>
      </c>
    </row>
    <row r="210" spans="1:12">
      <c r="A210" s="47" t="s">
        <v>82</v>
      </c>
      <c r="B210" s="29">
        <v>2014</v>
      </c>
      <c r="C210" s="48" t="s">
        <v>55</v>
      </c>
      <c r="D210" s="45" t="s">
        <v>57</v>
      </c>
      <c r="E210" s="45" t="s">
        <v>57</v>
      </c>
      <c r="F210" s="45" t="s">
        <v>57</v>
      </c>
      <c r="G210" s="45" t="s">
        <v>57</v>
      </c>
      <c r="H210" s="46" t="s">
        <v>57</v>
      </c>
      <c r="I210" s="127" t="str">
        <f t="shared" si="10"/>
        <v/>
      </c>
      <c r="J210" s="133" t="str">
        <f t="shared" si="11"/>
        <v/>
      </c>
      <c r="L210" s="4" t="str">
        <f t="shared" si="12"/>
        <v/>
      </c>
    </row>
    <row r="211" spans="1:12">
      <c r="A211" s="43"/>
      <c r="B211" s="29"/>
      <c r="C211" s="48"/>
      <c r="D211" s="45"/>
      <c r="E211" s="45"/>
      <c r="F211" s="45"/>
      <c r="G211" s="45"/>
      <c r="H211" s="46"/>
      <c r="I211" s="127" t="str">
        <f t="shared" si="10"/>
        <v/>
      </c>
      <c r="J211" s="133" t="str">
        <f t="shared" si="11"/>
        <v/>
      </c>
      <c r="L211" s="4" t="str">
        <f t="shared" si="12"/>
        <v/>
      </c>
    </row>
    <row r="212" spans="1:12">
      <c r="A212" s="43" t="s">
        <v>83</v>
      </c>
      <c r="B212" s="29">
        <v>2013</v>
      </c>
      <c r="C212" s="44" t="s">
        <v>53</v>
      </c>
      <c r="D212" s="45" t="s">
        <v>57</v>
      </c>
      <c r="E212" s="45" t="s">
        <v>57</v>
      </c>
      <c r="F212" s="45" t="s">
        <v>57</v>
      </c>
      <c r="G212" s="45" t="s">
        <v>57</v>
      </c>
      <c r="H212" s="46" t="s">
        <v>57</v>
      </c>
      <c r="I212" s="127" t="str">
        <f t="shared" ref="I212:I275" si="13">IFERROR(IF(K212="","",IF(F212="–",0,F212)+IF(G212="–",0,G212)),"")</f>
        <v/>
      </c>
      <c r="J212" s="133" t="str">
        <f t="shared" ref="J212:J275" si="14">IF(I212="","",IF(G212="–",0,G212)-IF(H212="–",0,))</f>
        <v/>
      </c>
      <c r="L212" s="4" t="str">
        <f t="shared" si="12"/>
        <v/>
      </c>
    </row>
    <row r="213" spans="1:12">
      <c r="A213" s="47" t="s">
        <v>84</v>
      </c>
      <c r="B213" s="29">
        <v>2014</v>
      </c>
      <c r="C213" s="48" t="s">
        <v>55</v>
      </c>
      <c r="D213" s="45" t="s">
        <v>57</v>
      </c>
      <c r="E213" s="45" t="s">
        <v>57</v>
      </c>
      <c r="F213" s="45" t="s">
        <v>57</v>
      </c>
      <c r="G213" s="45" t="s">
        <v>57</v>
      </c>
      <c r="H213" s="46" t="s">
        <v>57</v>
      </c>
      <c r="I213" s="127" t="str">
        <f t="shared" si="13"/>
        <v/>
      </c>
      <c r="J213" s="133" t="str">
        <f t="shared" si="14"/>
        <v/>
      </c>
      <c r="L213" s="4" t="str">
        <f t="shared" si="12"/>
        <v/>
      </c>
    </row>
    <row r="214" spans="1:12">
      <c r="A214" s="43"/>
      <c r="B214" s="29"/>
      <c r="C214" s="48"/>
      <c r="D214" s="45"/>
      <c r="E214" s="45"/>
      <c r="F214" s="45"/>
      <c r="G214" s="45"/>
      <c r="H214" s="46"/>
      <c r="I214" s="127" t="str">
        <f t="shared" si="13"/>
        <v/>
      </c>
      <c r="J214" s="133" t="str">
        <f t="shared" si="14"/>
        <v/>
      </c>
      <c r="L214" s="4" t="str">
        <f t="shared" si="12"/>
        <v/>
      </c>
    </row>
    <row r="215" spans="1:12">
      <c r="A215" s="43" t="s">
        <v>85</v>
      </c>
      <c r="B215" s="29">
        <v>2013</v>
      </c>
      <c r="C215" s="44" t="s">
        <v>53</v>
      </c>
      <c r="D215" s="45" t="s">
        <v>57</v>
      </c>
      <c r="E215" s="45" t="s">
        <v>57</v>
      </c>
      <c r="F215" s="45" t="s">
        <v>57</v>
      </c>
      <c r="G215" s="45" t="s">
        <v>57</v>
      </c>
      <c r="H215" s="46" t="s">
        <v>57</v>
      </c>
      <c r="I215" s="127" t="str">
        <f t="shared" si="13"/>
        <v/>
      </c>
      <c r="J215" s="133" t="str">
        <f t="shared" si="14"/>
        <v/>
      </c>
      <c r="L215" s="4" t="str">
        <f t="shared" si="12"/>
        <v/>
      </c>
    </row>
    <row r="216" spans="1:12">
      <c r="A216" s="43" t="s">
        <v>86</v>
      </c>
      <c r="B216" s="29">
        <v>2014</v>
      </c>
      <c r="C216" s="48" t="s">
        <v>55</v>
      </c>
      <c r="D216" s="45" t="s">
        <v>57</v>
      </c>
      <c r="E216" s="45" t="s">
        <v>57</v>
      </c>
      <c r="F216" s="45" t="s">
        <v>57</v>
      </c>
      <c r="G216" s="45" t="s">
        <v>57</v>
      </c>
      <c r="H216" s="46" t="s">
        <v>57</v>
      </c>
      <c r="I216" s="127" t="str">
        <f t="shared" si="13"/>
        <v/>
      </c>
      <c r="J216" s="133" t="str">
        <f t="shared" si="14"/>
        <v/>
      </c>
      <c r="L216" s="4" t="str">
        <f t="shared" si="12"/>
        <v/>
      </c>
    </row>
    <row r="217" spans="1:12">
      <c r="A217" s="47" t="s">
        <v>87</v>
      </c>
      <c r="B217" s="29"/>
      <c r="C217" s="48"/>
      <c r="D217" s="45"/>
      <c r="E217" s="45"/>
      <c r="F217" s="45"/>
      <c r="G217" s="45"/>
      <c r="H217" s="46"/>
      <c r="I217" s="127" t="str">
        <f t="shared" si="13"/>
        <v/>
      </c>
      <c r="J217" s="133" t="str">
        <f t="shared" si="14"/>
        <v/>
      </c>
      <c r="L217" s="4" t="str">
        <f t="shared" si="12"/>
        <v/>
      </c>
    </row>
    <row r="218" spans="1:12">
      <c r="A218" s="43"/>
      <c r="B218" s="29"/>
      <c r="C218" s="48"/>
      <c r="D218" s="45"/>
      <c r="E218" s="45"/>
      <c r="F218" s="45"/>
      <c r="G218" s="45"/>
      <c r="H218" s="46"/>
      <c r="I218" s="127" t="str">
        <f t="shared" si="13"/>
        <v/>
      </c>
      <c r="J218" s="133" t="str">
        <f t="shared" si="14"/>
        <v/>
      </c>
      <c r="L218" s="4" t="str">
        <f t="shared" si="12"/>
        <v/>
      </c>
    </row>
    <row r="219" spans="1:12">
      <c r="A219" s="43" t="s">
        <v>88</v>
      </c>
      <c r="B219" s="29">
        <v>2013</v>
      </c>
      <c r="C219" s="44" t="s">
        <v>53</v>
      </c>
      <c r="D219" s="45" t="s">
        <v>57</v>
      </c>
      <c r="E219" s="45" t="s">
        <v>57</v>
      </c>
      <c r="F219" s="45" t="s">
        <v>57</v>
      </c>
      <c r="G219" s="45" t="s">
        <v>57</v>
      </c>
      <c r="H219" s="46" t="s">
        <v>57</v>
      </c>
      <c r="I219" s="127" t="str">
        <f t="shared" si="13"/>
        <v/>
      </c>
      <c r="J219" s="133" t="str">
        <f t="shared" si="14"/>
        <v/>
      </c>
      <c r="L219" s="4" t="str">
        <f t="shared" si="12"/>
        <v/>
      </c>
    </row>
    <row r="220" spans="1:12">
      <c r="A220" s="47" t="s">
        <v>89</v>
      </c>
      <c r="B220" s="29">
        <v>2014</v>
      </c>
      <c r="C220" s="48" t="s">
        <v>55</v>
      </c>
      <c r="D220" s="45" t="s">
        <v>57</v>
      </c>
      <c r="E220" s="45" t="s">
        <v>57</v>
      </c>
      <c r="F220" s="45" t="s">
        <v>57</v>
      </c>
      <c r="G220" s="45" t="s">
        <v>57</v>
      </c>
      <c r="H220" s="46" t="s">
        <v>57</v>
      </c>
      <c r="I220" s="127" t="str">
        <f t="shared" si="13"/>
        <v/>
      </c>
      <c r="J220" s="133" t="str">
        <f t="shared" si="14"/>
        <v/>
      </c>
      <c r="L220" s="4" t="str">
        <f t="shared" si="12"/>
        <v/>
      </c>
    </row>
    <row r="221" spans="1:12">
      <c r="A221" s="54" t="s">
        <v>49</v>
      </c>
      <c r="B221" s="55"/>
      <c r="C221" s="56" t="s">
        <v>50</v>
      </c>
      <c r="D221" s="57" t="s">
        <v>51</v>
      </c>
      <c r="E221" s="57" t="s">
        <v>51</v>
      </c>
      <c r="F221" s="57" t="s">
        <v>51</v>
      </c>
      <c r="G221" s="57" t="s">
        <v>51</v>
      </c>
      <c r="H221" s="58" t="s">
        <v>51</v>
      </c>
      <c r="I221" s="127" t="str">
        <f t="shared" si="13"/>
        <v/>
      </c>
      <c r="J221" s="133" t="str">
        <f t="shared" si="14"/>
        <v/>
      </c>
      <c r="L221" s="4" t="str">
        <f t="shared" si="12"/>
        <v/>
      </c>
    </row>
    <row r="222" spans="1:12">
      <c r="A222" s="59" t="s">
        <v>90</v>
      </c>
      <c r="B222" s="60">
        <v>2013</v>
      </c>
      <c r="C222" s="61" t="s">
        <v>53</v>
      </c>
      <c r="D222" s="62" t="s">
        <v>57</v>
      </c>
      <c r="E222" s="62" t="s">
        <v>57</v>
      </c>
      <c r="F222" s="62" t="s">
        <v>57</v>
      </c>
      <c r="G222" s="62" t="s">
        <v>57</v>
      </c>
      <c r="H222" s="63" t="s">
        <v>57</v>
      </c>
      <c r="I222" s="127" t="str">
        <f t="shared" si="13"/>
        <v/>
      </c>
      <c r="J222" s="133" t="str">
        <f t="shared" si="14"/>
        <v/>
      </c>
      <c r="L222" s="4" t="str">
        <f t="shared" si="12"/>
        <v/>
      </c>
    </row>
    <row r="223" spans="1:12">
      <c r="A223" s="64" t="s">
        <v>91</v>
      </c>
      <c r="B223" s="60">
        <v>2014</v>
      </c>
      <c r="C223" s="65" t="s">
        <v>55</v>
      </c>
      <c r="D223" s="62" t="s">
        <v>57</v>
      </c>
      <c r="E223" s="62" t="s">
        <v>57</v>
      </c>
      <c r="F223" s="62" t="s">
        <v>57</v>
      </c>
      <c r="G223" s="62" t="s">
        <v>57</v>
      </c>
      <c r="H223" s="63" t="s">
        <v>57</v>
      </c>
      <c r="I223" s="127" t="str">
        <f t="shared" si="13"/>
        <v/>
      </c>
      <c r="J223" s="133" t="str">
        <f t="shared" si="14"/>
        <v/>
      </c>
      <c r="L223" s="4" t="str">
        <f t="shared" si="12"/>
        <v/>
      </c>
    </row>
    <row r="224" spans="1:12">
      <c r="A224" s="59"/>
      <c r="B224" s="60"/>
      <c r="C224" s="65"/>
      <c r="D224" s="62"/>
      <c r="E224" s="62"/>
      <c r="F224" s="62"/>
      <c r="G224" s="62"/>
      <c r="H224" s="63"/>
      <c r="I224" s="127" t="str">
        <f t="shared" si="13"/>
        <v/>
      </c>
      <c r="J224" s="133" t="str">
        <f t="shared" si="14"/>
        <v/>
      </c>
      <c r="L224" s="4" t="str">
        <f t="shared" si="12"/>
        <v/>
      </c>
    </row>
    <row r="225" spans="1:12">
      <c r="A225" s="59" t="s">
        <v>92</v>
      </c>
      <c r="B225" s="60">
        <v>2013</v>
      </c>
      <c r="C225" s="61" t="s">
        <v>53</v>
      </c>
      <c r="D225" s="62" t="s">
        <v>57</v>
      </c>
      <c r="E225" s="62" t="s">
        <v>57</v>
      </c>
      <c r="F225" s="62" t="s">
        <v>57</v>
      </c>
      <c r="G225" s="62" t="s">
        <v>57</v>
      </c>
      <c r="H225" s="63" t="s">
        <v>57</v>
      </c>
      <c r="I225" s="127" t="str">
        <f t="shared" si="13"/>
        <v/>
      </c>
      <c r="J225" s="133" t="str">
        <f t="shared" si="14"/>
        <v/>
      </c>
      <c r="L225" s="4" t="str">
        <f t="shared" si="12"/>
        <v/>
      </c>
    </row>
    <row r="226" spans="1:12">
      <c r="A226" s="64" t="s">
        <v>93</v>
      </c>
      <c r="B226" s="60">
        <v>2014</v>
      </c>
      <c r="C226" s="65" t="s">
        <v>55</v>
      </c>
      <c r="D226" s="62" t="s">
        <v>57</v>
      </c>
      <c r="E226" s="62" t="s">
        <v>57</v>
      </c>
      <c r="F226" s="62" t="s">
        <v>57</v>
      </c>
      <c r="G226" s="62" t="s">
        <v>57</v>
      </c>
      <c r="H226" s="63" t="s">
        <v>57</v>
      </c>
      <c r="I226" s="127" t="str">
        <f t="shared" si="13"/>
        <v/>
      </c>
      <c r="J226" s="133" t="str">
        <f t="shared" si="14"/>
        <v/>
      </c>
      <c r="L226" s="4" t="str">
        <f t="shared" si="12"/>
        <v/>
      </c>
    </row>
    <row r="227" spans="1:12">
      <c r="A227" s="59"/>
      <c r="B227" s="60"/>
      <c r="C227" s="65"/>
      <c r="D227" s="62"/>
      <c r="E227" s="62"/>
      <c r="F227" s="62"/>
      <c r="G227" s="62"/>
      <c r="H227" s="63"/>
      <c r="I227" s="127" t="str">
        <f t="shared" si="13"/>
        <v/>
      </c>
      <c r="J227" s="133" t="str">
        <f t="shared" si="14"/>
        <v/>
      </c>
      <c r="L227" s="4" t="str">
        <f t="shared" si="12"/>
        <v/>
      </c>
    </row>
    <row r="228" spans="1:12">
      <c r="A228" s="59" t="s">
        <v>94</v>
      </c>
      <c r="B228" s="60">
        <v>2013</v>
      </c>
      <c r="C228" s="61" t="s">
        <v>95</v>
      </c>
      <c r="D228" s="62" t="s">
        <v>57</v>
      </c>
      <c r="E228" s="62" t="s">
        <v>57</v>
      </c>
      <c r="F228" s="62" t="s">
        <v>57</v>
      </c>
      <c r="G228" s="62" t="s">
        <v>57</v>
      </c>
      <c r="H228" s="63" t="s">
        <v>57</v>
      </c>
      <c r="I228" s="127" t="str">
        <f t="shared" si="13"/>
        <v/>
      </c>
      <c r="J228" s="133" t="str">
        <f t="shared" si="14"/>
        <v/>
      </c>
      <c r="L228" s="4" t="str">
        <f t="shared" si="12"/>
        <v/>
      </c>
    </row>
    <row r="229" spans="1:12">
      <c r="A229" s="59" t="s">
        <v>96</v>
      </c>
      <c r="B229" s="60">
        <v>2014</v>
      </c>
      <c r="C229" s="61"/>
      <c r="D229" s="62" t="s">
        <v>57</v>
      </c>
      <c r="E229" s="62" t="s">
        <v>57</v>
      </c>
      <c r="F229" s="62" t="s">
        <v>57</v>
      </c>
      <c r="G229" s="62" t="s">
        <v>57</v>
      </c>
      <c r="H229" s="63" t="s">
        <v>57</v>
      </c>
      <c r="I229" s="127" t="str">
        <f t="shared" si="13"/>
        <v/>
      </c>
      <c r="J229" s="133" t="str">
        <f t="shared" si="14"/>
        <v/>
      </c>
      <c r="L229" s="4" t="str">
        <f t="shared" si="12"/>
        <v/>
      </c>
    </row>
    <row r="230" spans="1:12">
      <c r="A230" s="59"/>
      <c r="B230" s="60"/>
      <c r="C230" s="65"/>
      <c r="D230" s="62"/>
      <c r="E230" s="62"/>
      <c r="F230" s="62"/>
      <c r="G230" s="62"/>
      <c r="H230" s="63"/>
      <c r="I230" s="127" t="str">
        <f t="shared" si="13"/>
        <v/>
      </c>
      <c r="J230" s="133" t="str">
        <f t="shared" si="14"/>
        <v/>
      </c>
      <c r="L230" s="4" t="str">
        <f t="shared" si="12"/>
        <v/>
      </c>
    </row>
    <row r="231" spans="1:12">
      <c r="A231" s="66" t="s">
        <v>97</v>
      </c>
      <c r="B231" s="34">
        <v>2013</v>
      </c>
      <c r="C231" s="35" t="s">
        <v>53</v>
      </c>
      <c r="D231" s="36">
        <v>197</v>
      </c>
      <c r="E231" s="36">
        <v>345</v>
      </c>
      <c r="F231" s="36">
        <v>0</v>
      </c>
      <c r="G231" s="36">
        <v>542</v>
      </c>
      <c r="H231" s="37">
        <v>4</v>
      </c>
      <c r="I231" s="127" t="str">
        <f t="shared" si="13"/>
        <v/>
      </c>
      <c r="J231" s="133" t="str">
        <f t="shared" si="14"/>
        <v/>
      </c>
      <c r="L231" s="4" t="str">
        <f t="shared" si="12"/>
        <v/>
      </c>
    </row>
    <row r="232" spans="1:12">
      <c r="A232" s="67" t="s">
        <v>98</v>
      </c>
      <c r="B232" s="34">
        <v>2014</v>
      </c>
      <c r="C232" s="39" t="s">
        <v>55</v>
      </c>
      <c r="D232" s="36">
        <v>215</v>
      </c>
      <c r="E232" s="36">
        <v>434</v>
      </c>
      <c r="F232" s="36">
        <v>0</v>
      </c>
      <c r="G232" s="36">
        <v>649</v>
      </c>
      <c r="H232" s="37">
        <v>4</v>
      </c>
      <c r="I232" s="127" t="str">
        <f t="shared" si="13"/>
        <v/>
      </c>
      <c r="J232" s="133" t="str">
        <f t="shared" si="14"/>
        <v/>
      </c>
      <c r="L232" s="4" t="str">
        <f t="shared" si="12"/>
        <v/>
      </c>
    </row>
    <row r="233" spans="1:12">
      <c r="A233" s="67"/>
      <c r="B233" s="60"/>
      <c r="C233" s="68"/>
      <c r="D233" s="62"/>
      <c r="E233" s="62"/>
      <c r="F233" s="62"/>
      <c r="G233" s="62"/>
      <c r="H233" s="63"/>
      <c r="I233" s="127" t="str">
        <f t="shared" si="13"/>
        <v/>
      </c>
      <c r="J233" s="133" t="str">
        <f t="shared" si="14"/>
        <v/>
      </c>
      <c r="L233" s="4" t="str">
        <f t="shared" si="12"/>
        <v/>
      </c>
    </row>
    <row r="234" spans="1:12">
      <c r="A234" s="59" t="s">
        <v>99</v>
      </c>
      <c r="B234" s="60">
        <v>2013</v>
      </c>
      <c r="C234" s="61" t="s">
        <v>60</v>
      </c>
      <c r="D234" s="62" t="s">
        <v>57</v>
      </c>
      <c r="E234" s="62" t="s">
        <v>57</v>
      </c>
      <c r="F234" s="62" t="s">
        <v>57</v>
      </c>
      <c r="G234" s="62" t="s">
        <v>57</v>
      </c>
      <c r="H234" s="63" t="s">
        <v>57</v>
      </c>
      <c r="I234" s="127" t="str">
        <f t="shared" si="13"/>
        <v/>
      </c>
      <c r="J234" s="133" t="str">
        <f t="shared" si="14"/>
        <v/>
      </c>
      <c r="L234" s="4" t="str">
        <f t="shared" si="12"/>
        <v/>
      </c>
    </row>
    <row r="235" spans="1:12">
      <c r="A235" s="47" t="s">
        <v>100</v>
      </c>
      <c r="B235" s="60">
        <v>2014</v>
      </c>
      <c r="C235" s="44" t="s">
        <v>62</v>
      </c>
      <c r="D235" s="62" t="s">
        <v>57</v>
      </c>
      <c r="E235" s="62" t="s">
        <v>57</v>
      </c>
      <c r="F235" s="62" t="s">
        <v>57</v>
      </c>
      <c r="G235" s="62" t="s">
        <v>57</v>
      </c>
      <c r="H235" s="63" t="s">
        <v>57</v>
      </c>
      <c r="I235" s="127" t="str">
        <f t="shared" si="13"/>
        <v/>
      </c>
      <c r="J235" s="133" t="str">
        <f t="shared" si="14"/>
        <v/>
      </c>
      <c r="L235" s="4" t="str">
        <f t="shared" si="12"/>
        <v/>
      </c>
    </row>
    <row r="236" spans="1:12">
      <c r="A236" s="59" t="s">
        <v>55</v>
      </c>
      <c r="B236" s="60">
        <v>2013</v>
      </c>
      <c r="C236" s="61" t="s">
        <v>53</v>
      </c>
      <c r="D236" s="62" t="s">
        <v>57</v>
      </c>
      <c r="E236" s="62" t="s">
        <v>57</v>
      </c>
      <c r="F236" s="62" t="s">
        <v>57</v>
      </c>
      <c r="G236" s="62" t="s">
        <v>57</v>
      </c>
      <c r="H236" s="63" t="s">
        <v>57</v>
      </c>
      <c r="I236" s="127" t="str">
        <f t="shared" si="13"/>
        <v/>
      </c>
      <c r="J236" s="133" t="str">
        <f t="shared" si="14"/>
        <v/>
      </c>
      <c r="L236" s="4" t="str">
        <f t="shared" si="12"/>
        <v/>
      </c>
    </row>
    <row r="237" spans="1:12">
      <c r="A237" s="59" t="s">
        <v>55</v>
      </c>
      <c r="B237" s="60">
        <v>2014</v>
      </c>
      <c r="C237" s="65" t="s">
        <v>55</v>
      </c>
      <c r="D237" s="62" t="s">
        <v>57</v>
      </c>
      <c r="E237" s="62" t="s">
        <v>57</v>
      </c>
      <c r="F237" s="62" t="s">
        <v>57</v>
      </c>
      <c r="G237" s="62" t="s">
        <v>57</v>
      </c>
      <c r="H237" s="63" t="s">
        <v>57</v>
      </c>
      <c r="I237" s="127" t="str">
        <f t="shared" si="13"/>
        <v/>
      </c>
      <c r="J237" s="133" t="str">
        <f t="shared" si="14"/>
        <v/>
      </c>
      <c r="L237" s="4" t="str">
        <f t="shared" si="12"/>
        <v/>
      </c>
    </row>
    <row r="238" spans="1:12">
      <c r="A238" s="59" t="s">
        <v>101</v>
      </c>
      <c r="B238" s="60">
        <v>2013</v>
      </c>
      <c r="C238" s="61" t="s">
        <v>60</v>
      </c>
      <c r="D238" s="62" t="s">
        <v>57</v>
      </c>
      <c r="E238" s="62" t="s">
        <v>57</v>
      </c>
      <c r="F238" s="62" t="s">
        <v>57</v>
      </c>
      <c r="G238" s="62" t="s">
        <v>57</v>
      </c>
      <c r="H238" s="63" t="s">
        <v>57</v>
      </c>
      <c r="I238" s="127" t="str">
        <f t="shared" si="13"/>
        <v/>
      </c>
      <c r="J238" s="133" t="str">
        <f t="shared" si="14"/>
        <v/>
      </c>
      <c r="L238" s="4" t="str">
        <f t="shared" si="12"/>
        <v/>
      </c>
    </row>
    <row r="239" spans="1:12">
      <c r="A239" s="47" t="s">
        <v>102</v>
      </c>
      <c r="B239" s="60">
        <v>2014</v>
      </c>
      <c r="C239" s="44" t="s">
        <v>62</v>
      </c>
      <c r="D239" s="62" t="s">
        <v>57</v>
      </c>
      <c r="E239" s="62" t="s">
        <v>57</v>
      </c>
      <c r="F239" s="62" t="s">
        <v>57</v>
      </c>
      <c r="G239" s="62" t="s">
        <v>57</v>
      </c>
      <c r="H239" s="63" t="s">
        <v>57</v>
      </c>
      <c r="I239" s="127" t="str">
        <f t="shared" si="13"/>
        <v/>
      </c>
      <c r="J239" s="133" t="str">
        <f t="shared" si="14"/>
        <v/>
      </c>
      <c r="L239" s="4" t="str">
        <f t="shared" si="12"/>
        <v/>
      </c>
    </row>
    <row r="240" spans="1:12">
      <c r="A240" s="59" t="s">
        <v>55</v>
      </c>
      <c r="B240" s="60">
        <v>2013</v>
      </c>
      <c r="C240" s="61" t="s">
        <v>53</v>
      </c>
      <c r="D240" s="62" t="s">
        <v>57</v>
      </c>
      <c r="E240" s="62" t="s">
        <v>57</v>
      </c>
      <c r="F240" s="62" t="s">
        <v>57</v>
      </c>
      <c r="G240" s="62" t="s">
        <v>57</v>
      </c>
      <c r="H240" s="63" t="s">
        <v>57</v>
      </c>
      <c r="I240" s="127" t="str">
        <f t="shared" si="13"/>
        <v/>
      </c>
      <c r="J240" s="133" t="str">
        <f t="shared" si="14"/>
        <v/>
      </c>
      <c r="L240" s="4" t="str">
        <f t="shared" si="12"/>
        <v/>
      </c>
    </row>
    <row r="241" spans="1:12">
      <c r="A241" s="59" t="s">
        <v>55</v>
      </c>
      <c r="B241" s="60">
        <v>2014</v>
      </c>
      <c r="C241" s="65" t="s">
        <v>55</v>
      </c>
      <c r="D241" s="62" t="s">
        <v>57</v>
      </c>
      <c r="E241" s="62" t="s">
        <v>57</v>
      </c>
      <c r="F241" s="62" t="s">
        <v>57</v>
      </c>
      <c r="G241" s="62" t="s">
        <v>57</v>
      </c>
      <c r="H241" s="63" t="s">
        <v>57</v>
      </c>
      <c r="I241" s="127" t="str">
        <f t="shared" si="13"/>
        <v/>
      </c>
      <c r="J241" s="133" t="str">
        <f t="shared" si="14"/>
        <v/>
      </c>
      <c r="L241" s="4" t="str">
        <f t="shared" si="12"/>
        <v/>
      </c>
    </row>
    <row r="242" spans="1:12">
      <c r="A242" s="59" t="s">
        <v>103</v>
      </c>
      <c r="B242" s="60">
        <v>2013</v>
      </c>
      <c r="C242" s="61" t="s">
        <v>60</v>
      </c>
      <c r="D242" s="62" t="s">
        <v>57</v>
      </c>
      <c r="E242" s="62" t="s">
        <v>57</v>
      </c>
      <c r="F242" s="62" t="s">
        <v>57</v>
      </c>
      <c r="G242" s="62" t="s">
        <v>57</v>
      </c>
      <c r="H242" s="63" t="s">
        <v>57</v>
      </c>
      <c r="I242" s="127" t="str">
        <f t="shared" si="13"/>
        <v/>
      </c>
      <c r="J242" s="133" t="str">
        <f t="shared" si="14"/>
        <v/>
      </c>
      <c r="L242" s="4" t="str">
        <f t="shared" si="12"/>
        <v/>
      </c>
    </row>
    <row r="243" spans="1:12">
      <c r="A243" s="59" t="s">
        <v>104</v>
      </c>
      <c r="B243" s="60">
        <v>2014</v>
      </c>
      <c r="C243" s="44" t="s">
        <v>62</v>
      </c>
      <c r="D243" s="62" t="s">
        <v>57</v>
      </c>
      <c r="E243" s="62" t="s">
        <v>57</v>
      </c>
      <c r="F243" s="62" t="s">
        <v>57</v>
      </c>
      <c r="G243" s="62" t="s">
        <v>57</v>
      </c>
      <c r="H243" s="63" t="s">
        <v>57</v>
      </c>
      <c r="I243" s="127" t="str">
        <f t="shared" si="13"/>
        <v/>
      </c>
      <c r="J243" s="133" t="str">
        <f t="shared" si="14"/>
        <v/>
      </c>
      <c r="L243" s="4" t="str">
        <f t="shared" si="12"/>
        <v/>
      </c>
    </row>
    <row r="244" spans="1:12">
      <c r="A244" s="59" t="s">
        <v>55</v>
      </c>
      <c r="B244" s="60">
        <v>2013</v>
      </c>
      <c r="C244" s="61" t="s">
        <v>53</v>
      </c>
      <c r="D244" s="62" t="s">
        <v>57</v>
      </c>
      <c r="E244" s="62" t="s">
        <v>57</v>
      </c>
      <c r="F244" s="62" t="s">
        <v>57</v>
      </c>
      <c r="G244" s="62" t="s">
        <v>57</v>
      </c>
      <c r="H244" s="63" t="s">
        <v>57</v>
      </c>
      <c r="I244" s="127" t="str">
        <f t="shared" si="13"/>
        <v/>
      </c>
      <c r="J244" s="133" t="str">
        <f t="shared" si="14"/>
        <v/>
      </c>
      <c r="L244" s="4" t="str">
        <f t="shared" si="12"/>
        <v/>
      </c>
    </row>
    <row r="245" spans="1:12">
      <c r="A245" s="59" t="s">
        <v>55</v>
      </c>
      <c r="B245" s="60">
        <v>2014</v>
      </c>
      <c r="C245" s="65" t="s">
        <v>55</v>
      </c>
      <c r="D245" s="62" t="s">
        <v>57</v>
      </c>
      <c r="E245" s="62" t="s">
        <v>57</v>
      </c>
      <c r="F245" s="62" t="s">
        <v>57</v>
      </c>
      <c r="G245" s="62" t="s">
        <v>57</v>
      </c>
      <c r="H245" s="63" t="s">
        <v>57</v>
      </c>
      <c r="I245" s="127" t="str">
        <f t="shared" si="13"/>
        <v/>
      </c>
      <c r="J245" s="133" t="str">
        <f t="shared" si="14"/>
        <v/>
      </c>
      <c r="L245" s="4" t="str">
        <f t="shared" si="12"/>
        <v/>
      </c>
    </row>
    <row r="246" spans="1:12">
      <c r="A246" s="59" t="s">
        <v>105</v>
      </c>
      <c r="B246" s="60">
        <v>2013</v>
      </c>
      <c r="C246" s="61" t="s">
        <v>60</v>
      </c>
      <c r="D246" s="62">
        <v>0</v>
      </c>
      <c r="E246" s="62" t="s">
        <v>57</v>
      </c>
      <c r="F246" s="62" t="s">
        <v>57</v>
      </c>
      <c r="G246" s="62">
        <v>0</v>
      </c>
      <c r="H246" s="63" t="s">
        <v>57</v>
      </c>
      <c r="I246" s="127" t="str">
        <f t="shared" si="13"/>
        <v/>
      </c>
      <c r="J246" s="133" t="str">
        <f t="shared" si="14"/>
        <v/>
      </c>
      <c r="L246" s="4" t="str">
        <f t="shared" si="12"/>
        <v/>
      </c>
    </row>
    <row r="247" spans="1:12">
      <c r="A247" s="59" t="s">
        <v>106</v>
      </c>
      <c r="B247" s="60">
        <v>2014</v>
      </c>
      <c r="C247" s="44" t="s">
        <v>62</v>
      </c>
      <c r="D247" s="62">
        <v>0</v>
      </c>
      <c r="E247" s="62" t="s">
        <v>57</v>
      </c>
      <c r="F247" s="62" t="s">
        <v>57</v>
      </c>
      <c r="G247" s="62">
        <v>0</v>
      </c>
      <c r="H247" s="63" t="s">
        <v>57</v>
      </c>
      <c r="I247" s="127" t="str">
        <f t="shared" si="13"/>
        <v/>
      </c>
      <c r="J247" s="133" t="str">
        <f t="shared" si="14"/>
        <v/>
      </c>
      <c r="L247" s="4" t="str">
        <f t="shared" si="12"/>
        <v/>
      </c>
    </row>
    <row r="248" spans="1:12">
      <c r="A248" s="59" t="s">
        <v>55</v>
      </c>
      <c r="B248" s="60">
        <v>2013</v>
      </c>
      <c r="C248" s="61" t="s">
        <v>53</v>
      </c>
      <c r="D248" s="62">
        <v>7</v>
      </c>
      <c r="E248" s="62" t="s">
        <v>57</v>
      </c>
      <c r="F248" s="62" t="s">
        <v>57</v>
      </c>
      <c r="G248" s="62">
        <v>7</v>
      </c>
      <c r="H248" s="63" t="s">
        <v>57</v>
      </c>
      <c r="I248" s="127" t="str">
        <f t="shared" si="13"/>
        <v/>
      </c>
      <c r="J248" s="133" t="str">
        <f t="shared" si="14"/>
        <v/>
      </c>
      <c r="L248" s="4" t="str">
        <f t="shared" si="12"/>
        <v/>
      </c>
    </row>
    <row r="249" spans="1:12">
      <c r="A249" s="59"/>
      <c r="B249" s="60">
        <v>2014</v>
      </c>
      <c r="C249" s="61"/>
      <c r="D249" s="62">
        <v>7</v>
      </c>
      <c r="E249" s="62" t="s">
        <v>57</v>
      </c>
      <c r="F249" s="62" t="s">
        <v>57</v>
      </c>
      <c r="G249" s="62">
        <v>7</v>
      </c>
      <c r="H249" s="63" t="s">
        <v>57</v>
      </c>
      <c r="I249" s="127">
        <f t="shared" si="13"/>
        <v>7</v>
      </c>
      <c r="J249" s="133">
        <f t="shared" si="14"/>
        <v>7</v>
      </c>
      <c r="K249" s="4" t="s">
        <v>15</v>
      </c>
      <c r="L249" s="4" t="str">
        <f t="shared" si="12"/>
        <v>Natural Gas and Petroleum Systems</v>
      </c>
    </row>
    <row r="250" spans="1:12">
      <c r="A250" s="59" t="s">
        <v>107</v>
      </c>
      <c r="B250" s="60">
        <v>2013</v>
      </c>
      <c r="C250" s="61" t="s">
        <v>60</v>
      </c>
      <c r="D250" s="62">
        <v>0</v>
      </c>
      <c r="E250" s="62" t="s">
        <v>57</v>
      </c>
      <c r="F250" s="62" t="s">
        <v>57</v>
      </c>
      <c r="G250" s="62">
        <v>0</v>
      </c>
      <c r="H250" s="63" t="s">
        <v>57</v>
      </c>
      <c r="I250" s="127" t="str">
        <f t="shared" si="13"/>
        <v/>
      </c>
      <c r="J250" s="133" t="str">
        <f t="shared" si="14"/>
        <v/>
      </c>
      <c r="L250" s="4" t="str">
        <f t="shared" si="12"/>
        <v/>
      </c>
    </row>
    <row r="251" spans="1:12">
      <c r="A251" s="59" t="s">
        <v>108</v>
      </c>
      <c r="B251" s="60">
        <v>2014</v>
      </c>
      <c r="C251" s="44" t="s">
        <v>62</v>
      </c>
      <c r="D251" s="62">
        <v>0</v>
      </c>
      <c r="E251" s="62" t="s">
        <v>57</v>
      </c>
      <c r="F251" s="62" t="s">
        <v>57</v>
      </c>
      <c r="G251" s="62">
        <v>0</v>
      </c>
      <c r="H251" s="63" t="s">
        <v>57</v>
      </c>
      <c r="I251" s="127" t="str">
        <f t="shared" si="13"/>
        <v/>
      </c>
      <c r="J251" s="133" t="str">
        <f t="shared" si="14"/>
        <v/>
      </c>
      <c r="L251" s="4" t="str">
        <f t="shared" si="12"/>
        <v/>
      </c>
    </row>
    <row r="252" spans="1:12">
      <c r="A252" s="59" t="s">
        <v>55</v>
      </c>
      <c r="B252" s="60">
        <v>2013</v>
      </c>
      <c r="C252" s="61" t="s">
        <v>53</v>
      </c>
      <c r="D252" s="62">
        <v>6</v>
      </c>
      <c r="E252" s="62" t="s">
        <v>57</v>
      </c>
      <c r="F252" s="62" t="s">
        <v>57</v>
      </c>
      <c r="G252" s="62">
        <v>6</v>
      </c>
      <c r="H252" s="63" t="s">
        <v>57</v>
      </c>
      <c r="I252" s="127" t="str">
        <f t="shared" si="13"/>
        <v/>
      </c>
      <c r="J252" s="133" t="str">
        <f t="shared" si="14"/>
        <v/>
      </c>
      <c r="L252" s="4" t="str">
        <f t="shared" si="12"/>
        <v/>
      </c>
    </row>
    <row r="253" spans="1:12">
      <c r="A253" s="59" t="s">
        <v>55</v>
      </c>
      <c r="B253" s="60">
        <v>2014</v>
      </c>
      <c r="C253" s="65"/>
      <c r="D253" s="62">
        <v>6</v>
      </c>
      <c r="E253" s="62" t="s">
        <v>57</v>
      </c>
      <c r="F253" s="62" t="s">
        <v>57</v>
      </c>
      <c r="G253" s="62">
        <v>6</v>
      </c>
      <c r="H253" s="63" t="s">
        <v>57</v>
      </c>
      <c r="I253" s="127">
        <f t="shared" si="13"/>
        <v>6</v>
      </c>
      <c r="J253" s="133">
        <f t="shared" si="14"/>
        <v>6</v>
      </c>
      <c r="K253" s="4" t="s">
        <v>15</v>
      </c>
      <c r="L253" s="4" t="str">
        <f t="shared" si="12"/>
        <v>Natural Gas and Petroleum Systems</v>
      </c>
    </row>
    <row r="254" spans="1:12">
      <c r="A254" s="59" t="s">
        <v>109</v>
      </c>
      <c r="B254" s="60">
        <v>2013</v>
      </c>
      <c r="C254" s="61" t="s">
        <v>60</v>
      </c>
      <c r="D254" s="62" t="s">
        <v>57</v>
      </c>
      <c r="E254" s="62" t="s">
        <v>57</v>
      </c>
      <c r="F254" s="62" t="s">
        <v>57</v>
      </c>
      <c r="G254" s="62" t="s">
        <v>57</v>
      </c>
      <c r="H254" s="63" t="s">
        <v>57</v>
      </c>
      <c r="I254" s="127" t="str">
        <f t="shared" si="13"/>
        <v/>
      </c>
      <c r="J254" s="133" t="str">
        <f t="shared" si="14"/>
        <v/>
      </c>
      <c r="L254" s="4" t="str">
        <f t="shared" si="12"/>
        <v/>
      </c>
    </row>
    <row r="255" spans="1:12">
      <c r="A255" s="69" t="s">
        <v>110</v>
      </c>
      <c r="B255" s="60">
        <v>2014</v>
      </c>
      <c r="C255" s="44" t="s">
        <v>62</v>
      </c>
      <c r="D255" s="62" t="s">
        <v>57</v>
      </c>
      <c r="E255" s="62" t="s">
        <v>57</v>
      </c>
      <c r="F255" s="62" t="s">
        <v>57</v>
      </c>
      <c r="G255" s="62" t="s">
        <v>57</v>
      </c>
      <c r="H255" s="63" t="s">
        <v>57</v>
      </c>
      <c r="I255" s="127" t="str">
        <f t="shared" si="13"/>
        <v/>
      </c>
      <c r="J255" s="133" t="str">
        <f t="shared" si="14"/>
        <v/>
      </c>
      <c r="L255" s="4" t="str">
        <f t="shared" si="12"/>
        <v/>
      </c>
    </row>
    <row r="256" spans="1:12">
      <c r="A256" s="69" t="s">
        <v>55</v>
      </c>
      <c r="B256" s="60">
        <v>2013</v>
      </c>
      <c r="C256" s="61" t="s">
        <v>53</v>
      </c>
      <c r="D256" s="62" t="s">
        <v>57</v>
      </c>
      <c r="E256" s="62" t="s">
        <v>57</v>
      </c>
      <c r="F256" s="62" t="s">
        <v>57</v>
      </c>
      <c r="G256" s="62" t="s">
        <v>57</v>
      </c>
      <c r="H256" s="63" t="s">
        <v>57</v>
      </c>
      <c r="I256" s="127" t="str">
        <f t="shared" si="13"/>
        <v/>
      </c>
      <c r="J256" s="133" t="str">
        <f t="shared" si="14"/>
        <v/>
      </c>
      <c r="L256" s="4" t="str">
        <f t="shared" si="12"/>
        <v/>
      </c>
    </row>
    <row r="257" spans="1:12">
      <c r="A257" s="69" t="s">
        <v>55</v>
      </c>
      <c r="B257" s="60">
        <v>2014</v>
      </c>
      <c r="C257" s="70"/>
      <c r="D257" s="62" t="s">
        <v>57</v>
      </c>
      <c r="E257" s="62" t="s">
        <v>57</v>
      </c>
      <c r="F257" s="62" t="s">
        <v>57</v>
      </c>
      <c r="G257" s="62" t="s">
        <v>57</v>
      </c>
      <c r="H257" s="63" t="s">
        <v>57</v>
      </c>
      <c r="I257" s="127" t="str">
        <f t="shared" si="13"/>
        <v/>
      </c>
      <c r="J257" s="133" t="str">
        <f t="shared" si="14"/>
        <v/>
      </c>
      <c r="L257" s="4" t="str">
        <f t="shared" si="12"/>
        <v/>
      </c>
    </row>
    <row r="258" spans="1:12">
      <c r="A258" s="59" t="s">
        <v>111</v>
      </c>
      <c r="B258" s="60">
        <v>2013</v>
      </c>
      <c r="C258" s="61" t="s">
        <v>60</v>
      </c>
      <c r="D258" s="62" t="s">
        <v>57</v>
      </c>
      <c r="E258" s="62" t="s">
        <v>57</v>
      </c>
      <c r="F258" s="62" t="s">
        <v>57</v>
      </c>
      <c r="G258" s="62" t="s">
        <v>57</v>
      </c>
      <c r="H258" s="63" t="s">
        <v>57</v>
      </c>
      <c r="I258" s="127" t="str">
        <f t="shared" si="13"/>
        <v/>
      </c>
      <c r="J258" s="133" t="str">
        <f t="shared" si="14"/>
        <v/>
      </c>
      <c r="L258" s="4" t="str">
        <f t="shared" si="12"/>
        <v/>
      </c>
    </row>
    <row r="259" spans="1:12">
      <c r="A259" s="71" t="s">
        <v>112</v>
      </c>
      <c r="B259" s="60">
        <v>2014</v>
      </c>
      <c r="C259" s="44" t="s">
        <v>62</v>
      </c>
      <c r="D259" s="62" t="s">
        <v>57</v>
      </c>
      <c r="E259" s="62" t="s">
        <v>57</v>
      </c>
      <c r="F259" s="62" t="s">
        <v>57</v>
      </c>
      <c r="G259" s="62" t="s">
        <v>57</v>
      </c>
      <c r="H259" s="63" t="s">
        <v>57</v>
      </c>
      <c r="I259" s="127" t="str">
        <f t="shared" si="13"/>
        <v/>
      </c>
      <c r="J259" s="133" t="str">
        <f t="shared" si="14"/>
        <v/>
      </c>
      <c r="L259" s="4" t="str">
        <f t="shared" si="12"/>
        <v/>
      </c>
    </row>
    <row r="260" spans="1:12">
      <c r="A260" s="69" t="s">
        <v>55</v>
      </c>
      <c r="B260" s="60">
        <v>2013</v>
      </c>
      <c r="C260" s="61" t="s">
        <v>53</v>
      </c>
      <c r="D260" s="62" t="s">
        <v>57</v>
      </c>
      <c r="E260" s="62" t="s">
        <v>57</v>
      </c>
      <c r="F260" s="62" t="s">
        <v>57</v>
      </c>
      <c r="G260" s="62" t="s">
        <v>57</v>
      </c>
      <c r="H260" s="63" t="s">
        <v>57</v>
      </c>
      <c r="I260" s="127" t="str">
        <f t="shared" si="13"/>
        <v/>
      </c>
      <c r="J260" s="133" t="str">
        <f t="shared" si="14"/>
        <v/>
      </c>
      <c r="L260" s="4" t="str">
        <f t="shared" si="12"/>
        <v/>
      </c>
    </row>
    <row r="261" spans="1:12">
      <c r="A261" s="69" t="s">
        <v>55</v>
      </c>
      <c r="B261" s="60">
        <v>2014</v>
      </c>
      <c r="C261" s="70"/>
      <c r="D261" s="62" t="s">
        <v>57</v>
      </c>
      <c r="E261" s="62" t="s">
        <v>57</v>
      </c>
      <c r="F261" s="62" t="s">
        <v>57</v>
      </c>
      <c r="G261" s="62" t="s">
        <v>57</v>
      </c>
      <c r="H261" s="63" t="s">
        <v>57</v>
      </c>
      <c r="I261" s="127" t="str">
        <f t="shared" si="13"/>
        <v/>
      </c>
      <c r="J261" s="133" t="str">
        <f t="shared" si="14"/>
        <v/>
      </c>
      <c r="L261" s="4" t="str">
        <f t="shared" si="12"/>
        <v/>
      </c>
    </row>
    <row r="262" spans="1:12">
      <c r="A262" s="59" t="s">
        <v>113</v>
      </c>
      <c r="B262" s="60">
        <v>2013</v>
      </c>
      <c r="C262" s="61" t="s">
        <v>60</v>
      </c>
      <c r="D262" s="62">
        <v>1</v>
      </c>
      <c r="E262" s="62" t="s">
        <v>57</v>
      </c>
      <c r="F262" s="62" t="s">
        <v>57</v>
      </c>
      <c r="G262" s="62">
        <v>1</v>
      </c>
      <c r="H262" s="63" t="s">
        <v>57</v>
      </c>
      <c r="I262" s="127" t="str">
        <f t="shared" si="13"/>
        <v/>
      </c>
      <c r="J262" s="133" t="str">
        <f t="shared" si="14"/>
        <v/>
      </c>
      <c r="L262" s="4" t="str">
        <f t="shared" si="12"/>
        <v/>
      </c>
    </row>
    <row r="263" spans="1:12">
      <c r="A263" s="64" t="s">
        <v>114</v>
      </c>
      <c r="B263" s="60">
        <v>2014</v>
      </c>
      <c r="C263" s="44" t="s">
        <v>62</v>
      </c>
      <c r="D263" s="62">
        <v>1</v>
      </c>
      <c r="E263" s="62" t="s">
        <v>57</v>
      </c>
      <c r="F263" s="62" t="s">
        <v>57</v>
      </c>
      <c r="G263" s="62">
        <v>1</v>
      </c>
      <c r="H263" s="63" t="s">
        <v>57</v>
      </c>
      <c r="I263" s="127" t="str">
        <f t="shared" si="13"/>
        <v/>
      </c>
      <c r="J263" s="133" t="str">
        <f t="shared" si="14"/>
        <v/>
      </c>
      <c r="L263" s="4" t="str">
        <f t="shared" si="12"/>
        <v/>
      </c>
    </row>
    <row r="264" spans="1:12">
      <c r="A264" s="59" t="s">
        <v>55</v>
      </c>
      <c r="B264" s="60">
        <v>2013</v>
      </c>
      <c r="C264" s="61" t="s">
        <v>53</v>
      </c>
      <c r="D264" s="62">
        <v>65</v>
      </c>
      <c r="E264" s="62" t="s">
        <v>57</v>
      </c>
      <c r="F264" s="62" t="s">
        <v>57</v>
      </c>
      <c r="G264" s="62">
        <v>65</v>
      </c>
      <c r="H264" s="63" t="s">
        <v>57</v>
      </c>
      <c r="I264" s="127" t="str">
        <f t="shared" si="13"/>
        <v/>
      </c>
      <c r="J264" s="133" t="str">
        <f t="shared" si="14"/>
        <v/>
      </c>
      <c r="L264" s="4" t="str">
        <f t="shared" si="12"/>
        <v/>
      </c>
    </row>
    <row r="265" spans="1:12">
      <c r="A265" s="59" t="s">
        <v>55</v>
      </c>
      <c r="B265" s="60">
        <v>2014</v>
      </c>
      <c r="C265" s="65"/>
      <c r="D265" s="62">
        <v>64</v>
      </c>
      <c r="E265" s="62" t="s">
        <v>57</v>
      </c>
      <c r="F265" s="62" t="s">
        <v>57</v>
      </c>
      <c r="G265" s="62">
        <v>64</v>
      </c>
      <c r="H265" s="63" t="s">
        <v>57</v>
      </c>
      <c r="I265" s="127">
        <f t="shared" si="13"/>
        <v>64</v>
      </c>
      <c r="J265" s="133">
        <f t="shared" si="14"/>
        <v>64</v>
      </c>
      <c r="K265" s="4" t="s">
        <v>16</v>
      </c>
      <c r="L265" s="4" t="str">
        <f t="shared" si="12"/>
        <v>Natural Gas and Petroleum Systems</v>
      </c>
    </row>
    <row r="266" spans="1:12">
      <c r="A266" s="59" t="s">
        <v>115</v>
      </c>
      <c r="B266" s="60">
        <v>2013</v>
      </c>
      <c r="C266" s="61" t="s">
        <v>60</v>
      </c>
      <c r="D266" s="62">
        <v>3</v>
      </c>
      <c r="E266" s="62" t="s">
        <v>57</v>
      </c>
      <c r="F266" s="62" t="s">
        <v>57</v>
      </c>
      <c r="G266" s="62">
        <v>3</v>
      </c>
      <c r="H266" s="63" t="s">
        <v>57</v>
      </c>
      <c r="I266" s="127" t="str">
        <f t="shared" si="13"/>
        <v/>
      </c>
      <c r="J266" s="133" t="str">
        <f t="shared" si="14"/>
        <v/>
      </c>
      <c r="L266" s="4" t="str">
        <f t="shared" si="12"/>
        <v/>
      </c>
    </row>
    <row r="267" spans="1:12">
      <c r="A267" s="64" t="s">
        <v>116</v>
      </c>
      <c r="B267" s="60">
        <v>2014</v>
      </c>
      <c r="C267" s="44" t="s">
        <v>62</v>
      </c>
      <c r="D267" s="62">
        <v>0</v>
      </c>
      <c r="E267" s="62" t="s">
        <v>57</v>
      </c>
      <c r="F267" s="62" t="s">
        <v>57</v>
      </c>
      <c r="G267" s="62">
        <v>0</v>
      </c>
      <c r="H267" s="63" t="s">
        <v>57</v>
      </c>
      <c r="I267" s="127" t="str">
        <f t="shared" si="13"/>
        <v/>
      </c>
      <c r="J267" s="133" t="str">
        <f t="shared" si="14"/>
        <v/>
      </c>
      <c r="L267" s="4" t="str">
        <f t="shared" ref="L267:L330" si="15">IF(K267="","","Natural Gas and Petroleum Systems")</f>
        <v/>
      </c>
    </row>
    <row r="268" spans="1:12">
      <c r="A268" s="59"/>
      <c r="B268" s="60">
        <v>2013</v>
      </c>
      <c r="C268" s="61" t="s">
        <v>53</v>
      </c>
      <c r="D268" s="62">
        <v>132</v>
      </c>
      <c r="E268" s="62" t="s">
        <v>57</v>
      </c>
      <c r="F268" s="62" t="s">
        <v>57</v>
      </c>
      <c r="G268" s="62">
        <v>132</v>
      </c>
      <c r="H268" s="63" t="s">
        <v>57</v>
      </c>
      <c r="I268" s="127" t="str">
        <f t="shared" si="13"/>
        <v/>
      </c>
      <c r="J268" s="133" t="str">
        <f t="shared" si="14"/>
        <v/>
      </c>
      <c r="L268" s="4" t="str">
        <f t="shared" si="15"/>
        <v/>
      </c>
    </row>
    <row r="269" spans="1:12">
      <c r="A269" s="59"/>
      <c r="B269" s="60">
        <v>2014</v>
      </c>
      <c r="C269" s="65"/>
      <c r="D269" s="62">
        <v>19</v>
      </c>
      <c r="E269" s="62" t="s">
        <v>57</v>
      </c>
      <c r="F269" s="62" t="s">
        <v>57</v>
      </c>
      <c r="G269" s="62">
        <v>19</v>
      </c>
      <c r="H269" s="63" t="s">
        <v>57</v>
      </c>
      <c r="I269" s="127">
        <f t="shared" si="13"/>
        <v>19</v>
      </c>
      <c r="J269" s="133">
        <f t="shared" si="14"/>
        <v>19</v>
      </c>
      <c r="K269" s="4" t="s">
        <v>16</v>
      </c>
      <c r="L269" s="4" t="str">
        <f t="shared" si="15"/>
        <v>Natural Gas and Petroleum Systems</v>
      </c>
    </row>
    <row r="270" spans="1:12">
      <c r="A270" s="54" t="s">
        <v>49</v>
      </c>
      <c r="B270" s="73" t="s">
        <v>117</v>
      </c>
      <c r="C270" s="56" t="s">
        <v>50</v>
      </c>
      <c r="D270" s="74" t="s">
        <v>51</v>
      </c>
      <c r="E270" s="74" t="s">
        <v>51</v>
      </c>
      <c r="F270" s="74" t="s">
        <v>51</v>
      </c>
      <c r="G270" s="75"/>
      <c r="H270" s="76" t="s">
        <v>51</v>
      </c>
      <c r="I270" s="127" t="str">
        <f t="shared" si="13"/>
        <v/>
      </c>
      <c r="J270" s="133" t="str">
        <f t="shared" si="14"/>
        <v/>
      </c>
      <c r="L270" s="4" t="str">
        <f t="shared" si="15"/>
        <v/>
      </c>
    </row>
    <row r="271" spans="1:12">
      <c r="A271" s="59" t="s">
        <v>118</v>
      </c>
      <c r="B271" s="60">
        <v>2013</v>
      </c>
      <c r="C271" s="61" t="s">
        <v>60</v>
      </c>
      <c r="D271" s="62">
        <v>0</v>
      </c>
      <c r="E271" s="62" t="s">
        <v>57</v>
      </c>
      <c r="F271" s="62">
        <v>0</v>
      </c>
      <c r="G271" s="62">
        <v>0</v>
      </c>
      <c r="H271" s="63" t="s">
        <v>57</v>
      </c>
      <c r="I271" s="127" t="str">
        <f t="shared" si="13"/>
        <v/>
      </c>
      <c r="J271" s="133" t="str">
        <f t="shared" si="14"/>
        <v/>
      </c>
      <c r="L271" s="4" t="str">
        <f t="shared" si="15"/>
        <v/>
      </c>
    </row>
    <row r="272" spans="1:12">
      <c r="A272" s="64" t="s">
        <v>119</v>
      </c>
      <c r="B272" s="60">
        <v>2014</v>
      </c>
      <c r="C272" s="44" t="s">
        <v>62</v>
      </c>
      <c r="D272" s="62">
        <v>0</v>
      </c>
      <c r="E272" s="62" t="s">
        <v>57</v>
      </c>
      <c r="F272" s="62">
        <v>0</v>
      </c>
      <c r="G272" s="62">
        <v>0</v>
      </c>
      <c r="H272" s="63" t="s">
        <v>57</v>
      </c>
      <c r="I272" s="127" t="str">
        <f t="shared" si="13"/>
        <v/>
      </c>
      <c r="J272" s="133" t="str">
        <f t="shared" si="14"/>
        <v/>
      </c>
      <c r="L272" s="4" t="str">
        <f t="shared" si="15"/>
        <v/>
      </c>
    </row>
    <row r="273" spans="1:12">
      <c r="A273" s="54"/>
      <c r="B273" s="60">
        <v>2013</v>
      </c>
      <c r="C273" s="61" t="s">
        <v>53</v>
      </c>
      <c r="D273" s="62">
        <v>0</v>
      </c>
      <c r="E273" s="62" t="s">
        <v>57</v>
      </c>
      <c r="F273" s="62">
        <v>0</v>
      </c>
      <c r="G273" s="62">
        <v>0</v>
      </c>
      <c r="H273" s="63" t="s">
        <v>57</v>
      </c>
      <c r="I273" s="127" t="str">
        <f t="shared" si="13"/>
        <v/>
      </c>
      <c r="J273" s="133" t="str">
        <f t="shared" si="14"/>
        <v/>
      </c>
      <c r="L273" s="4" t="str">
        <f t="shared" si="15"/>
        <v/>
      </c>
    </row>
    <row r="274" spans="1:12">
      <c r="A274" s="54"/>
      <c r="B274" s="60">
        <v>2014</v>
      </c>
      <c r="C274" s="65"/>
      <c r="D274" s="62">
        <v>0</v>
      </c>
      <c r="E274" s="62" t="s">
        <v>57</v>
      </c>
      <c r="F274" s="62">
        <v>0</v>
      </c>
      <c r="G274" s="62">
        <v>0</v>
      </c>
      <c r="H274" s="63" t="s">
        <v>57</v>
      </c>
      <c r="I274" s="127" t="str">
        <f t="shared" si="13"/>
        <v/>
      </c>
      <c r="J274" s="133" t="str">
        <f t="shared" si="14"/>
        <v/>
      </c>
      <c r="L274" s="4" t="str">
        <f t="shared" si="15"/>
        <v/>
      </c>
    </row>
    <row r="275" spans="1:12">
      <c r="A275" s="54"/>
      <c r="B275" s="55"/>
      <c r="C275" s="77"/>
      <c r="D275" s="78"/>
      <c r="E275" s="78"/>
      <c r="F275" s="78"/>
      <c r="G275" s="78"/>
      <c r="H275" s="79"/>
      <c r="I275" s="127" t="str">
        <f t="shared" si="13"/>
        <v/>
      </c>
      <c r="J275" s="133" t="str">
        <f t="shared" si="14"/>
        <v/>
      </c>
      <c r="L275" s="4" t="str">
        <f t="shared" si="15"/>
        <v/>
      </c>
    </row>
    <row r="276" spans="1:12">
      <c r="A276" s="59" t="s">
        <v>120</v>
      </c>
      <c r="B276" s="60">
        <v>2013</v>
      </c>
      <c r="C276" s="61" t="s">
        <v>60</v>
      </c>
      <c r="D276" s="62" t="s">
        <v>57</v>
      </c>
      <c r="E276" s="62" t="s">
        <v>57</v>
      </c>
      <c r="F276" s="62" t="s">
        <v>57</v>
      </c>
      <c r="G276" s="62" t="s">
        <v>57</v>
      </c>
      <c r="H276" s="63" t="s">
        <v>57</v>
      </c>
      <c r="I276" s="127" t="str">
        <f t="shared" ref="I276:I339" si="16">IFERROR(IF(K276="","",IF(F276="–",0,F276)+IF(G276="–",0,G276)),"")</f>
        <v/>
      </c>
      <c r="J276" s="133" t="str">
        <f t="shared" ref="J276:J339" si="17">IF(I276="","",IF(G276="–",0,G276)-IF(H276="–",0,))</f>
        <v/>
      </c>
      <c r="L276" s="4" t="str">
        <f t="shared" si="15"/>
        <v/>
      </c>
    </row>
    <row r="277" spans="1:12">
      <c r="A277" s="64" t="s">
        <v>121</v>
      </c>
      <c r="B277" s="60">
        <v>2014</v>
      </c>
      <c r="C277" s="44" t="s">
        <v>62</v>
      </c>
      <c r="D277" s="62" t="s">
        <v>57</v>
      </c>
      <c r="E277" s="62" t="s">
        <v>57</v>
      </c>
      <c r="F277" s="62" t="s">
        <v>57</v>
      </c>
      <c r="G277" s="62" t="s">
        <v>57</v>
      </c>
      <c r="H277" s="63" t="s">
        <v>57</v>
      </c>
      <c r="I277" s="127" t="str">
        <f t="shared" si="16"/>
        <v/>
      </c>
      <c r="J277" s="133" t="str">
        <f t="shared" si="17"/>
        <v/>
      </c>
      <c r="L277" s="4" t="str">
        <f t="shared" si="15"/>
        <v/>
      </c>
    </row>
    <row r="278" spans="1:12">
      <c r="A278" s="59"/>
      <c r="B278" s="60">
        <v>2013</v>
      </c>
      <c r="C278" s="61" t="s">
        <v>53</v>
      </c>
      <c r="D278" s="62" t="s">
        <v>57</v>
      </c>
      <c r="E278" s="62" t="s">
        <v>57</v>
      </c>
      <c r="F278" s="62" t="s">
        <v>57</v>
      </c>
      <c r="G278" s="62" t="s">
        <v>57</v>
      </c>
      <c r="H278" s="63" t="s">
        <v>57</v>
      </c>
      <c r="I278" s="127" t="str">
        <f t="shared" si="16"/>
        <v/>
      </c>
      <c r="J278" s="133" t="str">
        <f t="shared" si="17"/>
        <v/>
      </c>
      <c r="L278" s="4" t="str">
        <f t="shared" si="15"/>
        <v/>
      </c>
    </row>
    <row r="279" spans="1:12">
      <c r="A279" s="59"/>
      <c r="B279" s="60">
        <v>2014</v>
      </c>
      <c r="C279" s="65"/>
      <c r="D279" s="62" t="s">
        <v>57</v>
      </c>
      <c r="E279" s="62" t="s">
        <v>57</v>
      </c>
      <c r="F279" s="62" t="s">
        <v>57</v>
      </c>
      <c r="G279" s="62" t="s">
        <v>57</v>
      </c>
      <c r="H279" s="63" t="s">
        <v>57</v>
      </c>
      <c r="I279" s="127" t="str">
        <f t="shared" si="16"/>
        <v/>
      </c>
      <c r="J279" s="133" t="str">
        <f t="shared" si="17"/>
        <v/>
      </c>
      <c r="L279" s="4" t="str">
        <f t="shared" si="15"/>
        <v/>
      </c>
    </row>
    <row r="280" spans="1:12">
      <c r="A280" s="59"/>
      <c r="B280" s="60"/>
      <c r="C280" s="65"/>
      <c r="D280" s="80"/>
      <c r="E280" s="80"/>
      <c r="F280" s="80"/>
      <c r="G280" s="80"/>
      <c r="H280" s="81"/>
      <c r="I280" s="127" t="str">
        <f t="shared" si="16"/>
        <v/>
      </c>
      <c r="J280" s="133" t="str">
        <f t="shared" si="17"/>
        <v/>
      </c>
      <c r="L280" s="4" t="str">
        <f t="shared" si="15"/>
        <v/>
      </c>
    </row>
    <row r="281" spans="1:12">
      <c r="A281" s="59" t="s">
        <v>122</v>
      </c>
      <c r="B281" s="60">
        <v>2013</v>
      </c>
      <c r="C281" s="61" t="s">
        <v>60</v>
      </c>
      <c r="D281" s="62" t="s">
        <v>57</v>
      </c>
      <c r="E281" s="62" t="s">
        <v>57</v>
      </c>
      <c r="F281" s="62" t="s">
        <v>57</v>
      </c>
      <c r="G281" s="62" t="s">
        <v>57</v>
      </c>
      <c r="H281" s="63" t="s">
        <v>57</v>
      </c>
      <c r="I281" s="127" t="str">
        <f t="shared" si="16"/>
        <v/>
      </c>
      <c r="J281" s="133" t="str">
        <f t="shared" si="17"/>
        <v/>
      </c>
      <c r="L281" s="4" t="str">
        <f t="shared" si="15"/>
        <v/>
      </c>
    </row>
    <row r="282" spans="1:12">
      <c r="A282" s="59" t="s">
        <v>123</v>
      </c>
      <c r="B282" s="60">
        <v>2014</v>
      </c>
      <c r="C282" s="44" t="s">
        <v>62</v>
      </c>
      <c r="D282" s="62" t="s">
        <v>57</v>
      </c>
      <c r="E282" s="62" t="s">
        <v>57</v>
      </c>
      <c r="F282" s="62" t="s">
        <v>57</v>
      </c>
      <c r="G282" s="62" t="s">
        <v>57</v>
      </c>
      <c r="H282" s="63" t="s">
        <v>57</v>
      </c>
      <c r="I282" s="127" t="str">
        <f t="shared" si="16"/>
        <v/>
      </c>
      <c r="J282" s="133" t="str">
        <f t="shared" si="17"/>
        <v/>
      </c>
      <c r="L282" s="4" t="str">
        <f t="shared" si="15"/>
        <v/>
      </c>
    </row>
    <row r="283" spans="1:12">
      <c r="A283" s="59" t="s">
        <v>55</v>
      </c>
      <c r="B283" s="60">
        <v>2013</v>
      </c>
      <c r="C283" s="61" t="s">
        <v>53</v>
      </c>
      <c r="D283" s="62" t="s">
        <v>57</v>
      </c>
      <c r="E283" s="62" t="s">
        <v>57</v>
      </c>
      <c r="F283" s="62" t="s">
        <v>57</v>
      </c>
      <c r="G283" s="62" t="s">
        <v>57</v>
      </c>
      <c r="H283" s="63" t="s">
        <v>57</v>
      </c>
      <c r="I283" s="127" t="str">
        <f t="shared" si="16"/>
        <v/>
      </c>
      <c r="J283" s="133" t="str">
        <f t="shared" si="17"/>
        <v/>
      </c>
      <c r="L283" s="4" t="str">
        <f t="shared" si="15"/>
        <v/>
      </c>
    </row>
    <row r="284" spans="1:12">
      <c r="A284" s="59" t="s">
        <v>55</v>
      </c>
      <c r="B284" s="60">
        <v>2014</v>
      </c>
      <c r="C284" s="65"/>
      <c r="D284" s="62" t="s">
        <v>57</v>
      </c>
      <c r="E284" s="62" t="s">
        <v>57</v>
      </c>
      <c r="F284" s="62" t="s">
        <v>57</v>
      </c>
      <c r="G284" s="62" t="s">
        <v>57</v>
      </c>
      <c r="H284" s="63" t="s">
        <v>57</v>
      </c>
      <c r="I284" s="127" t="str">
        <f t="shared" si="16"/>
        <v/>
      </c>
      <c r="J284" s="133" t="str">
        <f t="shared" si="17"/>
        <v/>
      </c>
      <c r="L284" s="4" t="str">
        <f t="shared" si="15"/>
        <v/>
      </c>
    </row>
    <row r="285" spans="1:12">
      <c r="A285" s="59" t="s">
        <v>124</v>
      </c>
      <c r="B285" s="60">
        <v>2013</v>
      </c>
      <c r="C285" s="61" t="s">
        <v>53</v>
      </c>
      <c r="D285" s="62">
        <v>4</v>
      </c>
      <c r="E285" s="62" t="s">
        <v>57</v>
      </c>
      <c r="F285" s="62" t="s">
        <v>57</v>
      </c>
      <c r="G285" s="62">
        <v>4</v>
      </c>
      <c r="H285" s="63">
        <v>4</v>
      </c>
      <c r="I285" s="127" t="str">
        <f t="shared" si="16"/>
        <v/>
      </c>
      <c r="J285" s="133" t="str">
        <f t="shared" si="17"/>
        <v/>
      </c>
      <c r="L285" s="4" t="str">
        <f t="shared" si="15"/>
        <v/>
      </c>
    </row>
    <row r="286" spans="1:12">
      <c r="A286" s="59" t="s">
        <v>125</v>
      </c>
      <c r="B286" s="60">
        <v>2014</v>
      </c>
      <c r="C286" s="70"/>
      <c r="D286" s="62">
        <v>4</v>
      </c>
      <c r="E286" s="62" t="s">
        <v>57</v>
      </c>
      <c r="F286" s="62" t="s">
        <v>57</v>
      </c>
      <c r="G286" s="62">
        <v>4</v>
      </c>
      <c r="H286" s="63">
        <v>4</v>
      </c>
      <c r="I286" s="127" t="str">
        <f t="shared" si="16"/>
        <v/>
      </c>
      <c r="J286" s="133" t="str">
        <f t="shared" si="17"/>
        <v/>
      </c>
      <c r="L286" s="4" t="str">
        <f t="shared" si="15"/>
        <v/>
      </c>
    </row>
    <row r="287" spans="1:12">
      <c r="A287" s="59"/>
      <c r="B287" s="60"/>
      <c r="C287" s="70"/>
      <c r="D287" s="62"/>
      <c r="E287" s="62"/>
      <c r="F287" s="62"/>
      <c r="G287" s="62"/>
      <c r="H287" s="63"/>
      <c r="I287" s="127" t="str">
        <f t="shared" si="16"/>
        <v/>
      </c>
      <c r="J287" s="133" t="str">
        <f t="shared" si="17"/>
        <v/>
      </c>
      <c r="L287" s="4" t="str">
        <f t="shared" si="15"/>
        <v/>
      </c>
    </row>
    <row r="288" spans="1:12">
      <c r="A288" s="59" t="s">
        <v>126</v>
      </c>
      <c r="B288" s="60">
        <v>2013</v>
      </c>
      <c r="C288" s="61" t="s">
        <v>60</v>
      </c>
      <c r="D288" s="62" t="s">
        <v>57</v>
      </c>
      <c r="E288" s="62" t="s">
        <v>57</v>
      </c>
      <c r="F288" s="62" t="s">
        <v>57</v>
      </c>
      <c r="G288" s="62" t="s">
        <v>57</v>
      </c>
      <c r="H288" s="63" t="s">
        <v>57</v>
      </c>
      <c r="I288" s="127" t="str">
        <f t="shared" si="16"/>
        <v/>
      </c>
      <c r="J288" s="133" t="str">
        <f t="shared" si="17"/>
        <v/>
      </c>
      <c r="L288" s="4" t="str">
        <f t="shared" si="15"/>
        <v/>
      </c>
    </row>
    <row r="289" spans="1:12">
      <c r="A289" s="69" t="s">
        <v>127</v>
      </c>
      <c r="B289" s="60">
        <v>2014</v>
      </c>
      <c r="C289" s="44" t="s">
        <v>62</v>
      </c>
      <c r="D289" s="62" t="s">
        <v>57</v>
      </c>
      <c r="E289" s="62" t="s">
        <v>57</v>
      </c>
      <c r="F289" s="62" t="s">
        <v>57</v>
      </c>
      <c r="G289" s="62" t="s">
        <v>57</v>
      </c>
      <c r="H289" s="63" t="s">
        <v>57</v>
      </c>
      <c r="I289" s="127" t="str">
        <f t="shared" si="16"/>
        <v/>
      </c>
      <c r="J289" s="133" t="str">
        <f t="shared" si="17"/>
        <v/>
      </c>
      <c r="L289" s="4" t="str">
        <f t="shared" si="15"/>
        <v/>
      </c>
    </row>
    <row r="290" spans="1:12">
      <c r="A290" s="69" t="s">
        <v>55</v>
      </c>
      <c r="B290" s="60">
        <v>2013</v>
      </c>
      <c r="C290" s="61" t="s">
        <v>53</v>
      </c>
      <c r="D290" s="62" t="s">
        <v>57</v>
      </c>
      <c r="E290" s="62" t="s">
        <v>57</v>
      </c>
      <c r="F290" s="62" t="s">
        <v>57</v>
      </c>
      <c r="G290" s="62" t="s">
        <v>57</v>
      </c>
      <c r="H290" s="63" t="s">
        <v>57</v>
      </c>
      <c r="I290" s="127" t="str">
        <f t="shared" si="16"/>
        <v/>
      </c>
      <c r="J290" s="133" t="str">
        <f t="shared" si="17"/>
        <v/>
      </c>
      <c r="L290" s="4" t="str">
        <f t="shared" si="15"/>
        <v/>
      </c>
    </row>
    <row r="291" spans="1:12">
      <c r="A291" s="69" t="s">
        <v>55</v>
      </c>
      <c r="B291" s="60">
        <v>2014</v>
      </c>
      <c r="C291" s="61"/>
      <c r="D291" s="62" t="s">
        <v>57</v>
      </c>
      <c r="E291" s="62" t="s">
        <v>57</v>
      </c>
      <c r="F291" s="62" t="s">
        <v>57</v>
      </c>
      <c r="G291" s="62" t="s">
        <v>57</v>
      </c>
      <c r="H291" s="63" t="s">
        <v>57</v>
      </c>
      <c r="I291" s="127" t="str">
        <f t="shared" si="16"/>
        <v/>
      </c>
      <c r="J291" s="133" t="str">
        <f t="shared" si="17"/>
        <v/>
      </c>
      <c r="L291" s="4" t="str">
        <f t="shared" si="15"/>
        <v/>
      </c>
    </row>
    <row r="292" spans="1:12">
      <c r="A292" s="59" t="s">
        <v>128</v>
      </c>
      <c r="B292" s="60">
        <v>2013</v>
      </c>
      <c r="C292" s="61" t="s">
        <v>129</v>
      </c>
      <c r="D292" s="62" t="s">
        <v>57</v>
      </c>
      <c r="E292" s="62" t="s">
        <v>57</v>
      </c>
      <c r="F292" s="62" t="s">
        <v>57</v>
      </c>
      <c r="G292" s="62" t="s">
        <v>57</v>
      </c>
      <c r="H292" s="63" t="s">
        <v>57</v>
      </c>
      <c r="I292" s="127" t="str">
        <f t="shared" si="16"/>
        <v/>
      </c>
      <c r="J292" s="133" t="str">
        <f t="shared" si="17"/>
        <v/>
      </c>
      <c r="L292" s="4" t="str">
        <f t="shared" si="15"/>
        <v/>
      </c>
    </row>
    <row r="293" spans="1:12">
      <c r="A293" s="49" t="s">
        <v>130</v>
      </c>
      <c r="B293" s="60">
        <v>2014</v>
      </c>
      <c r="C293" s="61" t="s">
        <v>131</v>
      </c>
      <c r="D293" s="62" t="s">
        <v>57</v>
      </c>
      <c r="E293" s="62" t="s">
        <v>57</v>
      </c>
      <c r="F293" s="62" t="s">
        <v>57</v>
      </c>
      <c r="G293" s="62" t="s">
        <v>57</v>
      </c>
      <c r="H293" s="63" t="s">
        <v>57</v>
      </c>
      <c r="I293" s="127" t="str">
        <f t="shared" si="16"/>
        <v/>
      </c>
      <c r="J293" s="133" t="str">
        <f t="shared" si="17"/>
        <v/>
      </c>
      <c r="L293" s="4" t="str">
        <f t="shared" si="15"/>
        <v/>
      </c>
    </row>
    <row r="294" spans="1:12">
      <c r="A294" s="59" t="s">
        <v>55</v>
      </c>
      <c r="B294" s="60">
        <v>2013</v>
      </c>
      <c r="C294" s="61" t="s">
        <v>53</v>
      </c>
      <c r="D294" s="62" t="s">
        <v>57</v>
      </c>
      <c r="E294" s="62" t="s">
        <v>57</v>
      </c>
      <c r="F294" s="62" t="s">
        <v>57</v>
      </c>
      <c r="G294" s="62" t="s">
        <v>57</v>
      </c>
      <c r="H294" s="63" t="s">
        <v>57</v>
      </c>
      <c r="I294" s="127" t="str">
        <f t="shared" si="16"/>
        <v/>
      </c>
      <c r="J294" s="133" t="str">
        <f t="shared" si="17"/>
        <v/>
      </c>
      <c r="L294" s="4" t="str">
        <f t="shared" si="15"/>
        <v/>
      </c>
    </row>
    <row r="295" spans="1:12">
      <c r="A295" s="59" t="s">
        <v>55</v>
      </c>
      <c r="B295" s="60">
        <v>2014</v>
      </c>
      <c r="C295" s="65"/>
      <c r="D295" s="62" t="s">
        <v>57</v>
      </c>
      <c r="E295" s="62" t="s">
        <v>57</v>
      </c>
      <c r="F295" s="62" t="s">
        <v>57</v>
      </c>
      <c r="G295" s="62" t="s">
        <v>57</v>
      </c>
      <c r="H295" s="63" t="s">
        <v>57</v>
      </c>
      <c r="I295" s="127" t="str">
        <f t="shared" si="16"/>
        <v/>
      </c>
      <c r="J295" s="133" t="str">
        <f t="shared" si="17"/>
        <v/>
      </c>
      <c r="L295" s="4" t="str">
        <f t="shared" si="15"/>
        <v/>
      </c>
    </row>
    <row r="296" spans="1:12">
      <c r="A296" s="59" t="s">
        <v>132</v>
      </c>
      <c r="B296" s="60">
        <v>2013</v>
      </c>
      <c r="C296" s="61" t="s">
        <v>129</v>
      </c>
      <c r="D296" s="62" t="s">
        <v>57</v>
      </c>
      <c r="E296" s="62" t="s">
        <v>57</v>
      </c>
      <c r="F296" s="62" t="s">
        <v>57</v>
      </c>
      <c r="G296" s="62" t="s">
        <v>57</v>
      </c>
      <c r="H296" s="63" t="s">
        <v>57</v>
      </c>
      <c r="I296" s="127" t="str">
        <f t="shared" si="16"/>
        <v/>
      </c>
      <c r="J296" s="133" t="str">
        <f t="shared" si="17"/>
        <v/>
      </c>
      <c r="L296" s="4" t="str">
        <f t="shared" si="15"/>
        <v/>
      </c>
    </row>
    <row r="297" spans="1:12">
      <c r="A297" s="69" t="s">
        <v>133</v>
      </c>
      <c r="B297" s="60">
        <v>2014</v>
      </c>
      <c r="C297" s="61" t="s">
        <v>131</v>
      </c>
      <c r="D297" s="62" t="s">
        <v>57</v>
      </c>
      <c r="E297" s="62" t="s">
        <v>57</v>
      </c>
      <c r="F297" s="62" t="s">
        <v>57</v>
      </c>
      <c r="G297" s="62" t="s">
        <v>57</v>
      </c>
      <c r="H297" s="63" t="s">
        <v>57</v>
      </c>
      <c r="I297" s="127" t="str">
        <f t="shared" si="16"/>
        <v/>
      </c>
      <c r="J297" s="133" t="str">
        <f t="shared" si="17"/>
        <v/>
      </c>
      <c r="L297" s="4" t="str">
        <f t="shared" si="15"/>
        <v/>
      </c>
    </row>
    <row r="298" spans="1:12">
      <c r="A298" s="69" t="s">
        <v>55</v>
      </c>
      <c r="B298" s="60">
        <v>2013</v>
      </c>
      <c r="C298" s="61" t="s">
        <v>53</v>
      </c>
      <c r="D298" s="62" t="s">
        <v>57</v>
      </c>
      <c r="E298" s="62" t="s">
        <v>57</v>
      </c>
      <c r="F298" s="62" t="s">
        <v>57</v>
      </c>
      <c r="G298" s="62" t="s">
        <v>57</v>
      </c>
      <c r="H298" s="63" t="s">
        <v>57</v>
      </c>
      <c r="I298" s="127" t="str">
        <f t="shared" si="16"/>
        <v/>
      </c>
      <c r="J298" s="133" t="str">
        <f t="shared" si="17"/>
        <v/>
      </c>
      <c r="L298" s="4" t="str">
        <f t="shared" si="15"/>
        <v/>
      </c>
    </row>
    <row r="299" spans="1:12">
      <c r="A299" s="69" t="s">
        <v>55</v>
      </c>
      <c r="B299" s="60">
        <v>2014</v>
      </c>
      <c r="C299" s="70"/>
      <c r="D299" s="62" t="s">
        <v>57</v>
      </c>
      <c r="E299" s="62" t="s">
        <v>57</v>
      </c>
      <c r="F299" s="62" t="s">
        <v>57</v>
      </c>
      <c r="G299" s="62" t="s">
        <v>57</v>
      </c>
      <c r="H299" s="63" t="s">
        <v>57</v>
      </c>
      <c r="I299" s="127" t="str">
        <f t="shared" si="16"/>
        <v/>
      </c>
      <c r="J299" s="133" t="str">
        <f t="shared" si="17"/>
        <v/>
      </c>
      <c r="L299" s="4" t="str">
        <f t="shared" si="15"/>
        <v/>
      </c>
    </row>
    <row r="300" spans="1:12">
      <c r="A300" s="59" t="s">
        <v>134</v>
      </c>
      <c r="B300" s="60">
        <v>2013</v>
      </c>
      <c r="C300" s="61" t="s">
        <v>135</v>
      </c>
      <c r="D300" s="62">
        <v>24</v>
      </c>
      <c r="E300" s="62">
        <v>66</v>
      </c>
      <c r="F300" s="62" t="s">
        <v>57</v>
      </c>
      <c r="G300" s="62">
        <v>90</v>
      </c>
      <c r="H300" s="63" t="s">
        <v>57</v>
      </c>
      <c r="I300" s="127" t="str">
        <f t="shared" si="16"/>
        <v/>
      </c>
      <c r="J300" s="133" t="str">
        <f t="shared" si="17"/>
        <v/>
      </c>
      <c r="L300" s="4" t="str">
        <f t="shared" si="15"/>
        <v/>
      </c>
    </row>
    <row r="301" spans="1:12">
      <c r="A301" s="59" t="s">
        <v>136</v>
      </c>
      <c r="B301" s="60">
        <v>2014</v>
      </c>
      <c r="C301" s="61"/>
      <c r="D301" s="62">
        <v>60</v>
      </c>
      <c r="E301" s="62">
        <v>92</v>
      </c>
      <c r="F301" s="62" t="s">
        <v>57</v>
      </c>
      <c r="G301" s="62">
        <v>152</v>
      </c>
      <c r="H301" s="63" t="s">
        <v>57</v>
      </c>
      <c r="I301" s="127" t="str">
        <f t="shared" si="16"/>
        <v/>
      </c>
      <c r="J301" s="133" t="str">
        <f t="shared" si="17"/>
        <v/>
      </c>
      <c r="L301" s="4" t="str">
        <f t="shared" si="15"/>
        <v/>
      </c>
    </row>
    <row r="302" spans="1:12">
      <c r="A302" s="59" t="s">
        <v>55</v>
      </c>
      <c r="B302" s="60">
        <v>2013</v>
      </c>
      <c r="C302" s="61" t="s">
        <v>53</v>
      </c>
      <c r="D302" s="62">
        <v>85</v>
      </c>
      <c r="E302" s="62">
        <v>239</v>
      </c>
      <c r="F302" s="62" t="s">
        <v>57</v>
      </c>
      <c r="G302" s="62">
        <v>324</v>
      </c>
      <c r="H302" s="63" t="s">
        <v>57</v>
      </c>
      <c r="I302" s="127" t="str">
        <f t="shared" si="16"/>
        <v/>
      </c>
      <c r="J302" s="133" t="str">
        <f t="shared" si="17"/>
        <v/>
      </c>
      <c r="L302" s="4" t="str">
        <f t="shared" si="15"/>
        <v/>
      </c>
    </row>
    <row r="303" spans="1:12">
      <c r="A303" s="59" t="s">
        <v>55</v>
      </c>
      <c r="B303" s="60">
        <v>2014</v>
      </c>
      <c r="C303" s="65"/>
      <c r="D303" s="62">
        <v>215</v>
      </c>
      <c r="E303" s="62">
        <v>331</v>
      </c>
      <c r="F303" s="62" t="s">
        <v>57</v>
      </c>
      <c r="G303" s="62">
        <v>546</v>
      </c>
      <c r="H303" s="63" t="s">
        <v>57</v>
      </c>
      <c r="I303" s="127">
        <f t="shared" si="16"/>
        <v>546</v>
      </c>
      <c r="J303" s="133">
        <f t="shared" si="17"/>
        <v>546</v>
      </c>
      <c r="K303" s="4" t="s">
        <v>14</v>
      </c>
      <c r="L303" s="4" t="str">
        <f t="shared" si="15"/>
        <v>Natural Gas and Petroleum Systems</v>
      </c>
    </row>
    <row r="304" spans="1:12">
      <c r="A304" s="59" t="s">
        <v>137</v>
      </c>
      <c r="B304" s="60">
        <v>2013</v>
      </c>
      <c r="C304" s="61" t="s">
        <v>53</v>
      </c>
      <c r="D304" s="62">
        <v>-101</v>
      </c>
      <c r="E304" s="62">
        <v>106</v>
      </c>
      <c r="F304" s="62" t="s">
        <v>57</v>
      </c>
      <c r="G304" s="62">
        <v>5</v>
      </c>
      <c r="H304" s="63" t="s">
        <v>57</v>
      </c>
      <c r="I304" s="127" t="str">
        <f t="shared" si="16"/>
        <v/>
      </c>
      <c r="J304" s="133" t="str">
        <f t="shared" si="17"/>
        <v/>
      </c>
      <c r="L304" s="4" t="str">
        <f t="shared" si="15"/>
        <v/>
      </c>
    </row>
    <row r="305" spans="1:12">
      <c r="A305" s="47" t="s">
        <v>138</v>
      </c>
      <c r="B305" s="60">
        <v>2014</v>
      </c>
      <c r="C305" s="65"/>
      <c r="D305" s="62">
        <v>-99</v>
      </c>
      <c r="E305" s="62">
        <v>103</v>
      </c>
      <c r="F305" s="62" t="s">
        <v>57</v>
      </c>
      <c r="G305" s="62">
        <v>4</v>
      </c>
      <c r="H305" s="63" t="s">
        <v>57</v>
      </c>
      <c r="I305" s="127">
        <f t="shared" si="16"/>
        <v>4</v>
      </c>
      <c r="J305" s="133">
        <f t="shared" si="17"/>
        <v>4</v>
      </c>
      <c r="K305" s="4" t="s">
        <v>19</v>
      </c>
      <c r="L305" s="4" t="str">
        <f t="shared" si="15"/>
        <v>Natural Gas and Petroleum Systems</v>
      </c>
    </row>
    <row r="306" spans="1:12">
      <c r="A306" s="59" t="s">
        <v>139</v>
      </c>
      <c r="B306" s="60">
        <v>2013</v>
      </c>
      <c r="C306" s="61" t="s">
        <v>53</v>
      </c>
      <c r="D306" s="62" t="s">
        <v>140</v>
      </c>
      <c r="E306" s="62" t="s">
        <v>57</v>
      </c>
      <c r="F306" s="62" t="s">
        <v>140</v>
      </c>
      <c r="G306" s="62" t="s">
        <v>140</v>
      </c>
      <c r="H306" s="63" t="s">
        <v>57</v>
      </c>
      <c r="I306" s="127" t="str">
        <f t="shared" si="16"/>
        <v/>
      </c>
      <c r="J306" s="133" t="str">
        <f t="shared" si="17"/>
        <v/>
      </c>
      <c r="L306" s="4" t="str">
        <f t="shared" si="15"/>
        <v/>
      </c>
    </row>
    <row r="307" spans="1:12">
      <c r="A307" s="64" t="s">
        <v>141</v>
      </c>
      <c r="B307" s="60">
        <v>2014</v>
      </c>
      <c r="C307" s="65"/>
      <c r="D307" s="62" t="s">
        <v>140</v>
      </c>
      <c r="E307" s="62" t="s">
        <v>57</v>
      </c>
      <c r="F307" s="62" t="s">
        <v>140</v>
      </c>
      <c r="G307" s="62" t="s">
        <v>140</v>
      </c>
      <c r="H307" s="63" t="s">
        <v>57</v>
      </c>
      <c r="I307" s="127" t="str">
        <f t="shared" si="16"/>
        <v/>
      </c>
      <c r="J307" s="133" t="str">
        <f t="shared" si="17"/>
        <v/>
      </c>
      <c r="L307" s="4" t="str">
        <f t="shared" si="15"/>
        <v/>
      </c>
    </row>
    <row r="308" spans="1:12">
      <c r="A308" s="59"/>
      <c r="B308" s="60"/>
      <c r="C308" s="65"/>
      <c r="D308" s="62"/>
      <c r="E308" s="62"/>
      <c r="F308" s="62"/>
      <c r="G308" s="62"/>
      <c r="H308" s="63"/>
      <c r="I308" s="127" t="str">
        <f t="shared" si="16"/>
        <v/>
      </c>
      <c r="J308" s="133" t="str">
        <f t="shared" si="17"/>
        <v/>
      </c>
      <c r="L308" s="4" t="str">
        <f t="shared" si="15"/>
        <v/>
      </c>
    </row>
    <row r="309" spans="1:12">
      <c r="A309" s="10">
        <v>202</v>
      </c>
      <c r="B309" s="11" t="s">
        <v>31</v>
      </c>
      <c r="C309" s="12"/>
      <c r="D309" s="13"/>
      <c r="E309" s="13"/>
      <c r="F309" s="13"/>
      <c r="G309" s="13"/>
      <c r="H309" s="14" t="s">
        <v>55</v>
      </c>
      <c r="I309" s="127" t="str">
        <f t="shared" si="16"/>
        <v/>
      </c>
      <c r="J309" s="133" t="str">
        <f t="shared" si="17"/>
        <v/>
      </c>
      <c r="L309" s="4" t="str">
        <f t="shared" si="15"/>
        <v/>
      </c>
    </row>
    <row r="310" spans="1:12">
      <c r="A310" s="12"/>
      <c r="B310" s="11"/>
      <c r="C310" s="12"/>
      <c r="D310" s="13"/>
      <c r="E310" s="13"/>
      <c r="F310" s="13"/>
      <c r="G310" s="13"/>
      <c r="H310" s="13"/>
      <c r="I310" s="127" t="str">
        <f t="shared" si="16"/>
        <v/>
      </c>
      <c r="J310" s="133" t="str">
        <f t="shared" si="17"/>
        <v/>
      </c>
      <c r="L310" s="4" t="str">
        <f t="shared" si="15"/>
        <v/>
      </c>
    </row>
    <row r="311" spans="1:12">
      <c r="A311" s="15" t="s">
        <v>150</v>
      </c>
      <c r="C311" s="17"/>
      <c r="D311" s="18"/>
      <c r="E311" s="13"/>
      <c r="F311" s="13"/>
      <c r="G311" s="13"/>
      <c r="H311" s="13"/>
      <c r="I311" s="127" t="str">
        <f t="shared" si="16"/>
        <v/>
      </c>
      <c r="J311" s="133" t="str">
        <f t="shared" si="17"/>
        <v/>
      </c>
      <c r="L311" s="4" t="str">
        <f t="shared" si="15"/>
        <v/>
      </c>
    </row>
    <row r="312" spans="1:12">
      <c r="A312" s="21" t="s">
        <v>151</v>
      </c>
      <c r="B312" s="22"/>
      <c r="C312" s="12"/>
      <c r="D312" s="13"/>
      <c r="E312" s="13"/>
      <c r="F312" s="13"/>
      <c r="G312" s="13"/>
      <c r="H312" s="13"/>
      <c r="I312" s="127" t="str">
        <f t="shared" si="16"/>
        <v/>
      </c>
      <c r="J312" s="133" t="str">
        <f t="shared" si="17"/>
        <v/>
      </c>
      <c r="L312" s="4" t="str">
        <f t="shared" si="15"/>
        <v/>
      </c>
    </row>
    <row r="313" spans="1:12">
      <c r="A313" s="170" t="s">
        <v>34</v>
      </c>
      <c r="B313" s="171" t="s">
        <v>35</v>
      </c>
      <c r="C313" s="173" t="s">
        <v>36</v>
      </c>
      <c r="D313" s="155" t="s">
        <v>37</v>
      </c>
      <c r="E313" s="155" t="s">
        <v>38</v>
      </c>
      <c r="F313" s="155" t="s">
        <v>39</v>
      </c>
      <c r="G313" s="155" t="s">
        <v>40</v>
      </c>
      <c r="H313" s="157" t="s">
        <v>41</v>
      </c>
      <c r="I313" s="127" t="str">
        <f t="shared" si="16"/>
        <v/>
      </c>
      <c r="J313" s="133" t="str">
        <f t="shared" si="17"/>
        <v/>
      </c>
      <c r="L313" s="4" t="str">
        <f t="shared" si="15"/>
        <v/>
      </c>
    </row>
    <row r="314" spans="1:12">
      <c r="A314" s="159"/>
      <c r="B314" s="172"/>
      <c r="C314" s="174"/>
      <c r="D314" s="156"/>
      <c r="E314" s="156"/>
      <c r="F314" s="156"/>
      <c r="G314" s="156"/>
      <c r="H314" s="158"/>
      <c r="I314" s="127" t="str">
        <f t="shared" si="16"/>
        <v/>
      </c>
      <c r="J314" s="133" t="str">
        <f t="shared" si="17"/>
        <v/>
      </c>
      <c r="L314" s="4" t="str">
        <f t="shared" si="15"/>
        <v/>
      </c>
    </row>
    <row r="315" spans="1:12">
      <c r="A315" s="159"/>
      <c r="B315" s="172"/>
      <c r="C315" s="174"/>
      <c r="D315" s="156"/>
      <c r="E315" s="156"/>
      <c r="F315" s="156"/>
      <c r="G315" s="156"/>
      <c r="H315" s="158"/>
      <c r="I315" s="127" t="str">
        <f t="shared" si="16"/>
        <v/>
      </c>
      <c r="J315" s="133" t="str">
        <f t="shared" si="17"/>
        <v/>
      </c>
      <c r="L315" s="4" t="str">
        <f t="shared" si="15"/>
        <v/>
      </c>
    </row>
    <row r="316" spans="1:12">
      <c r="A316" s="159"/>
      <c r="B316" s="172"/>
      <c r="C316" s="174"/>
      <c r="D316" s="156"/>
      <c r="E316" s="156"/>
      <c r="F316" s="156"/>
      <c r="G316" s="156"/>
      <c r="H316" s="158"/>
      <c r="I316" s="127" t="str">
        <f t="shared" si="16"/>
        <v/>
      </c>
      <c r="J316" s="133" t="str">
        <f t="shared" si="17"/>
        <v/>
      </c>
      <c r="L316" s="4" t="str">
        <f t="shared" si="15"/>
        <v/>
      </c>
    </row>
    <row r="317" spans="1:12">
      <c r="A317" s="23"/>
      <c r="B317" s="24"/>
      <c r="C317" s="25"/>
      <c r="D317" s="26"/>
      <c r="E317" s="26"/>
      <c r="F317" s="26"/>
      <c r="G317" s="26"/>
      <c r="H317" s="27"/>
      <c r="I317" s="127" t="str">
        <f t="shared" si="16"/>
        <v/>
      </c>
      <c r="J317" s="133" t="str">
        <f t="shared" si="17"/>
        <v/>
      </c>
      <c r="L317" s="4" t="str">
        <f t="shared" si="15"/>
        <v/>
      </c>
    </row>
    <row r="318" spans="1:12">
      <c r="A318" s="159" t="s">
        <v>42</v>
      </c>
      <c r="B318" s="160" t="s">
        <v>0</v>
      </c>
      <c r="C318" s="162" t="s">
        <v>43</v>
      </c>
      <c r="D318" s="164" t="s">
        <v>44</v>
      </c>
      <c r="E318" s="164" t="s">
        <v>45</v>
      </c>
      <c r="F318" s="164" t="s">
        <v>46</v>
      </c>
      <c r="G318" s="166" t="s">
        <v>47</v>
      </c>
      <c r="H318" s="168" t="s">
        <v>48</v>
      </c>
      <c r="I318" s="127" t="str">
        <f t="shared" si="16"/>
        <v/>
      </c>
      <c r="J318" s="133" t="str">
        <f t="shared" si="17"/>
        <v/>
      </c>
      <c r="L318" s="4" t="str">
        <f t="shared" si="15"/>
        <v/>
      </c>
    </row>
    <row r="319" spans="1:12">
      <c r="A319" s="159"/>
      <c r="B319" s="160"/>
      <c r="C319" s="162"/>
      <c r="D319" s="164"/>
      <c r="E319" s="164"/>
      <c r="F319" s="164"/>
      <c r="G319" s="166"/>
      <c r="H319" s="168"/>
      <c r="I319" s="127" t="str">
        <f t="shared" si="16"/>
        <v/>
      </c>
      <c r="J319" s="133" t="str">
        <f t="shared" si="17"/>
        <v/>
      </c>
      <c r="L319" s="4" t="str">
        <f t="shared" si="15"/>
        <v/>
      </c>
    </row>
    <row r="320" spans="1:12">
      <c r="A320" s="159"/>
      <c r="B320" s="160"/>
      <c r="C320" s="162"/>
      <c r="D320" s="164"/>
      <c r="E320" s="164"/>
      <c r="F320" s="164"/>
      <c r="G320" s="166"/>
      <c r="H320" s="168"/>
      <c r="I320" s="127" t="str">
        <f t="shared" si="16"/>
        <v/>
      </c>
      <c r="J320" s="133" t="str">
        <f t="shared" si="17"/>
        <v/>
      </c>
      <c r="L320" s="4" t="str">
        <f t="shared" si="15"/>
        <v/>
      </c>
    </row>
    <row r="321" spans="1:12">
      <c r="A321" s="189"/>
      <c r="B321" s="161"/>
      <c r="C321" s="163"/>
      <c r="D321" s="165"/>
      <c r="E321" s="165"/>
      <c r="F321" s="165"/>
      <c r="G321" s="167"/>
      <c r="H321" s="169"/>
      <c r="I321" s="127" t="str">
        <f t="shared" si="16"/>
        <v/>
      </c>
      <c r="J321" s="133" t="str">
        <f t="shared" si="17"/>
        <v/>
      </c>
      <c r="L321" s="4" t="str">
        <f t="shared" si="15"/>
        <v/>
      </c>
    </row>
    <row r="322" spans="1:12">
      <c r="A322" s="28" t="s">
        <v>49</v>
      </c>
      <c r="B322" s="29"/>
      <c r="C322" s="30" t="s">
        <v>50</v>
      </c>
      <c r="D322" s="31" t="s">
        <v>51</v>
      </c>
      <c r="E322" s="31" t="s">
        <v>51</v>
      </c>
      <c r="F322" s="31" t="s">
        <v>51</v>
      </c>
      <c r="G322" s="31" t="s">
        <v>51</v>
      </c>
      <c r="H322" s="32" t="s">
        <v>51</v>
      </c>
      <c r="I322" s="127" t="str">
        <f t="shared" si="16"/>
        <v/>
      </c>
      <c r="J322" s="133" t="str">
        <f t="shared" si="17"/>
        <v/>
      </c>
      <c r="L322" s="4" t="str">
        <f t="shared" si="15"/>
        <v/>
      </c>
    </row>
    <row r="323" spans="1:12">
      <c r="A323" s="33" t="s">
        <v>52</v>
      </c>
      <c r="B323" s="34">
        <v>2013</v>
      </c>
      <c r="C323" s="35" t="s">
        <v>53</v>
      </c>
      <c r="D323" s="36">
        <v>2732</v>
      </c>
      <c r="E323" s="36">
        <v>37324</v>
      </c>
      <c r="F323" s="36">
        <v>37578</v>
      </c>
      <c r="G323" s="36">
        <v>2477</v>
      </c>
      <c r="H323" s="37">
        <v>3</v>
      </c>
      <c r="I323" s="127" t="str">
        <f t="shared" si="16"/>
        <v/>
      </c>
      <c r="J323" s="133" t="str">
        <f t="shared" si="17"/>
        <v/>
      </c>
      <c r="L323" s="4" t="str">
        <f t="shared" si="15"/>
        <v/>
      </c>
    </row>
    <row r="324" spans="1:12">
      <c r="A324" s="38" t="s">
        <v>54</v>
      </c>
      <c r="B324" s="34">
        <v>2014</v>
      </c>
      <c r="C324" s="39" t="s">
        <v>55</v>
      </c>
      <c r="D324" s="36">
        <v>2516</v>
      </c>
      <c r="E324" s="36">
        <v>36402</v>
      </c>
      <c r="F324" s="36">
        <v>36432</v>
      </c>
      <c r="G324" s="36">
        <v>2487</v>
      </c>
      <c r="H324" s="37">
        <v>3</v>
      </c>
      <c r="I324" s="127" t="str">
        <f t="shared" si="16"/>
        <v/>
      </c>
      <c r="J324" s="133" t="str">
        <f t="shared" si="17"/>
        <v/>
      </c>
      <c r="L324" s="4" t="str">
        <f t="shared" si="15"/>
        <v/>
      </c>
    </row>
    <row r="325" spans="1:12">
      <c r="A325" s="38"/>
      <c r="B325" s="34"/>
      <c r="C325" s="39"/>
      <c r="D325" s="40"/>
      <c r="E325" s="40"/>
      <c r="F325" s="40"/>
      <c r="G325" s="40"/>
      <c r="H325" s="41"/>
      <c r="I325" s="127" t="str">
        <f t="shared" si="16"/>
        <v/>
      </c>
      <c r="J325" s="133" t="str">
        <f t="shared" si="17"/>
        <v/>
      </c>
      <c r="L325" s="4" t="str">
        <f t="shared" si="15"/>
        <v/>
      </c>
    </row>
    <row r="326" spans="1:12">
      <c r="A326" s="33" t="s">
        <v>56</v>
      </c>
      <c r="B326" s="34">
        <v>2013</v>
      </c>
      <c r="C326" s="35" t="s">
        <v>53</v>
      </c>
      <c r="D326" s="36">
        <v>2493</v>
      </c>
      <c r="E326" s="36">
        <v>37247</v>
      </c>
      <c r="F326" s="36">
        <v>37578</v>
      </c>
      <c r="G326" s="36">
        <v>2162</v>
      </c>
      <c r="H326" s="37" t="s">
        <v>57</v>
      </c>
      <c r="I326" s="127" t="str">
        <f t="shared" si="16"/>
        <v/>
      </c>
      <c r="J326" s="133" t="str">
        <f t="shared" si="17"/>
        <v/>
      </c>
      <c r="L326" s="4" t="str">
        <f t="shared" si="15"/>
        <v/>
      </c>
    </row>
    <row r="327" spans="1:12">
      <c r="A327" s="38" t="s">
        <v>58</v>
      </c>
      <c r="B327" s="34">
        <v>2014</v>
      </c>
      <c r="C327" s="42"/>
      <c r="D327" s="36">
        <v>2252</v>
      </c>
      <c r="E327" s="36">
        <v>36346</v>
      </c>
      <c r="F327" s="36">
        <v>36432</v>
      </c>
      <c r="G327" s="36">
        <v>2166</v>
      </c>
      <c r="H327" s="37" t="s">
        <v>57</v>
      </c>
      <c r="I327" s="127" t="str">
        <f t="shared" si="16"/>
        <v/>
      </c>
      <c r="J327" s="133" t="str">
        <f t="shared" si="17"/>
        <v/>
      </c>
      <c r="L327" s="4" t="str">
        <f t="shared" si="15"/>
        <v/>
      </c>
    </row>
    <row r="328" spans="1:12">
      <c r="A328" s="38"/>
      <c r="B328" s="29"/>
      <c r="C328" s="42"/>
      <c r="D328" s="40"/>
      <c r="E328" s="40"/>
      <c r="F328" s="40"/>
      <c r="G328" s="40"/>
      <c r="H328" s="41"/>
      <c r="I328" s="127" t="str">
        <f t="shared" si="16"/>
        <v/>
      </c>
      <c r="J328" s="133" t="str">
        <f t="shared" si="17"/>
        <v/>
      </c>
      <c r="L328" s="4" t="str">
        <f t="shared" si="15"/>
        <v/>
      </c>
    </row>
    <row r="329" spans="1:12">
      <c r="A329" s="43" t="s">
        <v>59</v>
      </c>
      <c r="B329" s="29">
        <v>2013</v>
      </c>
      <c r="C329" s="44" t="s">
        <v>60</v>
      </c>
      <c r="D329" s="45" t="s">
        <v>57</v>
      </c>
      <c r="E329" s="45" t="s">
        <v>57</v>
      </c>
      <c r="F329" s="45" t="s">
        <v>57</v>
      </c>
      <c r="G329" s="45" t="s">
        <v>57</v>
      </c>
      <c r="H329" s="46" t="s">
        <v>57</v>
      </c>
      <c r="I329" s="127" t="str">
        <f t="shared" si="16"/>
        <v/>
      </c>
      <c r="J329" s="133" t="str">
        <f t="shared" si="17"/>
        <v/>
      </c>
      <c r="L329" s="4" t="str">
        <f t="shared" si="15"/>
        <v/>
      </c>
    </row>
    <row r="330" spans="1:12">
      <c r="A330" s="47" t="s">
        <v>61</v>
      </c>
      <c r="B330" s="29">
        <v>2014</v>
      </c>
      <c r="C330" s="44" t="s">
        <v>62</v>
      </c>
      <c r="D330" s="45" t="s">
        <v>57</v>
      </c>
      <c r="E330" s="45" t="s">
        <v>57</v>
      </c>
      <c r="F330" s="45" t="s">
        <v>57</v>
      </c>
      <c r="G330" s="45" t="s">
        <v>57</v>
      </c>
      <c r="H330" s="46" t="s">
        <v>57</v>
      </c>
      <c r="I330" s="127" t="str">
        <f t="shared" si="16"/>
        <v/>
      </c>
      <c r="J330" s="133" t="str">
        <f t="shared" si="17"/>
        <v/>
      </c>
      <c r="L330" s="4" t="str">
        <f t="shared" si="15"/>
        <v/>
      </c>
    </row>
    <row r="331" spans="1:12">
      <c r="A331" s="43" t="s">
        <v>55</v>
      </c>
      <c r="B331" s="29">
        <v>2013</v>
      </c>
      <c r="C331" s="44" t="s">
        <v>53</v>
      </c>
      <c r="D331" s="45" t="s">
        <v>57</v>
      </c>
      <c r="E331" s="45" t="s">
        <v>57</v>
      </c>
      <c r="F331" s="45" t="s">
        <v>57</v>
      </c>
      <c r="G331" s="45" t="s">
        <v>57</v>
      </c>
      <c r="H331" s="46" t="s">
        <v>57</v>
      </c>
      <c r="I331" s="127" t="str">
        <f t="shared" si="16"/>
        <v/>
      </c>
      <c r="J331" s="133" t="str">
        <f t="shared" si="17"/>
        <v/>
      </c>
      <c r="L331" s="4" t="str">
        <f t="shared" ref="L331:L394" si="18">IF(K331="","","Natural Gas and Petroleum Systems")</f>
        <v/>
      </c>
    </row>
    <row r="332" spans="1:12">
      <c r="A332" s="43" t="s">
        <v>55</v>
      </c>
      <c r="B332" s="29">
        <v>2014</v>
      </c>
      <c r="C332" s="48" t="s">
        <v>55</v>
      </c>
      <c r="D332" s="45" t="s">
        <v>57</v>
      </c>
      <c r="E332" s="45" t="s">
        <v>57</v>
      </c>
      <c r="F332" s="45" t="s">
        <v>57</v>
      </c>
      <c r="G332" s="45" t="s">
        <v>57</v>
      </c>
      <c r="H332" s="46" t="s">
        <v>57</v>
      </c>
      <c r="I332" s="127" t="str">
        <f t="shared" si="16"/>
        <v/>
      </c>
      <c r="J332" s="133" t="str">
        <f t="shared" si="17"/>
        <v/>
      </c>
      <c r="L332" s="4" t="str">
        <f t="shared" si="18"/>
        <v/>
      </c>
    </row>
    <row r="333" spans="1:12">
      <c r="A333" s="43" t="s">
        <v>63</v>
      </c>
      <c r="B333" s="29">
        <v>2013</v>
      </c>
      <c r="C333" s="44" t="s">
        <v>60</v>
      </c>
      <c r="D333" s="45" t="s">
        <v>57</v>
      </c>
      <c r="E333" s="45" t="s">
        <v>57</v>
      </c>
      <c r="F333" s="45" t="s">
        <v>57</v>
      </c>
      <c r="G333" s="45" t="s">
        <v>57</v>
      </c>
      <c r="H333" s="46" t="s">
        <v>57</v>
      </c>
      <c r="I333" s="127" t="str">
        <f t="shared" si="16"/>
        <v/>
      </c>
      <c r="J333" s="133" t="str">
        <f t="shared" si="17"/>
        <v/>
      </c>
      <c r="L333" s="4" t="str">
        <f t="shared" si="18"/>
        <v/>
      </c>
    </row>
    <row r="334" spans="1:12">
      <c r="A334" s="49" t="s">
        <v>64</v>
      </c>
      <c r="B334" s="29">
        <v>2014</v>
      </c>
      <c r="C334" s="44" t="s">
        <v>62</v>
      </c>
      <c r="D334" s="45" t="s">
        <v>57</v>
      </c>
      <c r="E334" s="45" t="s">
        <v>57</v>
      </c>
      <c r="F334" s="45" t="s">
        <v>57</v>
      </c>
      <c r="G334" s="45" t="s">
        <v>57</v>
      </c>
      <c r="H334" s="46" t="s">
        <v>57</v>
      </c>
      <c r="I334" s="127" t="str">
        <f t="shared" si="16"/>
        <v/>
      </c>
      <c r="J334" s="133" t="str">
        <f t="shared" si="17"/>
        <v/>
      </c>
      <c r="L334" s="4" t="str">
        <f t="shared" si="18"/>
        <v/>
      </c>
    </row>
    <row r="335" spans="1:12">
      <c r="A335" s="23" t="s">
        <v>55</v>
      </c>
      <c r="B335" s="29">
        <v>2013</v>
      </c>
      <c r="C335" s="44" t="s">
        <v>53</v>
      </c>
      <c r="D335" s="45" t="s">
        <v>57</v>
      </c>
      <c r="E335" s="45" t="s">
        <v>57</v>
      </c>
      <c r="F335" s="45" t="s">
        <v>57</v>
      </c>
      <c r="G335" s="45" t="s">
        <v>57</v>
      </c>
      <c r="H335" s="46" t="s">
        <v>57</v>
      </c>
      <c r="I335" s="127" t="str">
        <f t="shared" si="16"/>
        <v/>
      </c>
      <c r="J335" s="133" t="str">
        <f t="shared" si="17"/>
        <v/>
      </c>
      <c r="L335" s="4" t="str">
        <f t="shared" si="18"/>
        <v/>
      </c>
    </row>
    <row r="336" spans="1:12">
      <c r="A336" s="23" t="s">
        <v>55</v>
      </c>
      <c r="B336" s="29">
        <v>2014</v>
      </c>
      <c r="C336" s="50" t="s">
        <v>55</v>
      </c>
      <c r="D336" s="45" t="s">
        <v>57</v>
      </c>
      <c r="E336" s="45" t="s">
        <v>57</v>
      </c>
      <c r="F336" s="45" t="s">
        <v>57</v>
      </c>
      <c r="G336" s="45" t="s">
        <v>57</v>
      </c>
      <c r="H336" s="46" t="s">
        <v>57</v>
      </c>
      <c r="I336" s="127" t="str">
        <f t="shared" si="16"/>
        <v/>
      </c>
      <c r="J336" s="133" t="str">
        <f t="shared" si="17"/>
        <v/>
      </c>
      <c r="L336" s="4" t="str">
        <f t="shared" si="18"/>
        <v/>
      </c>
    </row>
    <row r="337" spans="1:12">
      <c r="A337" s="43" t="s">
        <v>65</v>
      </c>
      <c r="B337" s="29">
        <v>2013</v>
      </c>
      <c r="C337" s="44" t="s">
        <v>60</v>
      </c>
      <c r="D337" s="45" t="s">
        <v>57</v>
      </c>
      <c r="E337" s="45" t="s">
        <v>57</v>
      </c>
      <c r="F337" s="45" t="s">
        <v>57</v>
      </c>
      <c r="G337" s="45" t="s">
        <v>57</v>
      </c>
      <c r="H337" s="46" t="s">
        <v>57</v>
      </c>
      <c r="I337" s="127" t="str">
        <f t="shared" si="16"/>
        <v/>
      </c>
      <c r="J337" s="133" t="str">
        <f t="shared" si="17"/>
        <v/>
      </c>
      <c r="L337" s="4" t="str">
        <f t="shared" si="18"/>
        <v/>
      </c>
    </row>
    <row r="338" spans="1:12">
      <c r="A338" s="47" t="s">
        <v>66</v>
      </c>
      <c r="B338" s="29">
        <v>2014</v>
      </c>
      <c r="C338" s="44" t="s">
        <v>62</v>
      </c>
      <c r="D338" s="45" t="s">
        <v>57</v>
      </c>
      <c r="E338" s="45" t="s">
        <v>57</v>
      </c>
      <c r="F338" s="45" t="s">
        <v>57</v>
      </c>
      <c r="G338" s="45" t="s">
        <v>57</v>
      </c>
      <c r="H338" s="46" t="s">
        <v>57</v>
      </c>
      <c r="I338" s="127" t="str">
        <f t="shared" si="16"/>
        <v/>
      </c>
      <c r="J338" s="133" t="str">
        <f t="shared" si="17"/>
        <v/>
      </c>
      <c r="L338" s="4" t="str">
        <f t="shared" si="18"/>
        <v/>
      </c>
    </row>
    <row r="339" spans="1:12">
      <c r="A339" s="43" t="s">
        <v>55</v>
      </c>
      <c r="B339" s="29">
        <v>2013</v>
      </c>
      <c r="C339" s="44" t="s">
        <v>53</v>
      </c>
      <c r="D339" s="45" t="s">
        <v>57</v>
      </c>
      <c r="E339" s="45" t="s">
        <v>57</v>
      </c>
      <c r="F339" s="45" t="s">
        <v>57</v>
      </c>
      <c r="G339" s="45" t="s">
        <v>57</v>
      </c>
      <c r="H339" s="46" t="s">
        <v>57</v>
      </c>
      <c r="I339" s="127" t="str">
        <f t="shared" si="16"/>
        <v/>
      </c>
      <c r="J339" s="133" t="str">
        <f t="shared" si="17"/>
        <v/>
      </c>
      <c r="L339" s="4" t="str">
        <f t="shared" si="18"/>
        <v/>
      </c>
    </row>
    <row r="340" spans="1:12">
      <c r="A340" s="43" t="s">
        <v>55</v>
      </c>
      <c r="B340" s="29">
        <v>2014</v>
      </c>
      <c r="C340" s="48" t="s">
        <v>55</v>
      </c>
      <c r="D340" s="45" t="s">
        <v>57</v>
      </c>
      <c r="E340" s="45" t="s">
        <v>57</v>
      </c>
      <c r="F340" s="45" t="s">
        <v>57</v>
      </c>
      <c r="G340" s="45" t="s">
        <v>57</v>
      </c>
      <c r="H340" s="46" t="s">
        <v>57</v>
      </c>
      <c r="I340" s="127" t="str">
        <f t="shared" ref="I340:I403" si="19">IFERROR(IF(K340="","",IF(F340="–",0,F340)+IF(G340="–",0,G340)),"")</f>
        <v/>
      </c>
      <c r="J340" s="133" t="str">
        <f t="shared" ref="J340:J403" si="20">IF(I340="","",IF(G340="–",0,G340)-IF(H340="–",0,))</f>
        <v/>
      </c>
      <c r="L340" s="4" t="str">
        <f t="shared" si="18"/>
        <v/>
      </c>
    </row>
    <row r="341" spans="1:12">
      <c r="A341" s="43" t="s">
        <v>67</v>
      </c>
      <c r="B341" s="29">
        <v>2013</v>
      </c>
      <c r="C341" s="44" t="s">
        <v>60</v>
      </c>
      <c r="D341" s="45" t="s">
        <v>57</v>
      </c>
      <c r="E341" s="45" t="s">
        <v>57</v>
      </c>
      <c r="F341" s="45" t="s">
        <v>57</v>
      </c>
      <c r="G341" s="45" t="s">
        <v>57</v>
      </c>
      <c r="H341" s="46" t="s">
        <v>57</v>
      </c>
      <c r="I341" s="127" t="str">
        <f t="shared" si="19"/>
        <v/>
      </c>
      <c r="J341" s="133" t="str">
        <f t="shared" si="20"/>
        <v/>
      </c>
      <c r="L341" s="4" t="str">
        <f t="shared" si="18"/>
        <v/>
      </c>
    </row>
    <row r="342" spans="1:12">
      <c r="A342" s="47" t="s">
        <v>68</v>
      </c>
      <c r="B342" s="29">
        <v>2014</v>
      </c>
      <c r="C342" s="44" t="s">
        <v>62</v>
      </c>
      <c r="D342" s="45" t="s">
        <v>57</v>
      </c>
      <c r="E342" s="45" t="s">
        <v>57</v>
      </c>
      <c r="F342" s="45" t="s">
        <v>57</v>
      </c>
      <c r="G342" s="45" t="s">
        <v>57</v>
      </c>
      <c r="H342" s="46" t="s">
        <v>57</v>
      </c>
      <c r="I342" s="127" t="str">
        <f t="shared" si="19"/>
        <v/>
      </c>
      <c r="J342" s="133" t="str">
        <f t="shared" si="20"/>
        <v/>
      </c>
      <c r="L342" s="4" t="str">
        <f t="shared" si="18"/>
        <v/>
      </c>
    </row>
    <row r="343" spans="1:12">
      <c r="A343" s="43" t="s">
        <v>55</v>
      </c>
      <c r="B343" s="29">
        <v>2013</v>
      </c>
      <c r="C343" s="44" t="s">
        <v>53</v>
      </c>
      <c r="D343" s="45" t="s">
        <v>57</v>
      </c>
      <c r="E343" s="45" t="s">
        <v>57</v>
      </c>
      <c r="F343" s="45" t="s">
        <v>57</v>
      </c>
      <c r="G343" s="45" t="s">
        <v>57</v>
      </c>
      <c r="H343" s="46" t="s">
        <v>57</v>
      </c>
      <c r="I343" s="127" t="str">
        <f t="shared" si="19"/>
        <v/>
      </c>
      <c r="J343" s="133" t="str">
        <f t="shared" si="20"/>
        <v/>
      </c>
      <c r="L343" s="4" t="str">
        <f t="shared" si="18"/>
        <v/>
      </c>
    </row>
    <row r="344" spans="1:12">
      <c r="A344" s="43" t="s">
        <v>55</v>
      </c>
      <c r="B344" s="29">
        <v>2014</v>
      </c>
      <c r="C344" s="48" t="s">
        <v>55</v>
      </c>
      <c r="D344" s="45" t="s">
        <v>57</v>
      </c>
      <c r="E344" s="45" t="s">
        <v>57</v>
      </c>
      <c r="F344" s="45" t="s">
        <v>57</v>
      </c>
      <c r="G344" s="45" t="s">
        <v>57</v>
      </c>
      <c r="H344" s="46" t="s">
        <v>57</v>
      </c>
      <c r="I344" s="127" t="str">
        <f t="shared" si="19"/>
        <v/>
      </c>
      <c r="J344" s="133" t="str">
        <f t="shared" si="20"/>
        <v/>
      </c>
      <c r="L344" s="4" t="str">
        <f t="shared" si="18"/>
        <v/>
      </c>
    </row>
    <row r="345" spans="1:12">
      <c r="A345" s="43" t="s">
        <v>69</v>
      </c>
      <c r="B345" s="29">
        <v>2013</v>
      </c>
      <c r="C345" s="44" t="s">
        <v>70</v>
      </c>
      <c r="D345" s="45">
        <v>-890</v>
      </c>
      <c r="E345" s="45">
        <v>967</v>
      </c>
      <c r="F345" s="45">
        <v>62</v>
      </c>
      <c r="G345" s="45">
        <v>15</v>
      </c>
      <c r="H345" s="46" t="s">
        <v>57</v>
      </c>
      <c r="I345" s="127" t="str">
        <f t="shared" si="19"/>
        <v/>
      </c>
      <c r="J345" s="133" t="str">
        <f t="shared" si="20"/>
        <v/>
      </c>
      <c r="L345" s="4" t="str">
        <f t="shared" si="18"/>
        <v/>
      </c>
    </row>
    <row r="346" spans="1:12">
      <c r="A346" s="47" t="s">
        <v>71</v>
      </c>
      <c r="B346" s="29">
        <v>2014</v>
      </c>
      <c r="C346" s="44" t="s">
        <v>72</v>
      </c>
      <c r="D346" s="45">
        <v>-857</v>
      </c>
      <c r="E346" s="45">
        <v>936</v>
      </c>
      <c r="F346" s="45">
        <v>66</v>
      </c>
      <c r="G346" s="45">
        <v>12</v>
      </c>
      <c r="H346" s="46" t="s">
        <v>57</v>
      </c>
      <c r="I346" s="127" t="str">
        <f t="shared" si="19"/>
        <v/>
      </c>
      <c r="J346" s="133" t="str">
        <f t="shared" si="20"/>
        <v/>
      </c>
      <c r="L346" s="4" t="str">
        <f t="shared" si="18"/>
        <v/>
      </c>
    </row>
    <row r="347" spans="1:12">
      <c r="A347" s="43" t="s">
        <v>55</v>
      </c>
      <c r="B347" s="29">
        <v>2013</v>
      </c>
      <c r="C347" s="44" t="s">
        <v>53</v>
      </c>
      <c r="D347" s="45">
        <v>-32369</v>
      </c>
      <c r="E347" s="45">
        <v>35140</v>
      </c>
      <c r="F347" s="45">
        <v>2224</v>
      </c>
      <c r="G347" s="45">
        <v>547</v>
      </c>
      <c r="H347" s="46" t="s">
        <v>57</v>
      </c>
      <c r="I347" s="127" t="str">
        <f t="shared" si="19"/>
        <v/>
      </c>
      <c r="J347" s="133" t="str">
        <f t="shared" si="20"/>
        <v/>
      </c>
      <c r="L347" s="4" t="str">
        <f t="shared" si="18"/>
        <v/>
      </c>
    </row>
    <row r="348" spans="1:12">
      <c r="A348" s="43" t="s">
        <v>55</v>
      </c>
      <c r="B348" s="29">
        <v>2014</v>
      </c>
      <c r="C348" s="48" t="s">
        <v>55</v>
      </c>
      <c r="D348" s="45">
        <v>-31176</v>
      </c>
      <c r="E348" s="45">
        <v>34010</v>
      </c>
      <c r="F348" s="45">
        <v>2386</v>
      </c>
      <c r="G348" s="45">
        <v>448</v>
      </c>
      <c r="H348" s="46" t="s">
        <v>57</v>
      </c>
      <c r="I348" s="127">
        <f t="shared" si="19"/>
        <v>2834</v>
      </c>
      <c r="J348" s="133">
        <f t="shared" si="20"/>
        <v>448</v>
      </c>
      <c r="K348" s="4" t="s">
        <v>15</v>
      </c>
      <c r="L348" s="4" t="str">
        <f t="shared" si="18"/>
        <v>Natural Gas and Petroleum Systems</v>
      </c>
    </row>
    <row r="349" spans="1:12">
      <c r="A349" s="43" t="s">
        <v>73</v>
      </c>
      <c r="B349" s="29">
        <v>2013</v>
      </c>
      <c r="C349" s="44" t="s">
        <v>70</v>
      </c>
      <c r="D349" s="45">
        <v>1409</v>
      </c>
      <c r="E349" s="45">
        <v>59</v>
      </c>
      <c r="F349" s="45">
        <v>1403</v>
      </c>
      <c r="G349" s="45">
        <v>64</v>
      </c>
      <c r="H349" s="46" t="s">
        <v>57</v>
      </c>
      <c r="I349" s="127" t="str">
        <f t="shared" si="19"/>
        <v/>
      </c>
      <c r="J349" s="133" t="str">
        <f t="shared" si="20"/>
        <v/>
      </c>
      <c r="L349" s="4" t="str">
        <f t="shared" si="18"/>
        <v/>
      </c>
    </row>
    <row r="350" spans="1:12">
      <c r="A350" s="47" t="s">
        <v>74</v>
      </c>
      <c r="B350" s="29">
        <v>2014</v>
      </c>
      <c r="C350" s="44" t="s">
        <v>72</v>
      </c>
      <c r="D350" s="45">
        <v>1355</v>
      </c>
      <c r="E350" s="45">
        <v>65</v>
      </c>
      <c r="F350" s="45">
        <v>1351</v>
      </c>
      <c r="G350" s="45">
        <v>68</v>
      </c>
      <c r="H350" s="46" t="s">
        <v>57</v>
      </c>
      <c r="I350" s="127" t="str">
        <f t="shared" si="19"/>
        <v/>
      </c>
      <c r="J350" s="133" t="str">
        <f t="shared" si="20"/>
        <v/>
      </c>
      <c r="L350" s="4" t="str">
        <f t="shared" si="18"/>
        <v/>
      </c>
    </row>
    <row r="351" spans="1:12" ht="14.45" customHeight="1">
      <c r="A351" s="43" t="s">
        <v>55</v>
      </c>
      <c r="B351" s="29">
        <v>2013</v>
      </c>
      <c r="C351" s="44" t="s">
        <v>53</v>
      </c>
      <c r="D351" s="45">
        <v>34860</v>
      </c>
      <c r="E351" s="45">
        <v>2107</v>
      </c>
      <c r="F351" s="45">
        <v>35352</v>
      </c>
      <c r="G351" s="45">
        <v>1615</v>
      </c>
      <c r="H351" s="46" t="s">
        <v>57</v>
      </c>
      <c r="I351" s="127" t="str">
        <f t="shared" si="19"/>
        <v/>
      </c>
      <c r="J351" s="133" t="str">
        <f t="shared" si="20"/>
        <v/>
      </c>
      <c r="L351" s="4" t="str">
        <f t="shared" si="18"/>
        <v/>
      </c>
    </row>
    <row r="352" spans="1:12">
      <c r="A352" s="43" t="s">
        <v>55</v>
      </c>
      <c r="B352" s="29">
        <v>2014</v>
      </c>
      <c r="C352" s="48" t="s">
        <v>55</v>
      </c>
      <c r="D352" s="45">
        <v>33428</v>
      </c>
      <c r="E352" s="45">
        <v>2336</v>
      </c>
      <c r="F352" s="45">
        <v>34046</v>
      </c>
      <c r="G352" s="45">
        <v>1718</v>
      </c>
      <c r="H352" s="46" t="s">
        <v>57</v>
      </c>
      <c r="I352" s="127">
        <f t="shared" si="19"/>
        <v>35764</v>
      </c>
      <c r="J352" s="133">
        <f t="shared" si="20"/>
        <v>1718</v>
      </c>
      <c r="K352" s="4" t="s">
        <v>15</v>
      </c>
      <c r="L352" s="4" t="str">
        <f t="shared" si="18"/>
        <v>Natural Gas and Petroleum Systems</v>
      </c>
    </row>
    <row r="353" spans="1:12">
      <c r="A353" s="43" t="s">
        <v>75</v>
      </c>
      <c r="B353" s="29">
        <v>2013</v>
      </c>
      <c r="C353" s="44" t="s">
        <v>76</v>
      </c>
      <c r="D353" s="45" t="s">
        <v>57</v>
      </c>
      <c r="E353" s="45" t="s">
        <v>57</v>
      </c>
      <c r="F353" s="45" t="s">
        <v>57</v>
      </c>
      <c r="G353" s="45" t="s">
        <v>57</v>
      </c>
      <c r="H353" s="46" t="s">
        <v>57</v>
      </c>
      <c r="I353" s="127" t="str">
        <f t="shared" si="19"/>
        <v/>
      </c>
      <c r="J353" s="133" t="str">
        <f t="shared" si="20"/>
        <v/>
      </c>
      <c r="L353" s="4" t="str">
        <f t="shared" si="18"/>
        <v/>
      </c>
    </row>
    <row r="354" spans="1:12">
      <c r="A354" s="47" t="s">
        <v>77</v>
      </c>
      <c r="B354" s="29">
        <v>2014</v>
      </c>
      <c r="C354" s="44" t="s">
        <v>78</v>
      </c>
      <c r="D354" s="45" t="s">
        <v>57</v>
      </c>
      <c r="E354" s="45" t="s">
        <v>57</v>
      </c>
      <c r="F354" s="45" t="s">
        <v>57</v>
      </c>
      <c r="G354" s="45" t="s">
        <v>57</v>
      </c>
      <c r="H354" s="46" t="s">
        <v>57</v>
      </c>
      <c r="I354" s="127" t="str">
        <f t="shared" si="19"/>
        <v/>
      </c>
      <c r="J354" s="133" t="str">
        <f t="shared" si="20"/>
        <v/>
      </c>
      <c r="L354" s="4" t="str">
        <f t="shared" si="18"/>
        <v/>
      </c>
    </row>
    <row r="355" spans="1:12">
      <c r="A355" s="43" t="s">
        <v>55</v>
      </c>
      <c r="B355" s="29">
        <v>2013</v>
      </c>
      <c r="C355" s="44" t="s">
        <v>53</v>
      </c>
      <c r="D355" s="45" t="s">
        <v>57</v>
      </c>
      <c r="E355" s="45" t="s">
        <v>57</v>
      </c>
      <c r="F355" s="45" t="s">
        <v>57</v>
      </c>
      <c r="G355" s="45" t="s">
        <v>57</v>
      </c>
      <c r="H355" s="46" t="s">
        <v>57</v>
      </c>
      <c r="I355" s="127" t="str">
        <f t="shared" si="19"/>
        <v/>
      </c>
      <c r="J355" s="133" t="str">
        <f t="shared" si="20"/>
        <v/>
      </c>
      <c r="L355" s="4" t="str">
        <f t="shared" si="18"/>
        <v/>
      </c>
    </row>
    <row r="356" spans="1:12" ht="14.45" customHeight="1">
      <c r="A356" s="43" t="s">
        <v>55</v>
      </c>
      <c r="B356" s="29">
        <v>2014</v>
      </c>
      <c r="C356" s="48" t="s">
        <v>55</v>
      </c>
      <c r="D356" s="45" t="s">
        <v>57</v>
      </c>
      <c r="E356" s="45" t="s">
        <v>57</v>
      </c>
      <c r="F356" s="45" t="s">
        <v>57</v>
      </c>
      <c r="G356" s="45" t="s">
        <v>57</v>
      </c>
      <c r="H356" s="46" t="s">
        <v>57</v>
      </c>
      <c r="I356" s="127" t="str">
        <f t="shared" si="19"/>
        <v/>
      </c>
      <c r="J356" s="133" t="str">
        <f t="shared" si="20"/>
        <v/>
      </c>
      <c r="L356" s="4" t="str">
        <f t="shared" si="18"/>
        <v/>
      </c>
    </row>
    <row r="357" spans="1:12">
      <c r="A357" s="43" t="s">
        <v>79</v>
      </c>
      <c r="B357" s="29">
        <v>2013</v>
      </c>
      <c r="C357" s="44" t="s">
        <v>53</v>
      </c>
      <c r="D357" s="45" t="s">
        <v>57</v>
      </c>
      <c r="E357" s="45" t="s">
        <v>57</v>
      </c>
      <c r="F357" s="45" t="s">
        <v>57</v>
      </c>
      <c r="G357" s="45" t="s">
        <v>57</v>
      </c>
      <c r="H357" s="46" t="s">
        <v>57</v>
      </c>
      <c r="I357" s="127" t="str">
        <f t="shared" si="19"/>
        <v/>
      </c>
      <c r="J357" s="133" t="str">
        <f t="shared" si="20"/>
        <v/>
      </c>
      <c r="L357" s="4" t="str">
        <f t="shared" si="18"/>
        <v/>
      </c>
    </row>
    <row r="358" spans="1:12">
      <c r="A358" s="43" t="s">
        <v>80</v>
      </c>
      <c r="B358" s="29">
        <v>2014</v>
      </c>
      <c r="C358" s="48" t="s">
        <v>55</v>
      </c>
      <c r="D358" s="45" t="s">
        <v>57</v>
      </c>
      <c r="E358" s="45" t="s">
        <v>57</v>
      </c>
      <c r="F358" s="45" t="s">
        <v>57</v>
      </c>
      <c r="G358" s="45" t="s">
        <v>57</v>
      </c>
      <c r="H358" s="46" t="s">
        <v>57</v>
      </c>
      <c r="I358" s="127" t="str">
        <f t="shared" si="19"/>
        <v/>
      </c>
      <c r="J358" s="133" t="str">
        <f t="shared" si="20"/>
        <v/>
      </c>
      <c r="L358" s="4" t="str">
        <f t="shared" si="18"/>
        <v/>
      </c>
    </row>
    <row r="359" spans="1:12">
      <c r="A359" s="43"/>
      <c r="B359" s="29"/>
      <c r="C359" s="48"/>
      <c r="D359" s="45"/>
      <c r="E359" s="45"/>
      <c r="F359" s="45"/>
      <c r="G359" s="45"/>
      <c r="H359" s="46"/>
      <c r="I359" s="127" t="str">
        <f t="shared" si="19"/>
        <v/>
      </c>
      <c r="J359" s="133" t="str">
        <f t="shared" si="20"/>
        <v/>
      </c>
      <c r="L359" s="4" t="str">
        <f t="shared" si="18"/>
        <v/>
      </c>
    </row>
    <row r="360" spans="1:12">
      <c r="A360" s="43" t="s">
        <v>81</v>
      </c>
      <c r="B360" s="29">
        <v>2013</v>
      </c>
      <c r="C360" s="44" t="s">
        <v>53</v>
      </c>
      <c r="D360" s="45" t="s">
        <v>57</v>
      </c>
      <c r="E360" s="45" t="s">
        <v>57</v>
      </c>
      <c r="F360" s="45" t="s">
        <v>57</v>
      </c>
      <c r="G360" s="45" t="s">
        <v>57</v>
      </c>
      <c r="H360" s="46" t="s">
        <v>57</v>
      </c>
      <c r="I360" s="127" t="str">
        <f t="shared" si="19"/>
        <v/>
      </c>
      <c r="J360" s="133" t="str">
        <f t="shared" si="20"/>
        <v/>
      </c>
      <c r="L360" s="4" t="str">
        <f t="shared" si="18"/>
        <v/>
      </c>
    </row>
    <row r="361" spans="1:12">
      <c r="A361" s="47" t="s">
        <v>82</v>
      </c>
      <c r="B361" s="29">
        <v>2014</v>
      </c>
      <c r="C361" s="48" t="s">
        <v>55</v>
      </c>
      <c r="D361" s="45" t="s">
        <v>57</v>
      </c>
      <c r="E361" s="45" t="s">
        <v>57</v>
      </c>
      <c r="F361" s="45" t="s">
        <v>57</v>
      </c>
      <c r="G361" s="45" t="s">
        <v>57</v>
      </c>
      <c r="H361" s="46" t="s">
        <v>57</v>
      </c>
      <c r="I361" s="127" t="str">
        <f t="shared" si="19"/>
        <v/>
      </c>
      <c r="J361" s="133" t="str">
        <f t="shared" si="20"/>
        <v/>
      </c>
      <c r="L361" s="4" t="str">
        <f t="shared" si="18"/>
        <v/>
      </c>
    </row>
    <row r="362" spans="1:12">
      <c r="A362" s="43"/>
      <c r="B362" s="29"/>
      <c r="C362" s="48"/>
      <c r="D362" s="45"/>
      <c r="E362" s="45"/>
      <c r="F362" s="45"/>
      <c r="G362" s="45"/>
      <c r="H362" s="46"/>
      <c r="I362" s="127" t="str">
        <f t="shared" si="19"/>
        <v/>
      </c>
      <c r="J362" s="133" t="str">
        <f t="shared" si="20"/>
        <v/>
      </c>
      <c r="L362" s="4" t="str">
        <f t="shared" si="18"/>
        <v/>
      </c>
    </row>
    <row r="363" spans="1:12">
      <c r="A363" s="43" t="s">
        <v>83</v>
      </c>
      <c r="B363" s="29">
        <v>2013</v>
      </c>
      <c r="C363" s="44" t="s">
        <v>53</v>
      </c>
      <c r="D363" s="45">
        <v>2</v>
      </c>
      <c r="E363" s="45" t="s">
        <v>57</v>
      </c>
      <c r="F363" s="45">
        <v>2</v>
      </c>
      <c r="G363" s="45" t="s">
        <v>57</v>
      </c>
      <c r="H363" s="46" t="s">
        <v>57</v>
      </c>
      <c r="I363" s="127" t="str">
        <f t="shared" si="19"/>
        <v/>
      </c>
      <c r="J363" s="133" t="str">
        <f t="shared" si="20"/>
        <v/>
      </c>
      <c r="L363" s="4" t="str">
        <f t="shared" si="18"/>
        <v/>
      </c>
    </row>
    <row r="364" spans="1:12">
      <c r="A364" s="47" t="s">
        <v>84</v>
      </c>
      <c r="B364" s="29">
        <v>2014</v>
      </c>
      <c r="C364" s="48" t="s">
        <v>55</v>
      </c>
      <c r="D364" s="45" t="s">
        <v>57</v>
      </c>
      <c r="E364" s="45" t="s">
        <v>57</v>
      </c>
      <c r="F364" s="45" t="s">
        <v>57</v>
      </c>
      <c r="G364" s="45" t="s">
        <v>57</v>
      </c>
      <c r="H364" s="46" t="s">
        <v>57</v>
      </c>
      <c r="I364" s="127" t="str">
        <f t="shared" si="19"/>
        <v/>
      </c>
      <c r="J364" s="133" t="str">
        <f t="shared" si="20"/>
        <v/>
      </c>
      <c r="L364" s="4" t="str">
        <f t="shared" si="18"/>
        <v/>
      </c>
    </row>
    <row r="365" spans="1:12">
      <c r="A365" s="43"/>
      <c r="B365" s="29"/>
      <c r="C365" s="48"/>
      <c r="D365" s="45"/>
      <c r="E365" s="45"/>
      <c r="F365" s="45"/>
      <c r="G365" s="45"/>
      <c r="H365" s="46"/>
      <c r="I365" s="127" t="str">
        <f t="shared" si="19"/>
        <v/>
      </c>
      <c r="J365" s="133" t="str">
        <f t="shared" si="20"/>
        <v/>
      </c>
      <c r="L365" s="4" t="str">
        <f t="shared" si="18"/>
        <v/>
      </c>
    </row>
    <row r="366" spans="1:12">
      <c r="A366" s="43" t="s">
        <v>85</v>
      </c>
      <c r="B366" s="29">
        <v>2013</v>
      </c>
      <c r="C366" s="44" t="s">
        <v>53</v>
      </c>
      <c r="D366" s="45" t="s">
        <v>57</v>
      </c>
      <c r="E366" s="45" t="s">
        <v>57</v>
      </c>
      <c r="F366" s="45" t="s">
        <v>57</v>
      </c>
      <c r="G366" s="45" t="s">
        <v>57</v>
      </c>
      <c r="H366" s="46" t="s">
        <v>57</v>
      </c>
      <c r="I366" s="127" t="str">
        <f t="shared" si="19"/>
        <v/>
      </c>
      <c r="J366" s="133" t="str">
        <f t="shared" si="20"/>
        <v/>
      </c>
      <c r="L366" s="4" t="str">
        <f t="shared" si="18"/>
        <v/>
      </c>
    </row>
    <row r="367" spans="1:12">
      <c r="A367" s="43" t="s">
        <v>86</v>
      </c>
      <c r="B367" s="29">
        <v>2014</v>
      </c>
      <c r="C367" s="48" t="s">
        <v>55</v>
      </c>
      <c r="D367" s="45" t="s">
        <v>57</v>
      </c>
      <c r="E367" s="45" t="s">
        <v>57</v>
      </c>
      <c r="F367" s="45" t="s">
        <v>57</v>
      </c>
      <c r="G367" s="45" t="s">
        <v>57</v>
      </c>
      <c r="H367" s="46" t="s">
        <v>57</v>
      </c>
      <c r="I367" s="127" t="str">
        <f t="shared" si="19"/>
        <v/>
      </c>
      <c r="J367" s="133" t="str">
        <f t="shared" si="20"/>
        <v/>
      </c>
      <c r="L367" s="4" t="str">
        <f t="shared" si="18"/>
        <v/>
      </c>
    </row>
    <row r="368" spans="1:12">
      <c r="A368" s="47" t="s">
        <v>87</v>
      </c>
      <c r="B368" s="29"/>
      <c r="C368" s="48"/>
      <c r="D368" s="45"/>
      <c r="E368" s="45"/>
      <c r="F368" s="45"/>
      <c r="G368" s="45"/>
      <c r="H368" s="46"/>
      <c r="I368" s="127" t="str">
        <f t="shared" si="19"/>
        <v/>
      </c>
      <c r="J368" s="133" t="str">
        <f t="shared" si="20"/>
        <v/>
      </c>
      <c r="L368" s="4" t="str">
        <f t="shared" si="18"/>
        <v/>
      </c>
    </row>
    <row r="369" spans="1:12">
      <c r="A369" s="43"/>
      <c r="B369" s="29"/>
      <c r="C369" s="48"/>
      <c r="D369" s="45"/>
      <c r="E369" s="45"/>
      <c r="F369" s="45"/>
      <c r="G369" s="45"/>
      <c r="H369" s="46"/>
      <c r="I369" s="127" t="str">
        <f t="shared" si="19"/>
        <v/>
      </c>
      <c r="J369" s="133" t="str">
        <f t="shared" si="20"/>
        <v/>
      </c>
      <c r="L369" s="4" t="str">
        <f t="shared" si="18"/>
        <v/>
      </c>
    </row>
    <row r="370" spans="1:12">
      <c r="A370" s="43" t="s">
        <v>88</v>
      </c>
      <c r="B370" s="29">
        <v>2013</v>
      </c>
      <c r="C370" s="44" t="s">
        <v>53</v>
      </c>
      <c r="D370" s="45" t="s">
        <v>57</v>
      </c>
      <c r="E370" s="45" t="s">
        <v>57</v>
      </c>
      <c r="F370" s="45" t="s">
        <v>57</v>
      </c>
      <c r="G370" s="45" t="s">
        <v>57</v>
      </c>
      <c r="H370" s="46" t="s">
        <v>57</v>
      </c>
      <c r="I370" s="127" t="str">
        <f t="shared" si="19"/>
        <v/>
      </c>
      <c r="J370" s="133" t="str">
        <f t="shared" si="20"/>
        <v/>
      </c>
      <c r="L370" s="4" t="str">
        <f t="shared" si="18"/>
        <v/>
      </c>
    </row>
    <row r="371" spans="1:12">
      <c r="A371" s="47" t="s">
        <v>89</v>
      </c>
      <c r="B371" s="29">
        <v>2014</v>
      </c>
      <c r="C371" s="48" t="s">
        <v>55</v>
      </c>
      <c r="D371" s="45" t="s">
        <v>57</v>
      </c>
      <c r="E371" s="45" t="s">
        <v>57</v>
      </c>
      <c r="F371" s="45" t="s">
        <v>57</v>
      </c>
      <c r="G371" s="45" t="s">
        <v>57</v>
      </c>
      <c r="H371" s="46" t="s">
        <v>57</v>
      </c>
      <c r="I371" s="127" t="str">
        <f t="shared" si="19"/>
        <v/>
      </c>
      <c r="J371" s="133" t="str">
        <f t="shared" si="20"/>
        <v/>
      </c>
      <c r="L371" s="4" t="str">
        <f t="shared" si="18"/>
        <v/>
      </c>
    </row>
    <row r="372" spans="1:12">
      <c r="A372" s="54" t="s">
        <v>49</v>
      </c>
      <c r="B372" s="55"/>
      <c r="C372" s="56" t="s">
        <v>50</v>
      </c>
      <c r="D372" s="57" t="s">
        <v>51</v>
      </c>
      <c r="E372" s="57" t="s">
        <v>51</v>
      </c>
      <c r="F372" s="57" t="s">
        <v>51</v>
      </c>
      <c r="G372" s="57" t="s">
        <v>51</v>
      </c>
      <c r="H372" s="58" t="s">
        <v>51</v>
      </c>
      <c r="I372" s="127" t="str">
        <f t="shared" si="19"/>
        <v/>
      </c>
      <c r="J372" s="133" t="str">
        <f t="shared" si="20"/>
        <v/>
      </c>
      <c r="L372" s="4" t="str">
        <f t="shared" si="18"/>
        <v/>
      </c>
    </row>
    <row r="373" spans="1:12">
      <c r="A373" s="59" t="s">
        <v>90</v>
      </c>
      <c r="B373" s="60">
        <v>2013</v>
      </c>
      <c r="C373" s="61" t="s">
        <v>53</v>
      </c>
      <c r="D373" s="62" t="s">
        <v>57</v>
      </c>
      <c r="E373" s="62" t="s">
        <v>57</v>
      </c>
      <c r="F373" s="62" t="s">
        <v>57</v>
      </c>
      <c r="G373" s="62" t="s">
        <v>57</v>
      </c>
      <c r="H373" s="63" t="s">
        <v>57</v>
      </c>
      <c r="I373" s="127" t="str">
        <f t="shared" si="19"/>
        <v/>
      </c>
      <c r="J373" s="133" t="str">
        <f t="shared" si="20"/>
        <v/>
      </c>
      <c r="L373" s="4" t="str">
        <f t="shared" si="18"/>
        <v/>
      </c>
    </row>
    <row r="374" spans="1:12">
      <c r="A374" s="64" t="s">
        <v>91</v>
      </c>
      <c r="B374" s="60">
        <v>2014</v>
      </c>
      <c r="C374" s="65" t="s">
        <v>55</v>
      </c>
      <c r="D374" s="62" t="s">
        <v>57</v>
      </c>
      <c r="E374" s="62" t="s">
        <v>57</v>
      </c>
      <c r="F374" s="62" t="s">
        <v>57</v>
      </c>
      <c r="G374" s="62" t="s">
        <v>57</v>
      </c>
      <c r="H374" s="63" t="s">
        <v>57</v>
      </c>
      <c r="I374" s="127" t="str">
        <f t="shared" si="19"/>
        <v/>
      </c>
      <c r="J374" s="133" t="str">
        <f t="shared" si="20"/>
        <v/>
      </c>
      <c r="L374" s="4" t="str">
        <f t="shared" si="18"/>
        <v/>
      </c>
    </row>
    <row r="375" spans="1:12">
      <c r="A375" s="59"/>
      <c r="B375" s="60"/>
      <c r="C375" s="65"/>
      <c r="D375" s="62"/>
      <c r="E375" s="62"/>
      <c r="F375" s="62"/>
      <c r="G375" s="62"/>
      <c r="H375" s="63"/>
      <c r="I375" s="127" t="str">
        <f t="shared" si="19"/>
        <v/>
      </c>
      <c r="J375" s="133" t="str">
        <f t="shared" si="20"/>
        <v/>
      </c>
      <c r="L375" s="4" t="str">
        <f t="shared" si="18"/>
        <v/>
      </c>
    </row>
    <row r="376" spans="1:12">
      <c r="A376" s="59" t="s">
        <v>92</v>
      </c>
      <c r="B376" s="60">
        <v>2013</v>
      </c>
      <c r="C376" s="61" t="s">
        <v>53</v>
      </c>
      <c r="D376" s="62" t="s">
        <v>57</v>
      </c>
      <c r="E376" s="62" t="s">
        <v>57</v>
      </c>
      <c r="F376" s="62" t="s">
        <v>57</v>
      </c>
      <c r="G376" s="62" t="s">
        <v>57</v>
      </c>
      <c r="H376" s="63" t="s">
        <v>57</v>
      </c>
      <c r="I376" s="127" t="str">
        <f t="shared" si="19"/>
        <v/>
      </c>
      <c r="J376" s="133" t="str">
        <f t="shared" si="20"/>
        <v/>
      </c>
      <c r="L376" s="4" t="str">
        <f t="shared" si="18"/>
        <v/>
      </c>
    </row>
    <row r="377" spans="1:12">
      <c r="A377" s="64" t="s">
        <v>93</v>
      </c>
      <c r="B377" s="60">
        <v>2014</v>
      </c>
      <c r="C377" s="65" t="s">
        <v>55</v>
      </c>
      <c r="D377" s="62" t="s">
        <v>57</v>
      </c>
      <c r="E377" s="62" t="s">
        <v>57</v>
      </c>
      <c r="F377" s="62" t="s">
        <v>57</v>
      </c>
      <c r="G377" s="62" t="s">
        <v>57</v>
      </c>
      <c r="H377" s="63" t="s">
        <v>57</v>
      </c>
      <c r="I377" s="127" t="str">
        <f t="shared" si="19"/>
        <v/>
      </c>
      <c r="J377" s="133" t="str">
        <f t="shared" si="20"/>
        <v/>
      </c>
      <c r="L377" s="4" t="str">
        <f t="shared" si="18"/>
        <v/>
      </c>
    </row>
    <row r="378" spans="1:12">
      <c r="A378" s="59"/>
      <c r="B378" s="60"/>
      <c r="C378" s="65"/>
      <c r="D378" s="62"/>
      <c r="E378" s="62"/>
      <c r="F378" s="62"/>
      <c r="G378" s="62"/>
      <c r="H378" s="63"/>
      <c r="I378" s="127" t="str">
        <f t="shared" si="19"/>
        <v/>
      </c>
      <c r="J378" s="133" t="str">
        <f t="shared" si="20"/>
        <v/>
      </c>
      <c r="L378" s="4" t="str">
        <f t="shared" si="18"/>
        <v/>
      </c>
    </row>
    <row r="379" spans="1:12">
      <c r="A379" s="59" t="s">
        <v>94</v>
      </c>
      <c r="B379" s="60">
        <v>2013</v>
      </c>
      <c r="C379" s="61" t="s">
        <v>95</v>
      </c>
      <c r="D379" s="62" t="s">
        <v>57</v>
      </c>
      <c r="E379" s="62" t="s">
        <v>57</v>
      </c>
      <c r="F379" s="62" t="s">
        <v>57</v>
      </c>
      <c r="G379" s="62" t="s">
        <v>57</v>
      </c>
      <c r="H379" s="63" t="s">
        <v>57</v>
      </c>
      <c r="I379" s="127" t="str">
        <f t="shared" si="19"/>
        <v/>
      </c>
      <c r="J379" s="133" t="str">
        <f t="shared" si="20"/>
        <v/>
      </c>
      <c r="L379" s="4" t="str">
        <f t="shared" si="18"/>
        <v/>
      </c>
    </row>
    <row r="380" spans="1:12">
      <c r="A380" s="59" t="s">
        <v>96</v>
      </c>
      <c r="B380" s="60">
        <v>2014</v>
      </c>
      <c r="C380" s="61"/>
      <c r="D380" s="62" t="s">
        <v>57</v>
      </c>
      <c r="E380" s="62" t="s">
        <v>57</v>
      </c>
      <c r="F380" s="62" t="s">
        <v>57</v>
      </c>
      <c r="G380" s="62" t="s">
        <v>57</v>
      </c>
      <c r="H380" s="63" t="s">
        <v>57</v>
      </c>
      <c r="I380" s="127" t="str">
        <f t="shared" si="19"/>
        <v/>
      </c>
      <c r="J380" s="133" t="str">
        <f t="shared" si="20"/>
        <v/>
      </c>
      <c r="L380" s="4" t="str">
        <f t="shared" si="18"/>
        <v/>
      </c>
    </row>
    <row r="381" spans="1:12">
      <c r="A381" s="59"/>
      <c r="B381" s="60"/>
      <c r="C381" s="65"/>
      <c r="D381" s="62"/>
      <c r="E381" s="62"/>
      <c r="F381" s="62"/>
      <c r="G381" s="62"/>
      <c r="H381" s="63"/>
      <c r="I381" s="127" t="str">
        <f t="shared" si="19"/>
        <v/>
      </c>
      <c r="J381" s="133" t="str">
        <f t="shared" si="20"/>
        <v/>
      </c>
      <c r="L381" s="4" t="str">
        <f t="shared" si="18"/>
        <v/>
      </c>
    </row>
    <row r="382" spans="1:12">
      <c r="A382" s="66" t="s">
        <v>97</v>
      </c>
      <c r="B382" s="34">
        <v>2013</v>
      </c>
      <c r="C382" s="35" t="s">
        <v>53</v>
      </c>
      <c r="D382" s="36">
        <v>239</v>
      </c>
      <c r="E382" s="36">
        <v>77</v>
      </c>
      <c r="F382" s="36" t="s">
        <v>57</v>
      </c>
      <c r="G382" s="36">
        <v>316</v>
      </c>
      <c r="H382" s="37">
        <v>3</v>
      </c>
      <c r="I382" s="127" t="str">
        <f t="shared" si="19"/>
        <v/>
      </c>
      <c r="J382" s="133" t="str">
        <f t="shared" si="20"/>
        <v/>
      </c>
      <c r="L382" s="4" t="str">
        <f t="shared" si="18"/>
        <v/>
      </c>
    </row>
    <row r="383" spans="1:12">
      <c r="A383" s="67" t="s">
        <v>98</v>
      </c>
      <c r="B383" s="34">
        <v>2014</v>
      </c>
      <c r="C383" s="39" t="s">
        <v>55</v>
      </c>
      <c r="D383" s="36">
        <v>264</v>
      </c>
      <c r="E383" s="36">
        <v>57</v>
      </c>
      <c r="F383" s="36" t="s">
        <v>57</v>
      </c>
      <c r="G383" s="36">
        <v>320</v>
      </c>
      <c r="H383" s="37">
        <v>3</v>
      </c>
      <c r="I383" s="127" t="str">
        <f t="shared" si="19"/>
        <v/>
      </c>
      <c r="J383" s="133" t="str">
        <f t="shared" si="20"/>
        <v/>
      </c>
      <c r="L383" s="4" t="str">
        <f t="shared" si="18"/>
        <v/>
      </c>
    </row>
    <row r="384" spans="1:12">
      <c r="A384" s="67"/>
      <c r="B384" s="60"/>
      <c r="C384" s="68"/>
      <c r="D384" s="62"/>
      <c r="E384" s="62"/>
      <c r="F384" s="62"/>
      <c r="G384" s="62"/>
      <c r="H384" s="63"/>
      <c r="I384" s="127" t="str">
        <f t="shared" si="19"/>
        <v/>
      </c>
      <c r="J384" s="133" t="str">
        <f t="shared" si="20"/>
        <v/>
      </c>
      <c r="L384" s="4" t="str">
        <f t="shared" si="18"/>
        <v/>
      </c>
    </row>
    <row r="385" spans="1:12">
      <c r="A385" s="59" t="s">
        <v>99</v>
      </c>
      <c r="B385" s="60">
        <v>2013</v>
      </c>
      <c r="C385" s="61" t="s">
        <v>60</v>
      </c>
      <c r="D385" s="62" t="s">
        <v>57</v>
      </c>
      <c r="E385" s="62" t="s">
        <v>57</v>
      </c>
      <c r="F385" s="62" t="s">
        <v>57</v>
      </c>
      <c r="G385" s="62" t="s">
        <v>57</v>
      </c>
      <c r="H385" s="63" t="s">
        <v>57</v>
      </c>
      <c r="I385" s="127" t="str">
        <f t="shared" si="19"/>
        <v/>
      </c>
      <c r="J385" s="133" t="str">
        <f t="shared" si="20"/>
        <v/>
      </c>
      <c r="L385" s="4" t="str">
        <f t="shared" si="18"/>
        <v/>
      </c>
    </row>
    <row r="386" spans="1:12">
      <c r="A386" s="47" t="s">
        <v>100</v>
      </c>
      <c r="B386" s="60">
        <v>2014</v>
      </c>
      <c r="C386" s="44" t="s">
        <v>62</v>
      </c>
      <c r="D386" s="62" t="s">
        <v>57</v>
      </c>
      <c r="E386" s="62" t="s">
        <v>57</v>
      </c>
      <c r="F386" s="62" t="s">
        <v>57</v>
      </c>
      <c r="G386" s="62" t="s">
        <v>57</v>
      </c>
      <c r="H386" s="63" t="s">
        <v>57</v>
      </c>
      <c r="I386" s="127" t="str">
        <f t="shared" si="19"/>
        <v/>
      </c>
      <c r="J386" s="133" t="str">
        <f t="shared" si="20"/>
        <v/>
      </c>
      <c r="L386" s="4" t="str">
        <f t="shared" si="18"/>
        <v/>
      </c>
    </row>
    <row r="387" spans="1:12">
      <c r="A387" s="59" t="s">
        <v>55</v>
      </c>
      <c r="B387" s="60">
        <v>2013</v>
      </c>
      <c r="C387" s="61" t="s">
        <v>53</v>
      </c>
      <c r="D387" s="62" t="s">
        <v>57</v>
      </c>
      <c r="E387" s="62" t="s">
        <v>57</v>
      </c>
      <c r="F387" s="62" t="s">
        <v>57</v>
      </c>
      <c r="G387" s="62" t="s">
        <v>57</v>
      </c>
      <c r="H387" s="63" t="s">
        <v>57</v>
      </c>
      <c r="I387" s="127" t="str">
        <f t="shared" si="19"/>
        <v/>
      </c>
      <c r="J387" s="133" t="str">
        <f t="shared" si="20"/>
        <v/>
      </c>
      <c r="L387" s="4" t="str">
        <f t="shared" si="18"/>
        <v/>
      </c>
    </row>
    <row r="388" spans="1:12">
      <c r="A388" s="59" t="s">
        <v>55</v>
      </c>
      <c r="B388" s="60">
        <v>2014</v>
      </c>
      <c r="C388" s="65" t="s">
        <v>55</v>
      </c>
      <c r="D388" s="62" t="s">
        <v>57</v>
      </c>
      <c r="E388" s="62" t="s">
        <v>57</v>
      </c>
      <c r="F388" s="62" t="s">
        <v>57</v>
      </c>
      <c r="G388" s="62" t="s">
        <v>57</v>
      </c>
      <c r="H388" s="63" t="s">
        <v>57</v>
      </c>
      <c r="I388" s="127" t="str">
        <f t="shared" si="19"/>
        <v/>
      </c>
      <c r="J388" s="133" t="str">
        <f t="shared" si="20"/>
        <v/>
      </c>
      <c r="L388" s="4" t="str">
        <f t="shared" si="18"/>
        <v/>
      </c>
    </row>
    <row r="389" spans="1:12">
      <c r="A389" s="59" t="s">
        <v>101</v>
      </c>
      <c r="B389" s="60">
        <v>2013</v>
      </c>
      <c r="C389" s="61" t="s">
        <v>60</v>
      </c>
      <c r="D389" s="62" t="s">
        <v>57</v>
      </c>
      <c r="E389" s="62" t="s">
        <v>57</v>
      </c>
      <c r="F389" s="62" t="s">
        <v>57</v>
      </c>
      <c r="G389" s="62" t="s">
        <v>57</v>
      </c>
      <c r="H389" s="63" t="s">
        <v>57</v>
      </c>
      <c r="I389" s="127" t="str">
        <f t="shared" si="19"/>
        <v/>
      </c>
      <c r="J389" s="133" t="str">
        <f t="shared" si="20"/>
        <v/>
      </c>
      <c r="L389" s="4" t="str">
        <f t="shared" si="18"/>
        <v/>
      </c>
    </row>
    <row r="390" spans="1:12">
      <c r="A390" s="47" t="s">
        <v>102</v>
      </c>
      <c r="B390" s="60">
        <v>2014</v>
      </c>
      <c r="C390" s="44" t="s">
        <v>62</v>
      </c>
      <c r="D390" s="62" t="s">
        <v>57</v>
      </c>
      <c r="E390" s="62" t="s">
        <v>57</v>
      </c>
      <c r="F390" s="62" t="s">
        <v>57</v>
      </c>
      <c r="G390" s="62" t="s">
        <v>57</v>
      </c>
      <c r="H390" s="63" t="s">
        <v>57</v>
      </c>
      <c r="I390" s="127" t="str">
        <f t="shared" si="19"/>
        <v/>
      </c>
      <c r="J390" s="133" t="str">
        <f t="shared" si="20"/>
        <v/>
      </c>
      <c r="L390" s="4" t="str">
        <f t="shared" si="18"/>
        <v/>
      </c>
    </row>
    <row r="391" spans="1:12">
      <c r="A391" s="59" t="s">
        <v>55</v>
      </c>
      <c r="B391" s="60">
        <v>2013</v>
      </c>
      <c r="C391" s="61" t="s">
        <v>53</v>
      </c>
      <c r="D391" s="62" t="s">
        <v>57</v>
      </c>
      <c r="E391" s="62" t="s">
        <v>57</v>
      </c>
      <c r="F391" s="62" t="s">
        <v>57</v>
      </c>
      <c r="G391" s="62" t="s">
        <v>57</v>
      </c>
      <c r="H391" s="63" t="s">
        <v>57</v>
      </c>
      <c r="I391" s="127" t="str">
        <f t="shared" si="19"/>
        <v/>
      </c>
      <c r="J391" s="133" t="str">
        <f t="shared" si="20"/>
        <v/>
      </c>
      <c r="L391" s="4" t="str">
        <f t="shared" si="18"/>
        <v/>
      </c>
    </row>
    <row r="392" spans="1:12">
      <c r="A392" s="59" t="s">
        <v>55</v>
      </c>
      <c r="B392" s="60">
        <v>2014</v>
      </c>
      <c r="C392" s="65" t="s">
        <v>55</v>
      </c>
      <c r="D392" s="62" t="s">
        <v>57</v>
      </c>
      <c r="E392" s="62" t="s">
        <v>57</v>
      </c>
      <c r="F392" s="62" t="s">
        <v>57</v>
      </c>
      <c r="G392" s="62" t="s">
        <v>57</v>
      </c>
      <c r="H392" s="63" t="s">
        <v>57</v>
      </c>
      <c r="I392" s="127" t="str">
        <f t="shared" si="19"/>
        <v/>
      </c>
      <c r="J392" s="133" t="str">
        <f t="shared" si="20"/>
        <v/>
      </c>
      <c r="L392" s="4" t="str">
        <f t="shared" si="18"/>
        <v/>
      </c>
    </row>
    <row r="393" spans="1:12">
      <c r="A393" s="59" t="s">
        <v>103</v>
      </c>
      <c r="B393" s="60">
        <v>2013</v>
      </c>
      <c r="C393" s="61" t="s">
        <v>60</v>
      </c>
      <c r="D393" s="62" t="s">
        <v>57</v>
      </c>
      <c r="E393" s="62" t="s">
        <v>57</v>
      </c>
      <c r="F393" s="62" t="s">
        <v>57</v>
      </c>
      <c r="G393" s="62" t="s">
        <v>57</v>
      </c>
      <c r="H393" s="63" t="s">
        <v>57</v>
      </c>
      <c r="I393" s="127" t="str">
        <f t="shared" si="19"/>
        <v/>
      </c>
      <c r="J393" s="133" t="str">
        <f t="shared" si="20"/>
        <v/>
      </c>
      <c r="L393" s="4" t="str">
        <f t="shared" si="18"/>
        <v/>
      </c>
    </row>
    <row r="394" spans="1:12">
      <c r="A394" s="59" t="s">
        <v>104</v>
      </c>
      <c r="B394" s="60">
        <v>2014</v>
      </c>
      <c r="C394" s="44" t="s">
        <v>62</v>
      </c>
      <c r="D394" s="62" t="s">
        <v>57</v>
      </c>
      <c r="E394" s="62" t="s">
        <v>57</v>
      </c>
      <c r="F394" s="62" t="s">
        <v>57</v>
      </c>
      <c r="G394" s="62" t="s">
        <v>57</v>
      </c>
      <c r="H394" s="63" t="s">
        <v>57</v>
      </c>
      <c r="I394" s="127" t="str">
        <f t="shared" si="19"/>
        <v/>
      </c>
      <c r="J394" s="133" t="str">
        <f t="shared" si="20"/>
        <v/>
      </c>
      <c r="L394" s="4" t="str">
        <f t="shared" si="18"/>
        <v/>
      </c>
    </row>
    <row r="395" spans="1:12">
      <c r="A395" s="59" t="s">
        <v>55</v>
      </c>
      <c r="B395" s="60">
        <v>2013</v>
      </c>
      <c r="C395" s="61" t="s">
        <v>53</v>
      </c>
      <c r="D395" s="62" t="s">
        <v>57</v>
      </c>
      <c r="E395" s="62" t="s">
        <v>57</v>
      </c>
      <c r="F395" s="62" t="s">
        <v>57</v>
      </c>
      <c r="G395" s="62" t="s">
        <v>57</v>
      </c>
      <c r="H395" s="63" t="s">
        <v>57</v>
      </c>
      <c r="I395" s="127" t="str">
        <f t="shared" si="19"/>
        <v/>
      </c>
      <c r="J395" s="133" t="str">
        <f t="shared" si="20"/>
        <v/>
      </c>
      <c r="L395" s="4" t="str">
        <f t="shared" ref="L395:L458" si="21">IF(K395="","","Natural Gas and Petroleum Systems")</f>
        <v/>
      </c>
    </row>
    <row r="396" spans="1:12">
      <c r="A396" s="59" t="s">
        <v>55</v>
      </c>
      <c r="B396" s="60">
        <v>2014</v>
      </c>
      <c r="C396" s="65" t="s">
        <v>55</v>
      </c>
      <c r="D396" s="62" t="s">
        <v>57</v>
      </c>
      <c r="E396" s="62" t="s">
        <v>57</v>
      </c>
      <c r="F396" s="62" t="s">
        <v>57</v>
      </c>
      <c r="G396" s="62" t="s">
        <v>57</v>
      </c>
      <c r="H396" s="63" t="s">
        <v>57</v>
      </c>
      <c r="I396" s="127" t="str">
        <f t="shared" si="19"/>
        <v/>
      </c>
      <c r="J396" s="133" t="str">
        <f t="shared" si="20"/>
        <v/>
      </c>
      <c r="L396" s="4" t="str">
        <f t="shared" si="21"/>
        <v/>
      </c>
    </row>
    <row r="397" spans="1:12">
      <c r="A397" s="59" t="s">
        <v>105</v>
      </c>
      <c r="B397" s="60">
        <v>2013</v>
      </c>
      <c r="C397" s="61" t="s">
        <v>60</v>
      </c>
      <c r="D397" s="62">
        <v>0</v>
      </c>
      <c r="E397" s="62" t="s">
        <v>57</v>
      </c>
      <c r="F397" s="62" t="s">
        <v>57</v>
      </c>
      <c r="G397" s="62">
        <v>0</v>
      </c>
      <c r="H397" s="63" t="s">
        <v>57</v>
      </c>
      <c r="I397" s="127" t="str">
        <f t="shared" si="19"/>
        <v/>
      </c>
      <c r="J397" s="133" t="str">
        <f t="shared" si="20"/>
        <v/>
      </c>
      <c r="L397" s="4" t="str">
        <f t="shared" si="21"/>
        <v/>
      </c>
    </row>
    <row r="398" spans="1:12">
      <c r="A398" s="59" t="s">
        <v>106</v>
      </c>
      <c r="B398" s="60">
        <v>2014</v>
      </c>
      <c r="C398" s="44" t="s">
        <v>62</v>
      </c>
      <c r="D398" s="62">
        <v>0</v>
      </c>
      <c r="E398" s="62" t="s">
        <v>57</v>
      </c>
      <c r="F398" s="62" t="s">
        <v>57</v>
      </c>
      <c r="G398" s="62">
        <v>0</v>
      </c>
      <c r="H398" s="63" t="s">
        <v>57</v>
      </c>
      <c r="I398" s="127" t="str">
        <f t="shared" si="19"/>
        <v/>
      </c>
      <c r="J398" s="133" t="str">
        <f t="shared" si="20"/>
        <v/>
      </c>
      <c r="L398" s="4" t="str">
        <f t="shared" si="21"/>
        <v/>
      </c>
    </row>
    <row r="399" spans="1:12">
      <c r="A399" s="59" t="s">
        <v>55</v>
      </c>
      <c r="B399" s="60">
        <v>2013</v>
      </c>
      <c r="C399" s="61" t="s">
        <v>53</v>
      </c>
      <c r="D399" s="62">
        <v>1</v>
      </c>
      <c r="E399" s="62" t="s">
        <v>57</v>
      </c>
      <c r="F399" s="62" t="s">
        <v>57</v>
      </c>
      <c r="G399" s="62">
        <v>1</v>
      </c>
      <c r="H399" s="63" t="s">
        <v>57</v>
      </c>
      <c r="I399" s="127" t="str">
        <f t="shared" si="19"/>
        <v/>
      </c>
      <c r="J399" s="133" t="str">
        <f t="shared" si="20"/>
        <v/>
      </c>
      <c r="L399" s="4" t="str">
        <f t="shared" si="21"/>
        <v/>
      </c>
    </row>
    <row r="400" spans="1:12">
      <c r="A400" s="59"/>
      <c r="B400" s="60">
        <v>2014</v>
      </c>
      <c r="C400" s="61"/>
      <c r="D400" s="62">
        <v>0</v>
      </c>
      <c r="E400" s="62" t="s">
        <v>57</v>
      </c>
      <c r="F400" s="62" t="s">
        <v>57</v>
      </c>
      <c r="G400" s="62">
        <v>0</v>
      </c>
      <c r="H400" s="63" t="s">
        <v>57</v>
      </c>
      <c r="I400" s="127">
        <f t="shared" si="19"/>
        <v>0</v>
      </c>
      <c r="J400" s="133">
        <f t="shared" si="20"/>
        <v>0</v>
      </c>
      <c r="K400" s="4" t="s">
        <v>15</v>
      </c>
      <c r="L400" s="4" t="str">
        <f t="shared" si="21"/>
        <v>Natural Gas and Petroleum Systems</v>
      </c>
    </row>
    <row r="401" spans="1:12" ht="14.45" customHeight="1">
      <c r="A401" s="59" t="s">
        <v>107</v>
      </c>
      <c r="B401" s="60">
        <v>2013</v>
      </c>
      <c r="C401" s="61" t="s">
        <v>60</v>
      </c>
      <c r="D401" s="62">
        <v>1</v>
      </c>
      <c r="E401" s="62" t="s">
        <v>57</v>
      </c>
      <c r="F401" s="62" t="s">
        <v>57</v>
      </c>
      <c r="G401" s="62">
        <v>1</v>
      </c>
      <c r="H401" s="63" t="s">
        <v>57</v>
      </c>
      <c r="I401" s="127" t="str">
        <f t="shared" si="19"/>
        <v/>
      </c>
      <c r="J401" s="133" t="str">
        <f t="shared" si="20"/>
        <v/>
      </c>
      <c r="L401" s="4" t="str">
        <f t="shared" si="21"/>
        <v/>
      </c>
    </row>
    <row r="402" spans="1:12">
      <c r="A402" s="59" t="s">
        <v>108</v>
      </c>
      <c r="B402" s="60">
        <v>2014</v>
      </c>
      <c r="C402" s="44" t="s">
        <v>62</v>
      </c>
      <c r="D402" s="62">
        <v>0</v>
      </c>
      <c r="E402" s="62" t="s">
        <v>57</v>
      </c>
      <c r="F402" s="62" t="s">
        <v>57</v>
      </c>
      <c r="G402" s="62">
        <v>0</v>
      </c>
      <c r="H402" s="63" t="s">
        <v>57</v>
      </c>
      <c r="I402" s="127" t="str">
        <f t="shared" si="19"/>
        <v/>
      </c>
      <c r="J402" s="133" t="str">
        <f t="shared" si="20"/>
        <v/>
      </c>
      <c r="L402" s="4" t="str">
        <f t="shared" si="21"/>
        <v/>
      </c>
    </row>
    <row r="403" spans="1:12">
      <c r="A403" s="59" t="s">
        <v>55</v>
      </c>
      <c r="B403" s="60">
        <v>2013</v>
      </c>
      <c r="C403" s="61" t="s">
        <v>53</v>
      </c>
      <c r="D403" s="62">
        <v>25</v>
      </c>
      <c r="E403" s="62" t="s">
        <v>57</v>
      </c>
      <c r="F403" s="62" t="s">
        <v>57</v>
      </c>
      <c r="G403" s="62">
        <v>25</v>
      </c>
      <c r="H403" s="63" t="s">
        <v>57</v>
      </c>
      <c r="I403" s="127" t="str">
        <f t="shared" si="19"/>
        <v/>
      </c>
      <c r="J403" s="133" t="str">
        <f t="shared" si="20"/>
        <v/>
      </c>
      <c r="L403" s="4" t="str">
        <f t="shared" si="21"/>
        <v/>
      </c>
    </row>
    <row r="404" spans="1:12">
      <c r="A404" s="59" t="s">
        <v>55</v>
      </c>
      <c r="B404" s="60">
        <v>2014</v>
      </c>
      <c r="C404" s="65"/>
      <c r="D404" s="62">
        <v>20</v>
      </c>
      <c r="E404" s="62" t="s">
        <v>57</v>
      </c>
      <c r="F404" s="62" t="s">
        <v>57</v>
      </c>
      <c r="G404" s="62">
        <v>20</v>
      </c>
      <c r="H404" s="63" t="s">
        <v>57</v>
      </c>
      <c r="I404" s="127">
        <f t="shared" ref="I404:I459" si="22">IFERROR(IF(K404="","",IF(F404="–",0,F404)+IF(G404="–",0,G404)),"")</f>
        <v>20</v>
      </c>
      <c r="J404" s="133">
        <f t="shared" ref="J404:J459" si="23">IF(I404="","",IF(G404="–",0,G404)-IF(H404="–",0,))</f>
        <v>20</v>
      </c>
      <c r="K404" s="4" t="s">
        <v>16</v>
      </c>
      <c r="L404" s="4" t="str">
        <f t="shared" si="21"/>
        <v>Natural Gas and Petroleum Systems</v>
      </c>
    </row>
    <row r="405" spans="1:12">
      <c r="A405" s="59" t="s">
        <v>109</v>
      </c>
      <c r="B405" s="60">
        <v>2013</v>
      </c>
      <c r="C405" s="61" t="s">
        <v>60</v>
      </c>
      <c r="D405" s="62" t="s">
        <v>57</v>
      </c>
      <c r="E405" s="62" t="s">
        <v>57</v>
      </c>
      <c r="F405" s="62" t="s">
        <v>57</v>
      </c>
      <c r="G405" s="62" t="s">
        <v>57</v>
      </c>
      <c r="H405" s="63" t="s">
        <v>57</v>
      </c>
      <c r="I405" s="127" t="str">
        <f t="shared" si="22"/>
        <v/>
      </c>
      <c r="J405" s="133" t="str">
        <f t="shared" si="23"/>
        <v/>
      </c>
      <c r="L405" s="4" t="str">
        <f t="shared" si="21"/>
        <v/>
      </c>
    </row>
    <row r="406" spans="1:12" ht="14.45" customHeight="1">
      <c r="A406" s="69" t="s">
        <v>110</v>
      </c>
      <c r="B406" s="60">
        <v>2014</v>
      </c>
      <c r="C406" s="44" t="s">
        <v>62</v>
      </c>
      <c r="D406" s="62" t="s">
        <v>57</v>
      </c>
      <c r="E406" s="62" t="s">
        <v>57</v>
      </c>
      <c r="F406" s="62" t="s">
        <v>57</v>
      </c>
      <c r="G406" s="62" t="s">
        <v>57</v>
      </c>
      <c r="H406" s="63" t="s">
        <v>57</v>
      </c>
      <c r="I406" s="127" t="str">
        <f t="shared" si="22"/>
        <v/>
      </c>
      <c r="J406" s="133" t="str">
        <f t="shared" si="23"/>
        <v/>
      </c>
      <c r="L406" s="4" t="str">
        <f t="shared" si="21"/>
        <v/>
      </c>
    </row>
    <row r="407" spans="1:12">
      <c r="A407" s="69" t="s">
        <v>55</v>
      </c>
      <c r="B407" s="60">
        <v>2013</v>
      </c>
      <c r="C407" s="61" t="s">
        <v>53</v>
      </c>
      <c r="D407" s="62" t="s">
        <v>57</v>
      </c>
      <c r="E407" s="62" t="s">
        <v>57</v>
      </c>
      <c r="F407" s="62" t="s">
        <v>57</v>
      </c>
      <c r="G407" s="62" t="s">
        <v>57</v>
      </c>
      <c r="H407" s="63" t="s">
        <v>57</v>
      </c>
      <c r="I407" s="127" t="str">
        <f t="shared" si="22"/>
        <v/>
      </c>
      <c r="J407" s="133" t="str">
        <f t="shared" si="23"/>
        <v/>
      </c>
      <c r="L407" s="4" t="str">
        <f t="shared" si="21"/>
        <v/>
      </c>
    </row>
    <row r="408" spans="1:12">
      <c r="A408" s="69" t="s">
        <v>55</v>
      </c>
      <c r="B408" s="60">
        <v>2014</v>
      </c>
      <c r="C408" s="70"/>
      <c r="D408" s="62" t="s">
        <v>57</v>
      </c>
      <c r="E408" s="62" t="s">
        <v>57</v>
      </c>
      <c r="F408" s="62" t="s">
        <v>57</v>
      </c>
      <c r="G408" s="62" t="s">
        <v>57</v>
      </c>
      <c r="H408" s="63" t="s">
        <v>57</v>
      </c>
      <c r="I408" s="127" t="str">
        <f t="shared" si="22"/>
        <v/>
      </c>
      <c r="J408" s="133" t="str">
        <f t="shared" si="23"/>
        <v/>
      </c>
      <c r="L408" s="4" t="str">
        <f t="shared" si="21"/>
        <v/>
      </c>
    </row>
    <row r="409" spans="1:12">
      <c r="A409" s="59" t="s">
        <v>111</v>
      </c>
      <c r="B409" s="60">
        <v>2013</v>
      </c>
      <c r="C409" s="61" t="s">
        <v>60</v>
      </c>
      <c r="D409" s="62" t="s">
        <v>57</v>
      </c>
      <c r="E409" s="62" t="s">
        <v>57</v>
      </c>
      <c r="F409" s="62" t="s">
        <v>57</v>
      </c>
      <c r="G409" s="62" t="s">
        <v>57</v>
      </c>
      <c r="H409" s="63" t="s">
        <v>57</v>
      </c>
      <c r="I409" s="127" t="str">
        <f t="shared" si="22"/>
        <v/>
      </c>
      <c r="J409" s="133" t="str">
        <f t="shared" si="23"/>
        <v/>
      </c>
      <c r="L409" s="4" t="str">
        <f t="shared" si="21"/>
        <v/>
      </c>
    </row>
    <row r="410" spans="1:12">
      <c r="A410" s="71" t="s">
        <v>112</v>
      </c>
      <c r="B410" s="60">
        <v>2014</v>
      </c>
      <c r="C410" s="44" t="s">
        <v>62</v>
      </c>
      <c r="D410" s="62" t="s">
        <v>57</v>
      </c>
      <c r="E410" s="62" t="s">
        <v>57</v>
      </c>
      <c r="F410" s="62" t="s">
        <v>57</v>
      </c>
      <c r="G410" s="62" t="s">
        <v>57</v>
      </c>
      <c r="H410" s="63" t="s">
        <v>57</v>
      </c>
      <c r="I410" s="127" t="str">
        <f t="shared" si="22"/>
        <v/>
      </c>
      <c r="J410" s="133" t="str">
        <f t="shared" si="23"/>
        <v/>
      </c>
      <c r="L410" s="4" t="str">
        <f t="shared" si="21"/>
        <v/>
      </c>
    </row>
    <row r="411" spans="1:12">
      <c r="A411" s="69" t="s">
        <v>55</v>
      </c>
      <c r="B411" s="60">
        <v>2013</v>
      </c>
      <c r="C411" s="61" t="s">
        <v>53</v>
      </c>
      <c r="D411" s="62" t="s">
        <v>57</v>
      </c>
      <c r="E411" s="62" t="s">
        <v>57</v>
      </c>
      <c r="F411" s="62" t="s">
        <v>57</v>
      </c>
      <c r="G411" s="62" t="s">
        <v>57</v>
      </c>
      <c r="H411" s="63" t="s">
        <v>57</v>
      </c>
      <c r="I411" s="127" t="str">
        <f t="shared" si="22"/>
        <v/>
      </c>
      <c r="J411" s="133" t="str">
        <f t="shared" si="23"/>
        <v/>
      </c>
      <c r="L411" s="4" t="str">
        <f t="shared" si="21"/>
        <v/>
      </c>
    </row>
    <row r="412" spans="1:12">
      <c r="A412" s="69" t="s">
        <v>55</v>
      </c>
      <c r="B412" s="60">
        <v>2014</v>
      </c>
      <c r="C412" s="70"/>
      <c r="D412" s="62" t="s">
        <v>57</v>
      </c>
      <c r="E412" s="62" t="s">
        <v>57</v>
      </c>
      <c r="F412" s="62" t="s">
        <v>57</v>
      </c>
      <c r="G412" s="62" t="s">
        <v>57</v>
      </c>
      <c r="H412" s="63" t="s">
        <v>57</v>
      </c>
      <c r="I412" s="127" t="str">
        <f t="shared" si="22"/>
        <v/>
      </c>
      <c r="J412" s="133" t="str">
        <f t="shared" si="23"/>
        <v/>
      </c>
      <c r="L412" s="4" t="str">
        <f t="shared" si="21"/>
        <v/>
      </c>
    </row>
    <row r="413" spans="1:12">
      <c r="A413" s="59" t="s">
        <v>113</v>
      </c>
      <c r="B413" s="60">
        <v>2013</v>
      </c>
      <c r="C413" s="61" t="s">
        <v>60</v>
      </c>
      <c r="D413" s="62">
        <v>0</v>
      </c>
      <c r="E413" s="62" t="s">
        <v>57</v>
      </c>
      <c r="F413" s="62" t="s">
        <v>57</v>
      </c>
      <c r="G413" s="62">
        <v>0</v>
      </c>
      <c r="H413" s="63" t="s">
        <v>57</v>
      </c>
      <c r="I413" s="127" t="str">
        <f t="shared" si="22"/>
        <v/>
      </c>
      <c r="J413" s="133" t="str">
        <f t="shared" si="23"/>
        <v/>
      </c>
      <c r="L413" s="4" t="str">
        <f t="shared" si="21"/>
        <v/>
      </c>
    </row>
    <row r="414" spans="1:12">
      <c r="A414" s="64" t="s">
        <v>114</v>
      </c>
      <c r="B414" s="60">
        <v>2014</v>
      </c>
      <c r="C414" s="44" t="s">
        <v>62</v>
      </c>
      <c r="D414" s="62">
        <v>0</v>
      </c>
      <c r="E414" s="62" t="s">
        <v>57</v>
      </c>
      <c r="F414" s="62" t="s">
        <v>57</v>
      </c>
      <c r="G414" s="62">
        <v>0</v>
      </c>
      <c r="H414" s="63" t="s">
        <v>57</v>
      </c>
      <c r="I414" s="127" t="str">
        <f t="shared" si="22"/>
        <v/>
      </c>
      <c r="J414" s="133" t="str">
        <f t="shared" si="23"/>
        <v/>
      </c>
      <c r="L414" s="4" t="str">
        <f t="shared" si="21"/>
        <v/>
      </c>
    </row>
    <row r="415" spans="1:12">
      <c r="A415" s="59" t="s">
        <v>55</v>
      </c>
      <c r="B415" s="60">
        <v>2013</v>
      </c>
      <c r="C415" s="61" t="s">
        <v>53</v>
      </c>
      <c r="D415" s="62">
        <v>21</v>
      </c>
      <c r="E415" s="62" t="s">
        <v>57</v>
      </c>
      <c r="F415" s="62" t="s">
        <v>57</v>
      </c>
      <c r="G415" s="62">
        <v>21</v>
      </c>
      <c r="H415" s="63" t="s">
        <v>57</v>
      </c>
      <c r="I415" s="127" t="str">
        <f t="shared" si="22"/>
        <v/>
      </c>
      <c r="J415" s="133" t="str">
        <f t="shared" si="23"/>
        <v/>
      </c>
      <c r="L415" s="4" t="str">
        <f t="shared" si="21"/>
        <v/>
      </c>
    </row>
    <row r="416" spans="1:12">
      <c r="A416" s="59" t="s">
        <v>55</v>
      </c>
      <c r="B416" s="60">
        <v>2014</v>
      </c>
      <c r="C416" s="65"/>
      <c r="D416" s="62">
        <v>19</v>
      </c>
      <c r="E416" s="62" t="s">
        <v>57</v>
      </c>
      <c r="F416" s="62" t="s">
        <v>57</v>
      </c>
      <c r="G416" s="62">
        <v>19</v>
      </c>
      <c r="H416" s="63" t="s">
        <v>57</v>
      </c>
      <c r="I416" s="127">
        <f t="shared" si="22"/>
        <v>19</v>
      </c>
      <c r="J416" s="133">
        <f t="shared" si="23"/>
        <v>19</v>
      </c>
      <c r="K416" s="4" t="s">
        <v>16</v>
      </c>
      <c r="L416" s="4" t="str">
        <f t="shared" si="21"/>
        <v>Natural Gas and Petroleum Systems</v>
      </c>
    </row>
    <row r="417" spans="1:12">
      <c r="A417" s="59" t="s">
        <v>115</v>
      </c>
      <c r="B417" s="60">
        <v>2013</v>
      </c>
      <c r="C417" s="61" t="s">
        <v>60</v>
      </c>
      <c r="D417" s="62" t="s">
        <v>57</v>
      </c>
      <c r="E417" s="62" t="s">
        <v>57</v>
      </c>
      <c r="F417" s="62" t="s">
        <v>57</v>
      </c>
      <c r="G417" s="62" t="s">
        <v>57</v>
      </c>
      <c r="H417" s="63" t="s">
        <v>57</v>
      </c>
      <c r="I417" s="127" t="str">
        <f t="shared" si="22"/>
        <v/>
      </c>
      <c r="J417" s="133" t="str">
        <f t="shared" si="23"/>
        <v/>
      </c>
      <c r="L417" s="4" t="str">
        <f t="shared" si="21"/>
        <v/>
      </c>
    </row>
    <row r="418" spans="1:12">
      <c r="A418" s="64" t="s">
        <v>116</v>
      </c>
      <c r="B418" s="60">
        <v>2014</v>
      </c>
      <c r="C418" s="44" t="s">
        <v>62</v>
      </c>
      <c r="D418" s="62" t="s">
        <v>57</v>
      </c>
      <c r="E418" s="62" t="s">
        <v>57</v>
      </c>
      <c r="F418" s="62" t="s">
        <v>57</v>
      </c>
      <c r="G418" s="62" t="s">
        <v>57</v>
      </c>
      <c r="H418" s="63" t="s">
        <v>57</v>
      </c>
      <c r="I418" s="127" t="str">
        <f t="shared" si="22"/>
        <v/>
      </c>
      <c r="J418" s="133" t="str">
        <f t="shared" si="23"/>
        <v/>
      </c>
      <c r="L418" s="4" t="str">
        <f t="shared" si="21"/>
        <v/>
      </c>
    </row>
    <row r="419" spans="1:12">
      <c r="A419" s="59"/>
      <c r="B419" s="60">
        <v>2013</v>
      </c>
      <c r="C419" s="61" t="s">
        <v>53</v>
      </c>
      <c r="D419" s="62" t="s">
        <v>57</v>
      </c>
      <c r="E419" s="62" t="s">
        <v>57</v>
      </c>
      <c r="F419" s="62" t="s">
        <v>57</v>
      </c>
      <c r="G419" s="62" t="s">
        <v>57</v>
      </c>
      <c r="H419" s="63" t="s">
        <v>57</v>
      </c>
      <c r="I419" s="127" t="str">
        <f t="shared" si="22"/>
        <v/>
      </c>
      <c r="J419" s="133" t="str">
        <f t="shared" si="23"/>
        <v/>
      </c>
      <c r="L419" s="4" t="str">
        <f t="shared" si="21"/>
        <v/>
      </c>
    </row>
    <row r="420" spans="1:12">
      <c r="A420" s="59"/>
      <c r="B420" s="60">
        <v>2014</v>
      </c>
      <c r="C420" s="65"/>
      <c r="D420" s="62" t="s">
        <v>57</v>
      </c>
      <c r="E420" s="62" t="s">
        <v>57</v>
      </c>
      <c r="F420" s="62" t="s">
        <v>57</v>
      </c>
      <c r="G420" s="62" t="s">
        <v>57</v>
      </c>
      <c r="H420" s="63" t="s">
        <v>57</v>
      </c>
      <c r="I420" s="127" t="str">
        <f t="shared" si="22"/>
        <v/>
      </c>
      <c r="J420" s="133" t="str">
        <f t="shared" si="23"/>
        <v/>
      </c>
      <c r="L420" s="4" t="str">
        <f t="shared" si="21"/>
        <v/>
      </c>
    </row>
    <row r="421" spans="1:12">
      <c r="A421" s="54" t="s">
        <v>49</v>
      </c>
      <c r="B421" s="73" t="s">
        <v>117</v>
      </c>
      <c r="C421" s="56" t="s">
        <v>50</v>
      </c>
      <c r="D421" s="74" t="s">
        <v>51</v>
      </c>
      <c r="E421" s="74" t="s">
        <v>51</v>
      </c>
      <c r="F421" s="74" t="s">
        <v>51</v>
      </c>
      <c r="G421" s="75"/>
      <c r="H421" s="76" t="s">
        <v>51</v>
      </c>
      <c r="I421" s="127" t="str">
        <f t="shared" si="22"/>
        <v/>
      </c>
      <c r="J421" s="133" t="str">
        <f t="shared" si="23"/>
        <v/>
      </c>
      <c r="L421" s="4" t="str">
        <f t="shared" si="21"/>
        <v/>
      </c>
    </row>
    <row r="422" spans="1:12">
      <c r="A422" s="59" t="s">
        <v>118</v>
      </c>
      <c r="B422" s="60">
        <v>2013</v>
      </c>
      <c r="C422" s="61" t="s">
        <v>60</v>
      </c>
      <c r="D422" s="62" t="s">
        <v>57</v>
      </c>
      <c r="E422" s="62" t="s">
        <v>57</v>
      </c>
      <c r="F422" s="62" t="s">
        <v>57</v>
      </c>
      <c r="G422" s="62" t="s">
        <v>57</v>
      </c>
      <c r="H422" s="63" t="s">
        <v>57</v>
      </c>
      <c r="I422" s="127" t="str">
        <f t="shared" si="22"/>
        <v/>
      </c>
      <c r="J422" s="133" t="str">
        <f t="shared" si="23"/>
        <v/>
      </c>
      <c r="L422" s="4" t="str">
        <f t="shared" si="21"/>
        <v/>
      </c>
    </row>
    <row r="423" spans="1:12">
      <c r="A423" s="64" t="s">
        <v>119</v>
      </c>
      <c r="B423" s="60">
        <v>2014</v>
      </c>
      <c r="C423" s="44" t="s">
        <v>62</v>
      </c>
      <c r="D423" s="62" t="s">
        <v>57</v>
      </c>
      <c r="E423" s="62" t="s">
        <v>57</v>
      </c>
      <c r="F423" s="62" t="s">
        <v>57</v>
      </c>
      <c r="G423" s="62" t="s">
        <v>57</v>
      </c>
      <c r="H423" s="63" t="s">
        <v>57</v>
      </c>
      <c r="I423" s="127" t="str">
        <f t="shared" si="22"/>
        <v/>
      </c>
      <c r="J423" s="133" t="str">
        <f t="shared" si="23"/>
        <v/>
      </c>
      <c r="L423" s="4" t="str">
        <f t="shared" si="21"/>
        <v/>
      </c>
    </row>
    <row r="424" spans="1:12">
      <c r="A424" s="54"/>
      <c r="B424" s="60">
        <v>2013</v>
      </c>
      <c r="C424" s="61" t="s">
        <v>53</v>
      </c>
      <c r="D424" s="62" t="s">
        <v>57</v>
      </c>
      <c r="E424" s="62" t="s">
        <v>57</v>
      </c>
      <c r="F424" s="62" t="s">
        <v>57</v>
      </c>
      <c r="G424" s="62" t="s">
        <v>57</v>
      </c>
      <c r="H424" s="63" t="s">
        <v>57</v>
      </c>
      <c r="I424" s="127" t="str">
        <f t="shared" si="22"/>
        <v/>
      </c>
      <c r="J424" s="133" t="str">
        <f t="shared" si="23"/>
        <v/>
      </c>
      <c r="L424" s="4" t="str">
        <f t="shared" si="21"/>
        <v/>
      </c>
    </row>
    <row r="425" spans="1:12">
      <c r="A425" s="54"/>
      <c r="B425" s="60">
        <v>2014</v>
      </c>
      <c r="C425" s="65"/>
      <c r="D425" s="62" t="s">
        <v>57</v>
      </c>
      <c r="E425" s="62" t="s">
        <v>57</v>
      </c>
      <c r="F425" s="62" t="s">
        <v>57</v>
      </c>
      <c r="G425" s="62" t="s">
        <v>57</v>
      </c>
      <c r="H425" s="63" t="s">
        <v>57</v>
      </c>
      <c r="I425" s="127" t="str">
        <f t="shared" si="22"/>
        <v/>
      </c>
      <c r="J425" s="133" t="str">
        <f t="shared" si="23"/>
        <v/>
      </c>
      <c r="L425" s="4" t="str">
        <f t="shared" si="21"/>
        <v/>
      </c>
    </row>
    <row r="426" spans="1:12">
      <c r="A426" s="54"/>
      <c r="B426" s="55"/>
      <c r="C426" s="77"/>
      <c r="D426" s="78"/>
      <c r="E426" s="78"/>
      <c r="F426" s="78"/>
      <c r="G426" s="78"/>
      <c r="H426" s="79"/>
      <c r="I426" s="127" t="str">
        <f t="shared" si="22"/>
        <v/>
      </c>
      <c r="J426" s="133" t="str">
        <f t="shared" si="23"/>
        <v/>
      </c>
      <c r="L426" s="4" t="str">
        <f t="shared" si="21"/>
        <v/>
      </c>
    </row>
    <row r="427" spans="1:12">
      <c r="A427" s="59" t="s">
        <v>120</v>
      </c>
      <c r="B427" s="60">
        <v>2013</v>
      </c>
      <c r="C427" s="61" t="s">
        <v>60</v>
      </c>
      <c r="D427" s="62" t="s">
        <v>57</v>
      </c>
      <c r="E427" s="62" t="s">
        <v>57</v>
      </c>
      <c r="F427" s="62" t="s">
        <v>57</v>
      </c>
      <c r="G427" s="62" t="s">
        <v>57</v>
      </c>
      <c r="H427" s="63" t="s">
        <v>57</v>
      </c>
      <c r="I427" s="127" t="str">
        <f t="shared" si="22"/>
        <v/>
      </c>
      <c r="J427" s="133" t="str">
        <f t="shared" si="23"/>
        <v/>
      </c>
      <c r="L427" s="4" t="str">
        <f t="shared" si="21"/>
        <v/>
      </c>
    </row>
    <row r="428" spans="1:12">
      <c r="A428" s="64" t="s">
        <v>121</v>
      </c>
      <c r="B428" s="60">
        <v>2014</v>
      </c>
      <c r="C428" s="44" t="s">
        <v>62</v>
      </c>
      <c r="D428" s="62" t="s">
        <v>57</v>
      </c>
      <c r="E428" s="62" t="s">
        <v>57</v>
      </c>
      <c r="F428" s="62" t="s">
        <v>57</v>
      </c>
      <c r="G428" s="62" t="s">
        <v>57</v>
      </c>
      <c r="H428" s="63" t="s">
        <v>57</v>
      </c>
      <c r="I428" s="127" t="str">
        <f t="shared" si="22"/>
        <v/>
      </c>
      <c r="J428" s="133" t="str">
        <f t="shared" si="23"/>
        <v/>
      </c>
      <c r="L428" s="4" t="str">
        <f t="shared" si="21"/>
        <v/>
      </c>
    </row>
    <row r="429" spans="1:12">
      <c r="A429" s="59"/>
      <c r="B429" s="60">
        <v>2013</v>
      </c>
      <c r="C429" s="61" t="s">
        <v>53</v>
      </c>
      <c r="D429" s="62" t="s">
        <v>57</v>
      </c>
      <c r="E429" s="62" t="s">
        <v>57</v>
      </c>
      <c r="F429" s="62" t="s">
        <v>57</v>
      </c>
      <c r="G429" s="62" t="s">
        <v>57</v>
      </c>
      <c r="H429" s="63" t="s">
        <v>57</v>
      </c>
      <c r="I429" s="127" t="str">
        <f t="shared" si="22"/>
        <v/>
      </c>
      <c r="J429" s="133" t="str">
        <f t="shared" si="23"/>
        <v/>
      </c>
      <c r="L429" s="4" t="str">
        <f t="shared" si="21"/>
        <v/>
      </c>
    </row>
    <row r="430" spans="1:12">
      <c r="A430" s="59"/>
      <c r="B430" s="60">
        <v>2014</v>
      </c>
      <c r="C430" s="65"/>
      <c r="D430" s="62" t="s">
        <v>57</v>
      </c>
      <c r="E430" s="62" t="s">
        <v>57</v>
      </c>
      <c r="F430" s="62" t="s">
        <v>57</v>
      </c>
      <c r="G430" s="62" t="s">
        <v>57</v>
      </c>
      <c r="H430" s="63" t="s">
        <v>57</v>
      </c>
      <c r="I430" s="127" t="str">
        <f t="shared" si="22"/>
        <v/>
      </c>
      <c r="J430" s="133" t="str">
        <f t="shared" si="23"/>
        <v/>
      </c>
      <c r="L430" s="4" t="str">
        <f t="shared" si="21"/>
        <v/>
      </c>
    </row>
    <row r="431" spans="1:12">
      <c r="A431" s="59"/>
      <c r="B431" s="60"/>
      <c r="C431" s="65"/>
      <c r="D431" s="80"/>
      <c r="E431" s="80"/>
      <c r="F431" s="80"/>
      <c r="G431" s="80"/>
      <c r="H431" s="81"/>
      <c r="I431" s="127" t="str">
        <f t="shared" si="22"/>
        <v/>
      </c>
      <c r="J431" s="133" t="str">
        <f t="shared" si="23"/>
        <v/>
      </c>
      <c r="L431" s="4" t="str">
        <f t="shared" si="21"/>
        <v/>
      </c>
    </row>
    <row r="432" spans="1:12">
      <c r="A432" s="59" t="s">
        <v>122</v>
      </c>
      <c r="B432" s="60">
        <v>2013</v>
      </c>
      <c r="C432" s="61" t="s">
        <v>60</v>
      </c>
      <c r="D432" s="62" t="s">
        <v>57</v>
      </c>
      <c r="E432" s="62" t="s">
        <v>57</v>
      </c>
      <c r="F432" s="62" t="s">
        <v>57</v>
      </c>
      <c r="G432" s="62" t="s">
        <v>57</v>
      </c>
      <c r="H432" s="63" t="s">
        <v>57</v>
      </c>
      <c r="I432" s="127" t="str">
        <f t="shared" si="22"/>
        <v/>
      </c>
      <c r="J432" s="133" t="str">
        <f t="shared" si="23"/>
        <v/>
      </c>
      <c r="L432" s="4" t="str">
        <f t="shared" si="21"/>
        <v/>
      </c>
    </row>
    <row r="433" spans="1:12">
      <c r="A433" s="59" t="s">
        <v>123</v>
      </c>
      <c r="B433" s="60">
        <v>2014</v>
      </c>
      <c r="C433" s="44" t="s">
        <v>62</v>
      </c>
      <c r="D433" s="62" t="s">
        <v>57</v>
      </c>
      <c r="E433" s="62" t="s">
        <v>57</v>
      </c>
      <c r="F433" s="62" t="s">
        <v>57</v>
      </c>
      <c r="G433" s="62" t="s">
        <v>57</v>
      </c>
      <c r="H433" s="63" t="s">
        <v>57</v>
      </c>
      <c r="I433" s="127" t="str">
        <f t="shared" si="22"/>
        <v/>
      </c>
      <c r="J433" s="133" t="str">
        <f t="shared" si="23"/>
        <v/>
      </c>
      <c r="L433" s="4" t="str">
        <f t="shared" si="21"/>
        <v/>
      </c>
    </row>
    <row r="434" spans="1:12">
      <c r="A434" s="59" t="s">
        <v>55</v>
      </c>
      <c r="B434" s="60">
        <v>2013</v>
      </c>
      <c r="C434" s="61" t="s">
        <v>53</v>
      </c>
      <c r="D434" s="62" t="s">
        <v>57</v>
      </c>
      <c r="E434" s="62" t="s">
        <v>57</v>
      </c>
      <c r="F434" s="62" t="s">
        <v>57</v>
      </c>
      <c r="G434" s="62" t="s">
        <v>57</v>
      </c>
      <c r="H434" s="63" t="s">
        <v>57</v>
      </c>
      <c r="I434" s="127" t="str">
        <f t="shared" si="22"/>
        <v/>
      </c>
      <c r="J434" s="133" t="str">
        <f t="shared" si="23"/>
        <v/>
      </c>
      <c r="L434" s="4" t="str">
        <f t="shared" si="21"/>
        <v/>
      </c>
    </row>
    <row r="435" spans="1:12">
      <c r="A435" s="59" t="s">
        <v>55</v>
      </c>
      <c r="B435" s="60">
        <v>2014</v>
      </c>
      <c r="C435" s="65"/>
      <c r="D435" s="62" t="s">
        <v>57</v>
      </c>
      <c r="E435" s="62" t="s">
        <v>57</v>
      </c>
      <c r="F435" s="62" t="s">
        <v>57</v>
      </c>
      <c r="G435" s="62" t="s">
        <v>57</v>
      </c>
      <c r="H435" s="63" t="s">
        <v>57</v>
      </c>
      <c r="I435" s="127" t="str">
        <f t="shared" si="22"/>
        <v/>
      </c>
      <c r="J435" s="133" t="str">
        <f t="shared" si="23"/>
        <v/>
      </c>
      <c r="L435" s="4" t="str">
        <f t="shared" si="21"/>
        <v/>
      </c>
    </row>
    <row r="436" spans="1:12">
      <c r="A436" s="59" t="s">
        <v>124</v>
      </c>
      <c r="B436" s="60">
        <v>2013</v>
      </c>
      <c r="C436" s="61" t="s">
        <v>53</v>
      </c>
      <c r="D436" s="62">
        <v>3</v>
      </c>
      <c r="E436" s="62" t="s">
        <v>57</v>
      </c>
      <c r="F436" s="62" t="s">
        <v>57</v>
      </c>
      <c r="G436" s="62">
        <v>3</v>
      </c>
      <c r="H436" s="63">
        <v>3</v>
      </c>
      <c r="I436" s="127" t="str">
        <f t="shared" si="22"/>
        <v/>
      </c>
      <c r="J436" s="133" t="str">
        <f t="shared" si="23"/>
        <v/>
      </c>
      <c r="L436" s="4" t="str">
        <f t="shared" si="21"/>
        <v/>
      </c>
    </row>
    <row r="437" spans="1:12">
      <c r="A437" s="59" t="s">
        <v>125</v>
      </c>
      <c r="B437" s="60">
        <v>2014</v>
      </c>
      <c r="C437" s="70"/>
      <c r="D437" s="62">
        <v>-12</v>
      </c>
      <c r="E437" s="62">
        <v>15</v>
      </c>
      <c r="F437" s="62" t="s">
        <v>57</v>
      </c>
      <c r="G437" s="62">
        <v>3</v>
      </c>
      <c r="H437" s="63">
        <v>3</v>
      </c>
      <c r="I437" s="127" t="str">
        <f t="shared" si="22"/>
        <v/>
      </c>
      <c r="J437" s="133" t="str">
        <f t="shared" si="23"/>
        <v/>
      </c>
      <c r="L437" s="4" t="str">
        <f t="shared" si="21"/>
        <v/>
      </c>
    </row>
    <row r="438" spans="1:12">
      <c r="A438" s="59"/>
      <c r="B438" s="60"/>
      <c r="C438" s="70"/>
      <c r="D438" s="62"/>
      <c r="E438" s="62"/>
      <c r="F438" s="62"/>
      <c r="G438" s="62"/>
      <c r="H438" s="63"/>
      <c r="I438" s="127" t="str">
        <f t="shared" si="22"/>
        <v/>
      </c>
      <c r="J438" s="133" t="str">
        <f t="shared" si="23"/>
        <v/>
      </c>
      <c r="L438" s="4" t="str">
        <f t="shared" si="21"/>
        <v/>
      </c>
    </row>
    <row r="439" spans="1:12">
      <c r="A439" s="59" t="s">
        <v>126</v>
      </c>
      <c r="B439" s="60">
        <v>2013</v>
      </c>
      <c r="C439" s="61" t="s">
        <v>60</v>
      </c>
      <c r="D439" s="62" t="s">
        <v>57</v>
      </c>
      <c r="E439" s="62" t="s">
        <v>57</v>
      </c>
      <c r="F439" s="62" t="s">
        <v>57</v>
      </c>
      <c r="G439" s="62" t="s">
        <v>57</v>
      </c>
      <c r="H439" s="63" t="s">
        <v>57</v>
      </c>
      <c r="I439" s="127" t="str">
        <f t="shared" si="22"/>
        <v/>
      </c>
      <c r="J439" s="133" t="str">
        <f t="shared" si="23"/>
        <v/>
      </c>
      <c r="L439" s="4" t="str">
        <f t="shared" si="21"/>
        <v/>
      </c>
    </row>
    <row r="440" spans="1:12">
      <c r="A440" s="69" t="s">
        <v>127</v>
      </c>
      <c r="B440" s="60">
        <v>2014</v>
      </c>
      <c r="C440" s="44" t="s">
        <v>62</v>
      </c>
      <c r="D440" s="62" t="s">
        <v>57</v>
      </c>
      <c r="E440" s="62" t="s">
        <v>57</v>
      </c>
      <c r="F440" s="62" t="s">
        <v>57</v>
      </c>
      <c r="G440" s="62" t="s">
        <v>57</v>
      </c>
      <c r="H440" s="63" t="s">
        <v>57</v>
      </c>
      <c r="I440" s="127" t="str">
        <f t="shared" si="22"/>
        <v/>
      </c>
      <c r="J440" s="133" t="str">
        <f t="shared" si="23"/>
        <v/>
      </c>
      <c r="L440" s="4" t="str">
        <f t="shared" si="21"/>
        <v/>
      </c>
    </row>
    <row r="441" spans="1:12">
      <c r="A441" s="69" t="s">
        <v>55</v>
      </c>
      <c r="B441" s="60">
        <v>2013</v>
      </c>
      <c r="C441" s="61" t="s">
        <v>53</v>
      </c>
      <c r="D441" s="62" t="s">
        <v>57</v>
      </c>
      <c r="E441" s="62" t="s">
        <v>57</v>
      </c>
      <c r="F441" s="62" t="s">
        <v>57</v>
      </c>
      <c r="G441" s="62" t="s">
        <v>57</v>
      </c>
      <c r="H441" s="63" t="s">
        <v>57</v>
      </c>
      <c r="I441" s="127" t="str">
        <f t="shared" si="22"/>
        <v/>
      </c>
      <c r="J441" s="133" t="str">
        <f t="shared" si="23"/>
        <v/>
      </c>
      <c r="L441" s="4" t="str">
        <f t="shared" si="21"/>
        <v/>
      </c>
    </row>
    <row r="442" spans="1:12">
      <c r="A442" s="69" t="s">
        <v>55</v>
      </c>
      <c r="B442" s="60">
        <v>2014</v>
      </c>
      <c r="C442" s="61"/>
      <c r="D442" s="62" t="s">
        <v>57</v>
      </c>
      <c r="E442" s="62" t="s">
        <v>57</v>
      </c>
      <c r="F442" s="62" t="s">
        <v>57</v>
      </c>
      <c r="G442" s="62" t="s">
        <v>57</v>
      </c>
      <c r="H442" s="63" t="s">
        <v>57</v>
      </c>
      <c r="I442" s="127" t="str">
        <f t="shared" si="22"/>
        <v/>
      </c>
      <c r="J442" s="133" t="str">
        <f t="shared" si="23"/>
        <v/>
      </c>
      <c r="L442" s="4" t="str">
        <f t="shared" si="21"/>
        <v/>
      </c>
    </row>
    <row r="443" spans="1:12">
      <c r="A443" s="59" t="s">
        <v>128</v>
      </c>
      <c r="B443" s="60">
        <v>2013</v>
      </c>
      <c r="C443" s="61" t="s">
        <v>129</v>
      </c>
      <c r="D443" s="62" t="s">
        <v>57</v>
      </c>
      <c r="E443" s="62" t="s">
        <v>57</v>
      </c>
      <c r="F443" s="62" t="s">
        <v>57</v>
      </c>
      <c r="G443" s="62" t="s">
        <v>57</v>
      </c>
      <c r="H443" s="63" t="s">
        <v>57</v>
      </c>
      <c r="I443" s="127" t="str">
        <f t="shared" si="22"/>
        <v/>
      </c>
      <c r="J443" s="133" t="str">
        <f t="shared" si="23"/>
        <v/>
      </c>
      <c r="L443" s="4" t="str">
        <f t="shared" si="21"/>
        <v/>
      </c>
    </row>
    <row r="444" spans="1:12">
      <c r="A444" s="49" t="s">
        <v>130</v>
      </c>
      <c r="B444" s="60">
        <v>2014</v>
      </c>
      <c r="C444" s="61" t="s">
        <v>131</v>
      </c>
      <c r="D444" s="62" t="s">
        <v>57</v>
      </c>
      <c r="E444" s="62" t="s">
        <v>57</v>
      </c>
      <c r="F444" s="62" t="s">
        <v>57</v>
      </c>
      <c r="G444" s="62" t="s">
        <v>57</v>
      </c>
      <c r="H444" s="63" t="s">
        <v>57</v>
      </c>
      <c r="I444" s="127" t="str">
        <f t="shared" si="22"/>
        <v/>
      </c>
      <c r="J444" s="133" t="str">
        <f t="shared" si="23"/>
        <v/>
      </c>
      <c r="L444" s="4" t="str">
        <f t="shared" si="21"/>
        <v/>
      </c>
    </row>
    <row r="445" spans="1:12">
      <c r="A445" s="59" t="s">
        <v>55</v>
      </c>
      <c r="B445" s="60">
        <v>2013</v>
      </c>
      <c r="C445" s="61" t="s">
        <v>53</v>
      </c>
      <c r="D445" s="62" t="s">
        <v>57</v>
      </c>
      <c r="E445" s="62" t="s">
        <v>57</v>
      </c>
      <c r="F445" s="62" t="s">
        <v>57</v>
      </c>
      <c r="G445" s="62" t="s">
        <v>57</v>
      </c>
      <c r="H445" s="63" t="s">
        <v>57</v>
      </c>
      <c r="I445" s="127" t="str">
        <f t="shared" si="22"/>
        <v/>
      </c>
      <c r="J445" s="133" t="str">
        <f t="shared" si="23"/>
        <v/>
      </c>
      <c r="L445" s="4" t="str">
        <f t="shared" si="21"/>
        <v/>
      </c>
    </row>
    <row r="446" spans="1:12">
      <c r="A446" s="59" t="s">
        <v>55</v>
      </c>
      <c r="B446" s="60">
        <v>2014</v>
      </c>
      <c r="C446" s="65"/>
      <c r="D446" s="62" t="s">
        <v>57</v>
      </c>
      <c r="E446" s="62" t="s">
        <v>57</v>
      </c>
      <c r="F446" s="62" t="s">
        <v>57</v>
      </c>
      <c r="G446" s="62" t="s">
        <v>57</v>
      </c>
      <c r="H446" s="63" t="s">
        <v>57</v>
      </c>
      <c r="I446" s="127" t="str">
        <f t="shared" si="22"/>
        <v/>
      </c>
      <c r="J446" s="133" t="str">
        <f t="shared" si="23"/>
        <v/>
      </c>
      <c r="L446" s="4" t="str">
        <f t="shared" si="21"/>
        <v/>
      </c>
    </row>
    <row r="447" spans="1:12">
      <c r="A447" s="59" t="s">
        <v>132</v>
      </c>
      <c r="B447" s="60">
        <v>2013</v>
      </c>
      <c r="C447" s="61" t="s">
        <v>129</v>
      </c>
      <c r="D447" s="62" t="s">
        <v>57</v>
      </c>
      <c r="E447" s="62" t="s">
        <v>57</v>
      </c>
      <c r="F447" s="62" t="s">
        <v>57</v>
      </c>
      <c r="G447" s="62" t="s">
        <v>57</v>
      </c>
      <c r="H447" s="63" t="s">
        <v>57</v>
      </c>
      <c r="I447" s="127" t="str">
        <f t="shared" si="22"/>
        <v/>
      </c>
      <c r="J447" s="133" t="str">
        <f t="shared" si="23"/>
        <v/>
      </c>
      <c r="L447" s="4" t="str">
        <f t="shared" si="21"/>
        <v/>
      </c>
    </row>
    <row r="448" spans="1:12">
      <c r="A448" s="69" t="s">
        <v>133</v>
      </c>
      <c r="B448" s="60">
        <v>2014</v>
      </c>
      <c r="C448" s="61" t="s">
        <v>131</v>
      </c>
      <c r="D448" s="62" t="s">
        <v>57</v>
      </c>
      <c r="E448" s="62" t="s">
        <v>57</v>
      </c>
      <c r="F448" s="62" t="s">
        <v>57</v>
      </c>
      <c r="G448" s="62" t="s">
        <v>57</v>
      </c>
      <c r="H448" s="63" t="s">
        <v>57</v>
      </c>
      <c r="I448" s="127" t="str">
        <f t="shared" si="22"/>
        <v/>
      </c>
      <c r="J448" s="133" t="str">
        <f t="shared" si="23"/>
        <v/>
      </c>
      <c r="L448" s="4" t="str">
        <f t="shared" si="21"/>
        <v/>
      </c>
    </row>
    <row r="449" spans="1:12">
      <c r="A449" s="69" t="s">
        <v>55</v>
      </c>
      <c r="B449" s="60">
        <v>2013</v>
      </c>
      <c r="C449" s="61" t="s">
        <v>53</v>
      </c>
      <c r="D449" s="62" t="s">
        <v>57</v>
      </c>
      <c r="E449" s="62" t="s">
        <v>57</v>
      </c>
      <c r="F449" s="62" t="s">
        <v>57</v>
      </c>
      <c r="G449" s="62" t="s">
        <v>57</v>
      </c>
      <c r="H449" s="63" t="s">
        <v>57</v>
      </c>
      <c r="I449" s="127" t="str">
        <f t="shared" si="22"/>
        <v/>
      </c>
      <c r="J449" s="133" t="str">
        <f t="shared" si="23"/>
        <v/>
      </c>
      <c r="L449" s="4" t="str">
        <f t="shared" si="21"/>
        <v/>
      </c>
    </row>
    <row r="450" spans="1:12" ht="14.45" customHeight="1">
      <c r="A450" s="69" t="s">
        <v>55</v>
      </c>
      <c r="B450" s="60">
        <v>2014</v>
      </c>
      <c r="C450" s="70"/>
      <c r="D450" s="62" t="s">
        <v>57</v>
      </c>
      <c r="E450" s="62" t="s">
        <v>57</v>
      </c>
      <c r="F450" s="62" t="s">
        <v>57</v>
      </c>
      <c r="G450" s="62" t="s">
        <v>57</v>
      </c>
      <c r="H450" s="63" t="s">
        <v>57</v>
      </c>
      <c r="I450" s="127" t="str">
        <f t="shared" si="22"/>
        <v/>
      </c>
      <c r="J450" s="133" t="str">
        <f t="shared" si="23"/>
        <v/>
      </c>
      <c r="L450" s="4" t="str">
        <f t="shared" si="21"/>
        <v/>
      </c>
    </row>
    <row r="451" spans="1:12">
      <c r="A451" s="59" t="s">
        <v>134</v>
      </c>
      <c r="B451" s="60">
        <v>2013</v>
      </c>
      <c r="C451" s="61" t="s">
        <v>135</v>
      </c>
      <c r="D451" s="62">
        <v>56</v>
      </c>
      <c r="E451" s="62">
        <v>14</v>
      </c>
      <c r="F451" s="62" t="s">
        <v>57</v>
      </c>
      <c r="G451" s="62">
        <v>70</v>
      </c>
      <c r="H451" s="63" t="s">
        <v>57</v>
      </c>
      <c r="I451" s="127" t="str">
        <f t="shared" si="22"/>
        <v/>
      </c>
      <c r="J451" s="133" t="str">
        <f t="shared" si="23"/>
        <v/>
      </c>
      <c r="L451" s="4" t="str">
        <f t="shared" si="21"/>
        <v/>
      </c>
    </row>
    <row r="452" spans="1:12">
      <c r="A452" s="59" t="s">
        <v>136</v>
      </c>
      <c r="B452" s="60">
        <v>2014</v>
      </c>
      <c r="C452" s="61"/>
      <c r="D452" s="62">
        <v>67</v>
      </c>
      <c r="E452" s="62">
        <v>7</v>
      </c>
      <c r="F452" s="62" t="s">
        <v>57</v>
      </c>
      <c r="G452" s="62">
        <v>74</v>
      </c>
      <c r="H452" s="63" t="s">
        <v>57</v>
      </c>
      <c r="I452" s="127" t="str">
        <f t="shared" si="22"/>
        <v/>
      </c>
      <c r="J452" s="133" t="str">
        <f t="shared" si="23"/>
        <v/>
      </c>
      <c r="L452" s="4" t="str">
        <f t="shared" si="21"/>
        <v/>
      </c>
    </row>
    <row r="453" spans="1:12">
      <c r="A453" s="59" t="s">
        <v>55</v>
      </c>
      <c r="B453" s="60">
        <v>2013</v>
      </c>
      <c r="C453" s="61" t="s">
        <v>53</v>
      </c>
      <c r="D453" s="62">
        <v>203</v>
      </c>
      <c r="E453" s="62">
        <v>49</v>
      </c>
      <c r="F453" s="62" t="s">
        <v>57</v>
      </c>
      <c r="G453" s="62">
        <v>252</v>
      </c>
      <c r="H453" s="63" t="s">
        <v>57</v>
      </c>
      <c r="I453" s="127" t="str">
        <f t="shared" si="22"/>
        <v/>
      </c>
      <c r="J453" s="133" t="str">
        <f t="shared" si="23"/>
        <v/>
      </c>
      <c r="L453" s="4" t="str">
        <f t="shared" si="21"/>
        <v/>
      </c>
    </row>
    <row r="454" spans="1:12">
      <c r="A454" s="59" t="s">
        <v>55</v>
      </c>
      <c r="B454" s="60">
        <v>2014</v>
      </c>
      <c r="C454" s="65"/>
      <c r="D454" s="62">
        <v>243</v>
      </c>
      <c r="E454" s="62">
        <v>25</v>
      </c>
      <c r="F454" s="62" t="s">
        <v>57</v>
      </c>
      <c r="G454" s="62">
        <v>268</v>
      </c>
      <c r="H454" s="63" t="s">
        <v>57</v>
      </c>
      <c r="I454" s="127">
        <f t="shared" si="22"/>
        <v>268</v>
      </c>
      <c r="J454" s="133">
        <f t="shared" si="23"/>
        <v>268</v>
      </c>
      <c r="K454" s="4" t="s">
        <v>14</v>
      </c>
      <c r="L454" s="4" t="str">
        <f t="shared" si="21"/>
        <v>Natural Gas and Petroleum Systems</v>
      </c>
    </row>
    <row r="455" spans="1:12" ht="14.45" customHeight="1">
      <c r="A455" s="59" t="s">
        <v>137</v>
      </c>
      <c r="B455" s="60">
        <v>2013</v>
      </c>
      <c r="C455" s="61" t="s">
        <v>53</v>
      </c>
      <c r="D455" s="62">
        <v>-14</v>
      </c>
      <c r="E455" s="62">
        <v>28</v>
      </c>
      <c r="F455" s="62" t="s">
        <v>57</v>
      </c>
      <c r="G455" s="62">
        <v>14</v>
      </c>
      <c r="H455" s="63" t="s">
        <v>57</v>
      </c>
      <c r="I455" s="127" t="str">
        <f t="shared" si="22"/>
        <v/>
      </c>
      <c r="J455" s="133" t="str">
        <f t="shared" si="23"/>
        <v/>
      </c>
      <c r="L455" s="4" t="str">
        <f t="shared" si="21"/>
        <v/>
      </c>
    </row>
    <row r="456" spans="1:12">
      <c r="A456" s="47" t="s">
        <v>138</v>
      </c>
      <c r="B456" s="60">
        <v>2014</v>
      </c>
      <c r="C456" s="65"/>
      <c r="D456" s="62">
        <v>-6</v>
      </c>
      <c r="E456" s="62">
        <v>16</v>
      </c>
      <c r="F456" s="62" t="s">
        <v>57</v>
      </c>
      <c r="G456" s="62">
        <v>10</v>
      </c>
      <c r="H456" s="63" t="s">
        <v>57</v>
      </c>
      <c r="I456" s="127">
        <f t="shared" si="22"/>
        <v>10</v>
      </c>
      <c r="J456" s="133">
        <f t="shared" si="23"/>
        <v>10</v>
      </c>
      <c r="K456" s="4" t="s">
        <v>19</v>
      </c>
      <c r="L456" s="4" t="str">
        <f t="shared" si="21"/>
        <v>Natural Gas and Petroleum Systems</v>
      </c>
    </row>
    <row r="457" spans="1:12">
      <c r="A457" s="59" t="s">
        <v>139</v>
      </c>
      <c r="B457" s="60">
        <v>2013</v>
      </c>
      <c r="C457" s="61" t="s">
        <v>53</v>
      </c>
      <c r="D457" s="62" t="s">
        <v>140</v>
      </c>
      <c r="E457" s="62" t="s">
        <v>57</v>
      </c>
      <c r="F457" s="62" t="s">
        <v>140</v>
      </c>
      <c r="G457" s="62" t="s">
        <v>140</v>
      </c>
      <c r="H457" s="63" t="s">
        <v>57</v>
      </c>
      <c r="I457" s="127" t="str">
        <f t="shared" si="22"/>
        <v/>
      </c>
      <c r="J457" s="133" t="str">
        <f t="shared" si="23"/>
        <v/>
      </c>
      <c r="L457" s="4" t="str">
        <f t="shared" si="21"/>
        <v/>
      </c>
    </row>
    <row r="458" spans="1:12">
      <c r="A458" s="64" t="s">
        <v>141</v>
      </c>
      <c r="B458" s="60">
        <v>2014</v>
      </c>
      <c r="C458" s="65"/>
      <c r="D458" s="62" t="s">
        <v>140</v>
      </c>
      <c r="E458" s="62" t="s">
        <v>57</v>
      </c>
      <c r="F458" s="62" t="s">
        <v>140</v>
      </c>
      <c r="G458" s="62" t="s">
        <v>140</v>
      </c>
      <c r="H458" s="63" t="s">
        <v>57</v>
      </c>
      <c r="I458" s="127" t="str">
        <f t="shared" si="22"/>
        <v/>
      </c>
      <c r="J458" s="133" t="str">
        <f t="shared" si="23"/>
        <v/>
      </c>
      <c r="L458" s="4" t="str">
        <f t="shared" si="21"/>
        <v/>
      </c>
    </row>
    <row r="459" spans="1:12">
      <c r="A459" s="59"/>
      <c r="B459" s="60"/>
      <c r="C459" s="65"/>
      <c r="D459" s="62"/>
      <c r="E459" s="62"/>
      <c r="F459" s="62"/>
      <c r="G459" s="62"/>
      <c r="H459" s="63"/>
      <c r="I459" s="127" t="str">
        <f t="shared" si="22"/>
        <v/>
      </c>
      <c r="J459" s="133" t="str">
        <f t="shared" si="23"/>
        <v/>
      </c>
      <c r="L459" s="4" t="str">
        <f t="shared" ref="L459" si="24">IF(K459="","","Natural Gas and Petroleum Systems")</f>
        <v/>
      </c>
    </row>
    <row r="460" spans="1:12" s="4" customFormat="1">
      <c r="I460" s="72"/>
      <c r="J460" s="137"/>
    </row>
    <row r="461" spans="1:12" s="4" customFormat="1">
      <c r="I461" s="72"/>
      <c r="J461" s="137"/>
    </row>
    <row r="462" spans="1:12" s="4" customFormat="1">
      <c r="I462" s="72"/>
      <c r="J462" s="137"/>
    </row>
    <row r="463" spans="1:12" s="4" customFormat="1">
      <c r="I463" s="72"/>
      <c r="J463" s="137"/>
    </row>
    <row r="464" spans="1:12" s="4" customFormat="1">
      <c r="I464" s="72"/>
      <c r="J464" s="137"/>
    </row>
    <row r="465" spans="9:10" s="4" customFormat="1">
      <c r="I465" s="72"/>
      <c r="J465" s="137"/>
    </row>
    <row r="466" spans="9:10" s="4" customFormat="1">
      <c r="I466" s="72"/>
      <c r="J466" s="137"/>
    </row>
    <row r="467" spans="9:10" s="4" customFormat="1">
      <c r="I467" s="72"/>
      <c r="J467" s="137"/>
    </row>
    <row r="468" spans="9:10" s="4" customFormat="1">
      <c r="I468" s="72"/>
      <c r="J468" s="137"/>
    </row>
    <row r="469" spans="9:10" s="4" customFormat="1">
      <c r="I469" s="72"/>
      <c r="J469" s="137"/>
    </row>
    <row r="470" spans="9:10" s="4" customFormat="1">
      <c r="I470" s="72"/>
      <c r="J470" s="137"/>
    </row>
    <row r="471" spans="9:10" s="4" customFormat="1">
      <c r="I471" s="72"/>
      <c r="J471" s="137"/>
    </row>
    <row r="472" spans="9:10" s="4" customFormat="1">
      <c r="I472" s="72"/>
      <c r="J472" s="137"/>
    </row>
    <row r="473" spans="9:10" s="4" customFormat="1">
      <c r="I473" s="72"/>
      <c r="J473" s="137"/>
    </row>
  </sheetData>
  <mergeCells count="48">
    <mergeCell ref="G4:G7"/>
    <mergeCell ref="H4:H7"/>
    <mergeCell ref="A9:A12"/>
    <mergeCell ref="B9:B12"/>
    <mergeCell ref="C9:C12"/>
    <mergeCell ref="D9:D12"/>
    <mergeCell ref="E9:E12"/>
    <mergeCell ref="F9:F12"/>
    <mergeCell ref="G9:G12"/>
    <mergeCell ref="H9:H12"/>
    <mergeCell ref="A4:A7"/>
    <mergeCell ref="B4:B7"/>
    <mergeCell ref="C4:C7"/>
    <mergeCell ref="D4:D7"/>
    <mergeCell ref="E4:E7"/>
    <mergeCell ref="F4:F7"/>
    <mergeCell ref="G162:G165"/>
    <mergeCell ref="H162:H165"/>
    <mergeCell ref="A167:A170"/>
    <mergeCell ref="B167:B170"/>
    <mergeCell ref="C167:C170"/>
    <mergeCell ref="D167:D170"/>
    <mergeCell ref="E167:E170"/>
    <mergeCell ref="F167:F170"/>
    <mergeCell ref="G167:G170"/>
    <mergeCell ref="H167:H170"/>
    <mergeCell ref="A162:A165"/>
    <mergeCell ref="B162:B165"/>
    <mergeCell ref="C162:C165"/>
    <mergeCell ref="D162:D165"/>
    <mergeCell ref="E162:E165"/>
    <mergeCell ref="F162:F165"/>
    <mergeCell ref="G313:G316"/>
    <mergeCell ref="H313:H316"/>
    <mergeCell ref="A318:A321"/>
    <mergeCell ref="B318:B321"/>
    <mergeCell ref="C318:C321"/>
    <mergeCell ref="D318:D321"/>
    <mergeCell ref="E318:E321"/>
    <mergeCell ref="F318:F321"/>
    <mergeCell ref="G318:G321"/>
    <mergeCell ref="H318:H321"/>
    <mergeCell ref="A313:A316"/>
    <mergeCell ref="B313:B316"/>
    <mergeCell ref="C313:C316"/>
    <mergeCell ref="D313:D316"/>
    <mergeCell ref="E313:E316"/>
    <mergeCell ref="F313:F3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9"/>
  <sheetViews>
    <sheetView workbookViewId="0">
      <selection activeCell="I1" sqref="I1:L1048576"/>
    </sheetView>
  </sheetViews>
  <sheetFormatPr defaultRowHeight="15"/>
  <cols>
    <col min="1" max="1" width="26.85546875" style="72" customWidth="1"/>
    <col min="2" max="2" width="4.85546875" style="16" customWidth="1"/>
    <col min="3" max="3" width="7.42578125" style="72" customWidth="1"/>
    <col min="4" max="4" width="9.5703125" style="72" customWidth="1"/>
    <col min="5" max="5" width="9.85546875" style="72" customWidth="1"/>
    <col min="6" max="7" width="9.140625" style="72" customWidth="1"/>
    <col min="8" max="9" width="9.7109375" style="72" customWidth="1"/>
    <col min="10" max="10" width="9.7109375" style="137" customWidth="1"/>
    <col min="11" max="11" width="18.5703125" style="4" bestFit="1" customWidth="1"/>
    <col min="12" max="12" width="18.140625" bestFit="1" customWidth="1"/>
  </cols>
  <sheetData>
    <row r="1" spans="1:12">
      <c r="A1" s="10">
        <v>154</v>
      </c>
      <c r="B1" s="11" t="s">
        <v>31</v>
      </c>
      <c r="C1" s="12"/>
      <c r="D1" s="13"/>
      <c r="E1" s="13"/>
      <c r="F1" s="13"/>
      <c r="G1" s="13"/>
      <c r="H1" s="14"/>
      <c r="I1" s="14"/>
      <c r="J1" s="128"/>
    </row>
    <row r="2" spans="1:12">
      <c r="A2" s="12"/>
      <c r="B2" s="11"/>
      <c r="C2" s="12"/>
      <c r="D2" s="13"/>
      <c r="E2" s="13"/>
      <c r="F2" s="13"/>
      <c r="G2" s="13"/>
      <c r="H2" s="13"/>
      <c r="I2" s="13"/>
      <c r="J2" s="129"/>
    </row>
    <row r="3" spans="1:12">
      <c r="A3" s="15" t="s">
        <v>223</v>
      </c>
      <c r="C3" s="17"/>
      <c r="D3" s="18"/>
      <c r="E3" s="13"/>
      <c r="F3" s="13"/>
      <c r="G3" s="13"/>
      <c r="H3" s="13"/>
      <c r="I3" s="13"/>
      <c r="J3" s="129"/>
    </row>
    <row r="4" spans="1:12">
      <c r="A4" s="21" t="s">
        <v>224</v>
      </c>
      <c r="B4" s="22"/>
      <c r="C4" s="12"/>
      <c r="D4" s="13"/>
      <c r="E4" s="13"/>
      <c r="F4" s="13"/>
      <c r="G4" s="13"/>
      <c r="H4" s="13"/>
      <c r="I4" s="13"/>
      <c r="J4" s="129"/>
    </row>
    <row r="5" spans="1:12">
      <c r="A5" s="170" t="s">
        <v>34</v>
      </c>
      <c r="B5" s="171" t="s">
        <v>35</v>
      </c>
      <c r="C5" s="173" t="s">
        <v>36</v>
      </c>
      <c r="D5" s="155" t="s">
        <v>37</v>
      </c>
      <c r="E5" s="155" t="s">
        <v>38</v>
      </c>
      <c r="F5" s="155" t="s">
        <v>39</v>
      </c>
      <c r="G5" s="155" t="s">
        <v>40</v>
      </c>
      <c r="H5" s="157" t="s">
        <v>41</v>
      </c>
      <c r="I5" s="13"/>
      <c r="J5" s="129"/>
    </row>
    <row r="6" spans="1:12">
      <c r="A6" s="159"/>
      <c r="B6" s="172"/>
      <c r="C6" s="174"/>
      <c r="D6" s="156"/>
      <c r="E6" s="156"/>
      <c r="F6" s="156"/>
      <c r="G6" s="156"/>
      <c r="H6" s="158"/>
      <c r="I6" s="124"/>
      <c r="J6" s="130"/>
    </row>
    <row r="7" spans="1:12">
      <c r="A7" s="159"/>
      <c r="B7" s="172"/>
      <c r="C7" s="174"/>
      <c r="D7" s="156"/>
      <c r="E7" s="156"/>
      <c r="F7" s="156"/>
      <c r="G7" s="156"/>
      <c r="H7" s="158"/>
      <c r="I7" s="125"/>
      <c r="J7" s="131"/>
    </row>
    <row r="8" spans="1:12">
      <c r="A8" s="159"/>
      <c r="B8" s="172"/>
      <c r="C8" s="174"/>
      <c r="D8" s="156"/>
      <c r="E8" s="156"/>
      <c r="F8" s="156"/>
      <c r="G8" s="156"/>
      <c r="H8" s="158"/>
      <c r="I8" s="125"/>
      <c r="J8" s="131"/>
    </row>
    <row r="9" spans="1:12">
      <c r="A9" s="23"/>
      <c r="B9" s="24"/>
      <c r="C9" s="25"/>
      <c r="D9" s="26"/>
      <c r="E9" s="26"/>
      <c r="F9" s="26"/>
      <c r="G9" s="26"/>
      <c r="H9" s="27"/>
    </row>
    <row r="10" spans="1:12" ht="60">
      <c r="A10" s="159" t="s">
        <v>42</v>
      </c>
      <c r="B10" s="160" t="s">
        <v>0</v>
      </c>
      <c r="C10" s="162" t="s">
        <v>43</v>
      </c>
      <c r="D10" s="164" t="s">
        <v>44</v>
      </c>
      <c r="E10" s="164" t="s">
        <v>45</v>
      </c>
      <c r="F10" s="164" t="s">
        <v>46</v>
      </c>
      <c r="G10" s="166" t="s">
        <v>47</v>
      </c>
      <c r="H10" s="168" t="s">
        <v>48</v>
      </c>
      <c r="I10" s="126" t="s">
        <v>231</v>
      </c>
      <c r="J10" s="132" t="s">
        <v>232</v>
      </c>
      <c r="K10" s="87" t="s">
        <v>182</v>
      </c>
      <c r="L10" s="87" t="s">
        <v>230</v>
      </c>
    </row>
    <row r="11" spans="1:12">
      <c r="A11" s="159"/>
      <c r="B11" s="160"/>
      <c r="C11" s="162"/>
      <c r="D11" s="164"/>
      <c r="E11" s="164"/>
      <c r="F11" s="164"/>
      <c r="G11" s="166"/>
      <c r="H11" s="168"/>
    </row>
    <row r="12" spans="1:12">
      <c r="A12" s="159"/>
      <c r="B12" s="160"/>
      <c r="C12" s="162"/>
      <c r="D12" s="164"/>
      <c r="E12" s="164"/>
      <c r="F12" s="164"/>
      <c r="G12" s="166"/>
      <c r="H12" s="168"/>
      <c r="I12" s="126"/>
      <c r="J12" s="133"/>
    </row>
    <row r="13" spans="1:12">
      <c r="A13" s="189"/>
      <c r="B13" s="161"/>
      <c r="C13" s="163"/>
      <c r="D13" s="165"/>
      <c r="E13" s="165"/>
      <c r="F13" s="165"/>
      <c r="G13" s="167"/>
      <c r="H13" s="169"/>
      <c r="I13" s="127"/>
      <c r="J13" s="133"/>
    </row>
    <row r="14" spans="1:12">
      <c r="A14" s="28" t="s">
        <v>49</v>
      </c>
      <c r="B14" s="29"/>
      <c r="C14" s="30" t="s">
        <v>50</v>
      </c>
      <c r="D14" s="31" t="s">
        <v>51</v>
      </c>
      <c r="E14" s="31" t="s">
        <v>51</v>
      </c>
      <c r="F14" s="31" t="s">
        <v>51</v>
      </c>
      <c r="G14" s="31" t="s">
        <v>51</v>
      </c>
      <c r="H14" s="32" t="s">
        <v>51</v>
      </c>
      <c r="I14" s="127" t="str">
        <f t="shared" ref="I14" si="0">IFERROR(IF(K14="","",IF(F14="–",0,F14)+IF(G14="–",0,G14)),"")</f>
        <v/>
      </c>
      <c r="J14" s="133" t="str">
        <f t="shared" ref="J14" si="1">IF(I14="","",IF(G14="–",0,G14)-IF(H14="–",0,))</f>
        <v/>
      </c>
      <c r="L14" t="str">
        <f>IF(K14="","","Chemicals")</f>
        <v/>
      </c>
    </row>
    <row r="15" spans="1:12">
      <c r="A15" s="33" t="s">
        <v>52</v>
      </c>
      <c r="B15" s="34">
        <v>2013</v>
      </c>
      <c r="C15" s="35" t="s">
        <v>53</v>
      </c>
      <c r="D15" s="36">
        <v>189864</v>
      </c>
      <c r="E15" s="36">
        <v>10759</v>
      </c>
      <c r="F15" s="36">
        <v>18979</v>
      </c>
      <c r="G15" s="36">
        <v>181644</v>
      </c>
      <c r="H15" s="37">
        <v>90366</v>
      </c>
      <c r="I15" s="127" t="str">
        <f t="shared" ref="I15:I78" si="2">IFERROR(IF(K15="","",IF(F15="–",0,F15)+IF(G15="–",0,G15)),"")</f>
        <v/>
      </c>
      <c r="J15" s="133" t="str">
        <f t="shared" ref="J15:J78" si="3">IF(I15="","",IF(G15="–",0,G15)-IF(H15="–",0,))</f>
        <v/>
      </c>
      <c r="L15" s="4" t="str">
        <f t="shared" ref="L15:L78" si="4">IF(K15="","","Chemicals")</f>
        <v/>
      </c>
    </row>
    <row r="16" spans="1:12">
      <c r="A16" s="38" t="s">
        <v>54</v>
      </c>
      <c r="B16" s="34">
        <v>2014</v>
      </c>
      <c r="C16" s="39" t="s">
        <v>55</v>
      </c>
      <c r="D16" s="36">
        <v>195522</v>
      </c>
      <c r="E16" s="36">
        <v>10493</v>
      </c>
      <c r="F16" s="36">
        <v>19141</v>
      </c>
      <c r="G16" s="36">
        <v>186873</v>
      </c>
      <c r="H16" s="37">
        <v>94973</v>
      </c>
      <c r="I16" s="127" t="str">
        <f t="shared" si="2"/>
        <v/>
      </c>
      <c r="J16" s="133" t="str">
        <f t="shared" si="3"/>
        <v/>
      </c>
      <c r="L16" s="4" t="str">
        <f t="shared" si="4"/>
        <v/>
      </c>
    </row>
    <row r="17" spans="1:12">
      <c r="A17" s="38"/>
      <c r="B17" s="34"/>
      <c r="C17" s="39"/>
      <c r="D17" s="40"/>
      <c r="E17" s="40"/>
      <c r="F17" s="40"/>
      <c r="G17" s="40"/>
      <c r="H17" s="41"/>
      <c r="I17" s="127" t="str">
        <f t="shared" si="2"/>
        <v/>
      </c>
      <c r="J17" s="133" t="str">
        <f t="shared" si="3"/>
        <v/>
      </c>
      <c r="L17" s="4" t="str">
        <f t="shared" si="4"/>
        <v/>
      </c>
    </row>
    <row r="18" spans="1:12">
      <c r="A18" s="33" t="s">
        <v>56</v>
      </c>
      <c r="B18" s="34">
        <v>2013</v>
      </c>
      <c r="C18" s="35" t="s">
        <v>53</v>
      </c>
      <c r="D18" s="36">
        <v>160198</v>
      </c>
      <c r="E18" s="36" t="s">
        <v>57</v>
      </c>
      <c r="F18" s="36">
        <v>17695</v>
      </c>
      <c r="G18" s="36">
        <v>142503</v>
      </c>
      <c r="H18" s="37">
        <v>83839</v>
      </c>
      <c r="I18" s="127" t="str">
        <f t="shared" si="2"/>
        <v/>
      </c>
      <c r="J18" s="133" t="str">
        <f t="shared" si="3"/>
        <v/>
      </c>
      <c r="L18" s="4" t="str">
        <f t="shared" si="4"/>
        <v/>
      </c>
    </row>
    <row r="19" spans="1:12">
      <c r="A19" s="38" t="s">
        <v>58</v>
      </c>
      <c r="B19" s="34">
        <v>2014</v>
      </c>
      <c r="C19" s="42"/>
      <c r="D19" s="36">
        <v>163932</v>
      </c>
      <c r="E19" s="36" t="s">
        <v>57</v>
      </c>
      <c r="F19" s="36">
        <v>18236</v>
      </c>
      <c r="G19" s="36">
        <v>145696</v>
      </c>
      <c r="H19" s="37">
        <v>88005</v>
      </c>
      <c r="I19" s="127" t="str">
        <f t="shared" si="2"/>
        <v/>
      </c>
      <c r="J19" s="133" t="str">
        <f t="shared" si="3"/>
        <v/>
      </c>
      <c r="L19" s="4" t="str">
        <f t="shared" si="4"/>
        <v/>
      </c>
    </row>
    <row r="20" spans="1:12">
      <c r="A20" s="38"/>
      <c r="B20" s="29"/>
      <c r="C20" s="42"/>
      <c r="D20" s="40"/>
      <c r="E20" s="40"/>
      <c r="F20" s="40"/>
      <c r="G20" s="40"/>
      <c r="H20" s="41"/>
      <c r="I20" s="127" t="str">
        <f t="shared" si="2"/>
        <v/>
      </c>
      <c r="J20" s="133" t="str">
        <f t="shared" si="3"/>
        <v/>
      </c>
      <c r="L20" s="4" t="str">
        <f t="shared" si="4"/>
        <v/>
      </c>
    </row>
    <row r="21" spans="1:12">
      <c r="A21" s="43" t="s">
        <v>59</v>
      </c>
      <c r="B21" s="29">
        <v>2013</v>
      </c>
      <c r="C21" s="44" t="s">
        <v>60</v>
      </c>
      <c r="D21" s="45">
        <v>2872</v>
      </c>
      <c r="E21" s="45" t="s">
        <v>57</v>
      </c>
      <c r="F21" s="45">
        <v>771</v>
      </c>
      <c r="G21" s="45">
        <v>2101</v>
      </c>
      <c r="H21" s="46">
        <v>5</v>
      </c>
      <c r="I21" s="127" t="str">
        <f t="shared" si="2"/>
        <v/>
      </c>
      <c r="J21" s="133" t="str">
        <f t="shared" si="3"/>
        <v/>
      </c>
      <c r="L21" s="4" t="str">
        <f t="shared" si="4"/>
        <v/>
      </c>
    </row>
    <row r="22" spans="1:12">
      <c r="A22" s="47" t="s">
        <v>61</v>
      </c>
      <c r="B22" s="29">
        <v>2014</v>
      </c>
      <c r="C22" s="44" t="s">
        <v>62</v>
      </c>
      <c r="D22" s="45">
        <v>2855</v>
      </c>
      <c r="E22" s="45" t="s">
        <v>57</v>
      </c>
      <c r="F22" s="45">
        <v>801</v>
      </c>
      <c r="G22" s="45">
        <v>2053</v>
      </c>
      <c r="H22" s="46" t="s">
        <v>57</v>
      </c>
      <c r="I22" s="127">
        <f t="shared" si="2"/>
        <v>2854</v>
      </c>
      <c r="J22" s="133">
        <f t="shared" si="3"/>
        <v>2053</v>
      </c>
      <c r="K22" s="4" t="s">
        <v>17</v>
      </c>
      <c r="L22" s="4" t="str">
        <f t="shared" si="4"/>
        <v>Chemicals</v>
      </c>
    </row>
    <row r="23" spans="1:12">
      <c r="A23" s="43" t="s">
        <v>55</v>
      </c>
      <c r="B23" s="29">
        <v>2013</v>
      </c>
      <c r="C23" s="44" t="s">
        <v>53</v>
      </c>
      <c r="D23" s="45">
        <v>60090</v>
      </c>
      <c r="E23" s="45" t="s">
        <v>57</v>
      </c>
      <c r="F23" s="45">
        <v>16254</v>
      </c>
      <c r="G23" s="45">
        <v>43836</v>
      </c>
      <c r="H23" s="46">
        <v>131</v>
      </c>
      <c r="I23" s="127" t="str">
        <f t="shared" si="2"/>
        <v/>
      </c>
      <c r="J23" s="133" t="str">
        <f t="shared" si="3"/>
        <v/>
      </c>
      <c r="L23" s="4" t="str">
        <f t="shared" si="4"/>
        <v/>
      </c>
    </row>
    <row r="24" spans="1:12">
      <c r="A24" s="43" t="s">
        <v>55</v>
      </c>
      <c r="B24" s="29">
        <v>2014</v>
      </c>
      <c r="C24" s="48" t="s">
        <v>55</v>
      </c>
      <c r="D24" s="45">
        <v>59638</v>
      </c>
      <c r="E24" s="45" t="s">
        <v>57</v>
      </c>
      <c r="F24" s="45">
        <v>16782</v>
      </c>
      <c r="G24" s="45">
        <v>42857</v>
      </c>
      <c r="H24" s="46" t="s">
        <v>57</v>
      </c>
      <c r="I24" s="127" t="str">
        <f t="shared" si="2"/>
        <v/>
      </c>
      <c r="J24" s="133" t="str">
        <f t="shared" si="3"/>
        <v/>
      </c>
      <c r="L24" s="4" t="str">
        <f t="shared" si="4"/>
        <v/>
      </c>
    </row>
    <row r="25" spans="1:12">
      <c r="A25" s="43" t="s">
        <v>63</v>
      </c>
      <c r="B25" s="29">
        <v>2013</v>
      </c>
      <c r="C25" s="44" t="s">
        <v>60</v>
      </c>
      <c r="D25" s="45" t="s">
        <v>57</v>
      </c>
      <c r="E25" s="45" t="s">
        <v>57</v>
      </c>
      <c r="F25" s="45" t="s">
        <v>57</v>
      </c>
      <c r="G25" s="45" t="s">
        <v>57</v>
      </c>
      <c r="H25" s="46" t="s">
        <v>57</v>
      </c>
      <c r="I25" s="127" t="str">
        <f t="shared" si="2"/>
        <v/>
      </c>
      <c r="J25" s="133" t="str">
        <f t="shared" si="3"/>
        <v/>
      </c>
      <c r="L25" s="4" t="str">
        <f t="shared" si="4"/>
        <v/>
      </c>
    </row>
    <row r="26" spans="1:12">
      <c r="A26" s="49" t="s">
        <v>64</v>
      </c>
      <c r="B26" s="29">
        <v>2014</v>
      </c>
      <c r="C26" s="44" t="s">
        <v>62</v>
      </c>
      <c r="D26" s="45" t="s">
        <v>57</v>
      </c>
      <c r="E26" s="45" t="s">
        <v>57</v>
      </c>
      <c r="F26" s="45" t="s">
        <v>57</v>
      </c>
      <c r="G26" s="45" t="s">
        <v>57</v>
      </c>
      <c r="H26" s="46" t="s">
        <v>57</v>
      </c>
      <c r="I26" s="127" t="str">
        <f t="shared" si="2"/>
        <v/>
      </c>
      <c r="J26" s="133" t="str">
        <f t="shared" si="3"/>
        <v/>
      </c>
      <c r="L26" s="4" t="str">
        <f t="shared" si="4"/>
        <v/>
      </c>
    </row>
    <row r="27" spans="1:12">
      <c r="A27" s="23" t="s">
        <v>55</v>
      </c>
      <c r="B27" s="29">
        <v>2013</v>
      </c>
      <c r="C27" s="44" t="s">
        <v>53</v>
      </c>
      <c r="D27" s="45" t="s">
        <v>57</v>
      </c>
      <c r="E27" s="45" t="s">
        <v>57</v>
      </c>
      <c r="F27" s="45" t="s">
        <v>57</v>
      </c>
      <c r="G27" s="45" t="s">
        <v>57</v>
      </c>
      <c r="H27" s="46" t="s">
        <v>57</v>
      </c>
      <c r="I27" s="127" t="str">
        <f t="shared" si="2"/>
        <v/>
      </c>
      <c r="J27" s="133" t="str">
        <f t="shared" si="3"/>
        <v/>
      </c>
      <c r="L27" s="4" t="str">
        <f t="shared" si="4"/>
        <v/>
      </c>
    </row>
    <row r="28" spans="1:12">
      <c r="A28" s="23" t="s">
        <v>55</v>
      </c>
      <c r="B28" s="29">
        <v>2014</v>
      </c>
      <c r="C28" s="50" t="s">
        <v>55</v>
      </c>
      <c r="D28" s="45" t="s">
        <v>57</v>
      </c>
      <c r="E28" s="45" t="s">
        <v>57</v>
      </c>
      <c r="F28" s="45" t="s">
        <v>57</v>
      </c>
      <c r="G28" s="45" t="s">
        <v>57</v>
      </c>
      <c r="H28" s="46" t="s">
        <v>57</v>
      </c>
      <c r="I28" s="127" t="str">
        <f t="shared" si="2"/>
        <v/>
      </c>
      <c r="J28" s="133" t="str">
        <f t="shared" si="3"/>
        <v/>
      </c>
      <c r="L28" s="4" t="str">
        <f t="shared" si="4"/>
        <v/>
      </c>
    </row>
    <row r="29" spans="1:12">
      <c r="A29" s="43" t="s">
        <v>65</v>
      </c>
      <c r="B29" s="29">
        <v>2013</v>
      </c>
      <c r="C29" s="44" t="s">
        <v>60</v>
      </c>
      <c r="D29" s="45" t="s">
        <v>57</v>
      </c>
      <c r="E29" s="45" t="s">
        <v>57</v>
      </c>
      <c r="F29" s="45" t="s">
        <v>57</v>
      </c>
      <c r="G29" s="45" t="s">
        <v>57</v>
      </c>
      <c r="H29" s="46" t="s">
        <v>57</v>
      </c>
      <c r="I29" s="127" t="str">
        <f t="shared" si="2"/>
        <v/>
      </c>
      <c r="J29" s="133" t="str">
        <f t="shared" si="3"/>
        <v/>
      </c>
      <c r="L29" s="4" t="str">
        <f t="shared" si="4"/>
        <v/>
      </c>
    </row>
    <row r="30" spans="1:12">
      <c r="A30" s="47" t="s">
        <v>66</v>
      </c>
      <c r="B30" s="29">
        <v>2014</v>
      </c>
      <c r="C30" s="44" t="s">
        <v>62</v>
      </c>
      <c r="D30" s="45" t="s">
        <v>57</v>
      </c>
      <c r="E30" s="45" t="s">
        <v>57</v>
      </c>
      <c r="F30" s="45" t="s">
        <v>57</v>
      </c>
      <c r="G30" s="45" t="s">
        <v>57</v>
      </c>
      <c r="H30" s="46" t="s">
        <v>57</v>
      </c>
      <c r="I30" s="127" t="str">
        <f t="shared" si="2"/>
        <v/>
      </c>
      <c r="J30" s="133" t="str">
        <f t="shared" si="3"/>
        <v/>
      </c>
      <c r="L30" s="4" t="str">
        <f t="shared" si="4"/>
        <v/>
      </c>
    </row>
    <row r="31" spans="1:12">
      <c r="A31" s="43" t="s">
        <v>55</v>
      </c>
      <c r="B31" s="29">
        <v>2013</v>
      </c>
      <c r="C31" s="44" t="s">
        <v>53</v>
      </c>
      <c r="D31" s="45" t="s">
        <v>57</v>
      </c>
      <c r="E31" s="45" t="s">
        <v>57</v>
      </c>
      <c r="F31" s="45" t="s">
        <v>57</v>
      </c>
      <c r="G31" s="45" t="s">
        <v>57</v>
      </c>
      <c r="H31" s="46" t="s">
        <v>57</v>
      </c>
      <c r="I31" s="127" t="str">
        <f t="shared" si="2"/>
        <v/>
      </c>
      <c r="J31" s="133" t="str">
        <f t="shared" si="3"/>
        <v/>
      </c>
      <c r="L31" s="4" t="str">
        <f t="shared" si="4"/>
        <v/>
      </c>
    </row>
    <row r="32" spans="1:12">
      <c r="A32" s="43" t="s">
        <v>55</v>
      </c>
      <c r="B32" s="29">
        <v>2014</v>
      </c>
      <c r="C32" s="48" t="s">
        <v>55</v>
      </c>
      <c r="D32" s="45" t="s">
        <v>57</v>
      </c>
      <c r="E32" s="45" t="s">
        <v>57</v>
      </c>
      <c r="F32" s="45" t="s">
        <v>57</v>
      </c>
      <c r="G32" s="45" t="s">
        <v>57</v>
      </c>
      <c r="H32" s="46" t="s">
        <v>57</v>
      </c>
      <c r="I32" s="127" t="str">
        <f t="shared" si="2"/>
        <v/>
      </c>
      <c r="J32" s="133" t="str">
        <f t="shared" si="3"/>
        <v/>
      </c>
      <c r="L32" s="4" t="str">
        <f t="shared" si="4"/>
        <v/>
      </c>
    </row>
    <row r="33" spans="1:12">
      <c r="A33" s="43" t="s">
        <v>67</v>
      </c>
      <c r="B33" s="29">
        <v>2013</v>
      </c>
      <c r="C33" s="44" t="s">
        <v>60</v>
      </c>
      <c r="D33" s="45" t="s">
        <v>57</v>
      </c>
      <c r="E33" s="45" t="s">
        <v>57</v>
      </c>
      <c r="F33" s="45" t="s">
        <v>57</v>
      </c>
      <c r="G33" s="45" t="s">
        <v>57</v>
      </c>
      <c r="H33" s="46" t="s">
        <v>57</v>
      </c>
      <c r="I33" s="127" t="str">
        <f t="shared" si="2"/>
        <v/>
      </c>
      <c r="J33" s="133" t="str">
        <f t="shared" si="3"/>
        <v/>
      </c>
      <c r="L33" s="4" t="str">
        <f t="shared" si="4"/>
        <v/>
      </c>
    </row>
    <row r="34" spans="1:12">
      <c r="A34" s="47" t="s">
        <v>68</v>
      </c>
      <c r="B34" s="29">
        <v>2014</v>
      </c>
      <c r="C34" s="44" t="s">
        <v>62</v>
      </c>
      <c r="D34" s="45" t="s">
        <v>57</v>
      </c>
      <c r="E34" s="45" t="s">
        <v>57</v>
      </c>
      <c r="F34" s="45" t="s">
        <v>57</v>
      </c>
      <c r="G34" s="45" t="s">
        <v>57</v>
      </c>
      <c r="H34" s="46" t="s">
        <v>57</v>
      </c>
      <c r="I34" s="127" t="str">
        <f t="shared" si="2"/>
        <v/>
      </c>
      <c r="J34" s="133" t="str">
        <f t="shared" si="3"/>
        <v/>
      </c>
      <c r="L34" s="4" t="str">
        <f t="shared" si="4"/>
        <v/>
      </c>
    </row>
    <row r="35" spans="1:12">
      <c r="A35" s="43" t="s">
        <v>55</v>
      </c>
      <c r="B35" s="29">
        <v>2013</v>
      </c>
      <c r="C35" s="44" t="s">
        <v>53</v>
      </c>
      <c r="D35" s="45" t="s">
        <v>57</v>
      </c>
      <c r="E35" s="45" t="s">
        <v>57</v>
      </c>
      <c r="F35" s="45" t="s">
        <v>57</v>
      </c>
      <c r="G35" s="45" t="s">
        <v>57</v>
      </c>
      <c r="H35" s="46" t="s">
        <v>57</v>
      </c>
      <c r="I35" s="127" t="str">
        <f t="shared" si="2"/>
        <v/>
      </c>
      <c r="J35" s="133" t="str">
        <f t="shared" si="3"/>
        <v/>
      </c>
      <c r="L35" s="4" t="str">
        <f t="shared" si="4"/>
        <v/>
      </c>
    </row>
    <row r="36" spans="1:12">
      <c r="A36" s="43" t="s">
        <v>55</v>
      </c>
      <c r="B36" s="29">
        <v>2014</v>
      </c>
      <c r="C36" s="48" t="s">
        <v>55</v>
      </c>
      <c r="D36" s="45" t="s">
        <v>57</v>
      </c>
      <c r="E36" s="45" t="s">
        <v>57</v>
      </c>
      <c r="F36" s="45" t="s">
        <v>57</v>
      </c>
      <c r="G36" s="45" t="s">
        <v>57</v>
      </c>
      <c r="H36" s="46" t="s">
        <v>57</v>
      </c>
      <c r="I36" s="127" t="str">
        <f t="shared" si="2"/>
        <v/>
      </c>
      <c r="J36" s="133" t="str">
        <f t="shared" si="3"/>
        <v/>
      </c>
      <c r="L36" s="4" t="str">
        <f t="shared" si="4"/>
        <v/>
      </c>
    </row>
    <row r="37" spans="1:12">
      <c r="A37" s="43" t="s">
        <v>69</v>
      </c>
      <c r="B37" s="29">
        <v>2013</v>
      </c>
      <c r="C37" s="44" t="s">
        <v>70</v>
      </c>
      <c r="D37" s="45">
        <v>2583</v>
      </c>
      <c r="E37" s="45" t="s">
        <v>57</v>
      </c>
      <c r="F37" s="45">
        <v>37</v>
      </c>
      <c r="G37" s="45">
        <v>2545</v>
      </c>
      <c r="H37" s="46">
        <v>2155</v>
      </c>
      <c r="I37" s="127" t="str">
        <f t="shared" si="2"/>
        <v/>
      </c>
      <c r="J37" s="133" t="str">
        <f t="shared" si="3"/>
        <v/>
      </c>
      <c r="L37" s="4" t="str">
        <f t="shared" si="4"/>
        <v/>
      </c>
    </row>
    <row r="38" spans="1:12">
      <c r="A38" s="47" t="s">
        <v>71</v>
      </c>
      <c r="B38" s="29">
        <v>2014</v>
      </c>
      <c r="C38" s="44" t="s">
        <v>72</v>
      </c>
      <c r="D38" s="45">
        <v>2701</v>
      </c>
      <c r="E38" s="45" t="s">
        <v>57</v>
      </c>
      <c r="F38" s="45">
        <v>40</v>
      </c>
      <c r="G38" s="45">
        <v>2661</v>
      </c>
      <c r="H38" s="46">
        <v>2272</v>
      </c>
      <c r="I38" s="127" t="str">
        <f t="shared" si="2"/>
        <v/>
      </c>
      <c r="J38" s="133" t="str">
        <f t="shared" si="3"/>
        <v/>
      </c>
      <c r="L38" s="4" t="str">
        <f t="shared" si="4"/>
        <v/>
      </c>
    </row>
    <row r="39" spans="1:12">
      <c r="A39" s="43" t="s">
        <v>55</v>
      </c>
      <c r="B39" s="29">
        <v>2013</v>
      </c>
      <c r="C39" s="44" t="s">
        <v>53</v>
      </c>
      <c r="D39" s="45">
        <v>92832</v>
      </c>
      <c r="E39" s="45" t="s">
        <v>57</v>
      </c>
      <c r="F39" s="45">
        <v>1153</v>
      </c>
      <c r="G39" s="45">
        <v>91678</v>
      </c>
      <c r="H39" s="46">
        <v>77879</v>
      </c>
      <c r="I39" s="127" t="str">
        <f t="shared" si="2"/>
        <v/>
      </c>
      <c r="J39" s="133" t="str">
        <f t="shared" si="3"/>
        <v/>
      </c>
      <c r="L39" s="4" t="str">
        <f t="shared" si="4"/>
        <v/>
      </c>
    </row>
    <row r="40" spans="1:12">
      <c r="A40" s="43" t="s">
        <v>55</v>
      </c>
      <c r="B40" s="29">
        <v>2014</v>
      </c>
      <c r="C40" s="48" t="s">
        <v>55</v>
      </c>
      <c r="D40" s="45">
        <v>97855</v>
      </c>
      <c r="E40" s="45" t="s">
        <v>57</v>
      </c>
      <c r="F40" s="45">
        <v>1159</v>
      </c>
      <c r="G40" s="45">
        <v>96696</v>
      </c>
      <c r="H40" s="46">
        <v>83060</v>
      </c>
      <c r="I40" s="127">
        <f t="shared" si="2"/>
        <v>97855</v>
      </c>
      <c r="J40" s="133">
        <f t="shared" si="3"/>
        <v>96696</v>
      </c>
      <c r="K40" s="4" t="s">
        <v>15</v>
      </c>
      <c r="L40" s="4" t="str">
        <f t="shared" si="4"/>
        <v>Chemicals</v>
      </c>
    </row>
    <row r="41" spans="1:12">
      <c r="A41" s="43" t="s">
        <v>73</v>
      </c>
      <c r="B41" s="29">
        <v>2013</v>
      </c>
      <c r="C41" s="44" t="s">
        <v>70</v>
      </c>
      <c r="D41" s="45">
        <v>106</v>
      </c>
      <c r="E41" s="45" t="s">
        <v>57</v>
      </c>
      <c r="F41" s="45" t="s">
        <v>57</v>
      </c>
      <c r="G41" s="45">
        <v>106</v>
      </c>
      <c r="H41" s="46">
        <v>105</v>
      </c>
      <c r="I41" s="127" t="str">
        <f t="shared" si="2"/>
        <v/>
      </c>
      <c r="J41" s="133" t="str">
        <f t="shared" si="3"/>
        <v/>
      </c>
      <c r="L41" s="4" t="str">
        <f t="shared" si="4"/>
        <v/>
      </c>
    </row>
    <row r="42" spans="1:12">
      <c r="A42" s="47" t="s">
        <v>74</v>
      </c>
      <c r="B42" s="29">
        <v>2014</v>
      </c>
      <c r="C42" s="44" t="s">
        <v>72</v>
      </c>
      <c r="D42" s="45">
        <v>101</v>
      </c>
      <c r="E42" s="45" t="s">
        <v>57</v>
      </c>
      <c r="F42" s="45" t="s">
        <v>57</v>
      </c>
      <c r="G42" s="45">
        <v>101</v>
      </c>
      <c r="H42" s="46">
        <v>100</v>
      </c>
      <c r="I42" s="127" t="str">
        <f t="shared" si="2"/>
        <v/>
      </c>
      <c r="J42" s="133" t="str">
        <f t="shared" si="3"/>
        <v/>
      </c>
      <c r="L42" s="4" t="str">
        <f t="shared" si="4"/>
        <v/>
      </c>
    </row>
    <row r="43" spans="1:12">
      <c r="A43" s="43" t="s">
        <v>55</v>
      </c>
      <c r="B43" s="29">
        <v>2013</v>
      </c>
      <c r="C43" s="44" t="s">
        <v>53</v>
      </c>
      <c r="D43" s="45">
        <v>3241</v>
      </c>
      <c r="E43" s="45" t="s">
        <v>57</v>
      </c>
      <c r="F43" s="45" t="s">
        <v>57</v>
      </c>
      <c r="G43" s="45">
        <v>3241</v>
      </c>
      <c r="H43" s="46">
        <v>3216</v>
      </c>
      <c r="I43" s="127" t="str">
        <f t="shared" si="2"/>
        <v/>
      </c>
      <c r="J43" s="133" t="str">
        <f t="shared" si="3"/>
        <v/>
      </c>
      <c r="L43" s="4" t="str">
        <f t="shared" si="4"/>
        <v/>
      </c>
    </row>
    <row r="44" spans="1:12">
      <c r="A44" s="43" t="s">
        <v>55</v>
      </c>
      <c r="B44" s="29">
        <v>2014</v>
      </c>
      <c r="C44" s="48" t="s">
        <v>55</v>
      </c>
      <c r="D44" s="45">
        <v>3111</v>
      </c>
      <c r="E44" s="45" t="s">
        <v>57</v>
      </c>
      <c r="F44" s="45" t="s">
        <v>57</v>
      </c>
      <c r="G44" s="45">
        <v>3111</v>
      </c>
      <c r="H44" s="46">
        <v>3101</v>
      </c>
      <c r="I44" s="127">
        <f t="shared" si="2"/>
        <v>3111</v>
      </c>
      <c r="J44" s="133">
        <f t="shared" si="3"/>
        <v>3111</v>
      </c>
      <c r="K44" s="4" t="s">
        <v>15</v>
      </c>
      <c r="L44" s="4" t="str">
        <f t="shared" si="4"/>
        <v>Chemicals</v>
      </c>
    </row>
    <row r="45" spans="1:12">
      <c r="A45" s="43" t="s">
        <v>75</v>
      </c>
      <c r="B45" s="29">
        <v>2013</v>
      </c>
      <c r="C45" s="44" t="s">
        <v>76</v>
      </c>
      <c r="D45" s="45">
        <v>0</v>
      </c>
      <c r="E45" s="45" t="s">
        <v>57</v>
      </c>
      <c r="F45" s="45" t="s">
        <v>57</v>
      </c>
      <c r="G45" s="45">
        <v>0</v>
      </c>
      <c r="H45" s="46" t="s">
        <v>57</v>
      </c>
      <c r="I45" s="127" t="str">
        <f t="shared" si="2"/>
        <v/>
      </c>
      <c r="J45" s="133" t="str">
        <f t="shared" si="3"/>
        <v/>
      </c>
      <c r="L45" s="4" t="str">
        <f t="shared" si="4"/>
        <v/>
      </c>
    </row>
    <row r="46" spans="1:12">
      <c r="A46" s="47" t="s">
        <v>77</v>
      </c>
      <c r="B46" s="29">
        <v>2014</v>
      </c>
      <c r="C46" s="44" t="s">
        <v>78</v>
      </c>
      <c r="D46" s="45">
        <v>6</v>
      </c>
      <c r="E46" s="45" t="s">
        <v>57</v>
      </c>
      <c r="F46" s="45">
        <v>0</v>
      </c>
      <c r="G46" s="45">
        <v>6</v>
      </c>
      <c r="H46" s="46" t="s">
        <v>57</v>
      </c>
      <c r="I46" s="127" t="str">
        <f t="shared" si="2"/>
        <v/>
      </c>
      <c r="J46" s="133" t="str">
        <f t="shared" si="3"/>
        <v/>
      </c>
      <c r="L46" s="4" t="str">
        <f t="shared" si="4"/>
        <v/>
      </c>
    </row>
    <row r="47" spans="1:12">
      <c r="A47" s="43" t="s">
        <v>55</v>
      </c>
      <c r="B47" s="29">
        <v>2013</v>
      </c>
      <c r="C47" s="44" t="s">
        <v>53</v>
      </c>
      <c r="D47" s="45">
        <v>1</v>
      </c>
      <c r="E47" s="45" t="s">
        <v>57</v>
      </c>
      <c r="F47" s="45" t="s">
        <v>57</v>
      </c>
      <c r="G47" s="45">
        <v>1</v>
      </c>
      <c r="H47" s="46" t="s">
        <v>57</v>
      </c>
      <c r="I47" s="127" t="str">
        <f t="shared" si="2"/>
        <v/>
      </c>
      <c r="J47" s="133" t="str">
        <f t="shared" si="3"/>
        <v/>
      </c>
      <c r="L47" s="4" t="str">
        <f t="shared" si="4"/>
        <v/>
      </c>
    </row>
    <row r="48" spans="1:12">
      <c r="A48" s="43" t="s">
        <v>55</v>
      </c>
      <c r="B48" s="29">
        <v>2014</v>
      </c>
      <c r="C48" s="48" t="s">
        <v>55</v>
      </c>
      <c r="D48" s="45">
        <v>57</v>
      </c>
      <c r="E48" s="45" t="s">
        <v>57</v>
      </c>
      <c r="F48" s="45">
        <v>3</v>
      </c>
      <c r="G48" s="45">
        <v>54</v>
      </c>
      <c r="H48" s="46" t="s">
        <v>57</v>
      </c>
      <c r="I48" s="127">
        <f t="shared" si="2"/>
        <v>57</v>
      </c>
      <c r="J48" s="133">
        <f t="shared" si="3"/>
        <v>54</v>
      </c>
      <c r="K48" s="4" t="s">
        <v>15</v>
      </c>
      <c r="L48" s="4" t="str">
        <f t="shared" si="4"/>
        <v>Chemicals</v>
      </c>
    </row>
    <row r="49" spans="1:12">
      <c r="A49" s="43" t="s">
        <v>79</v>
      </c>
      <c r="B49" s="29">
        <v>2013</v>
      </c>
      <c r="C49" s="44" t="s">
        <v>53</v>
      </c>
      <c r="D49" s="45" t="s">
        <v>57</v>
      </c>
      <c r="E49" s="45" t="s">
        <v>57</v>
      </c>
      <c r="F49" s="45" t="s">
        <v>57</v>
      </c>
      <c r="G49" s="45" t="s">
        <v>57</v>
      </c>
      <c r="H49" s="46" t="s">
        <v>57</v>
      </c>
      <c r="I49" s="127" t="str">
        <f t="shared" si="2"/>
        <v/>
      </c>
      <c r="J49" s="133" t="str">
        <f t="shared" si="3"/>
        <v/>
      </c>
      <c r="L49" s="4" t="str">
        <f t="shared" si="4"/>
        <v/>
      </c>
    </row>
    <row r="50" spans="1:12">
      <c r="A50" s="43" t="s">
        <v>80</v>
      </c>
      <c r="B50" s="29">
        <v>2014</v>
      </c>
      <c r="C50" s="48" t="s">
        <v>55</v>
      </c>
      <c r="D50" s="45" t="s">
        <v>57</v>
      </c>
      <c r="E50" s="45" t="s">
        <v>57</v>
      </c>
      <c r="F50" s="45" t="s">
        <v>57</v>
      </c>
      <c r="G50" s="45" t="s">
        <v>57</v>
      </c>
      <c r="H50" s="46" t="s">
        <v>57</v>
      </c>
      <c r="I50" s="127" t="str">
        <f t="shared" si="2"/>
        <v/>
      </c>
      <c r="J50" s="133" t="str">
        <f t="shared" si="3"/>
        <v/>
      </c>
      <c r="L50" s="4" t="str">
        <f t="shared" si="4"/>
        <v/>
      </c>
    </row>
    <row r="51" spans="1:12">
      <c r="A51" s="43"/>
      <c r="B51" s="29"/>
      <c r="C51" s="48"/>
      <c r="D51" s="45"/>
      <c r="E51" s="45"/>
      <c r="F51" s="45"/>
      <c r="G51" s="45"/>
      <c r="H51" s="46"/>
      <c r="I51" s="127" t="str">
        <f t="shared" si="2"/>
        <v/>
      </c>
      <c r="J51" s="133" t="str">
        <f t="shared" si="3"/>
        <v/>
      </c>
      <c r="L51" s="4" t="str">
        <f t="shared" si="4"/>
        <v/>
      </c>
    </row>
    <row r="52" spans="1:12">
      <c r="A52" s="43" t="s">
        <v>81</v>
      </c>
      <c r="B52" s="29">
        <v>2013</v>
      </c>
      <c r="C52" s="44" t="s">
        <v>53</v>
      </c>
      <c r="D52" s="45" t="s">
        <v>57</v>
      </c>
      <c r="E52" s="45" t="s">
        <v>57</v>
      </c>
      <c r="F52" s="45" t="s">
        <v>57</v>
      </c>
      <c r="G52" s="45" t="s">
        <v>57</v>
      </c>
      <c r="H52" s="46" t="s">
        <v>57</v>
      </c>
      <c r="I52" s="127" t="str">
        <f t="shared" si="2"/>
        <v/>
      </c>
      <c r="J52" s="133" t="str">
        <f t="shared" si="3"/>
        <v/>
      </c>
      <c r="L52" s="4" t="str">
        <f t="shared" si="4"/>
        <v/>
      </c>
    </row>
    <row r="53" spans="1:12">
      <c r="A53" s="47" t="s">
        <v>82</v>
      </c>
      <c r="B53" s="29">
        <v>2014</v>
      </c>
      <c r="C53" s="48" t="s">
        <v>55</v>
      </c>
      <c r="D53" s="45" t="s">
        <v>57</v>
      </c>
      <c r="E53" s="45" t="s">
        <v>57</v>
      </c>
      <c r="F53" s="45" t="s">
        <v>57</v>
      </c>
      <c r="G53" s="45" t="s">
        <v>57</v>
      </c>
      <c r="H53" s="46" t="s">
        <v>57</v>
      </c>
      <c r="I53" s="127" t="str">
        <f t="shared" si="2"/>
        <v/>
      </c>
      <c r="J53" s="133" t="str">
        <f t="shared" si="3"/>
        <v/>
      </c>
      <c r="L53" s="4" t="str">
        <f t="shared" si="4"/>
        <v/>
      </c>
    </row>
    <row r="54" spans="1:12">
      <c r="A54" s="43"/>
      <c r="B54" s="29"/>
      <c r="C54" s="48"/>
      <c r="D54" s="45"/>
      <c r="E54" s="45"/>
      <c r="F54" s="45"/>
      <c r="G54" s="45"/>
      <c r="H54" s="46"/>
      <c r="I54" s="127" t="str">
        <f t="shared" si="2"/>
        <v/>
      </c>
      <c r="J54" s="133" t="str">
        <f t="shared" si="3"/>
        <v/>
      </c>
      <c r="L54" s="4" t="str">
        <f t="shared" si="4"/>
        <v/>
      </c>
    </row>
    <row r="55" spans="1:12">
      <c r="A55" s="43" t="s">
        <v>83</v>
      </c>
      <c r="B55" s="29">
        <v>2013</v>
      </c>
      <c r="C55" s="44" t="s">
        <v>53</v>
      </c>
      <c r="D55" s="45">
        <v>33</v>
      </c>
      <c r="E55" s="45" t="s">
        <v>57</v>
      </c>
      <c r="F55" s="45">
        <v>33</v>
      </c>
      <c r="G55" s="45" t="s">
        <v>57</v>
      </c>
      <c r="H55" s="46" t="s">
        <v>57</v>
      </c>
      <c r="I55" s="127" t="str">
        <f t="shared" si="2"/>
        <v/>
      </c>
      <c r="J55" s="133" t="str">
        <f t="shared" si="3"/>
        <v/>
      </c>
      <c r="L55" s="4" t="str">
        <f t="shared" si="4"/>
        <v/>
      </c>
    </row>
    <row r="56" spans="1:12">
      <c r="A56" s="47" t="s">
        <v>84</v>
      </c>
      <c r="B56" s="29">
        <v>2014</v>
      </c>
      <c r="C56" s="48" t="s">
        <v>55</v>
      </c>
      <c r="D56" s="45">
        <v>34</v>
      </c>
      <c r="E56" s="45" t="s">
        <v>57</v>
      </c>
      <c r="F56" s="45">
        <v>26</v>
      </c>
      <c r="G56" s="45">
        <v>8</v>
      </c>
      <c r="H56" s="46" t="s">
        <v>57</v>
      </c>
      <c r="I56" s="127">
        <f t="shared" si="2"/>
        <v>34</v>
      </c>
      <c r="J56" s="133">
        <f t="shared" si="3"/>
        <v>8</v>
      </c>
      <c r="K56" s="4" t="s">
        <v>20</v>
      </c>
      <c r="L56" s="4" t="str">
        <f t="shared" si="4"/>
        <v>Chemicals</v>
      </c>
    </row>
    <row r="57" spans="1:12">
      <c r="A57" s="43"/>
      <c r="B57" s="29"/>
      <c r="C57" s="48"/>
      <c r="D57" s="45"/>
      <c r="E57" s="45"/>
      <c r="F57" s="45"/>
      <c r="G57" s="45"/>
      <c r="H57" s="46"/>
      <c r="I57" s="127" t="str">
        <f t="shared" si="2"/>
        <v/>
      </c>
      <c r="J57" s="133" t="str">
        <f t="shared" si="3"/>
        <v/>
      </c>
      <c r="L57" s="4" t="str">
        <f t="shared" si="4"/>
        <v/>
      </c>
    </row>
    <row r="58" spans="1:12">
      <c r="A58" s="43" t="s">
        <v>85</v>
      </c>
      <c r="B58" s="29">
        <v>2013</v>
      </c>
      <c r="C58" s="44" t="s">
        <v>53</v>
      </c>
      <c r="D58" s="45">
        <v>49</v>
      </c>
      <c r="E58" s="45" t="s">
        <v>57</v>
      </c>
      <c r="F58" s="45">
        <v>1</v>
      </c>
      <c r="G58" s="45">
        <v>48</v>
      </c>
      <c r="H58" s="46" t="s">
        <v>57</v>
      </c>
      <c r="I58" s="127" t="str">
        <f t="shared" si="2"/>
        <v/>
      </c>
      <c r="J58" s="133" t="str">
        <f t="shared" si="3"/>
        <v/>
      </c>
      <c r="L58" s="4" t="str">
        <f t="shared" si="4"/>
        <v/>
      </c>
    </row>
    <row r="59" spans="1:12">
      <c r="A59" s="43" t="s">
        <v>86</v>
      </c>
      <c r="B59" s="29">
        <v>2014</v>
      </c>
      <c r="C59" s="48" t="s">
        <v>55</v>
      </c>
      <c r="D59" s="45">
        <v>49</v>
      </c>
      <c r="E59" s="45" t="s">
        <v>57</v>
      </c>
      <c r="F59" s="45" t="s">
        <v>57</v>
      </c>
      <c r="G59" s="45">
        <v>49</v>
      </c>
      <c r="H59" s="46" t="s">
        <v>57</v>
      </c>
      <c r="I59" s="127">
        <f t="shared" si="2"/>
        <v>49</v>
      </c>
      <c r="J59" s="133">
        <f t="shared" si="3"/>
        <v>49</v>
      </c>
      <c r="K59" s="4" t="s">
        <v>20</v>
      </c>
      <c r="L59" s="4" t="str">
        <f t="shared" si="4"/>
        <v>Chemicals</v>
      </c>
    </row>
    <row r="60" spans="1:12">
      <c r="A60" s="47" t="s">
        <v>87</v>
      </c>
      <c r="B60" s="29"/>
      <c r="C60" s="48"/>
      <c r="D60" s="45"/>
      <c r="E60" s="45"/>
      <c r="F60" s="45"/>
      <c r="G60" s="45"/>
      <c r="H60" s="46"/>
      <c r="I60" s="127" t="str">
        <f t="shared" si="2"/>
        <v/>
      </c>
      <c r="J60" s="133" t="str">
        <f t="shared" si="3"/>
        <v/>
      </c>
      <c r="L60" s="4" t="str">
        <f t="shared" si="4"/>
        <v/>
      </c>
    </row>
    <row r="61" spans="1:12">
      <c r="A61" s="43"/>
      <c r="B61" s="29"/>
      <c r="C61" s="48"/>
      <c r="D61" s="45"/>
      <c r="E61" s="45"/>
      <c r="F61" s="45"/>
      <c r="G61" s="45"/>
      <c r="H61" s="46"/>
      <c r="I61" s="127" t="str">
        <f t="shared" si="2"/>
        <v/>
      </c>
      <c r="J61" s="133" t="str">
        <f t="shared" si="3"/>
        <v/>
      </c>
      <c r="L61" s="4" t="str">
        <f t="shared" si="4"/>
        <v/>
      </c>
    </row>
    <row r="62" spans="1:12">
      <c r="A62" s="43" t="s">
        <v>88</v>
      </c>
      <c r="B62" s="29">
        <v>2013</v>
      </c>
      <c r="C62" s="44" t="s">
        <v>53</v>
      </c>
      <c r="D62" s="45">
        <v>3951</v>
      </c>
      <c r="E62" s="45" t="s">
        <v>57</v>
      </c>
      <c r="F62" s="45">
        <v>254</v>
      </c>
      <c r="G62" s="45">
        <v>3697</v>
      </c>
      <c r="H62" s="46">
        <v>2613</v>
      </c>
      <c r="I62" s="127" t="str">
        <f t="shared" si="2"/>
        <v/>
      </c>
      <c r="J62" s="133" t="str">
        <f t="shared" si="3"/>
        <v/>
      </c>
      <c r="L62" s="4" t="str">
        <f t="shared" si="4"/>
        <v/>
      </c>
    </row>
    <row r="63" spans="1:12">
      <c r="A63" s="47" t="s">
        <v>89</v>
      </c>
      <c r="B63" s="29">
        <v>2014</v>
      </c>
      <c r="C63" s="48" t="s">
        <v>55</v>
      </c>
      <c r="D63" s="118">
        <v>3188</v>
      </c>
      <c r="E63" s="118" t="s">
        <v>57</v>
      </c>
      <c r="F63" s="118">
        <v>267</v>
      </c>
      <c r="G63" s="118">
        <v>2921</v>
      </c>
      <c r="H63" s="118">
        <v>1845</v>
      </c>
      <c r="I63" s="127">
        <f t="shared" si="2"/>
        <v>3188</v>
      </c>
      <c r="J63" s="133">
        <f t="shared" si="3"/>
        <v>2921</v>
      </c>
      <c r="K63" s="4" t="s">
        <v>20</v>
      </c>
      <c r="L63" s="4" t="str">
        <f t="shared" si="4"/>
        <v>Chemicals</v>
      </c>
    </row>
    <row r="64" spans="1:12">
      <c r="A64" s="54" t="s">
        <v>49</v>
      </c>
      <c r="B64" s="55"/>
      <c r="C64" s="56" t="s">
        <v>50</v>
      </c>
      <c r="D64" s="57" t="s">
        <v>51</v>
      </c>
      <c r="E64" s="57" t="s">
        <v>51</v>
      </c>
      <c r="F64" s="57" t="s">
        <v>51</v>
      </c>
      <c r="G64" s="57" t="s">
        <v>51</v>
      </c>
      <c r="H64" s="58" t="s">
        <v>51</v>
      </c>
      <c r="I64" s="127" t="str">
        <f t="shared" si="2"/>
        <v/>
      </c>
      <c r="J64" s="133" t="str">
        <f t="shared" si="3"/>
        <v/>
      </c>
      <c r="L64" s="4" t="str">
        <f t="shared" si="4"/>
        <v/>
      </c>
    </row>
    <row r="65" spans="1:12">
      <c r="A65" s="59" t="s">
        <v>90</v>
      </c>
      <c r="B65" s="60">
        <v>2013</v>
      </c>
      <c r="C65" s="61" t="s">
        <v>53</v>
      </c>
      <c r="D65" s="62" t="s">
        <v>57</v>
      </c>
      <c r="E65" s="62" t="s">
        <v>57</v>
      </c>
      <c r="F65" s="62" t="s">
        <v>57</v>
      </c>
      <c r="G65" s="62" t="s">
        <v>57</v>
      </c>
      <c r="H65" s="63" t="s">
        <v>57</v>
      </c>
      <c r="I65" s="127" t="str">
        <f t="shared" si="2"/>
        <v/>
      </c>
      <c r="J65" s="133" t="str">
        <f t="shared" si="3"/>
        <v/>
      </c>
      <c r="L65" s="4" t="str">
        <f t="shared" si="4"/>
        <v/>
      </c>
    </row>
    <row r="66" spans="1:12">
      <c r="A66" s="64" t="s">
        <v>91</v>
      </c>
      <c r="B66" s="60">
        <v>2014</v>
      </c>
      <c r="C66" s="65" t="s">
        <v>55</v>
      </c>
      <c r="D66" s="62" t="s">
        <v>57</v>
      </c>
      <c r="E66" s="62" t="s">
        <v>57</v>
      </c>
      <c r="F66" s="62" t="s">
        <v>57</v>
      </c>
      <c r="G66" s="62" t="s">
        <v>57</v>
      </c>
      <c r="H66" s="63" t="s">
        <v>57</v>
      </c>
      <c r="I66" s="127" t="str">
        <f t="shared" si="2"/>
        <v/>
      </c>
      <c r="J66" s="133" t="str">
        <f t="shared" si="3"/>
        <v/>
      </c>
      <c r="L66" s="4" t="str">
        <f t="shared" si="4"/>
        <v/>
      </c>
    </row>
    <row r="67" spans="1:12">
      <c r="A67" s="59"/>
      <c r="B67" s="60"/>
      <c r="C67" s="65"/>
      <c r="D67" s="62"/>
      <c r="E67" s="62"/>
      <c r="F67" s="62"/>
      <c r="G67" s="62"/>
      <c r="H67" s="63"/>
      <c r="I67" s="127" t="str">
        <f t="shared" si="2"/>
        <v/>
      </c>
      <c r="J67" s="133" t="str">
        <f t="shared" si="3"/>
        <v/>
      </c>
      <c r="L67" s="4" t="str">
        <f t="shared" si="4"/>
        <v/>
      </c>
    </row>
    <row r="68" spans="1:12">
      <c r="A68" s="59" t="s">
        <v>92</v>
      </c>
      <c r="B68" s="60">
        <v>2013</v>
      </c>
      <c r="C68" s="61" t="s">
        <v>53</v>
      </c>
      <c r="D68" s="62" t="s">
        <v>57</v>
      </c>
      <c r="E68" s="62" t="s">
        <v>57</v>
      </c>
      <c r="F68" s="62" t="s">
        <v>57</v>
      </c>
      <c r="G68" s="62" t="s">
        <v>57</v>
      </c>
      <c r="H68" s="63" t="s">
        <v>57</v>
      </c>
      <c r="I68" s="127" t="str">
        <f t="shared" si="2"/>
        <v/>
      </c>
      <c r="J68" s="133" t="str">
        <f t="shared" si="3"/>
        <v/>
      </c>
      <c r="L68" s="4" t="str">
        <f t="shared" si="4"/>
        <v/>
      </c>
    </row>
    <row r="69" spans="1:12">
      <c r="A69" s="64" t="s">
        <v>93</v>
      </c>
      <c r="B69" s="60">
        <v>2014</v>
      </c>
      <c r="C69" s="65" t="s">
        <v>55</v>
      </c>
      <c r="D69" s="62" t="s">
        <v>57</v>
      </c>
      <c r="E69" s="62" t="s">
        <v>57</v>
      </c>
      <c r="F69" s="62" t="s">
        <v>57</v>
      </c>
      <c r="G69" s="62" t="s">
        <v>57</v>
      </c>
      <c r="H69" s="63" t="s">
        <v>57</v>
      </c>
      <c r="I69" s="127" t="str">
        <f t="shared" si="2"/>
        <v/>
      </c>
      <c r="J69" s="133" t="str">
        <f t="shared" si="3"/>
        <v/>
      </c>
      <c r="L69" s="4" t="str">
        <f t="shared" si="4"/>
        <v/>
      </c>
    </row>
    <row r="70" spans="1:12">
      <c r="A70" s="59"/>
      <c r="B70" s="60"/>
      <c r="C70" s="65"/>
      <c r="D70" s="62"/>
      <c r="E70" s="62"/>
      <c r="F70" s="62"/>
      <c r="G70" s="62"/>
      <c r="H70" s="63"/>
      <c r="I70" s="127" t="str">
        <f t="shared" si="2"/>
        <v/>
      </c>
      <c r="J70" s="133" t="str">
        <f t="shared" si="3"/>
        <v/>
      </c>
      <c r="L70" s="4" t="str">
        <f t="shared" si="4"/>
        <v/>
      </c>
    </row>
    <row r="71" spans="1:12">
      <c r="A71" s="59" t="s">
        <v>94</v>
      </c>
      <c r="B71" s="60">
        <v>2013</v>
      </c>
      <c r="C71" s="61" t="s">
        <v>95</v>
      </c>
      <c r="D71" s="62" t="s">
        <v>57</v>
      </c>
      <c r="E71" s="62" t="s">
        <v>57</v>
      </c>
      <c r="F71" s="62" t="s">
        <v>57</v>
      </c>
      <c r="G71" s="62" t="s">
        <v>57</v>
      </c>
      <c r="H71" s="63" t="s">
        <v>57</v>
      </c>
      <c r="I71" s="127" t="str">
        <f t="shared" si="2"/>
        <v/>
      </c>
      <c r="J71" s="133" t="str">
        <f t="shared" si="3"/>
        <v/>
      </c>
      <c r="L71" s="4" t="str">
        <f t="shared" si="4"/>
        <v/>
      </c>
    </row>
    <row r="72" spans="1:12">
      <c r="A72" s="59" t="s">
        <v>96</v>
      </c>
      <c r="B72" s="60">
        <v>2014</v>
      </c>
      <c r="C72" s="61"/>
      <c r="D72" s="62" t="s">
        <v>57</v>
      </c>
      <c r="E72" s="62" t="s">
        <v>57</v>
      </c>
      <c r="F72" s="62" t="s">
        <v>57</v>
      </c>
      <c r="G72" s="62" t="s">
        <v>57</v>
      </c>
      <c r="H72" s="63" t="s">
        <v>57</v>
      </c>
      <c r="I72" s="127" t="str">
        <f t="shared" si="2"/>
        <v/>
      </c>
      <c r="J72" s="133" t="str">
        <f t="shared" si="3"/>
        <v/>
      </c>
      <c r="L72" s="4" t="str">
        <f t="shared" si="4"/>
        <v/>
      </c>
    </row>
    <row r="73" spans="1:12">
      <c r="A73" s="59"/>
      <c r="B73" s="60"/>
      <c r="C73" s="65"/>
      <c r="D73" s="62"/>
      <c r="E73" s="62"/>
      <c r="F73" s="62"/>
      <c r="G73" s="62"/>
      <c r="H73" s="63"/>
      <c r="I73" s="127" t="str">
        <f t="shared" si="2"/>
        <v/>
      </c>
      <c r="J73" s="133" t="str">
        <f t="shared" si="3"/>
        <v/>
      </c>
      <c r="L73" s="4" t="str">
        <f t="shared" si="4"/>
        <v/>
      </c>
    </row>
    <row r="74" spans="1:12">
      <c r="A74" s="66" t="s">
        <v>97</v>
      </c>
      <c r="B74" s="34">
        <v>2013</v>
      </c>
      <c r="C74" s="35" t="s">
        <v>53</v>
      </c>
      <c r="D74" s="36">
        <v>29666</v>
      </c>
      <c r="E74" s="36">
        <v>10759</v>
      </c>
      <c r="F74" s="36">
        <v>991</v>
      </c>
      <c r="G74" s="36">
        <v>39433</v>
      </c>
      <c r="H74" s="37">
        <v>5912</v>
      </c>
      <c r="I74" s="127" t="str">
        <f t="shared" si="2"/>
        <v/>
      </c>
      <c r="J74" s="133" t="str">
        <f t="shared" si="3"/>
        <v/>
      </c>
      <c r="L74" s="4" t="str">
        <f t="shared" si="4"/>
        <v/>
      </c>
    </row>
    <row r="75" spans="1:12">
      <c r="A75" s="67" t="s">
        <v>98</v>
      </c>
      <c r="B75" s="34">
        <v>2014</v>
      </c>
      <c r="C75" s="39" t="s">
        <v>55</v>
      </c>
      <c r="D75" s="36">
        <v>31589</v>
      </c>
      <c r="E75" s="36">
        <v>10493</v>
      </c>
      <c r="F75" s="36">
        <v>645</v>
      </c>
      <c r="G75" s="36">
        <v>41437</v>
      </c>
      <c r="H75" s="37">
        <v>6424</v>
      </c>
      <c r="I75" s="127" t="str">
        <f t="shared" si="2"/>
        <v/>
      </c>
      <c r="J75" s="133" t="str">
        <f t="shared" si="3"/>
        <v/>
      </c>
      <c r="L75" s="4" t="str">
        <f t="shared" si="4"/>
        <v/>
      </c>
    </row>
    <row r="76" spans="1:12">
      <c r="A76" s="67"/>
      <c r="B76" s="60"/>
      <c r="C76" s="68"/>
      <c r="D76" s="62"/>
      <c r="E76" s="62"/>
      <c r="F76" s="62"/>
      <c r="G76" s="62"/>
      <c r="H76" s="63"/>
      <c r="I76" s="127" t="str">
        <f t="shared" si="2"/>
        <v/>
      </c>
      <c r="J76" s="133" t="str">
        <f t="shared" si="3"/>
        <v/>
      </c>
      <c r="L76" s="4" t="str">
        <f t="shared" si="4"/>
        <v/>
      </c>
    </row>
    <row r="77" spans="1:12">
      <c r="A77" s="59" t="s">
        <v>99</v>
      </c>
      <c r="B77" s="60">
        <v>2013</v>
      </c>
      <c r="C77" s="61" t="s">
        <v>60</v>
      </c>
      <c r="D77" s="62">
        <v>0</v>
      </c>
      <c r="E77" s="62" t="s">
        <v>57</v>
      </c>
      <c r="F77" s="62" t="s">
        <v>57</v>
      </c>
      <c r="G77" s="62">
        <v>0</v>
      </c>
      <c r="H77" s="63" t="s">
        <v>57</v>
      </c>
      <c r="I77" s="127" t="str">
        <f t="shared" si="2"/>
        <v/>
      </c>
      <c r="J77" s="133" t="str">
        <f t="shared" si="3"/>
        <v/>
      </c>
      <c r="L77" s="4" t="str">
        <f t="shared" si="4"/>
        <v/>
      </c>
    </row>
    <row r="78" spans="1:12">
      <c r="A78" s="47" t="s">
        <v>100</v>
      </c>
      <c r="B78" s="60">
        <v>2014</v>
      </c>
      <c r="C78" s="44" t="s">
        <v>62</v>
      </c>
      <c r="D78" s="62" t="s">
        <v>57</v>
      </c>
      <c r="E78" s="62" t="s">
        <v>57</v>
      </c>
      <c r="F78" s="62" t="s">
        <v>57</v>
      </c>
      <c r="G78" s="62" t="s">
        <v>57</v>
      </c>
      <c r="H78" s="63" t="s">
        <v>57</v>
      </c>
      <c r="I78" s="127" t="str">
        <f t="shared" si="2"/>
        <v/>
      </c>
      <c r="J78" s="133" t="str">
        <f t="shared" si="3"/>
        <v/>
      </c>
      <c r="L78" s="4" t="str">
        <f t="shared" si="4"/>
        <v/>
      </c>
    </row>
    <row r="79" spans="1:12">
      <c r="A79" s="59" t="s">
        <v>55</v>
      </c>
      <c r="B79" s="60">
        <v>2013</v>
      </c>
      <c r="C79" s="61" t="s">
        <v>53</v>
      </c>
      <c r="D79" s="62">
        <v>1</v>
      </c>
      <c r="E79" s="62" t="s">
        <v>57</v>
      </c>
      <c r="F79" s="62" t="s">
        <v>57</v>
      </c>
      <c r="G79" s="62">
        <v>1</v>
      </c>
      <c r="H79" s="63" t="s">
        <v>57</v>
      </c>
      <c r="I79" s="127">
        <f t="shared" ref="I79:I142" si="5">IFERROR(IF(K79="","",IF(F79="–",0,F79)+IF(G79="–",0,G79)),"")</f>
        <v>1</v>
      </c>
      <c r="J79" s="133">
        <f t="shared" ref="J79:J142" si="6">IF(I79="","",IF(G79="–",0,G79)-IF(H79="–",0,))</f>
        <v>1</v>
      </c>
      <c r="K79" s="4" t="s">
        <v>17</v>
      </c>
      <c r="L79" s="4" t="str">
        <f t="shared" ref="L79:L142" si="7">IF(K79="","","Chemicals")</f>
        <v>Chemicals</v>
      </c>
    </row>
    <row r="80" spans="1:12">
      <c r="A80" s="59" t="s">
        <v>55</v>
      </c>
      <c r="B80" s="60">
        <v>2014</v>
      </c>
      <c r="C80" s="65" t="s">
        <v>55</v>
      </c>
      <c r="D80" s="62" t="s">
        <v>57</v>
      </c>
      <c r="E80" s="62" t="s">
        <v>57</v>
      </c>
      <c r="F80" s="62" t="s">
        <v>57</v>
      </c>
      <c r="G80" s="62" t="s">
        <v>57</v>
      </c>
      <c r="H80" s="63" t="s">
        <v>57</v>
      </c>
      <c r="I80" s="127" t="str">
        <f t="shared" si="5"/>
        <v/>
      </c>
      <c r="J80" s="133" t="str">
        <f t="shared" si="6"/>
        <v/>
      </c>
      <c r="L80" s="4" t="str">
        <f t="shared" si="7"/>
        <v/>
      </c>
    </row>
    <row r="81" spans="1:12">
      <c r="A81" s="59" t="s">
        <v>101</v>
      </c>
      <c r="B81" s="60">
        <v>2013</v>
      </c>
      <c r="C81" s="61" t="s">
        <v>60</v>
      </c>
      <c r="D81" s="62" t="s">
        <v>57</v>
      </c>
      <c r="E81" s="62" t="s">
        <v>57</v>
      </c>
      <c r="F81" s="62" t="s">
        <v>57</v>
      </c>
      <c r="G81" s="62" t="s">
        <v>57</v>
      </c>
      <c r="H81" s="63" t="s">
        <v>57</v>
      </c>
      <c r="I81" s="127" t="str">
        <f t="shared" si="5"/>
        <v/>
      </c>
      <c r="J81" s="133" t="str">
        <f t="shared" si="6"/>
        <v/>
      </c>
      <c r="L81" s="4" t="str">
        <f t="shared" si="7"/>
        <v/>
      </c>
    </row>
    <row r="82" spans="1:12">
      <c r="A82" s="47" t="s">
        <v>102</v>
      </c>
      <c r="B82" s="60">
        <v>2014</v>
      </c>
      <c r="C82" s="44" t="s">
        <v>62</v>
      </c>
      <c r="D82" s="62" t="s">
        <v>57</v>
      </c>
      <c r="E82" s="62" t="s">
        <v>57</v>
      </c>
      <c r="F82" s="62" t="s">
        <v>57</v>
      </c>
      <c r="G82" s="62" t="s">
        <v>57</v>
      </c>
      <c r="H82" s="63" t="s">
        <v>57</v>
      </c>
      <c r="I82" s="127" t="str">
        <f t="shared" si="5"/>
        <v/>
      </c>
      <c r="J82" s="133" t="str">
        <f t="shared" si="6"/>
        <v/>
      </c>
      <c r="L82" s="4" t="str">
        <f t="shared" si="7"/>
        <v/>
      </c>
    </row>
    <row r="83" spans="1:12">
      <c r="A83" s="59" t="s">
        <v>55</v>
      </c>
      <c r="B83" s="60">
        <v>2013</v>
      </c>
      <c r="C83" s="61" t="s">
        <v>53</v>
      </c>
      <c r="D83" s="62" t="s">
        <v>57</v>
      </c>
      <c r="E83" s="62" t="s">
        <v>57</v>
      </c>
      <c r="F83" s="62" t="s">
        <v>57</v>
      </c>
      <c r="G83" s="62" t="s">
        <v>57</v>
      </c>
      <c r="H83" s="63" t="s">
        <v>57</v>
      </c>
      <c r="I83" s="127" t="str">
        <f t="shared" si="5"/>
        <v/>
      </c>
      <c r="J83" s="133" t="str">
        <f t="shared" si="6"/>
        <v/>
      </c>
      <c r="L83" s="4" t="str">
        <f t="shared" si="7"/>
        <v/>
      </c>
    </row>
    <row r="84" spans="1:12">
      <c r="A84" s="59" t="s">
        <v>55</v>
      </c>
      <c r="B84" s="60">
        <v>2014</v>
      </c>
      <c r="C84" s="65" t="s">
        <v>55</v>
      </c>
      <c r="D84" s="62" t="s">
        <v>57</v>
      </c>
      <c r="E84" s="62" t="s">
        <v>57</v>
      </c>
      <c r="F84" s="62" t="s">
        <v>57</v>
      </c>
      <c r="G84" s="62" t="s">
        <v>57</v>
      </c>
      <c r="H84" s="63" t="s">
        <v>57</v>
      </c>
      <c r="I84" s="127" t="str">
        <f t="shared" si="5"/>
        <v/>
      </c>
      <c r="J84" s="133" t="str">
        <f t="shared" si="6"/>
        <v/>
      </c>
      <c r="L84" s="4" t="str">
        <f t="shared" si="7"/>
        <v/>
      </c>
    </row>
    <row r="85" spans="1:12">
      <c r="A85" s="59" t="s">
        <v>103</v>
      </c>
      <c r="B85" s="60">
        <v>2013</v>
      </c>
      <c r="C85" s="61" t="s">
        <v>60</v>
      </c>
      <c r="D85" s="62">
        <v>106</v>
      </c>
      <c r="E85" s="62" t="s">
        <v>57</v>
      </c>
      <c r="F85" s="62" t="s">
        <v>57</v>
      </c>
      <c r="G85" s="62">
        <v>106</v>
      </c>
      <c r="H85" s="63" t="s">
        <v>57</v>
      </c>
      <c r="I85" s="127" t="str">
        <f t="shared" si="5"/>
        <v/>
      </c>
      <c r="J85" s="133" t="str">
        <f t="shared" si="6"/>
        <v/>
      </c>
      <c r="L85" s="4" t="str">
        <f t="shared" si="7"/>
        <v/>
      </c>
    </row>
    <row r="86" spans="1:12">
      <c r="A86" s="59" t="s">
        <v>104</v>
      </c>
      <c r="B86" s="60">
        <v>2014</v>
      </c>
      <c r="C86" s="44" t="s">
        <v>62</v>
      </c>
      <c r="D86" s="62">
        <v>105</v>
      </c>
      <c r="E86" s="62" t="s">
        <v>57</v>
      </c>
      <c r="F86" s="62" t="s">
        <v>57</v>
      </c>
      <c r="G86" s="62">
        <v>105</v>
      </c>
      <c r="H86" s="63" t="s">
        <v>57</v>
      </c>
      <c r="I86" s="127" t="str">
        <f t="shared" si="5"/>
        <v/>
      </c>
      <c r="J86" s="133" t="str">
        <f t="shared" si="6"/>
        <v/>
      </c>
      <c r="L86" s="4" t="str">
        <f t="shared" si="7"/>
        <v/>
      </c>
    </row>
    <row r="87" spans="1:12">
      <c r="A87" s="59" t="s">
        <v>55</v>
      </c>
      <c r="B87" s="60">
        <v>2013</v>
      </c>
      <c r="C87" s="61" t="s">
        <v>53</v>
      </c>
      <c r="D87" s="62">
        <v>2985</v>
      </c>
      <c r="E87" s="62" t="s">
        <v>57</v>
      </c>
      <c r="F87" s="62" t="s">
        <v>57</v>
      </c>
      <c r="G87" s="62">
        <v>2985</v>
      </c>
      <c r="H87" s="63" t="s">
        <v>57</v>
      </c>
      <c r="I87" s="127" t="str">
        <f t="shared" si="5"/>
        <v/>
      </c>
      <c r="J87" s="133" t="str">
        <f t="shared" si="6"/>
        <v/>
      </c>
      <c r="L87" s="4" t="str">
        <f t="shared" si="7"/>
        <v/>
      </c>
    </row>
    <row r="88" spans="1:12">
      <c r="A88" s="59" t="s">
        <v>55</v>
      </c>
      <c r="B88" s="60">
        <v>2014</v>
      </c>
      <c r="C88" s="65" t="s">
        <v>55</v>
      </c>
      <c r="D88" s="62">
        <v>2925</v>
      </c>
      <c r="E88" s="62" t="s">
        <v>57</v>
      </c>
      <c r="F88" s="62" t="s">
        <v>57</v>
      </c>
      <c r="G88" s="62">
        <v>2925</v>
      </c>
      <c r="H88" s="63" t="s">
        <v>57</v>
      </c>
      <c r="I88" s="127">
        <f t="shared" si="5"/>
        <v>2925</v>
      </c>
      <c r="J88" s="133">
        <f t="shared" si="6"/>
        <v>2925</v>
      </c>
      <c r="K88" s="4" t="s">
        <v>17</v>
      </c>
      <c r="L88" s="4" t="str">
        <f t="shared" si="7"/>
        <v>Chemicals</v>
      </c>
    </row>
    <row r="89" spans="1:12">
      <c r="A89" s="59" t="s">
        <v>105</v>
      </c>
      <c r="B89" s="60">
        <v>2013</v>
      </c>
      <c r="C89" s="61" t="s">
        <v>60</v>
      </c>
      <c r="D89" s="62">
        <v>4</v>
      </c>
      <c r="E89" s="62" t="s">
        <v>57</v>
      </c>
      <c r="F89" s="62" t="s">
        <v>57</v>
      </c>
      <c r="G89" s="62">
        <v>4</v>
      </c>
      <c r="H89" s="63" t="s">
        <v>57</v>
      </c>
      <c r="I89" s="127" t="str">
        <f t="shared" si="5"/>
        <v/>
      </c>
      <c r="J89" s="133" t="str">
        <f t="shared" si="6"/>
        <v/>
      </c>
      <c r="L89" s="4" t="str">
        <f t="shared" si="7"/>
        <v/>
      </c>
    </row>
    <row r="90" spans="1:12">
      <c r="A90" s="59" t="s">
        <v>106</v>
      </c>
      <c r="B90" s="60">
        <v>2014</v>
      </c>
      <c r="C90" s="44" t="s">
        <v>62</v>
      </c>
      <c r="D90" s="62">
        <v>4</v>
      </c>
      <c r="E90" s="62" t="s">
        <v>57</v>
      </c>
      <c r="F90" s="62" t="s">
        <v>57</v>
      </c>
      <c r="G90" s="62">
        <v>4</v>
      </c>
      <c r="H90" s="63" t="s">
        <v>57</v>
      </c>
      <c r="I90" s="127" t="str">
        <f t="shared" si="5"/>
        <v/>
      </c>
      <c r="J90" s="133" t="str">
        <f t="shared" si="6"/>
        <v/>
      </c>
      <c r="L90" s="4" t="str">
        <f t="shared" si="7"/>
        <v/>
      </c>
    </row>
    <row r="91" spans="1:12">
      <c r="A91" s="59" t="s">
        <v>55</v>
      </c>
      <c r="B91" s="60">
        <v>2013</v>
      </c>
      <c r="C91" s="61" t="s">
        <v>53</v>
      </c>
      <c r="D91" s="62">
        <v>203</v>
      </c>
      <c r="E91" s="62" t="s">
        <v>57</v>
      </c>
      <c r="F91" s="62" t="s">
        <v>57</v>
      </c>
      <c r="G91" s="62">
        <v>203</v>
      </c>
      <c r="H91" s="63" t="s">
        <v>57</v>
      </c>
      <c r="I91" s="127" t="str">
        <f t="shared" si="5"/>
        <v/>
      </c>
      <c r="J91" s="133" t="str">
        <f t="shared" si="6"/>
        <v/>
      </c>
      <c r="L91" s="4" t="str">
        <f t="shared" si="7"/>
        <v/>
      </c>
    </row>
    <row r="92" spans="1:12">
      <c r="A92" s="59"/>
      <c r="B92" s="60">
        <v>2014</v>
      </c>
      <c r="C92" s="61"/>
      <c r="D92" s="62">
        <v>204</v>
      </c>
      <c r="E92" s="62" t="s">
        <v>57</v>
      </c>
      <c r="F92" s="62" t="s">
        <v>57</v>
      </c>
      <c r="G92" s="62">
        <v>204</v>
      </c>
      <c r="H92" s="63" t="s">
        <v>57</v>
      </c>
      <c r="I92" s="127">
        <f t="shared" si="5"/>
        <v>204</v>
      </c>
      <c r="J92" s="133">
        <f t="shared" si="6"/>
        <v>204</v>
      </c>
      <c r="K92" s="4" t="s">
        <v>15</v>
      </c>
      <c r="L92" s="4" t="str">
        <f t="shared" si="7"/>
        <v>Chemicals</v>
      </c>
    </row>
    <row r="93" spans="1:12">
      <c r="A93" s="59" t="s">
        <v>107</v>
      </c>
      <c r="B93" s="60">
        <v>2013</v>
      </c>
      <c r="C93" s="61" t="s">
        <v>60</v>
      </c>
      <c r="D93" s="62">
        <v>2</v>
      </c>
      <c r="E93" s="62" t="s">
        <v>57</v>
      </c>
      <c r="F93" s="62" t="s">
        <v>57</v>
      </c>
      <c r="G93" s="62">
        <v>2</v>
      </c>
      <c r="H93" s="63" t="s">
        <v>57</v>
      </c>
      <c r="I93" s="127" t="str">
        <f t="shared" si="5"/>
        <v/>
      </c>
      <c r="J93" s="133" t="str">
        <f t="shared" si="6"/>
        <v/>
      </c>
      <c r="L93" s="4" t="str">
        <f t="shared" si="7"/>
        <v/>
      </c>
    </row>
    <row r="94" spans="1:12">
      <c r="A94" s="59" t="s">
        <v>108</v>
      </c>
      <c r="B94" s="60">
        <v>2014</v>
      </c>
      <c r="C94" s="44" t="s">
        <v>62</v>
      </c>
      <c r="D94" s="62">
        <v>2</v>
      </c>
      <c r="E94" s="62" t="s">
        <v>57</v>
      </c>
      <c r="F94" s="62" t="s">
        <v>57</v>
      </c>
      <c r="G94" s="62">
        <v>2</v>
      </c>
      <c r="H94" s="63" t="s">
        <v>57</v>
      </c>
      <c r="I94" s="127" t="str">
        <f t="shared" si="5"/>
        <v/>
      </c>
      <c r="J94" s="133" t="str">
        <f t="shared" si="6"/>
        <v/>
      </c>
      <c r="L94" s="4" t="str">
        <f t="shared" si="7"/>
        <v/>
      </c>
    </row>
    <row r="95" spans="1:12">
      <c r="A95" s="59" t="s">
        <v>55</v>
      </c>
      <c r="B95" s="60">
        <v>2013</v>
      </c>
      <c r="C95" s="61" t="s">
        <v>53</v>
      </c>
      <c r="D95" s="62">
        <v>90</v>
      </c>
      <c r="E95" s="62" t="s">
        <v>57</v>
      </c>
      <c r="F95" s="62" t="s">
        <v>57</v>
      </c>
      <c r="G95" s="62">
        <v>90</v>
      </c>
      <c r="H95" s="63" t="s">
        <v>57</v>
      </c>
      <c r="I95" s="127" t="str">
        <f t="shared" si="5"/>
        <v/>
      </c>
      <c r="J95" s="133" t="str">
        <f t="shared" si="6"/>
        <v/>
      </c>
      <c r="L95" s="4" t="str">
        <f t="shared" si="7"/>
        <v/>
      </c>
    </row>
    <row r="96" spans="1:12">
      <c r="A96" s="59" t="s">
        <v>55</v>
      </c>
      <c r="B96" s="60">
        <v>2014</v>
      </c>
      <c r="C96" s="65"/>
      <c r="D96" s="62">
        <v>89</v>
      </c>
      <c r="E96" s="62" t="s">
        <v>57</v>
      </c>
      <c r="F96" s="62" t="s">
        <v>57</v>
      </c>
      <c r="G96" s="62">
        <v>89</v>
      </c>
      <c r="H96" s="63" t="s">
        <v>57</v>
      </c>
      <c r="I96" s="127">
        <f t="shared" si="5"/>
        <v>89</v>
      </c>
      <c r="J96" s="133">
        <f t="shared" si="6"/>
        <v>89</v>
      </c>
      <c r="K96" s="4" t="s">
        <v>16</v>
      </c>
      <c r="L96" s="4" t="str">
        <f t="shared" si="7"/>
        <v>Chemicals</v>
      </c>
    </row>
    <row r="97" spans="1:12">
      <c r="A97" s="59" t="s">
        <v>109</v>
      </c>
      <c r="B97" s="60">
        <v>2013</v>
      </c>
      <c r="C97" s="61" t="s">
        <v>60</v>
      </c>
      <c r="D97" s="62">
        <v>0</v>
      </c>
      <c r="E97" s="62" t="s">
        <v>57</v>
      </c>
      <c r="F97" s="62" t="s">
        <v>57</v>
      </c>
      <c r="G97" s="62">
        <v>0</v>
      </c>
      <c r="H97" s="63" t="s">
        <v>57</v>
      </c>
      <c r="I97" s="127" t="str">
        <f t="shared" si="5"/>
        <v/>
      </c>
      <c r="J97" s="133" t="str">
        <f t="shared" si="6"/>
        <v/>
      </c>
      <c r="L97" s="4" t="str">
        <f t="shared" si="7"/>
        <v/>
      </c>
    </row>
    <row r="98" spans="1:12">
      <c r="A98" s="69" t="s">
        <v>110</v>
      </c>
      <c r="B98" s="60">
        <v>2014</v>
      </c>
      <c r="C98" s="44" t="s">
        <v>62</v>
      </c>
      <c r="D98" s="62">
        <v>0</v>
      </c>
      <c r="E98" s="62" t="s">
        <v>57</v>
      </c>
      <c r="F98" s="62" t="s">
        <v>57</v>
      </c>
      <c r="G98" s="62">
        <v>0</v>
      </c>
      <c r="H98" s="63" t="s">
        <v>57</v>
      </c>
      <c r="I98" s="127" t="str">
        <f t="shared" si="5"/>
        <v/>
      </c>
      <c r="J98" s="133" t="str">
        <f t="shared" si="6"/>
        <v/>
      </c>
      <c r="L98" s="4" t="str">
        <f t="shared" si="7"/>
        <v/>
      </c>
    </row>
    <row r="99" spans="1:12">
      <c r="A99" s="69" t="s">
        <v>55</v>
      </c>
      <c r="B99" s="60">
        <v>2013</v>
      </c>
      <c r="C99" s="61" t="s">
        <v>53</v>
      </c>
      <c r="D99" s="62">
        <v>7</v>
      </c>
      <c r="E99" s="62" t="s">
        <v>57</v>
      </c>
      <c r="F99" s="62" t="s">
        <v>57</v>
      </c>
      <c r="G99" s="62">
        <v>7</v>
      </c>
      <c r="H99" s="63" t="s">
        <v>57</v>
      </c>
      <c r="I99" s="127" t="str">
        <f t="shared" si="5"/>
        <v/>
      </c>
      <c r="J99" s="133" t="str">
        <f t="shared" si="6"/>
        <v/>
      </c>
      <c r="L99" s="4" t="str">
        <f t="shared" si="7"/>
        <v/>
      </c>
    </row>
    <row r="100" spans="1:12">
      <c r="A100" s="69" t="s">
        <v>55</v>
      </c>
      <c r="B100" s="60">
        <v>2014</v>
      </c>
      <c r="C100" s="70"/>
      <c r="D100" s="62">
        <v>2</v>
      </c>
      <c r="E100" s="62" t="s">
        <v>57</v>
      </c>
      <c r="F100" s="62" t="s">
        <v>57</v>
      </c>
      <c r="G100" s="62">
        <v>2</v>
      </c>
      <c r="H100" s="63" t="s">
        <v>57</v>
      </c>
      <c r="I100" s="127">
        <f t="shared" si="5"/>
        <v>2</v>
      </c>
      <c r="J100" s="133">
        <f t="shared" si="6"/>
        <v>2</v>
      </c>
      <c r="K100" s="4" t="s">
        <v>16</v>
      </c>
      <c r="L100" s="4" t="str">
        <f t="shared" si="7"/>
        <v>Chemicals</v>
      </c>
    </row>
    <row r="101" spans="1:12">
      <c r="A101" s="59" t="s">
        <v>111</v>
      </c>
      <c r="B101" s="60">
        <v>2013</v>
      </c>
      <c r="C101" s="61" t="s">
        <v>60</v>
      </c>
      <c r="D101" s="62" t="s">
        <v>57</v>
      </c>
      <c r="E101" s="62" t="s">
        <v>57</v>
      </c>
      <c r="F101" s="62" t="s">
        <v>57</v>
      </c>
      <c r="G101" s="62" t="s">
        <v>57</v>
      </c>
      <c r="H101" s="63" t="s">
        <v>57</v>
      </c>
      <c r="I101" s="127" t="str">
        <f t="shared" si="5"/>
        <v/>
      </c>
      <c r="J101" s="133" t="str">
        <f t="shared" si="6"/>
        <v/>
      </c>
      <c r="L101" s="4" t="str">
        <f t="shared" si="7"/>
        <v/>
      </c>
    </row>
    <row r="102" spans="1:12">
      <c r="A102" s="71" t="s">
        <v>112</v>
      </c>
      <c r="B102" s="60">
        <v>2014</v>
      </c>
      <c r="C102" s="44" t="s">
        <v>62</v>
      </c>
      <c r="D102" s="62" t="s">
        <v>57</v>
      </c>
      <c r="E102" s="62" t="s">
        <v>57</v>
      </c>
      <c r="F102" s="62" t="s">
        <v>57</v>
      </c>
      <c r="G102" s="62" t="s">
        <v>57</v>
      </c>
      <c r="H102" s="63" t="s">
        <v>57</v>
      </c>
      <c r="I102" s="127" t="str">
        <f t="shared" si="5"/>
        <v/>
      </c>
      <c r="J102" s="133" t="str">
        <f t="shared" si="6"/>
        <v/>
      </c>
      <c r="L102" s="4" t="str">
        <f t="shared" si="7"/>
        <v/>
      </c>
    </row>
    <row r="103" spans="1:12">
      <c r="A103" s="69" t="s">
        <v>55</v>
      </c>
      <c r="B103" s="60">
        <v>2013</v>
      </c>
      <c r="C103" s="61" t="s">
        <v>53</v>
      </c>
      <c r="D103" s="62" t="s">
        <v>57</v>
      </c>
      <c r="E103" s="62" t="s">
        <v>57</v>
      </c>
      <c r="F103" s="62" t="s">
        <v>57</v>
      </c>
      <c r="G103" s="62" t="s">
        <v>57</v>
      </c>
      <c r="H103" s="63" t="s">
        <v>57</v>
      </c>
      <c r="I103" s="127" t="str">
        <f t="shared" si="5"/>
        <v/>
      </c>
      <c r="J103" s="133" t="str">
        <f t="shared" si="6"/>
        <v/>
      </c>
      <c r="L103" s="4" t="str">
        <f t="shared" si="7"/>
        <v/>
      </c>
    </row>
    <row r="104" spans="1:12">
      <c r="A104" s="69" t="s">
        <v>55</v>
      </c>
      <c r="B104" s="60">
        <v>2014</v>
      </c>
      <c r="C104" s="70"/>
      <c r="D104" s="62" t="s">
        <v>57</v>
      </c>
      <c r="E104" s="62" t="s">
        <v>57</v>
      </c>
      <c r="F104" s="62" t="s">
        <v>57</v>
      </c>
      <c r="G104" s="62" t="s">
        <v>57</v>
      </c>
      <c r="H104" s="63" t="s">
        <v>57</v>
      </c>
      <c r="I104" s="127" t="str">
        <f t="shared" si="5"/>
        <v/>
      </c>
      <c r="J104" s="133" t="str">
        <f t="shared" si="6"/>
        <v/>
      </c>
      <c r="L104" s="4" t="str">
        <f t="shared" si="7"/>
        <v/>
      </c>
    </row>
    <row r="105" spans="1:12">
      <c r="A105" s="59" t="s">
        <v>113</v>
      </c>
      <c r="B105" s="60">
        <v>2013</v>
      </c>
      <c r="C105" s="61" t="s">
        <v>60</v>
      </c>
      <c r="D105" s="62">
        <v>16</v>
      </c>
      <c r="E105" s="62" t="s">
        <v>57</v>
      </c>
      <c r="F105" s="62" t="s">
        <v>57</v>
      </c>
      <c r="G105" s="62">
        <v>16</v>
      </c>
      <c r="H105" s="63" t="s">
        <v>57</v>
      </c>
      <c r="I105" s="127" t="str">
        <f t="shared" si="5"/>
        <v/>
      </c>
      <c r="J105" s="133" t="str">
        <f t="shared" si="6"/>
        <v/>
      </c>
      <c r="L105" s="4" t="str">
        <f t="shared" si="7"/>
        <v/>
      </c>
    </row>
    <row r="106" spans="1:12">
      <c r="A106" s="64" t="s">
        <v>114</v>
      </c>
      <c r="B106" s="60">
        <v>2014</v>
      </c>
      <c r="C106" s="44" t="s">
        <v>62</v>
      </c>
      <c r="D106" s="62">
        <v>14</v>
      </c>
      <c r="E106" s="62" t="s">
        <v>57</v>
      </c>
      <c r="F106" s="62" t="s">
        <v>57</v>
      </c>
      <c r="G106" s="62">
        <v>14</v>
      </c>
      <c r="H106" s="63" t="s">
        <v>57</v>
      </c>
      <c r="I106" s="127" t="str">
        <f t="shared" si="5"/>
        <v/>
      </c>
      <c r="J106" s="133" t="str">
        <f t="shared" si="6"/>
        <v/>
      </c>
      <c r="L106" s="4" t="str">
        <f t="shared" si="7"/>
        <v/>
      </c>
    </row>
    <row r="107" spans="1:12">
      <c r="A107" s="59" t="s">
        <v>55</v>
      </c>
      <c r="B107" s="60">
        <v>2013</v>
      </c>
      <c r="C107" s="61" t="s">
        <v>53</v>
      </c>
      <c r="D107" s="62">
        <v>683</v>
      </c>
      <c r="E107" s="62" t="s">
        <v>57</v>
      </c>
      <c r="F107" s="62" t="s">
        <v>57</v>
      </c>
      <c r="G107" s="62">
        <v>683</v>
      </c>
      <c r="H107" s="63" t="s">
        <v>57</v>
      </c>
      <c r="I107" s="127" t="str">
        <f t="shared" si="5"/>
        <v/>
      </c>
      <c r="J107" s="133" t="str">
        <f t="shared" si="6"/>
        <v/>
      </c>
      <c r="L107" s="4" t="str">
        <f t="shared" si="7"/>
        <v/>
      </c>
    </row>
    <row r="108" spans="1:12">
      <c r="A108" s="59" t="s">
        <v>55</v>
      </c>
      <c r="B108" s="60">
        <v>2014</v>
      </c>
      <c r="C108" s="65"/>
      <c r="D108" s="62">
        <v>619</v>
      </c>
      <c r="E108" s="62" t="s">
        <v>57</v>
      </c>
      <c r="F108" s="62" t="s">
        <v>57</v>
      </c>
      <c r="G108" s="62">
        <v>619</v>
      </c>
      <c r="H108" s="63" t="s">
        <v>57</v>
      </c>
      <c r="I108" s="127">
        <f t="shared" si="5"/>
        <v>619</v>
      </c>
      <c r="J108" s="133">
        <f t="shared" si="6"/>
        <v>619</v>
      </c>
      <c r="K108" s="4" t="s">
        <v>16</v>
      </c>
      <c r="L108" s="4" t="str">
        <f t="shared" si="7"/>
        <v>Chemicals</v>
      </c>
    </row>
    <row r="109" spans="1:12">
      <c r="A109" s="59" t="s">
        <v>115</v>
      </c>
      <c r="B109" s="60">
        <v>2013</v>
      </c>
      <c r="C109" s="61" t="s">
        <v>60</v>
      </c>
      <c r="D109" s="62" t="s">
        <v>57</v>
      </c>
      <c r="E109" s="62" t="s">
        <v>57</v>
      </c>
      <c r="F109" s="62" t="s">
        <v>57</v>
      </c>
      <c r="G109" s="62" t="s">
        <v>57</v>
      </c>
      <c r="H109" s="63" t="s">
        <v>57</v>
      </c>
      <c r="I109" s="127" t="str">
        <f t="shared" si="5"/>
        <v/>
      </c>
      <c r="J109" s="133" t="str">
        <f t="shared" si="6"/>
        <v/>
      </c>
      <c r="L109" s="4" t="str">
        <f t="shared" si="7"/>
        <v/>
      </c>
    </row>
    <row r="110" spans="1:12">
      <c r="A110" s="64" t="s">
        <v>116</v>
      </c>
      <c r="B110" s="60">
        <v>2014</v>
      </c>
      <c r="C110" s="44" t="s">
        <v>62</v>
      </c>
      <c r="D110" s="62" t="s">
        <v>57</v>
      </c>
      <c r="E110" s="62" t="s">
        <v>57</v>
      </c>
      <c r="F110" s="62" t="s">
        <v>57</v>
      </c>
      <c r="G110" s="62" t="s">
        <v>57</v>
      </c>
      <c r="H110" s="63" t="s">
        <v>57</v>
      </c>
      <c r="I110" s="127" t="str">
        <f t="shared" si="5"/>
        <v/>
      </c>
      <c r="J110" s="133" t="str">
        <f t="shared" si="6"/>
        <v/>
      </c>
      <c r="L110" s="4" t="str">
        <f t="shared" si="7"/>
        <v/>
      </c>
    </row>
    <row r="111" spans="1:12">
      <c r="A111" s="59"/>
      <c r="B111" s="60">
        <v>2013</v>
      </c>
      <c r="C111" s="61" t="s">
        <v>53</v>
      </c>
      <c r="D111" s="62" t="s">
        <v>57</v>
      </c>
      <c r="E111" s="62" t="s">
        <v>57</v>
      </c>
      <c r="F111" s="62" t="s">
        <v>57</v>
      </c>
      <c r="G111" s="62" t="s">
        <v>57</v>
      </c>
      <c r="H111" s="63" t="s">
        <v>57</v>
      </c>
      <c r="I111" s="127" t="str">
        <f t="shared" si="5"/>
        <v/>
      </c>
      <c r="J111" s="133" t="str">
        <f t="shared" si="6"/>
        <v/>
      </c>
      <c r="L111" s="4" t="str">
        <f t="shared" si="7"/>
        <v/>
      </c>
    </row>
    <row r="112" spans="1:12">
      <c r="A112" s="59"/>
      <c r="B112" s="60">
        <v>2014</v>
      </c>
      <c r="C112" s="65"/>
      <c r="D112" s="62" t="s">
        <v>57</v>
      </c>
      <c r="E112" s="62" t="s">
        <v>57</v>
      </c>
      <c r="F112" s="62" t="s">
        <v>57</v>
      </c>
      <c r="G112" s="62" t="s">
        <v>57</v>
      </c>
      <c r="H112" s="63" t="s">
        <v>57</v>
      </c>
      <c r="I112" s="127" t="str">
        <f t="shared" si="5"/>
        <v/>
      </c>
      <c r="J112" s="133" t="str">
        <f t="shared" si="6"/>
        <v/>
      </c>
      <c r="L112" s="4" t="str">
        <f t="shared" si="7"/>
        <v/>
      </c>
    </row>
    <row r="113" spans="1:12">
      <c r="A113" s="54" t="s">
        <v>49</v>
      </c>
      <c r="B113" s="73" t="s">
        <v>117</v>
      </c>
      <c r="C113" s="56" t="s">
        <v>50</v>
      </c>
      <c r="D113" s="74" t="s">
        <v>51</v>
      </c>
      <c r="E113" s="74" t="s">
        <v>51</v>
      </c>
      <c r="F113" s="74" t="s">
        <v>51</v>
      </c>
      <c r="G113" s="75"/>
      <c r="H113" s="76" t="s">
        <v>51</v>
      </c>
      <c r="I113" s="127" t="str">
        <f t="shared" si="5"/>
        <v/>
      </c>
      <c r="J113" s="133" t="str">
        <f t="shared" si="6"/>
        <v/>
      </c>
      <c r="L113" s="4" t="str">
        <f t="shared" si="7"/>
        <v/>
      </c>
    </row>
    <row r="114" spans="1:12">
      <c r="A114" s="59" t="s">
        <v>118</v>
      </c>
      <c r="B114" s="60">
        <v>2013</v>
      </c>
      <c r="C114" s="61" t="s">
        <v>60</v>
      </c>
      <c r="D114" s="62">
        <v>6</v>
      </c>
      <c r="E114" s="62" t="s">
        <v>57</v>
      </c>
      <c r="F114" s="62">
        <v>0</v>
      </c>
      <c r="G114" s="62">
        <v>6</v>
      </c>
      <c r="H114" s="63" t="s">
        <v>57</v>
      </c>
      <c r="I114" s="127" t="str">
        <f t="shared" si="5"/>
        <v/>
      </c>
      <c r="J114" s="133" t="str">
        <f t="shared" si="6"/>
        <v/>
      </c>
      <c r="L114" s="4" t="str">
        <f t="shared" si="7"/>
        <v/>
      </c>
    </row>
    <row r="115" spans="1:12">
      <c r="A115" s="64" t="s">
        <v>119</v>
      </c>
      <c r="B115" s="60">
        <v>2014</v>
      </c>
      <c r="C115" s="44" t="s">
        <v>62</v>
      </c>
      <c r="D115" s="62">
        <v>6</v>
      </c>
      <c r="E115" s="62" t="s">
        <v>57</v>
      </c>
      <c r="F115" s="62">
        <v>0</v>
      </c>
      <c r="G115" s="62">
        <v>6</v>
      </c>
      <c r="H115" s="63" t="s">
        <v>57</v>
      </c>
      <c r="I115" s="127" t="str">
        <f t="shared" si="5"/>
        <v/>
      </c>
      <c r="J115" s="133" t="str">
        <f t="shared" si="6"/>
        <v/>
      </c>
      <c r="L115" s="4" t="str">
        <f t="shared" si="7"/>
        <v/>
      </c>
    </row>
    <row r="116" spans="1:12">
      <c r="A116" s="54"/>
      <c r="B116" s="60">
        <v>2013</v>
      </c>
      <c r="C116" s="61" t="s">
        <v>53</v>
      </c>
      <c r="D116" s="62">
        <v>254</v>
      </c>
      <c r="E116" s="62" t="s">
        <v>57</v>
      </c>
      <c r="F116" s="62">
        <v>2</v>
      </c>
      <c r="G116" s="62">
        <v>252</v>
      </c>
      <c r="H116" s="63" t="s">
        <v>57</v>
      </c>
      <c r="I116" s="127" t="str">
        <f t="shared" si="5"/>
        <v/>
      </c>
      <c r="J116" s="133" t="str">
        <f t="shared" si="6"/>
        <v/>
      </c>
      <c r="L116" s="4" t="str">
        <f t="shared" si="7"/>
        <v/>
      </c>
    </row>
    <row r="117" spans="1:12">
      <c r="A117" s="54"/>
      <c r="B117" s="60">
        <v>2014</v>
      </c>
      <c r="C117" s="65"/>
      <c r="D117" s="62">
        <v>242</v>
      </c>
      <c r="E117" s="62" t="s">
        <v>57</v>
      </c>
      <c r="F117" s="62">
        <v>2</v>
      </c>
      <c r="G117" s="62">
        <v>240</v>
      </c>
      <c r="H117" s="63" t="s">
        <v>57</v>
      </c>
      <c r="I117" s="127">
        <f t="shared" si="5"/>
        <v>242</v>
      </c>
      <c r="J117" s="133">
        <f t="shared" si="6"/>
        <v>240</v>
      </c>
      <c r="K117" s="4" t="s">
        <v>16</v>
      </c>
      <c r="L117" s="4" t="str">
        <f t="shared" si="7"/>
        <v>Chemicals</v>
      </c>
    </row>
    <row r="118" spans="1:12">
      <c r="A118" s="54"/>
      <c r="B118" s="55"/>
      <c r="C118" s="77"/>
      <c r="D118" s="78"/>
      <c r="E118" s="78"/>
      <c r="F118" s="78"/>
      <c r="G118" s="78"/>
      <c r="H118" s="79"/>
      <c r="I118" s="127" t="str">
        <f t="shared" si="5"/>
        <v/>
      </c>
      <c r="J118" s="133" t="str">
        <f t="shared" si="6"/>
        <v/>
      </c>
      <c r="L118" s="4" t="str">
        <f t="shared" si="7"/>
        <v/>
      </c>
    </row>
    <row r="119" spans="1:12">
      <c r="A119" s="59" t="s">
        <v>120</v>
      </c>
      <c r="B119" s="60">
        <v>2013</v>
      </c>
      <c r="C119" s="61" t="s">
        <v>60</v>
      </c>
      <c r="D119" s="62">
        <v>14</v>
      </c>
      <c r="E119" s="62" t="s">
        <v>57</v>
      </c>
      <c r="F119" s="62">
        <v>2</v>
      </c>
      <c r="G119" s="62">
        <v>12</v>
      </c>
      <c r="H119" s="63" t="s">
        <v>57</v>
      </c>
      <c r="I119" s="127" t="str">
        <f t="shared" si="5"/>
        <v/>
      </c>
      <c r="J119" s="133" t="str">
        <f t="shared" si="6"/>
        <v/>
      </c>
      <c r="L119" s="4" t="str">
        <f t="shared" si="7"/>
        <v/>
      </c>
    </row>
    <row r="120" spans="1:12">
      <c r="A120" s="64" t="s">
        <v>121</v>
      </c>
      <c r="B120" s="60">
        <v>2014</v>
      </c>
      <c r="C120" s="44" t="s">
        <v>62</v>
      </c>
      <c r="D120" s="62">
        <v>12</v>
      </c>
      <c r="E120" s="62" t="s">
        <v>57</v>
      </c>
      <c r="F120" s="62">
        <v>2</v>
      </c>
      <c r="G120" s="62">
        <v>11</v>
      </c>
      <c r="H120" s="63" t="s">
        <v>57</v>
      </c>
      <c r="I120" s="127" t="str">
        <f t="shared" si="5"/>
        <v/>
      </c>
      <c r="J120" s="133" t="str">
        <f t="shared" si="6"/>
        <v/>
      </c>
      <c r="L120" s="4" t="str">
        <f t="shared" si="7"/>
        <v/>
      </c>
    </row>
    <row r="121" spans="1:12">
      <c r="A121" s="59"/>
      <c r="B121" s="60">
        <v>2013</v>
      </c>
      <c r="C121" s="61" t="s">
        <v>53</v>
      </c>
      <c r="D121" s="62">
        <v>574</v>
      </c>
      <c r="E121" s="62" t="s">
        <v>57</v>
      </c>
      <c r="F121" s="62">
        <v>98</v>
      </c>
      <c r="G121" s="62">
        <v>476</v>
      </c>
      <c r="H121" s="63" t="s">
        <v>57</v>
      </c>
      <c r="I121" s="127" t="str">
        <f t="shared" si="5"/>
        <v/>
      </c>
      <c r="J121" s="133" t="str">
        <f t="shared" si="6"/>
        <v/>
      </c>
      <c r="L121" s="4" t="str">
        <f t="shared" si="7"/>
        <v/>
      </c>
    </row>
    <row r="122" spans="1:12">
      <c r="A122" s="59"/>
      <c r="B122" s="60">
        <v>2014</v>
      </c>
      <c r="C122" s="65"/>
      <c r="D122" s="62">
        <v>513</v>
      </c>
      <c r="E122" s="62" t="s">
        <v>57</v>
      </c>
      <c r="F122" s="62">
        <v>72</v>
      </c>
      <c r="G122" s="62">
        <v>440</v>
      </c>
      <c r="H122" s="63" t="s">
        <v>57</v>
      </c>
      <c r="I122" s="127">
        <f t="shared" si="5"/>
        <v>512</v>
      </c>
      <c r="J122" s="133">
        <f t="shared" si="6"/>
        <v>440</v>
      </c>
      <c r="K122" s="4" t="s">
        <v>16</v>
      </c>
      <c r="L122" s="4" t="str">
        <f t="shared" si="7"/>
        <v>Chemicals</v>
      </c>
    </row>
    <row r="123" spans="1:12">
      <c r="A123" s="59"/>
      <c r="B123" s="60"/>
      <c r="C123" s="65"/>
      <c r="D123" s="80"/>
      <c r="E123" s="80"/>
      <c r="F123" s="80"/>
      <c r="G123" s="80"/>
      <c r="H123" s="81"/>
      <c r="I123" s="127" t="str">
        <f t="shared" si="5"/>
        <v/>
      </c>
      <c r="J123" s="133" t="str">
        <f t="shared" si="6"/>
        <v/>
      </c>
      <c r="L123" s="4" t="str">
        <f t="shared" si="7"/>
        <v/>
      </c>
    </row>
    <row r="124" spans="1:12">
      <c r="A124" s="59" t="s">
        <v>122</v>
      </c>
      <c r="B124" s="60">
        <v>2013</v>
      </c>
      <c r="C124" s="61" t="s">
        <v>60</v>
      </c>
      <c r="D124" s="62">
        <v>42</v>
      </c>
      <c r="E124" s="62" t="s">
        <v>57</v>
      </c>
      <c r="F124" s="62" t="s">
        <v>57</v>
      </c>
      <c r="G124" s="62">
        <v>42</v>
      </c>
      <c r="H124" s="63">
        <v>42</v>
      </c>
      <c r="I124" s="127" t="str">
        <f t="shared" si="5"/>
        <v/>
      </c>
      <c r="J124" s="133" t="str">
        <f t="shared" si="6"/>
        <v/>
      </c>
      <c r="L124" s="4" t="str">
        <f t="shared" si="7"/>
        <v/>
      </c>
    </row>
    <row r="125" spans="1:12">
      <c r="A125" s="59" t="s">
        <v>123</v>
      </c>
      <c r="B125" s="60">
        <v>2014</v>
      </c>
      <c r="C125" s="44" t="s">
        <v>62</v>
      </c>
      <c r="D125" s="62">
        <v>51</v>
      </c>
      <c r="E125" s="62" t="s">
        <v>57</v>
      </c>
      <c r="F125" s="62" t="s">
        <v>57</v>
      </c>
      <c r="G125" s="62">
        <v>51</v>
      </c>
      <c r="H125" s="63">
        <v>51</v>
      </c>
      <c r="I125" s="127" t="str">
        <f t="shared" si="5"/>
        <v/>
      </c>
      <c r="J125" s="133" t="str">
        <f t="shared" si="6"/>
        <v/>
      </c>
      <c r="L125" s="4" t="str">
        <f t="shared" si="7"/>
        <v/>
      </c>
    </row>
    <row r="126" spans="1:12">
      <c r="A126" s="59" t="s">
        <v>55</v>
      </c>
      <c r="B126" s="60">
        <v>2013</v>
      </c>
      <c r="C126" s="61" t="s">
        <v>53</v>
      </c>
      <c r="D126" s="62">
        <v>1690</v>
      </c>
      <c r="E126" s="62" t="s">
        <v>57</v>
      </c>
      <c r="F126" s="62" t="s">
        <v>57</v>
      </c>
      <c r="G126" s="62">
        <v>1690</v>
      </c>
      <c r="H126" s="63">
        <v>1690</v>
      </c>
      <c r="I126" s="127" t="str">
        <f t="shared" si="5"/>
        <v/>
      </c>
      <c r="J126" s="133" t="str">
        <f t="shared" si="6"/>
        <v/>
      </c>
      <c r="L126" s="4" t="str">
        <f t="shared" si="7"/>
        <v/>
      </c>
    </row>
    <row r="127" spans="1:12">
      <c r="A127" s="59" t="s">
        <v>55</v>
      </c>
      <c r="B127" s="60">
        <v>2014</v>
      </c>
      <c r="C127" s="65"/>
      <c r="D127" s="62">
        <v>2067</v>
      </c>
      <c r="E127" s="62" t="s">
        <v>57</v>
      </c>
      <c r="F127" s="62" t="s">
        <v>57</v>
      </c>
      <c r="G127" s="62">
        <v>2067</v>
      </c>
      <c r="H127" s="63">
        <v>2067</v>
      </c>
      <c r="I127" s="127">
        <f t="shared" si="5"/>
        <v>2067</v>
      </c>
      <c r="J127" s="133">
        <f t="shared" si="6"/>
        <v>2067</v>
      </c>
      <c r="K127" s="4" t="s">
        <v>18</v>
      </c>
      <c r="L127" s="4" t="str">
        <f t="shared" si="7"/>
        <v>Chemicals</v>
      </c>
    </row>
    <row r="128" spans="1:12">
      <c r="A128" s="59" t="s">
        <v>124</v>
      </c>
      <c r="B128" s="60">
        <v>2013</v>
      </c>
      <c r="C128" s="61" t="s">
        <v>53</v>
      </c>
      <c r="D128" s="62">
        <v>4401</v>
      </c>
      <c r="E128" s="62" t="s">
        <v>57</v>
      </c>
      <c r="F128" s="62" t="s">
        <v>57</v>
      </c>
      <c r="G128" s="62">
        <v>4401</v>
      </c>
      <c r="H128" s="63">
        <v>4222</v>
      </c>
      <c r="I128" s="127" t="str">
        <f t="shared" si="5"/>
        <v/>
      </c>
      <c r="J128" s="133" t="str">
        <f t="shared" si="6"/>
        <v/>
      </c>
      <c r="L128" s="4" t="str">
        <f t="shared" si="7"/>
        <v/>
      </c>
    </row>
    <row r="129" spans="1:12">
      <c r="A129" s="59" t="s">
        <v>125</v>
      </c>
      <c r="B129" s="60">
        <v>2014</v>
      </c>
      <c r="C129" s="70"/>
      <c r="D129" s="62">
        <v>6069</v>
      </c>
      <c r="E129" s="62" t="s">
        <v>57</v>
      </c>
      <c r="F129" s="62" t="s">
        <v>57</v>
      </c>
      <c r="G129" s="62">
        <v>6069</v>
      </c>
      <c r="H129" s="63">
        <v>4357</v>
      </c>
      <c r="I129" s="127">
        <f t="shared" si="5"/>
        <v>6069</v>
      </c>
      <c r="J129" s="133">
        <f t="shared" si="6"/>
        <v>6069</v>
      </c>
      <c r="K129" s="4" t="s">
        <v>18</v>
      </c>
      <c r="L129" s="4" t="str">
        <f t="shared" si="7"/>
        <v>Chemicals</v>
      </c>
    </row>
    <row r="130" spans="1:12">
      <c r="A130" s="59"/>
      <c r="B130" s="60"/>
      <c r="C130" s="70"/>
      <c r="D130" s="62"/>
      <c r="E130" s="62"/>
      <c r="F130" s="62"/>
      <c r="G130" s="62"/>
      <c r="H130" s="63"/>
      <c r="I130" s="127" t="str">
        <f t="shared" si="5"/>
        <v/>
      </c>
      <c r="J130" s="133" t="str">
        <f t="shared" si="6"/>
        <v/>
      </c>
      <c r="L130" s="4" t="str">
        <f t="shared" si="7"/>
        <v/>
      </c>
    </row>
    <row r="131" spans="1:12">
      <c r="A131" s="59" t="s">
        <v>126</v>
      </c>
      <c r="B131" s="60">
        <v>2013</v>
      </c>
      <c r="C131" s="61" t="s">
        <v>60</v>
      </c>
      <c r="D131" s="62" t="s">
        <v>57</v>
      </c>
      <c r="E131" s="62" t="s">
        <v>57</v>
      </c>
      <c r="F131" s="62" t="s">
        <v>57</v>
      </c>
      <c r="G131" s="62" t="s">
        <v>57</v>
      </c>
      <c r="H131" s="63" t="s">
        <v>57</v>
      </c>
      <c r="I131" s="127" t="str">
        <f t="shared" si="5"/>
        <v/>
      </c>
      <c r="J131" s="133" t="str">
        <f t="shared" si="6"/>
        <v/>
      </c>
      <c r="L131" s="4" t="str">
        <f t="shared" si="7"/>
        <v/>
      </c>
    </row>
    <row r="132" spans="1:12">
      <c r="A132" s="69" t="s">
        <v>127</v>
      </c>
      <c r="B132" s="60">
        <v>2014</v>
      </c>
      <c r="C132" s="44" t="s">
        <v>62</v>
      </c>
      <c r="D132" s="62" t="s">
        <v>57</v>
      </c>
      <c r="E132" s="62" t="s">
        <v>57</v>
      </c>
      <c r="F132" s="62" t="s">
        <v>57</v>
      </c>
      <c r="G132" s="62" t="s">
        <v>57</v>
      </c>
      <c r="H132" s="63" t="s">
        <v>57</v>
      </c>
      <c r="I132" s="127" t="str">
        <f t="shared" si="5"/>
        <v/>
      </c>
      <c r="J132" s="133" t="str">
        <f t="shared" si="6"/>
        <v/>
      </c>
      <c r="L132" s="4" t="str">
        <f t="shared" si="7"/>
        <v/>
      </c>
    </row>
    <row r="133" spans="1:12">
      <c r="A133" s="69" t="s">
        <v>55</v>
      </c>
      <c r="B133" s="60">
        <v>2013</v>
      </c>
      <c r="C133" s="61" t="s">
        <v>53</v>
      </c>
      <c r="D133" s="62" t="s">
        <v>57</v>
      </c>
      <c r="E133" s="62" t="s">
        <v>57</v>
      </c>
      <c r="F133" s="62" t="s">
        <v>57</v>
      </c>
      <c r="G133" s="62" t="s">
        <v>57</v>
      </c>
      <c r="H133" s="63" t="s">
        <v>57</v>
      </c>
      <c r="I133" s="127" t="str">
        <f t="shared" si="5"/>
        <v/>
      </c>
      <c r="J133" s="133" t="str">
        <f t="shared" si="6"/>
        <v/>
      </c>
      <c r="L133" s="4" t="str">
        <f t="shared" si="7"/>
        <v/>
      </c>
    </row>
    <row r="134" spans="1:12">
      <c r="A134" s="69" t="s">
        <v>55</v>
      </c>
      <c r="B134" s="60">
        <v>2014</v>
      </c>
      <c r="C134" s="61"/>
      <c r="D134" s="62" t="s">
        <v>57</v>
      </c>
      <c r="E134" s="62" t="s">
        <v>57</v>
      </c>
      <c r="F134" s="62" t="s">
        <v>57</v>
      </c>
      <c r="G134" s="62" t="s">
        <v>57</v>
      </c>
      <c r="H134" s="63" t="s">
        <v>57</v>
      </c>
      <c r="I134" s="127" t="str">
        <f t="shared" si="5"/>
        <v/>
      </c>
      <c r="J134" s="133" t="str">
        <f t="shared" si="6"/>
        <v/>
      </c>
      <c r="L134" s="4" t="str">
        <f t="shared" si="7"/>
        <v/>
      </c>
    </row>
    <row r="135" spans="1:12">
      <c r="A135" s="59" t="s">
        <v>128</v>
      </c>
      <c r="B135" s="60">
        <v>2013</v>
      </c>
      <c r="C135" s="61" t="s">
        <v>129</v>
      </c>
      <c r="D135" s="62">
        <v>37</v>
      </c>
      <c r="E135" s="62" t="s">
        <v>57</v>
      </c>
      <c r="F135" s="62" t="s">
        <v>57</v>
      </c>
      <c r="G135" s="62">
        <v>37</v>
      </c>
      <c r="H135" s="63" t="s">
        <v>57</v>
      </c>
      <c r="I135" s="127" t="str">
        <f t="shared" si="5"/>
        <v/>
      </c>
      <c r="J135" s="133" t="str">
        <f t="shared" si="6"/>
        <v/>
      </c>
      <c r="L135" s="4" t="str">
        <f t="shared" si="7"/>
        <v/>
      </c>
    </row>
    <row r="136" spans="1:12">
      <c r="A136" s="49" t="s">
        <v>130</v>
      </c>
      <c r="B136" s="60">
        <v>2014</v>
      </c>
      <c r="C136" s="61" t="s">
        <v>131</v>
      </c>
      <c r="D136" s="62">
        <v>38</v>
      </c>
      <c r="E136" s="62" t="s">
        <v>57</v>
      </c>
      <c r="F136" s="62" t="s">
        <v>57</v>
      </c>
      <c r="G136" s="62">
        <v>38</v>
      </c>
      <c r="H136" s="63" t="s">
        <v>57</v>
      </c>
      <c r="I136" s="127" t="str">
        <f t="shared" si="5"/>
        <v/>
      </c>
      <c r="J136" s="133" t="str">
        <f t="shared" si="6"/>
        <v/>
      </c>
      <c r="L136" s="4" t="str">
        <f t="shared" si="7"/>
        <v/>
      </c>
    </row>
    <row r="137" spans="1:12">
      <c r="A137" s="59" t="s">
        <v>55</v>
      </c>
      <c r="B137" s="60">
        <v>2013</v>
      </c>
      <c r="C137" s="61" t="s">
        <v>53</v>
      </c>
      <c r="D137" s="62">
        <v>639</v>
      </c>
      <c r="E137" s="62" t="s">
        <v>57</v>
      </c>
      <c r="F137" s="62" t="s">
        <v>57</v>
      </c>
      <c r="G137" s="62">
        <v>639</v>
      </c>
      <c r="H137" s="63" t="s">
        <v>57</v>
      </c>
      <c r="I137" s="127" t="str">
        <f t="shared" si="5"/>
        <v/>
      </c>
      <c r="J137" s="133" t="str">
        <f t="shared" si="6"/>
        <v/>
      </c>
      <c r="L137" s="4" t="str">
        <f t="shared" si="7"/>
        <v/>
      </c>
    </row>
    <row r="138" spans="1:12">
      <c r="A138" s="59" t="s">
        <v>55</v>
      </c>
      <c r="B138" s="60">
        <v>2014</v>
      </c>
      <c r="C138" s="65"/>
      <c r="D138" s="62">
        <v>646</v>
      </c>
      <c r="E138" s="62" t="s">
        <v>57</v>
      </c>
      <c r="F138" s="62" t="s">
        <v>57</v>
      </c>
      <c r="G138" s="62">
        <v>646</v>
      </c>
      <c r="H138" s="63" t="s">
        <v>57</v>
      </c>
      <c r="I138" s="127">
        <f t="shared" si="5"/>
        <v>646</v>
      </c>
      <c r="J138" s="133">
        <f t="shared" si="6"/>
        <v>646</v>
      </c>
      <c r="K138" s="4" t="s">
        <v>15</v>
      </c>
      <c r="L138" s="4" t="str">
        <f t="shared" si="7"/>
        <v>Chemicals</v>
      </c>
    </row>
    <row r="139" spans="1:12">
      <c r="A139" s="59" t="s">
        <v>132</v>
      </c>
      <c r="B139" s="60">
        <v>2013</v>
      </c>
      <c r="C139" s="61" t="s">
        <v>129</v>
      </c>
      <c r="D139" s="62" t="s">
        <v>57</v>
      </c>
      <c r="E139" s="62" t="s">
        <v>57</v>
      </c>
      <c r="F139" s="62" t="s">
        <v>57</v>
      </c>
      <c r="G139" s="62" t="s">
        <v>57</v>
      </c>
      <c r="H139" s="63" t="s">
        <v>57</v>
      </c>
      <c r="I139" s="127" t="str">
        <f t="shared" si="5"/>
        <v/>
      </c>
      <c r="J139" s="133" t="str">
        <f t="shared" si="6"/>
        <v/>
      </c>
      <c r="L139" s="4" t="str">
        <f t="shared" si="7"/>
        <v/>
      </c>
    </row>
    <row r="140" spans="1:12">
      <c r="A140" s="69" t="s">
        <v>133</v>
      </c>
      <c r="B140" s="60">
        <v>2014</v>
      </c>
      <c r="C140" s="61" t="s">
        <v>131</v>
      </c>
      <c r="D140" s="62" t="s">
        <v>57</v>
      </c>
      <c r="E140" s="62" t="s">
        <v>57</v>
      </c>
      <c r="F140" s="62" t="s">
        <v>57</v>
      </c>
      <c r="G140" s="62" t="s">
        <v>57</v>
      </c>
      <c r="H140" s="63" t="s">
        <v>57</v>
      </c>
      <c r="I140" s="127" t="str">
        <f t="shared" si="5"/>
        <v/>
      </c>
      <c r="J140" s="133" t="str">
        <f t="shared" si="6"/>
        <v/>
      </c>
      <c r="L140" s="4" t="str">
        <f t="shared" si="7"/>
        <v/>
      </c>
    </row>
    <row r="141" spans="1:12">
      <c r="A141" s="69" t="s">
        <v>55</v>
      </c>
      <c r="B141" s="60">
        <v>2013</v>
      </c>
      <c r="C141" s="61" t="s">
        <v>53</v>
      </c>
      <c r="D141" s="62" t="s">
        <v>57</v>
      </c>
      <c r="E141" s="62" t="s">
        <v>57</v>
      </c>
      <c r="F141" s="62" t="s">
        <v>57</v>
      </c>
      <c r="G141" s="62" t="s">
        <v>57</v>
      </c>
      <c r="H141" s="63" t="s">
        <v>57</v>
      </c>
      <c r="I141" s="127" t="str">
        <f t="shared" si="5"/>
        <v/>
      </c>
      <c r="J141" s="133" t="str">
        <f t="shared" si="6"/>
        <v/>
      </c>
      <c r="L141" s="4" t="str">
        <f t="shared" si="7"/>
        <v/>
      </c>
    </row>
    <row r="142" spans="1:12">
      <c r="A142" s="69" t="s">
        <v>55</v>
      </c>
      <c r="B142" s="60">
        <v>2014</v>
      </c>
      <c r="C142" s="70"/>
      <c r="D142" s="62" t="s">
        <v>57</v>
      </c>
      <c r="E142" s="62" t="s">
        <v>57</v>
      </c>
      <c r="F142" s="62" t="s">
        <v>57</v>
      </c>
      <c r="G142" s="62" t="s">
        <v>57</v>
      </c>
      <c r="H142" s="63" t="s">
        <v>57</v>
      </c>
      <c r="I142" s="127" t="str">
        <f t="shared" si="5"/>
        <v/>
      </c>
      <c r="J142" s="133" t="str">
        <f t="shared" si="6"/>
        <v/>
      </c>
      <c r="L142" s="4" t="str">
        <f t="shared" si="7"/>
        <v/>
      </c>
    </row>
    <row r="143" spans="1:12">
      <c r="A143" s="59" t="s">
        <v>134</v>
      </c>
      <c r="B143" s="60">
        <v>2013</v>
      </c>
      <c r="C143" s="61" t="s">
        <v>135</v>
      </c>
      <c r="D143" s="62">
        <v>5158</v>
      </c>
      <c r="E143" s="62">
        <v>2047</v>
      </c>
      <c r="F143" s="62" t="s">
        <v>57</v>
      </c>
      <c r="G143" s="62">
        <v>7205</v>
      </c>
      <c r="H143" s="63" t="s">
        <v>57</v>
      </c>
      <c r="I143" s="127" t="str">
        <f t="shared" ref="I143:I159" si="8">IFERROR(IF(K143="","",IF(F143="–",0,F143)+IF(G143="–",0,G143)),"")</f>
        <v/>
      </c>
      <c r="J143" s="133" t="str">
        <f t="shared" ref="J143:J159" si="9">IF(I143="","",IF(G143="–",0,G143)-IF(H143="–",0,))</f>
        <v/>
      </c>
      <c r="L143" s="4" t="str">
        <f t="shared" ref="L143:L159" si="10">IF(K143="","","Chemicals")</f>
        <v/>
      </c>
    </row>
    <row r="144" spans="1:12">
      <c r="A144" s="59" t="s">
        <v>136</v>
      </c>
      <c r="B144" s="60">
        <v>2014</v>
      </c>
      <c r="C144" s="61"/>
      <c r="D144" s="62">
        <v>5000</v>
      </c>
      <c r="E144" s="62">
        <v>2073</v>
      </c>
      <c r="F144" s="62" t="s">
        <v>57</v>
      </c>
      <c r="G144" s="62">
        <v>7073</v>
      </c>
      <c r="H144" s="63" t="s">
        <v>57</v>
      </c>
      <c r="I144" s="127" t="str">
        <f t="shared" si="8"/>
        <v/>
      </c>
      <c r="J144" s="133" t="str">
        <f t="shared" si="9"/>
        <v/>
      </c>
      <c r="L144" s="4" t="str">
        <f t="shared" si="10"/>
        <v/>
      </c>
    </row>
    <row r="145" spans="1:12">
      <c r="A145" s="59" t="s">
        <v>55</v>
      </c>
      <c r="B145" s="60">
        <v>2013</v>
      </c>
      <c r="C145" s="61" t="s">
        <v>53</v>
      </c>
      <c r="D145" s="62">
        <v>18568</v>
      </c>
      <c r="E145" s="62">
        <v>7369</v>
      </c>
      <c r="F145" s="62" t="s">
        <v>57</v>
      </c>
      <c r="G145" s="62">
        <v>25937</v>
      </c>
      <c r="H145" s="63" t="s">
        <v>57</v>
      </c>
      <c r="I145" s="127" t="str">
        <f t="shared" si="8"/>
        <v/>
      </c>
      <c r="J145" s="133" t="str">
        <f t="shared" si="9"/>
        <v/>
      </c>
      <c r="L145" s="4" t="str">
        <f t="shared" si="10"/>
        <v/>
      </c>
    </row>
    <row r="146" spans="1:12">
      <c r="A146" s="59" t="s">
        <v>55</v>
      </c>
      <c r="B146" s="60">
        <v>2014</v>
      </c>
      <c r="C146" s="65"/>
      <c r="D146" s="62">
        <v>18000</v>
      </c>
      <c r="E146" s="62">
        <v>7462</v>
      </c>
      <c r="F146" s="62" t="s">
        <v>57</v>
      </c>
      <c r="G146" s="62">
        <v>25462</v>
      </c>
      <c r="H146" s="63" t="s">
        <v>57</v>
      </c>
      <c r="I146" s="127">
        <f t="shared" si="8"/>
        <v>25462</v>
      </c>
      <c r="J146" s="133">
        <f t="shared" si="9"/>
        <v>25462</v>
      </c>
      <c r="K146" s="4" t="s">
        <v>14</v>
      </c>
      <c r="L146" s="4" t="str">
        <f t="shared" si="10"/>
        <v>Chemicals</v>
      </c>
    </row>
    <row r="147" spans="1:12">
      <c r="A147" s="59" t="s">
        <v>137</v>
      </c>
      <c r="B147" s="60">
        <v>2013</v>
      </c>
      <c r="C147" s="61" t="s">
        <v>53</v>
      </c>
      <c r="D147" s="62">
        <v>-429</v>
      </c>
      <c r="E147" s="62">
        <v>3389</v>
      </c>
      <c r="F147" s="62">
        <v>891</v>
      </c>
      <c r="G147" s="62">
        <v>2069</v>
      </c>
      <c r="H147" s="63" t="s">
        <v>57</v>
      </c>
      <c r="I147" s="127" t="str">
        <f t="shared" si="8"/>
        <v/>
      </c>
      <c r="J147" s="133" t="str">
        <f t="shared" si="9"/>
        <v/>
      </c>
      <c r="L147" s="4" t="str">
        <f t="shared" si="10"/>
        <v/>
      </c>
    </row>
    <row r="148" spans="1:12">
      <c r="A148" s="47" t="s">
        <v>138</v>
      </c>
      <c r="B148" s="60">
        <v>2014</v>
      </c>
      <c r="C148" s="65"/>
      <c r="D148" s="62">
        <v>213</v>
      </c>
      <c r="E148" s="62">
        <v>3031</v>
      </c>
      <c r="F148" s="62">
        <v>571</v>
      </c>
      <c r="G148" s="62">
        <v>2673</v>
      </c>
      <c r="H148" s="63" t="s">
        <v>57</v>
      </c>
      <c r="I148" s="127">
        <f t="shared" si="8"/>
        <v>3244</v>
      </c>
      <c r="J148" s="133">
        <f t="shared" si="9"/>
        <v>2673</v>
      </c>
      <c r="K148" s="4" t="s">
        <v>19</v>
      </c>
      <c r="L148" s="4" t="str">
        <f t="shared" si="10"/>
        <v>Chemicals</v>
      </c>
    </row>
    <row r="149" spans="1:12">
      <c r="A149" s="59" t="s">
        <v>139</v>
      </c>
      <c r="B149" s="60">
        <v>2013</v>
      </c>
      <c r="C149" s="61" t="s">
        <v>53</v>
      </c>
      <c r="D149" s="62" t="s">
        <v>140</v>
      </c>
      <c r="E149" s="62">
        <v>23</v>
      </c>
      <c r="F149" s="62" t="s">
        <v>140</v>
      </c>
      <c r="G149" s="62" t="s">
        <v>140</v>
      </c>
      <c r="H149" s="63" t="s">
        <v>57</v>
      </c>
      <c r="I149" s="127" t="str">
        <f t="shared" si="8"/>
        <v/>
      </c>
      <c r="J149" s="133" t="str">
        <f t="shared" si="9"/>
        <v/>
      </c>
      <c r="L149" s="4" t="str">
        <f t="shared" si="10"/>
        <v/>
      </c>
    </row>
    <row r="150" spans="1:12">
      <c r="A150" s="64" t="s">
        <v>141</v>
      </c>
      <c r="B150" s="60">
        <v>2014</v>
      </c>
      <c r="C150" s="65"/>
      <c r="D150" s="62" t="s">
        <v>140</v>
      </c>
      <c r="E150" s="62">
        <v>37</v>
      </c>
      <c r="F150" s="62" t="s">
        <v>140</v>
      </c>
      <c r="G150" s="62" t="s">
        <v>140</v>
      </c>
      <c r="H150" s="63" t="s">
        <v>57</v>
      </c>
      <c r="I150" s="127" t="str">
        <f t="shared" si="8"/>
        <v/>
      </c>
      <c r="J150" s="133" t="str">
        <f t="shared" si="9"/>
        <v/>
      </c>
      <c r="L150" s="4" t="str">
        <f t="shared" si="10"/>
        <v/>
      </c>
    </row>
    <row r="151" spans="1:12">
      <c r="A151" s="59"/>
      <c r="B151" s="60"/>
      <c r="C151" s="65"/>
      <c r="D151" s="62"/>
      <c r="E151" s="62"/>
      <c r="F151" s="62"/>
      <c r="G151" s="62"/>
      <c r="H151" s="63"/>
      <c r="I151" s="127" t="str">
        <f t="shared" si="8"/>
        <v/>
      </c>
      <c r="J151" s="133" t="str">
        <f t="shared" si="9"/>
        <v/>
      </c>
      <c r="L151" s="4" t="str">
        <f t="shared" si="10"/>
        <v/>
      </c>
    </row>
    <row r="152" spans="1:12">
      <c r="A152" s="33" t="s">
        <v>142</v>
      </c>
      <c r="B152" s="34">
        <v>2013</v>
      </c>
      <c r="C152" s="35" t="s">
        <v>53</v>
      </c>
      <c r="D152" s="36" t="s">
        <v>57</v>
      </c>
      <c r="E152" s="36">
        <v>18199</v>
      </c>
      <c r="F152" s="36">
        <v>292</v>
      </c>
      <c r="G152" s="36">
        <v>17906</v>
      </c>
      <c r="H152" s="37">
        <v>614</v>
      </c>
      <c r="I152" s="127" t="str">
        <f t="shared" si="8"/>
        <v/>
      </c>
      <c r="J152" s="133" t="str">
        <f t="shared" si="9"/>
        <v/>
      </c>
      <c r="L152" s="4" t="str">
        <f t="shared" si="10"/>
        <v/>
      </c>
    </row>
    <row r="153" spans="1:12">
      <c r="A153" s="67" t="s">
        <v>143</v>
      </c>
      <c r="B153" s="34">
        <v>2014</v>
      </c>
      <c r="C153" s="42"/>
      <c r="D153" s="36" t="s">
        <v>57</v>
      </c>
      <c r="E153" s="36">
        <v>20205</v>
      </c>
      <c r="F153" s="36">
        <v>260</v>
      </c>
      <c r="G153" s="36">
        <v>19945</v>
      </c>
      <c r="H153" s="37">
        <v>544</v>
      </c>
      <c r="I153" s="127" t="str">
        <f t="shared" si="8"/>
        <v/>
      </c>
      <c r="J153" s="133" t="str">
        <f t="shared" si="9"/>
        <v/>
      </c>
      <c r="L153" s="4" t="str">
        <f t="shared" si="10"/>
        <v/>
      </c>
    </row>
    <row r="154" spans="1:12">
      <c r="A154" s="67"/>
      <c r="B154" s="60"/>
      <c r="C154" s="68"/>
      <c r="D154" s="62"/>
      <c r="E154" s="62"/>
      <c r="F154" s="62"/>
      <c r="G154" s="62"/>
      <c r="H154" s="63"/>
      <c r="I154" s="127" t="str">
        <f t="shared" si="8"/>
        <v/>
      </c>
      <c r="J154" s="133" t="str">
        <f t="shared" si="9"/>
        <v/>
      </c>
      <c r="L154" s="4" t="str">
        <f t="shared" si="10"/>
        <v/>
      </c>
    </row>
    <row r="155" spans="1:12">
      <c r="A155" s="59" t="s">
        <v>144</v>
      </c>
      <c r="B155" s="60">
        <v>2013</v>
      </c>
      <c r="C155" s="61" t="s">
        <v>53</v>
      </c>
      <c r="D155" s="62" t="s">
        <v>57</v>
      </c>
      <c r="E155" s="62">
        <v>3504</v>
      </c>
      <c r="F155" s="62">
        <v>292</v>
      </c>
      <c r="G155" s="62">
        <v>3211</v>
      </c>
      <c r="H155" s="63">
        <v>614</v>
      </c>
      <c r="I155" s="127" t="str">
        <f t="shared" si="8"/>
        <v/>
      </c>
      <c r="J155" s="133" t="str">
        <f t="shared" si="9"/>
        <v/>
      </c>
      <c r="L155" s="4" t="str">
        <f t="shared" si="10"/>
        <v/>
      </c>
    </row>
    <row r="156" spans="1:12">
      <c r="A156" s="64" t="s">
        <v>145</v>
      </c>
      <c r="B156" s="60">
        <v>2014</v>
      </c>
      <c r="C156" s="65"/>
      <c r="D156" s="62" t="s">
        <v>57</v>
      </c>
      <c r="E156" s="62">
        <v>3577</v>
      </c>
      <c r="F156" s="62">
        <v>260</v>
      </c>
      <c r="G156" s="62">
        <v>3317</v>
      </c>
      <c r="H156" s="63">
        <v>544</v>
      </c>
      <c r="I156" s="127">
        <f t="shared" si="8"/>
        <v>3577</v>
      </c>
      <c r="J156" s="133">
        <f t="shared" si="9"/>
        <v>3317</v>
      </c>
      <c r="K156" s="4" t="s">
        <v>20</v>
      </c>
      <c r="L156" s="4" t="str">
        <f t="shared" si="10"/>
        <v>Chemicals</v>
      </c>
    </row>
    <row r="157" spans="1:12">
      <c r="A157" s="59"/>
      <c r="B157" s="60"/>
      <c r="C157" s="65"/>
      <c r="D157" s="62"/>
      <c r="E157" s="62"/>
      <c r="F157" s="62"/>
      <c r="G157" s="62"/>
      <c r="H157" s="63"/>
      <c r="I157" s="127" t="str">
        <f t="shared" si="8"/>
        <v/>
      </c>
      <c r="J157" s="133" t="str">
        <f t="shared" si="9"/>
        <v/>
      </c>
      <c r="L157" s="4" t="str">
        <f t="shared" si="10"/>
        <v/>
      </c>
    </row>
    <row r="158" spans="1:12">
      <c r="A158" s="59" t="s">
        <v>146</v>
      </c>
      <c r="B158" s="60">
        <v>2013</v>
      </c>
      <c r="C158" s="61" t="s">
        <v>53</v>
      </c>
      <c r="D158" s="62" t="s">
        <v>57</v>
      </c>
      <c r="E158" s="62">
        <v>14695</v>
      </c>
      <c r="F158" s="62" t="s">
        <v>57</v>
      </c>
      <c r="G158" s="62">
        <v>14695</v>
      </c>
      <c r="H158" s="63" t="s">
        <v>57</v>
      </c>
      <c r="I158" s="127" t="str">
        <f t="shared" si="8"/>
        <v/>
      </c>
      <c r="J158" s="133" t="str">
        <f t="shared" si="9"/>
        <v/>
      </c>
      <c r="L158" s="4" t="str">
        <f t="shared" si="10"/>
        <v/>
      </c>
    </row>
    <row r="159" spans="1:12">
      <c r="A159" s="82" t="s">
        <v>147</v>
      </c>
      <c r="B159" s="60">
        <v>2014</v>
      </c>
      <c r="C159" s="65"/>
      <c r="D159" s="62" t="s">
        <v>57</v>
      </c>
      <c r="E159" s="62">
        <v>16628</v>
      </c>
      <c r="F159" s="62" t="s">
        <v>57</v>
      </c>
      <c r="G159" s="62">
        <v>16628</v>
      </c>
      <c r="H159" s="63" t="s">
        <v>57</v>
      </c>
      <c r="I159" s="127">
        <f t="shared" si="8"/>
        <v>16628</v>
      </c>
      <c r="J159" s="133">
        <f t="shared" si="9"/>
        <v>16628</v>
      </c>
      <c r="K159" s="4" t="s">
        <v>19</v>
      </c>
      <c r="L159" s="4" t="str">
        <f t="shared" si="10"/>
        <v>Chemicals</v>
      </c>
    </row>
    <row r="160" spans="1:12">
      <c r="A160" s="83"/>
      <c r="B160" s="52"/>
      <c r="C160" s="51"/>
      <c r="D160" s="53"/>
      <c r="E160" s="53"/>
      <c r="F160" s="53"/>
      <c r="G160" s="53"/>
      <c r="H160" s="53"/>
      <c r="I160" s="127"/>
      <c r="J160" s="133"/>
      <c r="L160" s="4"/>
    </row>
    <row r="161" spans="1:12">
      <c r="A161" s="83"/>
      <c r="B161" s="52"/>
      <c r="C161" s="51"/>
      <c r="D161" s="53"/>
      <c r="E161" s="53"/>
      <c r="F161" s="53"/>
      <c r="G161" s="53"/>
      <c r="H161" s="53"/>
      <c r="I161" s="127"/>
      <c r="J161" s="133"/>
      <c r="L161" s="4"/>
    </row>
    <row r="162" spans="1:12">
      <c r="A162" s="83"/>
      <c r="B162" s="52"/>
      <c r="C162" s="51"/>
      <c r="D162" s="53"/>
      <c r="E162" s="53"/>
      <c r="F162" s="53"/>
      <c r="G162" s="53"/>
      <c r="H162" s="53"/>
      <c r="I162" s="127"/>
      <c r="J162" s="133"/>
      <c r="L162" s="4"/>
    </row>
    <row r="163" spans="1:12">
      <c r="A163" s="83"/>
      <c r="B163" s="52"/>
      <c r="C163" s="51"/>
      <c r="D163" s="84"/>
      <c r="E163" s="84"/>
      <c r="F163" s="84"/>
      <c r="G163" s="84"/>
      <c r="H163" s="84"/>
      <c r="I163" s="127"/>
      <c r="J163" s="133"/>
      <c r="L163" s="4"/>
    </row>
    <row r="164" spans="1:12">
      <c r="A164" s="83"/>
      <c r="B164" s="52"/>
      <c r="C164" s="51"/>
      <c r="D164" s="84"/>
      <c r="E164" s="84"/>
      <c r="F164" s="84"/>
      <c r="G164" s="84"/>
      <c r="H164" s="84"/>
      <c r="I164" s="127"/>
      <c r="J164" s="133"/>
      <c r="L164" s="4"/>
    </row>
    <row r="165" spans="1:12">
      <c r="A165" s="83"/>
      <c r="B165" s="52"/>
      <c r="C165" s="51"/>
      <c r="D165" s="84"/>
      <c r="E165" s="84"/>
      <c r="F165" s="84"/>
      <c r="G165" s="84"/>
      <c r="H165" s="84"/>
      <c r="I165" s="127"/>
      <c r="J165" s="133"/>
      <c r="L165" s="4"/>
    </row>
    <row r="166" spans="1:12">
      <c r="A166" s="83"/>
      <c r="B166" s="52"/>
      <c r="C166" s="51"/>
      <c r="D166" s="84"/>
      <c r="E166" s="84"/>
      <c r="F166" s="84"/>
      <c r="G166" s="84"/>
      <c r="H166" s="84"/>
      <c r="I166" s="127"/>
      <c r="J166" s="133"/>
      <c r="L166" s="4"/>
    </row>
    <row r="167" spans="1:12">
      <c r="D167" s="86"/>
      <c r="E167" s="86"/>
      <c r="F167" s="86"/>
      <c r="G167" s="86"/>
      <c r="H167" s="86"/>
      <c r="I167" s="127"/>
      <c r="J167" s="133"/>
      <c r="L167" s="4"/>
    </row>
    <row r="168" spans="1:12">
      <c r="D168" s="86"/>
      <c r="E168" s="86"/>
      <c r="F168" s="86"/>
      <c r="G168" s="86"/>
      <c r="H168" s="86"/>
      <c r="I168" s="127"/>
      <c r="J168" s="133"/>
      <c r="L168" s="4"/>
    </row>
    <row r="169" spans="1:12">
      <c r="D169" s="86"/>
      <c r="E169" s="86"/>
      <c r="F169" s="86"/>
      <c r="G169" s="86"/>
      <c r="H169" s="86"/>
      <c r="I169" s="127"/>
      <c r="J169" s="133"/>
      <c r="L169" s="4"/>
    </row>
    <row r="170" spans="1:12">
      <c r="D170" s="86"/>
      <c r="E170" s="86"/>
      <c r="F170" s="86"/>
      <c r="G170" s="86"/>
      <c r="H170" s="86"/>
      <c r="I170" s="127"/>
      <c r="J170" s="133"/>
      <c r="L170" s="4"/>
    </row>
    <row r="171" spans="1:12">
      <c r="D171" s="86"/>
      <c r="E171" s="86"/>
      <c r="F171" s="86"/>
      <c r="G171" s="86"/>
      <c r="H171" s="86"/>
      <c r="I171" s="127"/>
      <c r="J171" s="133"/>
      <c r="L171" s="4"/>
    </row>
    <row r="172" spans="1:12">
      <c r="D172" s="86"/>
      <c r="E172" s="86"/>
      <c r="F172" s="86"/>
      <c r="G172" s="86"/>
      <c r="H172" s="86"/>
      <c r="I172" s="127"/>
      <c r="J172" s="133"/>
      <c r="L172" s="4"/>
    </row>
    <row r="173" spans="1:12">
      <c r="D173" s="86"/>
      <c r="E173" s="86"/>
      <c r="F173" s="86"/>
      <c r="G173" s="86"/>
      <c r="H173" s="86"/>
      <c r="I173" s="127"/>
      <c r="J173" s="133"/>
      <c r="L173" s="4"/>
    </row>
    <row r="174" spans="1:12">
      <c r="D174" s="86"/>
      <c r="E174" s="86"/>
      <c r="F174" s="86"/>
      <c r="G174" s="86"/>
      <c r="H174" s="86"/>
      <c r="I174" s="127"/>
      <c r="J174" s="133"/>
      <c r="L174" s="4"/>
    </row>
    <row r="175" spans="1:12">
      <c r="D175" s="86"/>
      <c r="E175" s="86"/>
      <c r="F175" s="86"/>
      <c r="G175" s="86"/>
      <c r="H175" s="86"/>
      <c r="I175" s="127"/>
      <c r="J175" s="133"/>
      <c r="L175" s="4"/>
    </row>
    <row r="176" spans="1:12">
      <c r="D176" s="86"/>
      <c r="E176" s="86"/>
      <c r="F176" s="86"/>
      <c r="G176" s="86"/>
      <c r="H176" s="86"/>
      <c r="I176" s="127"/>
      <c r="J176" s="133"/>
      <c r="L176" s="4"/>
    </row>
    <row r="177" spans="4:12">
      <c r="D177" s="86"/>
      <c r="E177" s="86"/>
      <c r="F177" s="86"/>
      <c r="G177" s="86"/>
      <c r="H177" s="86"/>
      <c r="I177" s="127"/>
      <c r="J177" s="133"/>
      <c r="L177" s="4"/>
    </row>
    <row r="178" spans="4:12">
      <c r="D178" s="86"/>
      <c r="E178" s="86"/>
      <c r="F178" s="86"/>
      <c r="G178" s="86"/>
      <c r="H178" s="86"/>
      <c r="I178" s="127"/>
      <c r="J178" s="133"/>
      <c r="L178" s="4"/>
    </row>
    <row r="179" spans="4:12">
      <c r="D179" s="86"/>
      <c r="E179" s="86"/>
      <c r="F179" s="86"/>
      <c r="G179" s="86"/>
      <c r="H179" s="86"/>
      <c r="I179" s="127"/>
      <c r="J179" s="133"/>
      <c r="L179" s="4"/>
    </row>
    <row r="180" spans="4:12">
      <c r="D180" s="86"/>
      <c r="E180" s="86"/>
      <c r="F180" s="86"/>
      <c r="G180" s="86"/>
      <c r="H180" s="86"/>
      <c r="I180" s="127"/>
      <c r="J180" s="133"/>
      <c r="L180" s="4"/>
    </row>
    <row r="181" spans="4:12">
      <c r="D181" s="86"/>
      <c r="E181" s="86"/>
      <c r="F181" s="86"/>
      <c r="G181" s="86"/>
      <c r="H181" s="86"/>
      <c r="I181" s="127"/>
      <c r="J181" s="133"/>
      <c r="L181" s="4"/>
    </row>
    <row r="182" spans="4:12">
      <c r="D182" s="86"/>
      <c r="E182" s="86"/>
      <c r="F182" s="86"/>
      <c r="G182" s="86"/>
      <c r="H182" s="86"/>
      <c r="I182" s="127"/>
      <c r="J182" s="133"/>
      <c r="L182" s="4"/>
    </row>
    <row r="183" spans="4:12">
      <c r="D183" s="86"/>
      <c r="E183" s="86"/>
      <c r="F183" s="86"/>
      <c r="G183" s="86"/>
      <c r="H183" s="86"/>
      <c r="I183" s="127"/>
      <c r="J183" s="133"/>
      <c r="L183" s="4"/>
    </row>
    <row r="184" spans="4:12">
      <c r="D184" s="86"/>
      <c r="E184" s="86"/>
      <c r="F184" s="86"/>
      <c r="G184" s="86"/>
      <c r="H184" s="86"/>
      <c r="I184" s="127"/>
      <c r="J184" s="133"/>
      <c r="L184" s="4"/>
    </row>
    <row r="185" spans="4:12">
      <c r="I185" s="127"/>
      <c r="J185" s="133"/>
      <c r="L185" s="4"/>
    </row>
    <row r="186" spans="4:12">
      <c r="I186" s="127"/>
      <c r="J186" s="133"/>
      <c r="L186" s="4"/>
    </row>
    <row r="187" spans="4:12">
      <c r="I187" s="127"/>
      <c r="J187" s="133"/>
      <c r="L187" s="4"/>
    </row>
    <row r="188" spans="4:12">
      <c r="I188" s="127"/>
      <c r="J188" s="133"/>
      <c r="L188" s="4"/>
    </row>
    <row r="189" spans="4:12">
      <c r="I189" s="127"/>
      <c r="J189" s="133"/>
      <c r="L189" s="4"/>
    </row>
    <row r="190" spans="4:12">
      <c r="I190" s="127"/>
      <c r="J190" s="133"/>
      <c r="L190" s="4"/>
    </row>
    <row r="191" spans="4:12">
      <c r="I191" s="127"/>
      <c r="J191" s="133"/>
      <c r="L191" s="4"/>
    </row>
    <row r="192" spans="4:12">
      <c r="I192" s="127"/>
      <c r="J192" s="133"/>
      <c r="L192" s="4"/>
    </row>
    <row r="193" spans="9:12">
      <c r="I193" s="127"/>
      <c r="J193" s="133"/>
      <c r="L193" s="4"/>
    </row>
    <row r="194" spans="9:12">
      <c r="I194" s="127"/>
      <c r="J194" s="133"/>
      <c r="L194" s="4"/>
    </row>
    <row r="195" spans="9:12">
      <c r="I195" s="127"/>
      <c r="J195" s="133"/>
      <c r="L195" s="4"/>
    </row>
    <row r="196" spans="9:12">
      <c r="I196" s="127"/>
      <c r="J196" s="133"/>
      <c r="L196" s="4"/>
    </row>
    <row r="197" spans="9:12">
      <c r="I197" s="127"/>
      <c r="J197" s="133"/>
      <c r="L197" s="4"/>
    </row>
    <row r="198" spans="9:12">
      <c r="I198" s="127"/>
      <c r="J198" s="133"/>
      <c r="L198" s="4"/>
    </row>
    <row r="199" spans="9:12">
      <c r="I199" s="127"/>
      <c r="J199" s="133"/>
      <c r="L199" s="4"/>
    </row>
    <row r="200" spans="9:12">
      <c r="I200" s="127"/>
      <c r="J200" s="133"/>
      <c r="L200" s="4"/>
    </row>
    <row r="201" spans="9:12">
      <c r="I201" s="127"/>
      <c r="J201" s="133"/>
      <c r="L201" s="4"/>
    </row>
    <row r="202" spans="9:12">
      <c r="I202" s="127"/>
      <c r="J202" s="133"/>
      <c r="L202" s="4"/>
    </row>
    <row r="203" spans="9:12">
      <c r="I203" s="127"/>
      <c r="J203" s="133"/>
      <c r="L203" s="4"/>
    </row>
    <row r="204" spans="9:12">
      <c r="I204" s="127"/>
      <c r="J204" s="133"/>
      <c r="L204" s="4"/>
    </row>
    <row r="205" spans="9:12">
      <c r="I205" s="127"/>
      <c r="J205" s="133"/>
      <c r="L205" s="4"/>
    </row>
    <row r="206" spans="9:12">
      <c r="I206" s="127"/>
      <c r="J206" s="133"/>
      <c r="L206" s="4"/>
    </row>
    <row r="207" spans="9:12">
      <c r="I207" s="127"/>
      <c r="J207" s="133"/>
      <c r="L207" s="4"/>
    </row>
    <row r="208" spans="9:12">
      <c r="I208" s="127"/>
      <c r="J208" s="133"/>
      <c r="L208" s="4"/>
    </row>
    <row r="209" spans="9:12">
      <c r="I209" s="127"/>
      <c r="J209" s="133"/>
      <c r="L209" s="4"/>
    </row>
    <row r="210" spans="9:12">
      <c r="I210" s="127"/>
      <c r="J210" s="133"/>
      <c r="L210" s="4"/>
    </row>
    <row r="211" spans="9:12">
      <c r="I211" s="127"/>
      <c r="J211" s="133"/>
      <c r="L211" s="4"/>
    </row>
    <row r="212" spans="9:12">
      <c r="I212" s="127"/>
      <c r="J212" s="133"/>
      <c r="L212" s="4"/>
    </row>
    <row r="213" spans="9:12">
      <c r="I213" s="127"/>
      <c r="J213" s="133"/>
      <c r="L213" s="4"/>
    </row>
    <row r="214" spans="9:12">
      <c r="I214" s="127"/>
      <c r="J214" s="133"/>
      <c r="L214" s="4"/>
    </row>
    <row r="215" spans="9:12">
      <c r="I215" s="127"/>
      <c r="J215" s="133"/>
      <c r="L215" s="4"/>
    </row>
    <row r="216" spans="9:12">
      <c r="I216" s="127"/>
      <c r="J216" s="133"/>
      <c r="L216" s="4"/>
    </row>
    <row r="217" spans="9:12">
      <c r="I217" s="127"/>
      <c r="J217" s="133"/>
      <c r="L217" s="4"/>
    </row>
    <row r="218" spans="9:12">
      <c r="I218" s="127"/>
      <c r="J218" s="133"/>
      <c r="L218" s="4"/>
    </row>
    <row r="219" spans="9:12">
      <c r="I219" s="127"/>
      <c r="J219" s="133"/>
      <c r="L219" s="4"/>
    </row>
    <row r="220" spans="9:12">
      <c r="I220" s="127"/>
      <c r="J220" s="133"/>
      <c r="L220" s="4"/>
    </row>
    <row r="221" spans="9:12">
      <c r="I221" s="127"/>
      <c r="J221" s="133"/>
      <c r="L221" s="4"/>
    </row>
    <row r="222" spans="9:12">
      <c r="I222" s="127"/>
      <c r="J222" s="133"/>
      <c r="L222" s="4"/>
    </row>
    <row r="223" spans="9:12">
      <c r="I223" s="127"/>
      <c r="J223" s="133"/>
      <c r="L223" s="4"/>
    </row>
    <row r="224" spans="9:12">
      <c r="I224" s="127"/>
      <c r="J224" s="133"/>
      <c r="L224" s="4"/>
    </row>
    <row r="225" spans="9:12">
      <c r="I225" s="127"/>
      <c r="J225" s="133"/>
      <c r="L225" s="4"/>
    </row>
    <row r="226" spans="9:12">
      <c r="I226" s="127"/>
      <c r="J226" s="133"/>
      <c r="L226" s="4"/>
    </row>
    <row r="227" spans="9:12">
      <c r="I227" s="127"/>
      <c r="J227" s="133"/>
      <c r="L227" s="4"/>
    </row>
    <row r="228" spans="9:12">
      <c r="I228" s="127"/>
      <c r="J228" s="133"/>
      <c r="L228" s="4"/>
    </row>
    <row r="229" spans="9:12">
      <c r="I229" s="127"/>
      <c r="J229" s="133"/>
      <c r="L229" s="4"/>
    </row>
    <row r="230" spans="9:12">
      <c r="I230" s="127"/>
      <c r="J230" s="133"/>
      <c r="L230" s="4"/>
    </row>
    <row r="231" spans="9:12">
      <c r="I231" s="127"/>
      <c r="J231" s="133"/>
      <c r="L231" s="4"/>
    </row>
    <row r="232" spans="9:12">
      <c r="I232" s="127"/>
      <c r="J232" s="133"/>
      <c r="L232" s="4"/>
    </row>
    <row r="233" spans="9:12">
      <c r="I233" s="127"/>
      <c r="J233" s="133"/>
      <c r="L233" s="4"/>
    </row>
    <row r="234" spans="9:12">
      <c r="I234" s="127"/>
      <c r="J234" s="133"/>
      <c r="L234" s="4"/>
    </row>
    <row r="235" spans="9:12">
      <c r="I235" s="127"/>
      <c r="J235" s="133"/>
      <c r="L235" s="4"/>
    </row>
    <row r="236" spans="9:12">
      <c r="I236" s="127"/>
      <c r="J236" s="133"/>
      <c r="L236" s="4"/>
    </row>
    <row r="237" spans="9:12">
      <c r="I237" s="127"/>
      <c r="J237" s="133"/>
      <c r="L237" s="4"/>
    </row>
    <row r="238" spans="9:12">
      <c r="I238" s="127"/>
      <c r="J238" s="133"/>
      <c r="L238" s="4"/>
    </row>
    <row r="239" spans="9:12">
      <c r="I239" s="127"/>
      <c r="J239" s="133"/>
      <c r="L239" s="4"/>
    </row>
    <row r="240" spans="9:12">
      <c r="I240" s="127"/>
      <c r="J240" s="133"/>
      <c r="L240" s="4"/>
    </row>
    <row r="241" spans="9:12">
      <c r="I241" s="127"/>
      <c r="J241" s="133"/>
      <c r="L241" s="4"/>
    </row>
    <row r="242" spans="9:12">
      <c r="I242" s="127"/>
      <c r="J242" s="133"/>
      <c r="L242" s="4"/>
    </row>
    <row r="243" spans="9:12">
      <c r="I243" s="127"/>
      <c r="J243" s="133"/>
      <c r="L243" s="4"/>
    </row>
    <row r="244" spans="9:12">
      <c r="I244" s="127"/>
      <c r="J244" s="133"/>
      <c r="L244" s="4"/>
    </row>
    <row r="245" spans="9:12">
      <c r="I245" s="127"/>
      <c r="J245" s="133"/>
      <c r="L245" s="4"/>
    </row>
    <row r="246" spans="9:12">
      <c r="I246" s="127"/>
      <c r="J246" s="133"/>
      <c r="L246" s="4"/>
    </row>
    <row r="247" spans="9:12">
      <c r="I247" s="127"/>
      <c r="J247" s="133"/>
      <c r="L247" s="4"/>
    </row>
    <row r="248" spans="9:12">
      <c r="I248" s="127"/>
      <c r="J248" s="133"/>
      <c r="L248" s="4"/>
    </row>
    <row r="249" spans="9:12">
      <c r="I249" s="127"/>
      <c r="J249" s="133"/>
      <c r="L249" s="4"/>
    </row>
    <row r="250" spans="9:12">
      <c r="I250" s="127"/>
      <c r="J250" s="133"/>
      <c r="L250" s="4"/>
    </row>
    <row r="251" spans="9:12">
      <c r="I251" s="127"/>
      <c r="J251" s="133"/>
      <c r="L251" s="4"/>
    </row>
    <row r="252" spans="9:12">
      <c r="I252" s="127"/>
      <c r="J252" s="133"/>
      <c r="L252" s="4"/>
    </row>
    <row r="253" spans="9:12">
      <c r="I253" s="127"/>
      <c r="J253" s="133"/>
      <c r="L253" s="4"/>
    </row>
    <row r="254" spans="9:12">
      <c r="I254" s="127"/>
      <c r="J254" s="133"/>
      <c r="L254" s="4"/>
    </row>
    <row r="255" spans="9:12">
      <c r="I255" s="127"/>
      <c r="J255" s="133"/>
      <c r="L255" s="4"/>
    </row>
    <row r="256" spans="9:12">
      <c r="I256" s="127"/>
      <c r="J256" s="133"/>
      <c r="L256" s="4"/>
    </row>
    <row r="257" spans="9:12">
      <c r="I257" s="127"/>
      <c r="J257" s="133"/>
      <c r="L257" s="4"/>
    </row>
    <row r="258" spans="9:12">
      <c r="I258" s="127"/>
      <c r="J258" s="133"/>
      <c r="L258" s="4"/>
    </row>
    <row r="259" spans="9:12">
      <c r="I259" s="127"/>
      <c r="J259" s="133"/>
      <c r="L259" s="4"/>
    </row>
    <row r="260" spans="9:12">
      <c r="I260" s="127"/>
      <c r="J260" s="133"/>
      <c r="L260" s="4"/>
    </row>
    <row r="261" spans="9:12">
      <c r="I261" s="127"/>
      <c r="J261" s="133"/>
      <c r="L261" s="4"/>
    </row>
    <row r="262" spans="9:12">
      <c r="I262" s="127"/>
      <c r="J262" s="133"/>
      <c r="L262" s="4"/>
    </row>
    <row r="263" spans="9:12">
      <c r="I263" s="127"/>
      <c r="J263" s="133"/>
      <c r="L263" s="4"/>
    </row>
    <row r="264" spans="9:12">
      <c r="I264" s="127"/>
      <c r="J264" s="133"/>
      <c r="L264" s="4"/>
    </row>
    <row r="265" spans="9:12">
      <c r="I265" s="127"/>
      <c r="J265" s="133"/>
      <c r="L265" s="4"/>
    </row>
    <row r="266" spans="9:12">
      <c r="I266" s="127"/>
      <c r="J266" s="133"/>
      <c r="L266" s="4"/>
    </row>
    <row r="267" spans="9:12">
      <c r="I267" s="127"/>
      <c r="J267" s="133"/>
      <c r="L267" s="4"/>
    </row>
    <row r="268" spans="9:12">
      <c r="I268" s="127"/>
      <c r="J268" s="133"/>
      <c r="L268" s="4"/>
    </row>
    <row r="269" spans="9:12">
      <c r="I269" s="127"/>
      <c r="J269" s="133"/>
      <c r="L269" s="4"/>
    </row>
    <row r="270" spans="9:12">
      <c r="I270" s="127"/>
      <c r="J270" s="133"/>
      <c r="L270" s="4"/>
    </row>
    <row r="271" spans="9:12">
      <c r="I271" s="127"/>
      <c r="J271" s="133"/>
      <c r="L271" s="4"/>
    </row>
    <row r="272" spans="9:12">
      <c r="I272" s="127"/>
      <c r="J272" s="133"/>
      <c r="L272" s="4"/>
    </row>
    <row r="273" spans="9:12">
      <c r="I273" s="127"/>
      <c r="J273" s="133"/>
      <c r="L273" s="4"/>
    </row>
    <row r="274" spans="9:12">
      <c r="I274" s="127"/>
      <c r="J274" s="133"/>
      <c r="L274" s="4"/>
    </row>
    <row r="275" spans="9:12">
      <c r="I275" s="127"/>
      <c r="J275" s="133"/>
      <c r="L275" s="4"/>
    </row>
    <row r="276" spans="9:12">
      <c r="I276" s="127"/>
      <c r="J276" s="133"/>
      <c r="L276" s="4"/>
    </row>
    <row r="277" spans="9:12">
      <c r="I277" s="127"/>
      <c r="J277" s="133"/>
      <c r="L277" s="4"/>
    </row>
    <row r="278" spans="9:12">
      <c r="I278" s="127"/>
      <c r="J278" s="133"/>
      <c r="L278" s="4"/>
    </row>
    <row r="279" spans="9:12">
      <c r="I279" s="127"/>
      <c r="J279" s="133"/>
      <c r="L279" s="4"/>
    </row>
    <row r="280" spans="9:12">
      <c r="I280" s="127"/>
      <c r="J280" s="133"/>
      <c r="L280" s="4"/>
    </row>
    <row r="281" spans="9:12">
      <c r="I281" s="127"/>
      <c r="J281" s="133"/>
      <c r="L281" s="4"/>
    </row>
    <row r="282" spans="9:12">
      <c r="I282" s="127"/>
      <c r="J282" s="133"/>
      <c r="L282" s="4"/>
    </row>
    <row r="283" spans="9:12">
      <c r="I283" s="127"/>
      <c r="J283" s="133"/>
      <c r="L283" s="4"/>
    </row>
    <row r="284" spans="9:12">
      <c r="I284" s="127"/>
      <c r="J284" s="133"/>
      <c r="L284" s="4"/>
    </row>
    <row r="285" spans="9:12">
      <c r="I285" s="127"/>
      <c r="J285" s="133"/>
      <c r="L285" s="4"/>
    </row>
    <row r="286" spans="9:12">
      <c r="I286" s="127"/>
      <c r="J286" s="133"/>
      <c r="L286" s="4"/>
    </row>
    <row r="287" spans="9:12">
      <c r="I287" s="127"/>
      <c r="J287" s="133"/>
      <c r="L287" s="4"/>
    </row>
    <row r="288" spans="9:12">
      <c r="I288" s="127"/>
      <c r="J288" s="133"/>
      <c r="L288" s="4"/>
    </row>
    <row r="289" spans="9:12">
      <c r="I289" s="127"/>
      <c r="J289" s="133"/>
      <c r="L289" s="4"/>
    </row>
    <row r="290" spans="9:12">
      <c r="I290" s="127"/>
      <c r="J290" s="133"/>
      <c r="L290" s="4"/>
    </row>
    <row r="291" spans="9:12">
      <c r="I291" s="127"/>
      <c r="J291" s="133"/>
      <c r="L291" s="4"/>
    </row>
    <row r="292" spans="9:12">
      <c r="I292" s="127"/>
      <c r="J292" s="133"/>
      <c r="L292" s="4"/>
    </row>
    <row r="293" spans="9:12">
      <c r="I293" s="127"/>
      <c r="J293" s="133"/>
      <c r="L293" s="4"/>
    </row>
    <row r="294" spans="9:12">
      <c r="I294" s="127"/>
      <c r="J294" s="133"/>
      <c r="L294" s="4"/>
    </row>
    <row r="295" spans="9:12">
      <c r="I295" s="127"/>
      <c r="J295" s="133"/>
      <c r="L295" s="4"/>
    </row>
    <row r="296" spans="9:12">
      <c r="I296" s="127"/>
      <c r="J296" s="133"/>
      <c r="L296" s="4"/>
    </row>
    <row r="297" spans="9:12">
      <c r="I297" s="127"/>
      <c r="J297" s="133"/>
      <c r="L297" s="4"/>
    </row>
    <row r="298" spans="9:12">
      <c r="I298" s="127"/>
      <c r="J298" s="133"/>
      <c r="L298" s="4"/>
    </row>
    <row r="299" spans="9:12">
      <c r="I299" s="127"/>
      <c r="J299" s="133"/>
      <c r="L299" s="4"/>
    </row>
    <row r="300" spans="9:12">
      <c r="I300" s="127"/>
      <c r="J300" s="133"/>
      <c r="L300" s="4"/>
    </row>
    <row r="301" spans="9:12">
      <c r="I301" s="127"/>
      <c r="J301" s="133"/>
      <c r="L301" s="4"/>
    </row>
    <row r="302" spans="9:12">
      <c r="I302" s="127"/>
      <c r="J302" s="133"/>
      <c r="L302" s="4"/>
    </row>
    <row r="303" spans="9:12">
      <c r="I303" s="127"/>
      <c r="J303" s="133"/>
      <c r="L303" s="4"/>
    </row>
    <row r="304" spans="9:12">
      <c r="I304" s="127"/>
      <c r="J304" s="133"/>
      <c r="L304" s="4"/>
    </row>
    <row r="305" spans="9:12">
      <c r="I305" s="127"/>
      <c r="J305" s="133"/>
      <c r="L305" s="4"/>
    </row>
    <row r="306" spans="9:12">
      <c r="I306" s="127"/>
      <c r="J306" s="133"/>
      <c r="L306" s="4"/>
    </row>
    <row r="307" spans="9:12">
      <c r="I307" s="127"/>
      <c r="J307" s="133"/>
      <c r="L307" s="4"/>
    </row>
    <row r="308" spans="9:12">
      <c r="I308" s="127"/>
      <c r="J308" s="133"/>
      <c r="L308" s="4"/>
    </row>
    <row r="309" spans="9:12">
      <c r="I309" s="127"/>
      <c r="J309" s="133"/>
      <c r="L309" s="4"/>
    </row>
    <row r="310" spans="9:12">
      <c r="I310" s="127"/>
      <c r="J310" s="133"/>
      <c r="L310" s="4"/>
    </row>
    <row r="311" spans="9:12">
      <c r="I311" s="127"/>
      <c r="J311" s="133"/>
      <c r="L311" s="4"/>
    </row>
    <row r="312" spans="9:12">
      <c r="I312" s="127"/>
      <c r="J312" s="133"/>
      <c r="L312" s="4"/>
    </row>
    <row r="313" spans="9:12">
      <c r="I313" s="127"/>
      <c r="J313" s="133"/>
      <c r="L313" s="4"/>
    </row>
    <row r="314" spans="9:12">
      <c r="I314" s="127"/>
      <c r="J314" s="133"/>
      <c r="L314" s="4"/>
    </row>
    <row r="315" spans="9:12">
      <c r="I315" s="127"/>
      <c r="J315" s="133"/>
      <c r="L315" s="4"/>
    </row>
    <row r="316" spans="9:12">
      <c r="I316" s="127"/>
      <c r="J316" s="133"/>
      <c r="L316" s="4"/>
    </row>
    <row r="317" spans="9:12">
      <c r="I317" s="127"/>
      <c r="J317" s="133"/>
      <c r="L317" s="4"/>
    </row>
    <row r="318" spans="9:12">
      <c r="I318" s="127"/>
      <c r="J318" s="133"/>
      <c r="L318" s="4"/>
    </row>
    <row r="319" spans="9:12">
      <c r="I319" s="127"/>
      <c r="J319" s="133"/>
      <c r="L319" s="4"/>
    </row>
    <row r="320" spans="9:12">
      <c r="I320" s="127"/>
      <c r="J320" s="133"/>
      <c r="L320" s="4"/>
    </row>
    <row r="321" spans="9:12">
      <c r="I321" s="127"/>
      <c r="J321" s="133"/>
      <c r="L321" s="4"/>
    </row>
    <row r="322" spans="9:12">
      <c r="I322" s="127"/>
      <c r="J322" s="133"/>
      <c r="L322" s="4"/>
    </row>
    <row r="323" spans="9:12">
      <c r="I323" s="127"/>
      <c r="J323" s="133"/>
      <c r="L323" s="4"/>
    </row>
    <row r="324" spans="9:12">
      <c r="I324" s="127"/>
      <c r="J324" s="133"/>
      <c r="L324" s="4"/>
    </row>
    <row r="325" spans="9:12">
      <c r="I325" s="127"/>
      <c r="J325" s="133"/>
      <c r="L325" s="4"/>
    </row>
    <row r="326" spans="9:12">
      <c r="I326" s="127"/>
      <c r="J326" s="133"/>
      <c r="L326" s="4"/>
    </row>
    <row r="327" spans="9:12">
      <c r="I327" s="127"/>
      <c r="J327" s="133"/>
      <c r="L327" s="4"/>
    </row>
    <row r="328" spans="9:12">
      <c r="I328" s="127"/>
      <c r="J328" s="133"/>
      <c r="L328" s="4"/>
    </row>
    <row r="329" spans="9:12">
      <c r="I329" s="127"/>
      <c r="J329" s="133"/>
      <c r="L329" s="4"/>
    </row>
    <row r="330" spans="9:12">
      <c r="I330" s="127"/>
      <c r="J330" s="133"/>
      <c r="L330" s="4"/>
    </row>
    <row r="331" spans="9:12">
      <c r="I331" s="127"/>
      <c r="J331" s="133"/>
      <c r="L331" s="4"/>
    </row>
    <row r="332" spans="9:12">
      <c r="I332" s="127"/>
      <c r="J332" s="133"/>
      <c r="L332" s="4"/>
    </row>
    <row r="333" spans="9:12">
      <c r="I333" s="127"/>
      <c r="J333" s="133"/>
      <c r="L333" s="4"/>
    </row>
    <row r="334" spans="9:12">
      <c r="I334" s="127"/>
      <c r="J334" s="133"/>
      <c r="L334" s="4"/>
    </row>
    <row r="335" spans="9:12">
      <c r="I335" s="127"/>
      <c r="J335" s="133"/>
      <c r="L335" s="4"/>
    </row>
    <row r="336" spans="9:12">
      <c r="I336" s="127"/>
      <c r="J336" s="133"/>
      <c r="L336" s="4"/>
    </row>
    <row r="337" spans="9:12">
      <c r="I337" s="127"/>
      <c r="J337" s="133"/>
      <c r="L337" s="4"/>
    </row>
    <row r="338" spans="9:12">
      <c r="I338" s="127"/>
      <c r="J338" s="133"/>
      <c r="L338" s="4"/>
    </row>
    <row r="339" spans="9:12">
      <c r="I339" s="127"/>
      <c r="J339" s="133"/>
      <c r="L339" s="4"/>
    </row>
    <row r="340" spans="9:12">
      <c r="I340" s="127"/>
      <c r="J340" s="133"/>
      <c r="L340" s="4"/>
    </row>
    <row r="341" spans="9:12">
      <c r="I341" s="127"/>
      <c r="J341" s="133"/>
      <c r="L341" s="4"/>
    </row>
    <row r="342" spans="9:12">
      <c r="I342" s="127"/>
      <c r="J342" s="133"/>
      <c r="L342" s="4"/>
    </row>
    <row r="343" spans="9:12">
      <c r="I343" s="127"/>
      <c r="J343" s="133"/>
      <c r="L343" s="4"/>
    </row>
    <row r="344" spans="9:12">
      <c r="I344" s="127"/>
      <c r="J344" s="133"/>
      <c r="L344" s="4"/>
    </row>
    <row r="345" spans="9:12">
      <c r="I345" s="127"/>
      <c r="J345" s="133"/>
      <c r="L345" s="4"/>
    </row>
    <row r="346" spans="9:12">
      <c r="I346" s="127"/>
      <c r="J346" s="133"/>
      <c r="L346" s="4"/>
    </row>
    <row r="347" spans="9:12">
      <c r="I347" s="127"/>
      <c r="J347" s="133"/>
      <c r="L347" s="4"/>
    </row>
    <row r="348" spans="9:12">
      <c r="I348" s="127"/>
      <c r="J348" s="133"/>
      <c r="L348" s="4"/>
    </row>
    <row r="349" spans="9:12">
      <c r="I349" s="127"/>
      <c r="J349" s="133"/>
      <c r="L349" s="4"/>
    </row>
    <row r="350" spans="9:12">
      <c r="I350" s="127"/>
      <c r="J350" s="133"/>
      <c r="L350" s="4"/>
    </row>
    <row r="351" spans="9:12">
      <c r="I351" s="127"/>
      <c r="J351" s="133"/>
      <c r="L351" s="4"/>
    </row>
    <row r="352" spans="9:12">
      <c r="I352" s="127"/>
      <c r="J352" s="133"/>
      <c r="L352" s="4"/>
    </row>
    <row r="353" spans="9:12">
      <c r="I353" s="127"/>
      <c r="J353" s="133"/>
      <c r="L353" s="4"/>
    </row>
    <row r="354" spans="9:12">
      <c r="I354" s="127"/>
      <c r="J354" s="133"/>
      <c r="L354" s="4"/>
    </row>
    <row r="355" spans="9:12">
      <c r="I355" s="127"/>
      <c r="J355" s="133"/>
      <c r="L355" s="4"/>
    </row>
    <row r="356" spans="9:12">
      <c r="I356" s="127"/>
      <c r="J356" s="133"/>
      <c r="L356" s="4"/>
    </row>
    <row r="357" spans="9:12">
      <c r="I357" s="127"/>
      <c r="J357" s="133"/>
      <c r="L357" s="4"/>
    </row>
    <row r="358" spans="9:12">
      <c r="I358" s="127"/>
      <c r="J358" s="133"/>
      <c r="L358" s="4"/>
    </row>
    <row r="359" spans="9:12">
      <c r="I359" s="127"/>
      <c r="J359" s="133"/>
      <c r="L359" s="4"/>
    </row>
    <row r="360" spans="9:12">
      <c r="I360" s="127"/>
      <c r="J360" s="133"/>
      <c r="L360" s="4"/>
    </row>
    <row r="361" spans="9:12">
      <c r="I361" s="127"/>
      <c r="J361" s="133"/>
      <c r="L361" s="4"/>
    </row>
    <row r="362" spans="9:12">
      <c r="I362" s="127"/>
      <c r="J362" s="133"/>
      <c r="L362" s="4"/>
    </row>
    <row r="363" spans="9:12">
      <c r="I363" s="127"/>
      <c r="J363" s="133"/>
      <c r="L363" s="4"/>
    </row>
    <row r="364" spans="9:12">
      <c r="I364" s="127"/>
      <c r="J364" s="133"/>
      <c r="L364" s="4"/>
    </row>
    <row r="365" spans="9:12">
      <c r="I365" s="127"/>
      <c r="J365" s="133"/>
      <c r="L365" s="4"/>
    </row>
    <row r="366" spans="9:12">
      <c r="I366" s="127"/>
      <c r="J366" s="133"/>
      <c r="L366" s="4"/>
    </row>
    <row r="367" spans="9:12">
      <c r="I367" s="127"/>
      <c r="J367" s="133"/>
      <c r="L367" s="4"/>
    </row>
    <row r="368" spans="9:12">
      <c r="I368" s="127"/>
      <c r="J368" s="133"/>
      <c r="L368" s="4"/>
    </row>
    <row r="369" spans="9:12">
      <c r="I369" s="127"/>
      <c r="J369" s="133"/>
      <c r="L369" s="4"/>
    </row>
    <row r="370" spans="9:12">
      <c r="I370" s="127"/>
      <c r="J370" s="133"/>
      <c r="L370" s="4"/>
    </row>
    <row r="371" spans="9:12">
      <c r="I371" s="127"/>
      <c r="J371" s="133"/>
      <c r="L371" s="4"/>
    </row>
    <row r="372" spans="9:12">
      <c r="I372" s="127"/>
      <c r="J372" s="133"/>
      <c r="L372" s="4"/>
    </row>
    <row r="373" spans="9:12">
      <c r="I373" s="127"/>
      <c r="J373" s="133"/>
      <c r="L373" s="4"/>
    </row>
    <row r="374" spans="9:12">
      <c r="I374" s="127"/>
      <c r="J374" s="133"/>
      <c r="L374" s="4"/>
    </row>
    <row r="375" spans="9:12">
      <c r="I375" s="127"/>
      <c r="J375" s="133"/>
      <c r="L375" s="4"/>
    </row>
    <row r="376" spans="9:12">
      <c r="I376" s="127"/>
      <c r="J376" s="133"/>
      <c r="L376" s="4"/>
    </row>
    <row r="377" spans="9:12">
      <c r="I377" s="127"/>
      <c r="J377" s="133"/>
      <c r="L377" s="4"/>
    </row>
    <row r="378" spans="9:12">
      <c r="I378" s="127"/>
      <c r="J378" s="133"/>
      <c r="L378" s="4"/>
    </row>
    <row r="379" spans="9:12">
      <c r="I379" s="127"/>
      <c r="J379" s="133"/>
      <c r="L379" s="4"/>
    </row>
    <row r="380" spans="9:12">
      <c r="I380" s="127"/>
      <c r="J380" s="133"/>
      <c r="L380" s="4"/>
    </row>
    <row r="381" spans="9:12">
      <c r="I381" s="127"/>
      <c r="J381" s="133"/>
      <c r="L381" s="4"/>
    </row>
    <row r="382" spans="9:12">
      <c r="I382" s="127"/>
      <c r="J382" s="133"/>
      <c r="L382" s="4"/>
    </row>
    <row r="383" spans="9:12">
      <c r="I383" s="127"/>
      <c r="J383" s="133"/>
      <c r="L383" s="4"/>
    </row>
    <row r="384" spans="9:12">
      <c r="I384" s="127"/>
      <c r="J384" s="133"/>
      <c r="L384" s="4"/>
    </row>
    <row r="385" spans="9:12">
      <c r="I385" s="127"/>
      <c r="J385" s="133"/>
      <c r="L385" s="4"/>
    </row>
    <row r="386" spans="9:12">
      <c r="I386" s="127"/>
      <c r="J386" s="133"/>
      <c r="L386" s="4"/>
    </row>
    <row r="387" spans="9:12">
      <c r="I387" s="127"/>
      <c r="J387" s="133"/>
      <c r="L387" s="4"/>
    </row>
    <row r="388" spans="9:12">
      <c r="I388" s="127"/>
      <c r="J388" s="133"/>
      <c r="L388" s="4"/>
    </row>
    <row r="389" spans="9:12">
      <c r="I389" s="127"/>
      <c r="J389" s="133"/>
      <c r="L389" s="4"/>
    </row>
    <row r="390" spans="9:12">
      <c r="I390" s="127"/>
      <c r="J390" s="133"/>
      <c r="L390" s="4"/>
    </row>
    <row r="391" spans="9:12">
      <c r="I391" s="127"/>
      <c r="J391" s="133"/>
      <c r="L391" s="4"/>
    </row>
    <row r="392" spans="9:12">
      <c r="I392" s="127"/>
      <c r="J392" s="133"/>
      <c r="L392" s="4"/>
    </row>
    <row r="393" spans="9:12">
      <c r="I393" s="127"/>
      <c r="J393" s="133"/>
      <c r="L393" s="4"/>
    </row>
    <row r="394" spans="9:12">
      <c r="I394" s="127"/>
      <c r="J394" s="133"/>
      <c r="L394" s="4"/>
    </row>
    <row r="395" spans="9:12">
      <c r="I395" s="127"/>
      <c r="J395" s="133"/>
      <c r="L395" s="4"/>
    </row>
    <row r="396" spans="9:12">
      <c r="I396" s="127"/>
      <c r="J396" s="133"/>
      <c r="L396" s="4"/>
    </row>
    <row r="397" spans="9:12">
      <c r="I397" s="127"/>
      <c r="J397" s="133"/>
      <c r="L397" s="4"/>
    </row>
    <row r="398" spans="9:12">
      <c r="I398" s="127"/>
      <c r="J398" s="133"/>
      <c r="L398" s="4"/>
    </row>
    <row r="399" spans="9:12">
      <c r="I399" s="127"/>
      <c r="J399" s="133"/>
      <c r="L399" s="4"/>
    </row>
    <row r="400" spans="9:12">
      <c r="I400" s="127"/>
      <c r="J400" s="133"/>
      <c r="L400" s="4"/>
    </row>
    <row r="401" spans="9:12">
      <c r="I401" s="127"/>
      <c r="J401" s="133"/>
      <c r="L401" s="4"/>
    </row>
    <row r="402" spans="9:12">
      <c r="I402" s="127"/>
      <c r="J402" s="133"/>
      <c r="L402" s="4"/>
    </row>
    <row r="403" spans="9:12">
      <c r="I403" s="127"/>
      <c r="J403" s="133"/>
      <c r="L403" s="4"/>
    </row>
    <row r="404" spans="9:12">
      <c r="I404" s="127"/>
      <c r="J404" s="133"/>
      <c r="L404" s="4"/>
    </row>
    <row r="405" spans="9:12">
      <c r="I405" s="127"/>
      <c r="J405" s="133"/>
      <c r="L405" s="4"/>
    </row>
    <row r="406" spans="9:12">
      <c r="I406" s="127"/>
      <c r="J406" s="133"/>
      <c r="L406" s="4"/>
    </row>
    <row r="407" spans="9:12">
      <c r="I407" s="127"/>
      <c r="J407" s="133"/>
      <c r="L407" s="4"/>
    </row>
    <row r="408" spans="9:12">
      <c r="I408" s="127"/>
      <c r="J408" s="133"/>
      <c r="L408" s="4"/>
    </row>
    <row r="409" spans="9:12">
      <c r="I409" s="127"/>
      <c r="J409" s="133"/>
      <c r="L409" s="4"/>
    </row>
    <row r="410" spans="9:12">
      <c r="I410" s="127"/>
      <c r="J410" s="133"/>
      <c r="L410" s="4"/>
    </row>
    <row r="411" spans="9:12">
      <c r="I411" s="127"/>
      <c r="J411" s="133"/>
      <c r="L411" s="4"/>
    </row>
    <row r="412" spans="9:12">
      <c r="I412" s="127"/>
      <c r="J412" s="133"/>
      <c r="L412" s="4"/>
    </row>
    <row r="413" spans="9:12">
      <c r="I413" s="127"/>
      <c r="J413" s="133"/>
      <c r="L413" s="4"/>
    </row>
    <row r="414" spans="9:12">
      <c r="I414" s="127"/>
      <c r="J414" s="133"/>
      <c r="L414" s="4"/>
    </row>
    <row r="415" spans="9:12">
      <c r="I415" s="127"/>
      <c r="J415" s="133"/>
      <c r="L415" s="4"/>
    </row>
    <row r="416" spans="9:12">
      <c r="I416" s="127"/>
      <c r="J416" s="133"/>
      <c r="L416" s="4"/>
    </row>
    <row r="417" spans="9:12">
      <c r="I417" s="127"/>
      <c r="J417" s="133"/>
      <c r="L417" s="4"/>
    </row>
    <row r="418" spans="9:12">
      <c r="I418" s="127"/>
      <c r="J418" s="133"/>
      <c r="L418" s="4"/>
    </row>
    <row r="419" spans="9:12">
      <c r="I419" s="127"/>
      <c r="J419" s="133"/>
      <c r="L419" s="4"/>
    </row>
    <row r="420" spans="9:12">
      <c r="I420" s="127"/>
      <c r="J420" s="133"/>
      <c r="L420" s="4"/>
    </row>
    <row r="421" spans="9:12">
      <c r="I421" s="127"/>
      <c r="J421" s="133"/>
      <c r="L421" s="4"/>
    </row>
    <row r="422" spans="9:12">
      <c r="I422" s="127"/>
      <c r="J422" s="133"/>
      <c r="L422" s="4"/>
    </row>
    <row r="423" spans="9:12">
      <c r="I423" s="127"/>
      <c r="J423" s="133"/>
      <c r="L423" s="4"/>
    </row>
    <row r="424" spans="9:12">
      <c r="I424" s="127"/>
      <c r="J424" s="133"/>
      <c r="L424" s="4"/>
    </row>
    <row r="425" spans="9:12">
      <c r="I425" s="127"/>
      <c r="J425" s="133"/>
      <c r="L425" s="4"/>
    </row>
    <row r="426" spans="9:12">
      <c r="I426" s="127"/>
      <c r="J426" s="133"/>
      <c r="L426" s="4"/>
    </row>
    <row r="427" spans="9:12">
      <c r="I427" s="127"/>
      <c r="J427" s="133"/>
      <c r="L427" s="4"/>
    </row>
    <row r="428" spans="9:12">
      <c r="I428" s="127"/>
      <c r="J428" s="133"/>
      <c r="L428" s="4"/>
    </row>
    <row r="429" spans="9:12">
      <c r="I429" s="127"/>
      <c r="J429" s="133"/>
      <c r="L429" s="4"/>
    </row>
    <row r="430" spans="9:12">
      <c r="I430" s="127"/>
      <c r="J430" s="133"/>
      <c r="L430" s="4"/>
    </row>
    <row r="431" spans="9:12">
      <c r="I431" s="127"/>
      <c r="J431" s="133"/>
      <c r="L431" s="4"/>
    </row>
    <row r="432" spans="9:12">
      <c r="I432" s="127"/>
      <c r="J432" s="133"/>
      <c r="L432" s="4"/>
    </row>
    <row r="433" spans="9:12">
      <c r="I433" s="127"/>
      <c r="J433" s="133"/>
      <c r="L433" s="4"/>
    </row>
    <row r="434" spans="9:12">
      <c r="I434" s="127"/>
      <c r="J434" s="133"/>
      <c r="L434" s="4"/>
    </row>
    <row r="435" spans="9:12">
      <c r="I435" s="127"/>
      <c r="J435" s="133"/>
      <c r="L435" s="4"/>
    </row>
    <row r="436" spans="9:12">
      <c r="I436" s="127"/>
      <c r="J436" s="133"/>
      <c r="L436" s="4"/>
    </row>
    <row r="437" spans="9:12">
      <c r="I437" s="127"/>
      <c r="J437" s="133"/>
      <c r="L437" s="4"/>
    </row>
    <row r="438" spans="9:12">
      <c r="I438" s="127"/>
      <c r="J438" s="133"/>
      <c r="L438" s="4"/>
    </row>
    <row r="439" spans="9:12">
      <c r="I439" s="127"/>
      <c r="J439" s="133"/>
      <c r="L439" s="4"/>
    </row>
    <row r="440" spans="9:12">
      <c r="I440" s="127"/>
      <c r="J440" s="133"/>
      <c r="L440" s="4"/>
    </row>
    <row r="441" spans="9:12">
      <c r="I441" s="127"/>
      <c r="J441" s="133"/>
      <c r="L441" s="4"/>
    </row>
    <row r="442" spans="9:12">
      <c r="I442" s="127"/>
      <c r="J442" s="133"/>
      <c r="L442" s="4"/>
    </row>
    <row r="443" spans="9:12">
      <c r="I443" s="127"/>
      <c r="J443" s="133"/>
      <c r="L443" s="4"/>
    </row>
    <row r="444" spans="9:12">
      <c r="I444" s="127"/>
      <c r="J444" s="133"/>
      <c r="L444" s="4"/>
    </row>
    <row r="445" spans="9:12">
      <c r="I445" s="127"/>
      <c r="J445" s="133"/>
      <c r="L445" s="4"/>
    </row>
    <row r="446" spans="9:12">
      <c r="I446" s="127"/>
      <c r="J446" s="133"/>
      <c r="L446" s="4"/>
    </row>
    <row r="447" spans="9:12">
      <c r="I447" s="127"/>
      <c r="J447" s="133"/>
      <c r="L447" s="4"/>
    </row>
    <row r="448" spans="9:12">
      <c r="I448" s="127"/>
      <c r="J448" s="133"/>
      <c r="L448" s="4"/>
    </row>
    <row r="449" spans="9:12">
      <c r="I449" s="127"/>
      <c r="J449" s="133"/>
      <c r="L449" s="4"/>
    </row>
    <row r="450" spans="9:12">
      <c r="I450" s="127"/>
      <c r="J450" s="133"/>
      <c r="L450" s="4"/>
    </row>
    <row r="451" spans="9:12">
      <c r="I451" s="127"/>
      <c r="J451" s="133"/>
      <c r="L451" s="4"/>
    </row>
    <row r="452" spans="9:12">
      <c r="I452" s="127"/>
      <c r="J452" s="133"/>
      <c r="L452" s="4"/>
    </row>
    <row r="453" spans="9:12">
      <c r="I453" s="127"/>
      <c r="J453" s="133"/>
      <c r="L453" s="4"/>
    </row>
    <row r="454" spans="9:12">
      <c r="I454" s="127"/>
      <c r="J454" s="133"/>
      <c r="L454" s="4"/>
    </row>
    <row r="455" spans="9:12">
      <c r="I455" s="127"/>
      <c r="J455" s="133"/>
      <c r="L455" s="4"/>
    </row>
    <row r="456" spans="9:12">
      <c r="I456" s="127"/>
      <c r="J456" s="133"/>
      <c r="L456" s="4"/>
    </row>
    <row r="457" spans="9:12">
      <c r="I457" s="127"/>
      <c r="J457" s="133"/>
      <c r="L457" s="4"/>
    </row>
    <row r="458" spans="9:12">
      <c r="I458" s="127"/>
      <c r="J458" s="133"/>
      <c r="L458" s="4"/>
    </row>
    <row r="459" spans="9:12">
      <c r="I459" s="127"/>
      <c r="J459" s="133"/>
      <c r="L459" s="4"/>
    </row>
  </sheetData>
  <mergeCells count="16">
    <mergeCell ref="G5:G8"/>
    <mergeCell ref="H5:H8"/>
    <mergeCell ref="A10:A13"/>
    <mergeCell ref="B10:B13"/>
    <mergeCell ref="C10:C13"/>
    <mergeCell ref="D10:D13"/>
    <mergeCell ref="E10:E13"/>
    <mergeCell ref="F10:F13"/>
    <mergeCell ref="G10:G13"/>
    <mergeCell ref="H10:H13"/>
    <mergeCell ref="A5:A8"/>
    <mergeCell ref="B5:B8"/>
    <mergeCell ref="C5:C8"/>
    <mergeCell ref="D5:D8"/>
    <mergeCell ref="E5:E8"/>
    <mergeCell ref="F5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All Industry</vt:lpstr>
      <vt:lpstr>Agriculture</vt:lpstr>
      <vt:lpstr>Cement</vt:lpstr>
      <vt:lpstr>Iron and Steel</vt:lpstr>
      <vt:lpstr>Mining</vt:lpstr>
      <vt:lpstr>Waste</vt:lpstr>
      <vt:lpstr>NGPS</vt:lpstr>
      <vt:lpstr>Chemicals</vt:lpstr>
      <vt:lpstr>Electricity - to Remove</vt:lpstr>
      <vt:lpstr>Aggregated Consumption</vt:lpstr>
      <vt:lpstr>Future year scaling</vt:lpstr>
      <vt:lpstr>AutoProduced Heat&amp;Elec</vt:lpstr>
      <vt:lpstr>Future Fuel Use</vt:lpstr>
      <vt:lpstr>BIFUbC-coal</vt:lpstr>
      <vt:lpstr>BIFUbC-electricity</vt:lpstr>
      <vt:lpstr>BIFUbC-natural-gas</vt:lpstr>
      <vt:lpstr>BIFUbC-biomass</vt:lpstr>
      <vt:lpstr>BIFUbC-petroleum-diesel</vt:lpstr>
      <vt:lpstr>BIFUbC-heat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2014-03-20T21:01:41Z</dcterms:created>
  <dcterms:modified xsi:type="dcterms:W3CDTF">2017-03-20T17:17:35Z</dcterms:modified>
</cp:coreProperties>
</file>