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hidePivotFieldList="1" autoCompressPictures="0"/>
  <mc:AlternateContent xmlns:mc="http://schemas.openxmlformats.org/markup-compatibility/2006">
    <mc:Choice Requires="x15">
      <x15ac:absPath xmlns:x15ac="http://schemas.microsoft.com/office/spreadsheetml/2010/11/ac" url="C:\Users\Robbie\Dropbox (Energy Innovation)\My Documents\Policy Solutions Project\Poland\Models\eps-1.2.0-rc2-poland-v2\InputData\indst\BPEiC\"/>
    </mc:Choice>
  </mc:AlternateContent>
  <bookViews>
    <workbookView xWindow="0" yWindow="0" windowWidth="19425" windowHeight="11025" tabRatio="852"/>
  </bookViews>
  <sheets>
    <sheet name="About" sheetId="12" r:id="rId1"/>
    <sheet name="Data" sheetId="1" r:id="rId2"/>
    <sheet name="BAU Industrial Fuel Use" sheetId="13" r:id="rId3"/>
    <sheet name="BPEiC-CO2" sheetId="7" r:id="rId4"/>
    <sheet name="BPEiC-CH4" sheetId="8" r:id="rId5"/>
    <sheet name="BPEiC-N2O" sheetId="9" r:id="rId6"/>
    <sheet name="BPEiC-F-gases" sheetId="10" r:id="rId7"/>
  </sheets>
  <externalReferences>
    <externalReference r:id="rId8"/>
  </externalReferences>
  <calcPr calcId="162913"/>
  <pivotCaches>
    <pivotCache cacheId="326" r:id="rId9"/>
  </pivotCaches>
</workbook>
</file>

<file path=xl/calcChain.xml><?xml version="1.0" encoding="utf-8"?>
<calcChain xmlns="http://schemas.openxmlformats.org/spreadsheetml/2006/main">
  <c r="E70" i="1" l="1"/>
  <c r="F70" i="1" s="1"/>
  <c r="G70" i="1" s="1"/>
  <c r="H70" i="1" s="1"/>
  <c r="I70" i="1" s="1"/>
  <c r="J70" i="1" s="1"/>
  <c r="D70" i="1"/>
  <c r="G58" i="1"/>
  <c r="H58" i="1"/>
  <c r="I58" i="1"/>
  <c r="J58" i="1"/>
  <c r="G59" i="1"/>
  <c r="H59" i="1"/>
  <c r="I59" i="1"/>
  <c r="J59" i="1"/>
  <c r="H60" i="1"/>
  <c r="I60" i="1"/>
  <c r="J60" i="1"/>
  <c r="H61" i="1"/>
  <c r="I61" i="1" s="1"/>
  <c r="J61" i="1" s="1"/>
  <c r="H62" i="1"/>
  <c r="I62" i="1"/>
  <c r="J62" i="1" s="1"/>
  <c r="H63" i="1"/>
  <c r="I63" i="1"/>
  <c r="J63" i="1"/>
  <c r="H64" i="1"/>
  <c r="I64" i="1"/>
  <c r="J64" i="1"/>
  <c r="H65" i="1"/>
  <c r="I65" i="1" s="1"/>
  <c r="J65" i="1" s="1"/>
  <c r="H66" i="1"/>
  <c r="I66" i="1"/>
  <c r="J66" i="1" s="1"/>
  <c r="G61" i="1"/>
  <c r="G62" i="1"/>
  <c r="G63" i="1"/>
  <c r="G64" i="1"/>
  <c r="G65" i="1"/>
  <c r="G66" i="1"/>
  <c r="G60" i="1"/>
  <c r="G49" i="1"/>
  <c r="H49" i="1"/>
  <c r="I49" i="1"/>
  <c r="J49" i="1"/>
  <c r="G50" i="1"/>
  <c r="H50" i="1"/>
  <c r="I50" i="1"/>
  <c r="J50" i="1"/>
  <c r="H51" i="1"/>
  <c r="I51" i="1"/>
  <c r="J51" i="1"/>
  <c r="H52" i="1"/>
  <c r="I52" i="1" s="1"/>
  <c r="J52" i="1" s="1"/>
  <c r="H53" i="1"/>
  <c r="I53" i="1"/>
  <c r="J53" i="1" s="1"/>
  <c r="H54" i="1"/>
  <c r="I54" i="1"/>
  <c r="J54" i="1"/>
  <c r="H55" i="1"/>
  <c r="I55" i="1"/>
  <c r="J55" i="1"/>
  <c r="G52" i="1"/>
  <c r="G53" i="1"/>
  <c r="G54" i="1"/>
  <c r="G55" i="1"/>
  <c r="G51" i="1"/>
  <c r="G45" i="1"/>
  <c r="H46" i="1"/>
  <c r="H45" i="1" s="1"/>
  <c r="I46" i="1" s="1"/>
  <c r="I45" i="1" s="1"/>
  <c r="J46" i="1" s="1"/>
  <c r="J45" i="1" s="1"/>
  <c r="G46" i="1"/>
  <c r="D37" i="1"/>
  <c r="E37" i="1" s="1"/>
  <c r="F37" i="1" s="1"/>
  <c r="G37" i="1" s="1"/>
  <c r="H37" i="1" s="1"/>
  <c r="I37" i="1" s="1"/>
  <c r="J37" i="1" s="1"/>
  <c r="G35" i="1"/>
  <c r="H35" i="1" s="1"/>
  <c r="I35" i="1" s="1"/>
  <c r="J35" i="1" s="1"/>
  <c r="G36" i="1"/>
  <c r="H36" i="1" s="1"/>
  <c r="I36" i="1" s="1"/>
  <c r="J36" i="1" s="1"/>
  <c r="G38" i="1"/>
  <c r="H38" i="1" s="1"/>
  <c r="I38" i="1" s="1"/>
  <c r="J38" i="1" s="1"/>
  <c r="G39" i="1"/>
  <c r="H39" i="1" s="1"/>
  <c r="I39" i="1" s="1"/>
  <c r="J39" i="1" s="1"/>
  <c r="G40" i="1"/>
  <c r="H40" i="1" s="1"/>
  <c r="I40" i="1" s="1"/>
  <c r="J40" i="1" s="1"/>
  <c r="G41" i="1"/>
  <c r="H41" i="1" s="1"/>
  <c r="I41" i="1" s="1"/>
  <c r="J41" i="1" s="1"/>
  <c r="G42" i="1"/>
  <c r="H42" i="1" s="1"/>
  <c r="I42" i="1" s="1"/>
  <c r="J42" i="1" s="1"/>
  <c r="H34" i="1"/>
  <c r="I34" i="1" s="1"/>
  <c r="J34" i="1" s="1"/>
  <c r="G34" i="1"/>
  <c r="E30" i="1"/>
  <c r="F30" i="1" s="1"/>
  <c r="G30" i="1" s="1"/>
  <c r="H30" i="1" s="1"/>
  <c r="I30" i="1" s="1"/>
  <c r="J30" i="1" s="1"/>
  <c r="D30" i="1"/>
  <c r="H27" i="1"/>
  <c r="I27" i="1" s="1"/>
  <c r="J27" i="1" s="1"/>
  <c r="G27" i="1"/>
  <c r="H26" i="1"/>
  <c r="I26" i="1" s="1"/>
  <c r="J26" i="1" s="1"/>
  <c r="G26" i="1"/>
  <c r="H25" i="1"/>
  <c r="I25" i="1" s="1"/>
  <c r="J25" i="1" s="1"/>
  <c r="G25" i="1"/>
  <c r="H24" i="1"/>
  <c r="I24" i="1" s="1"/>
  <c r="J24" i="1" s="1"/>
  <c r="G24" i="1"/>
  <c r="H23" i="1"/>
  <c r="I23" i="1"/>
  <c r="J23" i="1" s="1"/>
  <c r="G23" i="1"/>
  <c r="E24" i="1"/>
  <c r="F24" i="1"/>
  <c r="D24" i="1"/>
  <c r="E20" i="1"/>
  <c r="F20" i="1" s="1"/>
  <c r="G20" i="1" s="1"/>
  <c r="H20" i="1" s="1"/>
  <c r="I20" i="1" s="1"/>
  <c r="J20" i="1" s="1"/>
  <c r="D20" i="1"/>
  <c r="AM49" i="13"/>
  <c r="AL49" i="13"/>
  <c r="AK49" i="13"/>
  <c r="AJ49" i="13"/>
  <c r="AI49" i="13"/>
  <c r="AH49" i="13"/>
  <c r="AG49" i="13"/>
  <c r="AF49" i="13"/>
  <c r="AE49" i="13"/>
  <c r="AD49" i="13"/>
  <c r="AC49" i="13"/>
  <c r="AB49" i="13"/>
  <c r="AA49" i="13"/>
  <c r="Z49" i="13"/>
  <c r="Y49" i="13"/>
  <c r="X49" i="13"/>
  <c r="W49" i="13"/>
  <c r="V49" i="13"/>
  <c r="U49" i="13"/>
  <c r="T49" i="13"/>
  <c r="S49" i="13"/>
  <c r="R49" i="13"/>
  <c r="Q49" i="13"/>
  <c r="P49" i="13"/>
  <c r="O49" i="13"/>
  <c r="N49" i="13"/>
  <c r="M49" i="13"/>
  <c r="L49" i="13"/>
  <c r="K49" i="13"/>
  <c r="J49" i="13"/>
  <c r="I49" i="13"/>
  <c r="H49" i="13"/>
  <c r="G49" i="13"/>
  <c r="F49" i="13"/>
  <c r="E49" i="13"/>
  <c r="D49" i="13"/>
  <c r="C49" i="13"/>
  <c r="AM48" i="13"/>
  <c r="AL48" i="13"/>
  <c r="AK48" i="13"/>
  <c r="AJ48" i="13"/>
  <c r="AI48" i="13"/>
  <c r="AH48" i="13"/>
  <c r="AG48" i="13"/>
  <c r="AF48" i="13"/>
  <c r="AE48" i="13"/>
  <c r="AD48" i="13"/>
  <c r="AC48" i="13"/>
  <c r="AB48" i="13"/>
  <c r="AA48" i="13"/>
  <c r="Z48" i="13"/>
  <c r="Y48" i="13"/>
  <c r="X48" i="13"/>
  <c r="W48" i="13"/>
  <c r="V48" i="13"/>
  <c r="U48" i="13"/>
  <c r="T48" i="13"/>
  <c r="S48" i="13"/>
  <c r="R48" i="13"/>
  <c r="Q48" i="13"/>
  <c r="P48" i="13"/>
  <c r="O48" i="13"/>
  <c r="N48" i="13"/>
  <c r="M48" i="13"/>
  <c r="L48" i="13"/>
  <c r="K48" i="13"/>
  <c r="J48" i="13"/>
  <c r="I48" i="13"/>
  <c r="H48" i="13"/>
  <c r="G48" i="13"/>
  <c r="F48" i="13"/>
  <c r="E48" i="13"/>
  <c r="D48" i="13"/>
  <c r="C48" i="13"/>
  <c r="AM47" i="13"/>
  <c r="AL47" i="13"/>
  <c r="AK47" i="13"/>
  <c r="AJ47" i="13"/>
  <c r="AI47" i="13"/>
  <c r="AH47" i="13"/>
  <c r="AG47" i="13"/>
  <c r="AF47" i="13"/>
  <c r="AE47" i="13"/>
  <c r="AD47" i="13"/>
  <c r="AC47" i="13"/>
  <c r="AB47" i="13"/>
  <c r="AA47" i="13"/>
  <c r="Z47" i="13"/>
  <c r="Y47" i="13"/>
  <c r="X47" i="13"/>
  <c r="W47" i="13"/>
  <c r="V47" i="13"/>
  <c r="U47" i="13"/>
  <c r="T47" i="13"/>
  <c r="S47" i="13"/>
  <c r="R47" i="13"/>
  <c r="Q47" i="13"/>
  <c r="P47" i="13"/>
  <c r="O47" i="13"/>
  <c r="N47" i="13"/>
  <c r="M47" i="13"/>
  <c r="L47" i="13"/>
  <c r="K47" i="13"/>
  <c r="J47" i="13"/>
  <c r="I47" i="13"/>
  <c r="H47" i="13"/>
  <c r="G47" i="13"/>
  <c r="F47" i="13"/>
  <c r="E47" i="13"/>
  <c r="D47" i="13"/>
  <c r="C47" i="13"/>
  <c r="AM46" i="13"/>
  <c r="AL46" i="13"/>
  <c r="AK46" i="13"/>
  <c r="AJ46" i="13"/>
  <c r="AI46" i="13"/>
  <c r="AH46" i="13"/>
  <c r="AG46" i="13"/>
  <c r="AF46" i="13"/>
  <c r="AE46" i="13"/>
  <c r="AD46" i="13"/>
  <c r="AC46" i="13"/>
  <c r="AB46" i="13"/>
  <c r="AA46" i="13"/>
  <c r="Z46" i="13"/>
  <c r="Y46" i="13"/>
  <c r="X46" i="13"/>
  <c r="W46" i="13"/>
  <c r="V46" i="13"/>
  <c r="U46" i="13"/>
  <c r="T46" i="13"/>
  <c r="S46" i="13"/>
  <c r="R46" i="13"/>
  <c r="Q46" i="13"/>
  <c r="P46" i="13"/>
  <c r="O46" i="13"/>
  <c r="N46" i="13"/>
  <c r="M46" i="13"/>
  <c r="L46" i="13"/>
  <c r="K46" i="13"/>
  <c r="J46" i="13"/>
  <c r="I46" i="13"/>
  <c r="H46" i="13"/>
  <c r="G46" i="13"/>
  <c r="F46" i="13"/>
  <c r="E46" i="13"/>
  <c r="D46" i="13"/>
  <c r="C46" i="13"/>
  <c r="AM45" i="13"/>
  <c r="AL45" i="13"/>
  <c r="AK45" i="13"/>
  <c r="AJ45" i="13"/>
  <c r="AI45" i="13"/>
  <c r="AH45" i="13"/>
  <c r="AG45" i="13"/>
  <c r="AF45" i="13"/>
  <c r="AE45" i="13"/>
  <c r="AD45" i="13"/>
  <c r="AC45" i="13"/>
  <c r="AB45" i="13"/>
  <c r="AA45" i="13"/>
  <c r="Z45" i="13"/>
  <c r="Y45" i="13"/>
  <c r="X45" i="13"/>
  <c r="W45" i="13"/>
  <c r="V45" i="13"/>
  <c r="U45" i="13"/>
  <c r="T45" i="13"/>
  <c r="S45" i="13"/>
  <c r="R45" i="13"/>
  <c r="Q45" i="13"/>
  <c r="P45" i="13"/>
  <c r="O45" i="13"/>
  <c r="N45" i="13"/>
  <c r="M45" i="13"/>
  <c r="L45" i="13"/>
  <c r="K45" i="13"/>
  <c r="J45" i="13"/>
  <c r="I45" i="13"/>
  <c r="H45" i="13"/>
  <c r="G45" i="13"/>
  <c r="F45" i="13"/>
  <c r="E45" i="13"/>
  <c r="D45" i="13"/>
  <c r="C45" i="13"/>
  <c r="AM44" i="13"/>
  <c r="AL44" i="13"/>
  <c r="AK44" i="13"/>
  <c r="AJ44" i="13"/>
  <c r="AI44" i="13"/>
  <c r="AH44" i="13"/>
  <c r="AG44" i="13"/>
  <c r="AF44" i="13"/>
  <c r="AE44" i="13"/>
  <c r="AD44" i="13"/>
  <c r="AC44" i="13"/>
  <c r="AB44" i="13"/>
  <c r="AA44" i="13"/>
  <c r="Z44" i="13"/>
  <c r="Y44" i="13"/>
  <c r="X44" i="13"/>
  <c r="W44" i="13"/>
  <c r="V44" i="13"/>
  <c r="U44" i="13"/>
  <c r="T44" i="13"/>
  <c r="S44" i="13"/>
  <c r="R44" i="13"/>
  <c r="Q44" i="13"/>
  <c r="P44" i="13"/>
  <c r="O44" i="13"/>
  <c r="N44" i="13"/>
  <c r="M44" i="13"/>
  <c r="L44" i="13"/>
  <c r="K44" i="13"/>
  <c r="J44" i="13"/>
  <c r="I44" i="13"/>
  <c r="H44" i="13"/>
  <c r="G44" i="13"/>
  <c r="F44" i="13"/>
  <c r="E44" i="13"/>
  <c r="D44" i="13"/>
  <c r="C44" i="13"/>
  <c r="AM43" i="13"/>
  <c r="AL43" i="13"/>
  <c r="AK43" i="13"/>
  <c r="AJ43" i="13"/>
  <c r="AI43" i="13"/>
  <c r="AH43" i="13"/>
  <c r="AG43" i="13"/>
  <c r="AF43" i="13"/>
  <c r="AE43" i="13"/>
  <c r="AD43" i="13"/>
  <c r="AC43" i="13"/>
  <c r="AB43" i="13"/>
  <c r="AA43" i="13"/>
  <c r="Z43" i="13"/>
  <c r="Y43" i="13"/>
  <c r="X43" i="13"/>
  <c r="W43" i="13"/>
  <c r="V43" i="13"/>
  <c r="U43" i="13"/>
  <c r="T43" i="13"/>
  <c r="S43" i="13"/>
  <c r="R43" i="13"/>
  <c r="Q43" i="13"/>
  <c r="P43" i="13"/>
  <c r="O43" i="13"/>
  <c r="N43" i="13"/>
  <c r="M43" i="13"/>
  <c r="L43" i="13"/>
  <c r="K43" i="13"/>
  <c r="J43" i="13"/>
  <c r="I43" i="13"/>
  <c r="H43" i="13"/>
  <c r="G43" i="13"/>
  <c r="F43" i="13"/>
  <c r="E43" i="13"/>
  <c r="D43" i="13"/>
  <c r="C43" i="13"/>
  <c r="AM42" i="13"/>
  <c r="AL42" i="13"/>
  <c r="AK42" i="13"/>
  <c r="AJ42" i="13"/>
  <c r="AI42" i="13"/>
  <c r="AH42" i="13"/>
  <c r="AG42" i="13"/>
  <c r="AF42" i="13"/>
  <c r="AE42" i="13"/>
  <c r="AD42" i="13"/>
  <c r="AC42" i="13"/>
  <c r="AB42" i="13"/>
  <c r="AA42" i="13"/>
  <c r="Z42" i="13"/>
  <c r="Y42" i="13"/>
  <c r="X42" i="13"/>
  <c r="W42" i="13"/>
  <c r="V42" i="13"/>
  <c r="U42" i="13"/>
  <c r="T42" i="13"/>
  <c r="S42" i="13"/>
  <c r="R42" i="13"/>
  <c r="Q42" i="13"/>
  <c r="P42" i="13"/>
  <c r="O42" i="13"/>
  <c r="N42" i="13"/>
  <c r="M42" i="13"/>
  <c r="L42" i="13"/>
  <c r="K42" i="13"/>
  <c r="J42" i="13"/>
  <c r="I42" i="13"/>
  <c r="H42" i="13"/>
  <c r="G42" i="13"/>
  <c r="F42" i="13"/>
  <c r="E42" i="13"/>
  <c r="D42" i="13"/>
  <c r="C42" i="13"/>
  <c r="AM41" i="13"/>
  <c r="AL41" i="13"/>
  <c r="AK41" i="13"/>
  <c r="AJ41" i="13"/>
  <c r="AI41" i="13"/>
  <c r="AH41" i="13"/>
  <c r="AG41" i="13"/>
  <c r="AF41" i="13"/>
  <c r="AE41" i="13"/>
  <c r="AD41" i="13"/>
  <c r="AC41" i="13"/>
  <c r="AB41" i="13"/>
  <c r="AA41" i="13"/>
  <c r="Z41" i="13"/>
  <c r="Y41" i="13"/>
  <c r="X41" i="13"/>
  <c r="W41" i="13"/>
  <c r="V41" i="13"/>
  <c r="U41" i="13"/>
  <c r="T41" i="13"/>
  <c r="S41" i="13"/>
  <c r="R41" i="13"/>
  <c r="Q41" i="13"/>
  <c r="P41" i="13"/>
  <c r="O41" i="13"/>
  <c r="N41" i="13"/>
  <c r="M41" i="13"/>
  <c r="L41" i="13"/>
  <c r="K41" i="13"/>
  <c r="J41" i="13"/>
  <c r="I41" i="13"/>
  <c r="H41" i="13"/>
  <c r="G41" i="13"/>
  <c r="F41" i="13"/>
  <c r="E41" i="13"/>
  <c r="D41" i="13"/>
  <c r="C41" i="13"/>
  <c r="AM40" i="13"/>
  <c r="AL40" i="13"/>
  <c r="AK40" i="13"/>
  <c r="AJ40" i="13"/>
  <c r="AI40" i="13"/>
  <c r="AH40" i="13"/>
  <c r="AG40" i="13"/>
  <c r="AF40" i="13"/>
  <c r="AE40" i="13"/>
  <c r="AD40" i="13"/>
  <c r="AC40" i="13"/>
  <c r="AB40" i="13"/>
  <c r="AA40" i="13"/>
  <c r="Z40" i="13"/>
  <c r="Y40" i="13"/>
  <c r="X40" i="13"/>
  <c r="W40" i="13"/>
  <c r="V40" i="13"/>
  <c r="U40" i="13"/>
  <c r="T40" i="13"/>
  <c r="S40" i="13"/>
  <c r="R40" i="13"/>
  <c r="Q40" i="13"/>
  <c r="P40" i="13"/>
  <c r="O40" i="13"/>
  <c r="N40" i="13"/>
  <c r="M40" i="13"/>
  <c r="L40" i="13"/>
  <c r="K40" i="13"/>
  <c r="J40" i="13"/>
  <c r="I40" i="13"/>
  <c r="H40" i="13"/>
  <c r="G40" i="13"/>
  <c r="F40" i="13"/>
  <c r="E40" i="13"/>
  <c r="D40" i="13"/>
  <c r="C40" i="13"/>
  <c r="AM39" i="13"/>
  <c r="AL39" i="13"/>
  <c r="AK39" i="13"/>
  <c r="AJ39" i="13"/>
  <c r="AI39" i="13"/>
  <c r="AH39" i="13"/>
  <c r="AG39" i="13"/>
  <c r="AF39" i="13"/>
  <c r="AE39" i="13"/>
  <c r="AD39" i="13"/>
  <c r="AC39" i="13"/>
  <c r="AB39" i="13"/>
  <c r="AA39" i="13"/>
  <c r="Z39" i="13"/>
  <c r="Y39" i="13"/>
  <c r="X39" i="13"/>
  <c r="W39" i="13"/>
  <c r="V39" i="13"/>
  <c r="U39" i="13"/>
  <c r="T39" i="13"/>
  <c r="S39" i="13"/>
  <c r="R39" i="13"/>
  <c r="Q39" i="13"/>
  <c r="P39" i="13"/>
  <c r="O39" i="13"/>
  <c r="N39" i="13"/>
  <c r="M39" i="13"/>
  <c r="L39" i="13"/>
  <c r="K39" i="13"/>
  <c r="J39" i="13"/>
  <c r="I39" i="13"/>
  <c r="H39" i="13"/>
  <c r="G39" i="13"/>
  <c r="F39" i="13"/>
  <c r="E39" i="13"/>
  <c r="D39" i="13"/>
  <c r="C39" i="13"/>
  <c r="AM38" i="13"/>
  <c r="AL38" i="13"/>
  <c r="AK38" i="13"/>
  <c r="AJ38" i="13"/>
  <c r="AI38" i="13"/>
  <c r="AH38" i="13"/>
  <c r="AG38" i="13"/>
  <c r="AF38" i="13"/>
  <c r="AE38" i="13"/>
  <c r="AD38" i="13"/>
  <c r="AC38" i="13"/>
  <c r="AB38" i="13"/>
  <c r="AA38" i="13"/>
  <c r="Z38" i="13"/>
  <c r="Y38" i="13"/>
  <c r="X38" i="13"/>
  <c r="W38" i="13"/>
  <c r="V38" i="13"/>
  <c r="U38" i="13"/>
  <c r="T38" i="13"/>
  <c r="S38" i="13"/>
  <c r="R38" i="13"/>
  <c r="Q38" i="13"/>
  <c r="P38" i="13"/>
  <c r="O38" i="13"/>
  <c r="N38" i="13"/>
  <c r="M38" i="13"/>
  <c r="L38" i="13"/>
  <c r="K38" i="13"/>
  <c r="J38" i="13"/>
  <c r="I38" i="13"/>
  <c r="H38" i="13"/>
  <c r="G38" i="13"/>
  <c r="F38" i="13"/>
  <c r="E38" i="13"/>
  <c r="D38" i="13"/>
  <c r="C38" i="13"/>
  <c r="AM37" i="13"/>
  <c r="AL37" i="13"/>
  <c r="AK37" i="13"/>
  <c r="AJ37" i="13"/>
  <c r="AI37" i="13"/>
  <c r="AH37" i="13"/>
  <c r="AG37" i="13"/>
  <c r="AF37" i="13"/>
  <c r="AE37" i="13"/>
  <c r="AD37" i="13"/>
  <c r="AC37" i="13"/>
  <c r="AB37" i="13"/>
  <c r="AA37" i="13"/>
  <c r="Z37" i="13"/>
  <c r="Y37" i="13"/>
  <c r="X37" i="13"/>
  <c r="W37" i="13"/>
  <c r="V37" i="13"/>
  <c r="U37" i="13"/>
  <c r="T37" i="13"/>
  <c r="S37" i="13"/>
  <c r="R37" i="13"/>
  <c r="Q37" i="13"/>
  <c r="P37" i="13"/>
  <c r="O37" i="13"/>
  <c r="N37" i="13"/>
  <c r="M37" i="13"/>
  <c r="L37" i="13"/>
  <c r="K37" i="13"/>
  <c r="J37" i="13"/>
  <c r="I37" i="13"/>
  <c r="H37" i="13"/>
  <c r="G37" i="13"/>
  <c r="F37" i="13"/>
  <c r="E37" i="13"/>
  <c r="D37" i="13"/>
  <c r="C37" i="13"/>
  <c r="AM36" i="13"/>
  <c r="AL36" i="13"/>
  <c r="AK36" i="13"/>
  <c r="AJ36" i="13"/>
  <c r="AI36" i="13"/>
  <c r="AH36" i="13"/>
  <c r="AG36" i="13"/>
  <c r="AF36" i="13"/>
  <c r="AE36" i="13"/>
  <c r="AD36" i="13"/>
  <c r="AC36" i="13"/>
  <c r="AB36" i="13"/>
  <c r="AA36" i="13"/>
  <c r="Z36" i="13"/>
  <c r="Y36" i="13"/>
  <c r="X36" i="13"/>
  <c r="W36" i="13"/>
  <c r="V36" i="13"/>
  <c r="U36" i="13"/>
  <c r="T36" i="13"/>
  <c r="S36" i="13"/>
  <c r="R36" i="13"/>
  <c r="Q36" i="13"/>
  <c r="P36" i="13"/>
  <c r="O36" i="13"/>
  <c r="N36" i="13"/>
  <c r="M36" i="13"/>
  <c r="L36" i="13"/>
  <c r="K36" i="13"/>
  <c r="J36" i="13"/>
  <c r="I36" i="13"/>
  <c r="H36" i="13"/>
  <c r="G36" i="13"/>
  <c r="F36" i="13"/>
  <c r="E36" i="13"/>
  <c r="D36" i="13"/>
  <c r="C36" i="13"/>
  <c r="AM35" i="13"/>
  <c r="AL35" i="13"/>
  <c r="AK35" i="13"/>
  <c r="AJ35" i="13"/>
  <c r="AI35" i="13"/>
  <c r="AH35" i="13"/>
  <c r="AG35" i="13"/>
  <c r="AF35" i="13"/>
  <c r="AE35" i="13"/>
  <c r="AD35" i="13"/>
  <c r="AC35" i="13"/>
  <c r="AB35" i="13"/>
  <c r="AA35" i="13"/>
  <c r="Z35" i="13"/>
  <c r="Y35" i="13"/>
  <c r="X35" i="13"/>
  <c r="W35" i="13"/>
  <c r="V35" i="13"/>
  <c r="U35" i="13"/>
  <c r="T35" i="13"/>
  <c r="S35" i="13"/>
  <c r="R35" i="13"/>
  <c r="Q35" i="13"/>
  <c r="P35" i="13"/>
  <c r="O35" i="13"/>
  <c r="N35" i="13"/>
  <c r="M35" i="13"/>
  <c r="L35" i="13"/>
  <c r="K35" i="13"/>
  <c r="J35" i="13"/>
  <c r="I35" i="13"/>
  <c r="H35" i="13"/>
  <c r="G35" i="13"/>
  <c r="F35" i="13"/>
  <c r="E35" i="13"/>
  <c r="D35" i="13"/>
  <c r="C35" i="13"/>
  <c r="AM34" i="13"/>
  <c r="AL34" i="13"/>
  <c r="AK34" i="13"/>
  <c r="AJ34" i="13"/>
  <c r="AI34" i="13"/>
  <c r="AH34" i="13"/>
  <c r="AG34" i="13"/>
  <c r="AF34" i="13"/>
  <c r="AE34" i="13"/>
  <c r="AD34" i="13"/>
  <c r="AC34" i="13"/>
  <c r="AB34" i="13"/>
  <c r="AA34" i="13"/>
  <c r="Z34" i="13"/>
  <c r="Y34" i="13"/>
  <c r="X34" i="13"/>
  <c r="W34" i="13"/>
  <c r="V34" i="13"/>
  <c r="U34" i="13"/>
  <c r="T34" i="13"/>
  <c r="S34" i="13"/>
  <c r="R34" i="13"/>
  <c r="Q34" i="13"/>
  <c r="P34" i="13"/>
  <c r="O34" i="13"/>
  <c r="N34" i="13"/>
  <c r="M34" i="13"/>
  <c r="L34" i="13"/>
  <c r="K34" i="13"/>
  <c r="J34" i="13"/>
  <c r="I34" i="13"/>
  <c r="H34" i="13"/>
  <c r="G34" i="13"/>
  <c r="F34" i="13"/>
  <c r="E34" i="13"/>
  <c r="D34" i="13"/>
  <c r="C34" i="13"/>
  <c r="AM33" i="13"/>
  <c r="AL33" i="13"/>
  <c r="AK33" i="13"/>
  <c r="AJ33" i="13"/>
  <c r="AI33" i="13"/>
  <c r="AH33" i="13"/>
  <c r="AG33" i="13"/>
  <c r="AF33" i="13"/>
  <c r="AE33" i="13"/>
  <c r="AD33" i="13"/>
  <c r="AC33" i="13"/>
  <c r="AB33" i="13"/>
  <c r="AA33" i="13"/>
  <c r="Z33" i="13"/>
  <c r="Y33" i="13"/>
  <c r="X33" i="13"/>
  <c r="W33" i="13"/>
  <c r="V33" i="13"/>
  <c r="U33" i="13"/>
  <c r="T33" i="13"/>
  <c r="S33" i="13"/>
  <c r="R33" i="13"/>
  <c r="Q33" i="13"/>
  <c r="P33" i="13"/>
  <c r="O33" i="13"/>
  <c r="N33" i="13"/>
  <c r="M33" i="13"/>
  <c r="L33" i="13"/>
  <c r="K33" i="13"/>
  <c r="J33" i="13"/>
  <c r="I33" i="13"/>
  <c r="H33" i="13"/>
  <c r="G33" i="13"/>
  <c r="F33" i="13"/>
  <c r="E33" i="13"/>
  <c r="D33" i="13"/>
  <c r="C33" i="13"/>
  <c r="AM32" i="13"/>
  <c r="AL32" i="13"/>
  <c r="AK32" i="13"/>
  <c r="AJ32" i="13"/>
  <c r="AI32" i="13"/>
  <c r="AH32" i="13"/>
  <c r="AG32" i="13"/>
  <c r="AF32" i="13"/>
  <c r="AE32" i="13"/>
  <c r="AD32" i="13"/>
  <c r="AC32" i="13"/>
  <c r="AB32" i="13"/>
  <c r="AA32" i="13"/>
  <c r="Z32" i="13"/>
  <c r="Y32" i="13"/>
  <c r="X32" i="13"/>
  <c r="W32" i="13"/>
  <c r="V32" i="13"/>
  <c r="U32" i="13"/>
  <c r="T32" i="13"/>
  <c r="S32" i="13"/>
  <c r="R32" i="13"/>
  <c r="Q32" i="13"/>
  <c r="P32" i="13"/>
  <c r="O32" i="13"/>
  <c r="N32" i="13"/>
  <c r="M32" i="13"/>
  <c r="L32" i="13"/>
  <c r="K32" i="13"/>
  <c r="J32" i="13"/>
  <c r="I32" i="13"/>
  <c r="H32" i="13"/>
  <c r="G32" i="13"/>
  <c r="F32" i="13"/>
  <c r="E32" i="13"/>
  <c r="D32" i="13"/>
  <c r="C32" i="13"/>
  <c r="AM31" i="13"/>
  <c r="AL31" i="13"/>
  <c r="AK31" i="13"/>
  <c r="AJ31" i="13"/>
  <c r="AI31" i="13"/>
  <c r="AH31" i="13"/>
  <c r="AG31" i="13"/>
  <c r="AF31" i="13"/>
  <c r="AE31" i="13"/>
  <c r="AD31" i="13"/>
  <c r="AC31" i="13"/>
  <c r="AB31" i="13"/>
  <c r="AA31" i="13"/>
  <c r="Z31" i="13"/>
  <c r="Y31" i="13"/>
  <c r="X31" i="13"/>
  <c r="W31" i="13"/>
  <c r="V31" i="13"/>
  <c r="U31" i="13"/>
  <c r="T31" i="13"/>
  <c r="S31" i="13"/>
  <c r="R31" i="13"/>
  <c r="Q31" i="13"/>
  <c r="P31" i="13"/>
  <c r="O31" i="13"/>
  <c r="N31" i="13"/>
  <c r="M31" i="13"/>
  <c r="L31" i="13"/>
  <c r="K31" i="13"/>
  <c r="J31" i="13"/>
  <c r="I31" i="13"/>
  <c r="H31" i="13"/>
  <c r="G31" i="13"/>
  <c r="F31" i="13"/>
  <c r="E31" i="13"/>
  <c r="D31" i="13"/>
  <c r="C31" i="13"/>
  <c r="AM30" i="13"/>
  <c r="AL30" i="13"/>
  <c r="AK30" i="13"/>
  <c r="AJ30" i="13"/>
  <c r="AI30" i="13"/>
  <c r="AH30" i="13"/>
  <c r="AG30" i="13"/>
  <c r="AF30" i="13"/>
  <c r="AE30" i="13"/>
  <c r="AD30" i="13"/>
  <c r="AC30" i="13"/>
  <c r="AB30" i="13"/>
  <c r="AA30" i="13"/>
  <c r="Z30" i="13"/>
  <c r="Y30" i="13"/>
  <c r="X30" i="13"/>
  <c r="W30" i="13"/>
  <c r="V30" i="13"/>
  <c r="U30" i="13"/>
  <c r="T30" i="13"/>
  <c r="S30" i="13"/>
  <c r="R30" i="13"/>
  <c r="Q30" i="13"/>
  <c r="P30" i="13"/>
  <c r="O30" i="13"/>
  <c r="N30" i="13"/>
  <c r="M30" i="13"/>
  <c r="L30" i="13"/>
  <c r="K30" i="13"/>
  <c r="J30" i="13"/>
  <c r="I30" i="13"/>
  <c r="H30" i="13"/>
  <c r="G30" i="13"/>
  <c r="F30" i="13"/>
  <c r="E30" i="13"/>
  <c r="D30" i="13"/>
  <c r="C30" i="13"/>
  <c r="AM29" i="13"/>
  <c r="AL29" i="13"/>
  <c r="AK29" i="13"/>
  <c r="AJ29" i="13"/>
  <c r="AI29" i="13"/>
  <c r="AH29" i="13"/>
  <c r="AG29" i="13"/>
  <c r="AF29" i="13"/>
  <c r="AE29" i="13"/>
  <c r="AD29" i="13"/>
  <c r="AC29" i="13"/>
  <c r="AB29" i="13"/>
  <c r="AA29" i="13"/>
  <c r="Z29" i="13"/>
  <c r="Y29" i="13"/>
  <c r="X29" i="13"/>
  <c r="W29" i="13"/>
  <c r="V29" i="13"/>
  <c r="U29" i="13"/>
  <c r="T29" i="13"/>
  <c r="S29" i="13"/>
  <c r="R29" i="13"/>
  <c r="Q29" i="13"/>
  <c r="P29" i="13"/>
  <c r="O29" i="13"/>
  <c r="N29" i="13"/>
  <c r="M29" i="13"/>
  <c r="L29" i="13"/>
  <c r="K29" i="13"/>
  <c r="J29" i="13"/>
  <c r="I29" i="13"/>
  <c r="H29" i="13"/>
  <c r="G29" i="13"/>
  <c r="F29" i="13"/>
  <c r="E29" i="13"/>
  <c r="D29" i="13"/>
  <c r="C29" i="13"/>
  <c r="AM28" i="13"/>
  <c r="AL28" i="13"/>
  <c r="AK28" i="13"/>
  <c r="AJ28" i="13"/>
  <c r="AI28" i="13"/>
  <c r="AH28" i="13"/>
  <c r="AG28" i="13"/>
  <c r="AF28" i="13"/>
  <c r="AE28" i="13"/>
  <c r="AD28" i="13"/>
  <c r="AC28" i="13"/>
  <c r="AB28" i="13"/>
  <c r="AA28" i="13"/>
  <c r="Z28" i="13"/>
  <c r="Y28" i="13"/>
  <c r="X28" i="13"/>
  <c r="W28" i="13"/>
  <c r="V28" i="13"/>
  <c r="U28" i="13"/>
  <c r="T28" i="13"/>
  <c r="S28" i="13"/>
  <c r="R28" i="13"/>
  <c r="Q28" i="13"/>
  <c r="P28" i="13"/>
  <c r="O28" i="13"/>
  <c r="N28" i="13"/>
  <c r="M28" i="13"/>
  <c r="L28" i="13"/>
  <c r="K28" i="13"/>
  <c r="J28" i="13"/>
  <c r="I28" i="13"/>
  <c r="H28" i="13"/>
  <c r="G28" i="13"/>
  <c r="F28" i="13"/>
  <c r="E28" i="13"/>
  <c r="D28" i="13"/>
  <c r="C28" i="13"/>
  <c r="AM27" i="13"/>
  <c r="AL27" i="13"/>
  <c r="AK27" i="13"/>
  <c r="AJ27" i="13"/>
  <c r="AI27" i="13"/>
  <c r="AH27" i="13"/>
  <c r="AG27" i="13"/>
  <c r="AF27" i="13"/>
  <c r="AE27" i="13"/>
  <c r="AD27" i="13"/>
  <c r="AC27" i="13"/>
  <c r="AB27" i="13"/>
  <c r="AA27" i="13"/>
  <c r="Z27" i="13"/>
  <c r="Y27" i="13"/>
  <c r="X27" i="13"/>
  <c r="W27" i="13"/>
  <c r="V27" i="13"/>
  <c r="U27" i="13"/>
  <c r="T27" i="13"/>
  <c r="S27" i="13"/>
  <c r="R27" i="13"/>
  <c r="Q27" i="13"/>
  <c r="P27" i="13"/>
  <c r="O27" i="13"/>
  <c r="N27" i="13"/>
  <c r="M27" i="13"/>
  <c r="L27" i="13"/>
  <c r="K27" i="13"/>
  <c r="J27" i="13"/>
  <c r="I27" i="13"/>
  <c r="H27" i="13"/>
  <c r="G27" i="13"/>
  <c r="F27" i="13"/>
  <c r="E27" i="13"/>
  <c r="D27" i="13"/>
  <c r="C27" i="13"/>
  <c r="AM26" i="13"/>
  <c r="AL26" i="13"/>
  <c r="AK26" i="13"/>
  <c r="AJ26" i="13"/>
  <c r="AI26" i="13"/>
  <c r="AH26" i="13"/>
  <c r="AG26" i="13"/>
  <c r="AF26" i="13"/>
  <c r="AE26" i="13"/>
  <c r="AD26" i="13"/>
  <c r="AC26" i="13"/>
  <c r="AB26" i="13"/>
  <c r="AA26" i="13"/>
  <c r="Z26" i="13"/>
  <c r="Y26" i="13"/>
  <c r="X26" i="13"/>
  <c r="W26" i="13"/>
  <c r="V26" i="13"/>
  <c r="U26" i="13"/>
  <c r="T26" i="13"/>
  <c r="S26" i="13"/>
  <c r="R26" i="13"/>
  <c r="Q26" i="13"/>
  <c r="P26" i="13"/>
  <c r="O26" i="13"/>
  <c r="N26" i="13"/>
  <c r="M26" i="13"/>
  <c r="L26" i="13"/>
  <c r="K26" i="13"/>
  <c r="J26" i="13"/>
  <c r="I26" i="13"/>
  <c r="H26" i="13"/>
  <c r="G26" i="13"/>
  <c r="F26" i="13"/>
  <c r="E26" i="13"/>
  <c r="D26" i="13"/>
  <c r="C26" i="13"/>
  <c r="AM25" i="13"/>
  <c r="AL25" i="13"/>
  <c r="AK25" i="13"/>
  <c r="AJ25" i="13"/>
  <c r="AI25" i="13"/>
  <c r="AH25" i="13"/>
  <c r="AG25" i="13"/>
  <c r="AF25" i="13"/>
  <c r="AE25" i="13"/>
  <c r="AD25" i="13"/>
  <c r="AC25" i="13"/>
  <c r="AB25" i="13"/>
  <c r="AA25" i="13"/>
  <c r="Z25" i="13"/>
  <c r="Y25" i="13"/>
  <c r="X25" i="13"/>
  <c r="W25" i="13"/>
  <c r="V25" i="13"/>
  <c r="U25" i="13"/>
  <c r="T25" i="13"/>
  <c r="S25" i="13"/>
  <c r="R25" i="13"/>
  <c r="Q25" i="13"/>
  <c r="P25" i="13"/>
  <c r="O25" i="13"/>
  <c r="N25" i="13"/>
  <c r="M25" i="13"/>
  <c r="L25" i="13"/>
  <c r="K25" i="13"/>
  <c r="J25" i="13"/>
  <c r="I25" i="13"/>
  <c r="H25" i="13"/>
  <c r="G25" i="13"/>
  <c r="F25" i="13"/>
  <c r="E25" i="13"/>
  <c r="D25" i="13"/>
  <c r="C25" i="13"/>
  <c r="AM24" i="13"/>
  <c r="AL24" i="13"/>
  <c r="AK24" i="13"/>
  <c r="AJ24" i="13"/>
  <c r="AI24" i="13"/>
  <c r="AH24" i="13"/>
  <c r="AG24" i="13"/>
  <c r="AF24" i="13"/>
  <c r="AE24" i="13"/>
  <c r="AD24" i="13"/>
  <c r="AC24" i="13"/>
  <c r="AB24" i="13"/>
  <c r="AA24" i="13"/>
  <c r="Z24" i="13"/>
  <c r="Y24" i="13"/>
  <c r="X24" i="13"/>
  <c r="W24" i="13"/>
  <c r="V24" i="13"/>
  <c r="U24" i="13"/>
  <c r="T24" i="13"/>
  <c r="S24" i="13"/>
  <c r="R24" i="13"/>
  <c r="Q24" i="13"/>
  <c r="P24" i="13"/>
  <c r="O24" i="13"/>
  <c r="N24" i="13"/>
  <c r="M24" i="13"/>
  <c r="L24" i="13"/>
  <c r="K24" i="13"/>
  <c r="J24" i="13"/>
  <c r="I24" i="13"/>
  <c r="H24" i="13"/>
  <c r="G24" i="13"/>
  <c r="F24" i="13"/>
  <c r="E24" i="13"/>
  <c r="D24" i="13"/>
  <c r="C24" i="13"/>
  <c r="AM23" i="13"/>
  <c r="AL23" i="13"/>
  <c r="AK23" i="13"/>
  <c r="AJ23" i="13"/>
  <c r="AI23" i="13"/>
  <c r="AH23" i="13"/>
  <c r="AG23" i="13"/>
  <c r="AF23" i="13"/>
  <c r="AE23" i="13"/>
  <c r="AD23" i="13"/>
  <c r="AC23" i="13"/>
  <c r="AB23" i="13"/>
  <c r="AA23" i="13"/>
  <c r="Z23" i="13"/>
  <c r="Y23" i="13"/>
  <c r="X23" i="13"/>
  <c r="W23" i="13"/>
  <c r="V23" i="13"/>
  <c r="U23" i="13"/>
  <c r="T23" i="13"/>
  <c r="S23" i="13"/>
  <c r="R23" i="13"/>
  <c r="Q23" i="13"/>
  <c r="P23" i="13"/>
  <c r="O23" i="13"/>
  <c r="N23" i="13"/>
  <c r="M23" i="13"/>
  <c r="L23" i="13"/>
  <c r="K23" i="13"/>
  <c r="J23" i="13"/>
  <c r="I23" i="13"/>
  <c r="H23" i="13"/>
  <c r="G23" i="13"/>
  <c r="F23" i="13"/>
  <c r="E23" i="13"/>
  <c r="D23" i="13"/>
  <c r="C23" i="13"/>
  <c r="AM22" i="13"/>
  <c r="AL22" i="13"/>
  <c r="AK22" i="13"/>
  <c r="AJ22" i="13"/>
  <c r="AI22" i="13"/>
  <c r="AH22" i="13"/>
  <c r="AG22" i="13"/>
  <c r="AF22" i="13"/>
  <c r="AE22" i="13"/>
  <c r="AD22" i="13"/>
  <c r="AC22" i="13"/>
  <c r="AB22" i="13"/>
  <c r="AA22" i="13"/>
  <c r="Z22" i="13"/>
  <c r="Y22" i="13"/>
  <c r="X22" i="13"/>
  <c r="W22" i="13"/>
  <c r="V22" i="13"/>
  <c r="U22" i="13"/>
  <c r="T22" i="13"/>
  <c r="S22" i="13"/>
  <c r="R22" i="13"/>
  <c r="Q22" i="13"/>
  <c r="P22" i="13"/>
  <c r="O22" i="13"/>
  <c r="N22" i="13"/>
  <c r="M22" i="13"/>
  <c r="L22" i="13"/>
  <c r="K22" i="13"/>
  <c r="J22" i="13"/>
  <c r="I22" i="13"/>
  <c r="H22" i="13"/>
  <c r="G22" i="13"/>
  <c r="F22" i="13"/>
  <c r="E22" i="13"/>
  <c r="D22" i="13"/>
  <c r="C22" i="13"/>
  <c r="AM21" i="13"/>
  <c r="AL21" i="13"/>
  <c r="AK21" i="13"/>
  <c r="AJ21" i="13"/>
  <c r="AI21" i="13"/>
  <c r="AH21" i="13"/>
  <c r="AG21" i="13"/>
  <c r="AF21" i="13"/>
  <c r="AE21" i="13"/>
  <c r="AD21" i="13"/>
  <c r="AC21" i="13"/>
  <c r="AB21" i="13"/>
  <c r="AA21" i="13"/>
  <c r="Z21" i="13"/>
  <c r="Y21" i="13"/>
  <c r="X21" i="13"/>
  <c r="W21" i="13"/>
  <c r="V21" i="13"/>
  <c r="U21" i="13"/>
  <c r="T21" i="13"/>
  <c r="S21" i="13"/>
  <c r="R21" i="13"/>
  <c r="Q21" i="13"/>
  <c r="P21" i="13"/>
  <c r="O21" i="13"/>
  <c r="N21" i="13"/>
  <c r="M21" i="13"/>
  <c r="L21" i="13"/>
  <c r="K21" i="13"/>
  <c r="J21" i="13"/>
  <c r="I21" i="13"/>
  <c r="H21" i="13"/>
  <c r="G21" i="13"/>
  <c r="F21" i="13"/>
  <c r="E21" i="13"/>
  <c r="D21" i="13"/>
  <c r="C21" i="13"/>
  <c r="AM20" i="13"/>
  <c r="AL20" i="13"/>
  <c r="AK20" i="13"/>
  <c r="AJ20" i="13"/>
  <c r="AI20" i="13"/>
  <c r="AH20" i="13"/>
  <c r="AG20" i="13"/>
  <c r="AF20" i="13"/>
  <c r="AE20" i="13"/>
  <c r="AD20" i="13"/>
  <c r="AC20" i="13"/>
  <c r="AB20" i="13"/>
  <c r="AA20" i="13"/>
  <c r="Z20" i="13"/>
  <c r="Y20" i="13"/>
  <c r="X20" i="13"/>
  <c r="W20" i="13"/>
  <c r="V20" i="13"/>
  <c r="U20" i="13"/>
  <c r="T20" i="13"/>
  <c r="S20" i="13"/>
  <c r="R20" i="13"/>
  <c r="Q20" i="13"/>
  <c r="P20" i="13"/>
  <c r="O20" i="13"/>
  <c r="N20" i="13"/>
  <c r="M20" i="13"/>
  <c r="L20" i="13"/>
  <c r="K20" i="13"/>
  <c r="J20" i="13"/>
  <c r="I20" i="13"/>
  <c r="H20" i="13"/>
  <c r="G20" i="13"/>
  <c r="F20" i="13"/>
  <c r="E20" i="13"/>
  <c r="D20" i="13"/>
  <c r="C20" i="13"/>
  <c r="AM19" i="13"/>
  <c r="AL19" i="13"/>
  <c r="AK19" i="13"/>
  <c r="AJ19" i="13"/>
  <c r="AI19" i="13"/>
  <c r="AH19" i="13"/>
  <c r="AG19" i="13"/>
  <c r="AF19" i="13"/>
  <c r="AE19" i="13"/>
  <c r="AD19" i="13"/>
  <c r="AC19" i="13"/>
  <c r="AB19" i="13"/>
  <c r="AA19" i="13"/>
  <c r="Z19" i="13"/>
  <c r="Y19" i="13"/>
  <c r="X19" i="13"/>
  <c r="W19" i="13"/>
  <c r="V19" i="13"/>
  <c r="U19" i="13"/>
  <c r="T19" i="13"/>
  <c r="S19" i="13"/>
  <c r="R19" i="13"/>
  <c r="Q19" i="13"/>
  <c r="P19" i="13"/>
  <c r="O19" i="13"/>
  <c r="N19" i="13"/>
  <c r="M19" i="13"/>
  <c r="L19" i="13"/>
  <c r="K19" i="13"/>
  <c r="J19" i="13"/>
  <c r="I19" i="13"/>
  <c r="H19" i="13"/>
  <c r="G19" i="13"/>
  <c r="F19" i="13"/>
  <c r="E19" i="13"/>
  <c r="D19" i="13"/>
  <c r="C19" i="13"/>
  <c r="AM18" i="13"/>
  <c r="AL18" i="13"/>
  <c r="AK18" i="13"/>
  <c r="AJ18" i="13"/>
  <c r="AI18" i="13"/>
  <c r="AH18" i="13"/>
  <c r="AG18" i="13"/>
  <c r="AF18" i="13"/>
  <c r="AE18" i="13"/>
  <c r="AD18" i="13"/>
  <c r="AC18" i="13"/>
  <c r="AB18" i="13"/>
  <c r="AA18" i="13"/>
  <c r="Z18" i="13"/>
  <c r="Y18" i="13"/>
  <c r="X18" i="13"/>
  <c r="W18" i="13"/>
  <c r="V18" i="13"/>
  <c r="U18" i="13"/>
  <c r="T18" i="13"/>
  <c r="S18" i="13"/>
  <c r="R18" i="13"/>
  <c r="Q18" i="13"/>
  <c r="P18" i="13"/>
  <c r="O18" i="13"/>
  <c r="N18" i="13"/>
  <c r="M18" i="13"/>
  <c r="L18" i="13"/>
  <c r="K18" i="13"/>
  <c r="J18" i="13"/>
  <c r="I18" i="13"/>
  <c r="H18" i="13"/>
  <c r="G18" i="13"/>
  <c r="F18" i="13"/>
  <c r="E18" i="13"/>
  <c r="D18" i="13"/>
  <c r="C18" i="13"/>
  <c r="AM17" i="13"/>
  <c r="AL17" i="13"/>
  <c r="AK17" i="13"/>
  <c r="AJ17" i="13"/>
  <c r="AI17" i="13"/>
  <c r="AH17" i="13"/>
  <c r="AG17" i="13"/>
  <c r="AF17" i="13"/>
  <c r="AE17" i="13"/>
  <c r="AD17" i="13"/>
  <c r="AC17" i="13"/>
  <c r="AB17" i="13"/>
  <c r="AA17" i="13"/>
  <c r="Z17" i="13"/>
  <c r="Y17" i="13"/>
  <c r="X17" i="13"/>
  <c r="W17" i="13"/>
  <c r="V17" i="13"/>
  <c r="U17" i="13"/>
  <c r="T17" i="13"/>
  <c r="S17" i="13"/>
  <c r="R17" i="13"/>
  <c r="Q17" i="13"/>
  <c r="P17" i="13"/>
  <c r="O17" i="13"/>
  <c r="N17" i="13"/>
  <c r="M17" i="13"/>
  <c r="L17" i="13"/>
  <c r="K17" i="13"/>
  <c r="J17" i="13"/>
  <c r="I17" i="13"/>
  <c r="H17" i="13"/>
  <c r="G17" i="13"/>
  <c r="F17" i="13"/>
  <c r="E17" i="13"/>
  <c r="D17" i="13"/>
  <c r="C17" i="13"/>
  <c r="AM16" i="13"/>
  <c r="AL16" i="13"/>
  <c r="AK16" i="13"/>
  <c r="AJ16" i="13"/>
  <c r="AI16" i="13"/>
  <c r="AH16" i="13"/>
  <c r="AG16" i="13"/>
  <c r="AF16" i="13"/>
  <c r="AE16" i="13"/>
  <c r="AD16" i="13"/>
  <c r="AC16" i="13"/>
  <c r="AB16" i="13"/>
  <c r="AA16" i="13"/>
  <c r="Z16" i="13"/>
  <c r="Y16" i="13"/>
  <c r="X16" i="13"/>
  <c r="W16" i="13"/>
  <c r="V16" i="13"/>
  <c r="U16" i="13"/>
  <c r="T16" i="13"/>
  <c r="S16" i="13"/>
  <c r="R16" i="13"/>
  <c r="Q16" i="13"/>
  <c r="P16" i="13"/>
  <c r="O16" i="13"/>
  <c r="N16" i="13"/>
  <c r="M16" i="13"/>
  <c r="L16" i="13"/>
  <c r="K16" i="13"/>
  <c r="J16" i="13"/>
  <c r="I16" i="13"/>
  <c r="H16" i="13"/>
  <c r="G16" i="13"/>
  <c r="F16" i="13"/>
  <c r="E16" i="13"/>
  <c r="D16" i="13"/>
  <c r="C16" i="13"/>
  <c r="AM15" i="13"/>
  <c r="AL15" i="13"/>
  <c r="AK15" i="13"/>
  <c r="AJ15" i="13"/>
  <c r="AI15" i="13"/>
  <c r="AH15" i="13"/>
  <c r="AG15" i="13"/>
  <c r="AF15" i="13"/>
  <c r="AE15" i="13"/>
  <c r="AD15" i="13"/>
  <c r="AC15" i="13"/>
  <c r="AB15" i="13"/>
  <c r="AA15" i="13"/>
  <c r="Z15" i="13"/>
  <c r="Y15" i="13"/>
  <c r="X15" i="13"/>
  <c r="W15" i="13"/>
  <c r="V15" i="13"/>
  <c r="U15" i="13"/>
  <c r="T15" i="13"/>
  <c r="S15" i="13"/>
  <c r="R15" i="13"/>
  <c r="Q15" i="13"/>
  <c r="P15" i="13"/>
  <c r="O15" i="13"/>
  <c r="N15" i="13"/>
  <c r="M15" i="13"/>
  <c r="L15" i="13"/>
  <c r="K15" i="13"/>
  <c r="J15" i="13"/>
  <c r="I15" i="13"/>
  <c r="H15" i="13"/>
  <c r="G15" i="13"/>
  <c r="F15" i="13"/>
  <c r="E15" i="13"/>
  <c r="D15" i="13"/>
  <c r="C15" i="13"/>
  <c r="AM14" i="13"/>
  <c r="AL14" i="13"/>
  <c r="AK14" i="13"/>
  <c r="AJ14" i="13"/>
  <c r="AI14" i="13"/>
  <c r="AH14" i="13"/>
  <c r="AG14" i="13"/>
  <c r="AF14" i="13"/>
  <c r="AE14" i="13"/>
  <c r="AD14" i="13"/>
  <c r="AC14" i="13"/>
  <c r="AB14" i="13"/>
  <c r="AA14" i="13"/>
  <c r="Z14" i="13"/>
  <c r="Y14" i="13"/>
  <c r="X14" i="13"/>
  <c r="W14" i="13"/>
  <c r="V14" i="13"/>
  <c r="U14" i="13"/>
  <c r="T14" i="13"/>
  <c r="S14" i="13"/>
  <c r="R14" i="13"/>
  <c r="Q14" i="13"/>
  <c r="P14" i="13"/>
  <c r="O14" i="13"/>
  <c r="N14" i="13"/>
  <c r="M14" i="13"/>
  <c r="L14" i="13"/>
  <c r="K14" i="13"/>
  <c r="J14" i="13"/>
  <c r="I14" i="13"/>
  <c r="H14" i="13"/>
  <c r="G14" i="13"/>
  <c r="F14" i="13"/>
  <c r="E14" i="13"/>
  <c r="D14" i="13"/>
  <c r="C14" i="13"/>
  <c r="AM13" i="13"/>
  <c r="AL13" i="13"/>
  <c r="AK13" i="13"/>
  <c r="AJ13" i="13"/>
  <c r="AI13" i="13"/>
  <c r="AH13" i="13"/>
  <c r="AG13" i="13"/>
  <c r="AF13" i="13"/>
  <c r="AE13" i="13"/>
  <c r="AD13" i="13"/>
  <c r="AC13" i="13"/>
  <c r="AB13" i="13"/>
  <c r="AA13" i="13"/>
  <c r="Z13" i="13"/>
  <c r="Y13" i="13"/>
  <c r="X13" i="13"/>
  <c r="W13" i="13"/>
  <c r="V13" i="13"/>
  <c r="U13" i="13"/>
  <c r="T13" i="13"/>
  <c r="S13" i="13"/>
  <c r="R13" i="13"/>
  <c r="Q13" i="13"/>
  <c r="P13" i="13"/>
  <c r="O13" i="13"/>
  <c r="N13" i="13"/>
  <c r="M13" i="13"/>
  <c r="L13" i="13"/>
  <c r="K13" i="13"/>
  <c r="J13" i="13"/>
  <c r="I13" i="13"/>
  <c r="H13" i="13"/>
  <c r="G13" i="13"/>
  <c r="F13" i="13"/>
  <c r="E13" i="13"/>
  <c r="D13" i="13"/>
  <c r="C13" i="13"/>
  <c r="AM12" i="13"/>
  <c r="AL12" i="13"/>
  <c r="AK12" i="13"/>
  <c r="AJ12" i="13"/>
  <c r="AI12" i="13"/>
  <c r="AH12" i="13"/>
  <c r="AG12" i="13"/>
  <c r="AF12" i="13"/>
  <c r="AE12" i="13"/>
  <c r="AD12" i="13"/>
  <c r="AC12" i="13"/>
  <c r="AB12" i="13"/>
  <c r="AA12" i="13"/>
  <c r="Z12" i="13"/>
  <c r="Y12" i="13"/>
  <c r="X12" i="13"/>
  <c r="W12" i="13"/>
  <c r="V12" i="13"/>
  <c r="U12" i="13"/>
  <c r="T12" i="13"/>
  <c r="S12" i="13"/>
  <c r="R12" i="13"/>
  <c r="Q12" i="13"/>
  <c r="P12" i="13"/>
  <c r="O12" i="13"/>
  <c r="N12" i="13"/>
  <c r="M12" i="13"/>
  <c r="L12" i="13"/>
  <c r="K12" i="13"/>
  <c r="J12" i="13"/>
  <c r="I12" i="13"/>
  <c r="H12" i="13"/>
  <c r="G12" i="13"/>
  <c r="F12" i="13"/>
  <c r="E12" i="13"/>
  <c r="D12" i="13"/>
  <c r="C12" i="13"/>
  <c r="AM11" i="13"/>
  <c r="AL11" i="13"/>
  <c r="AK11" i="13"/>
  <c r="AJ11" i="13"/>
  <c r="AI11" i="13"/>
  <c r="AH11" i="13"/>
  <c r="AG11" i="13"/>
  <c r="AF11" i="13"/>
  <c r="AE11" i="13"/>
  <c r="AD11" i="13"/>
  <c r="AC11" i="13"/>
  <c r="AB11" i="13"/>
  <c r="AA11" i="13"/>
  <c r="Z11" i="13"/>
  <c r="Y11" i="13"/>
  <c r="X11" i="13"/>
  <c r="W11" i="13"/>
  <c r="V11" i="13"/>
  <c r="U11" i="13"/>
  <c r="T11" i="13"/>
  <c r="S11" i="13"/>
  <c r="R11" i="13"/>
  <c r="Q11" i="13"/>
  <c r="P11" i="13"/>
  <c r="O11" i="13"/>
  <c r="N11" i="13"/>
  <c r="M11" i="13"/>
  <c r="L11" i="13"/>
  <c r="K11" i="13"/>
  <c r="J11" i="13"/>
  <c r="I11" i="13"/>
  <c r="H11" i="13"/>
  <c r="G11" i="13"/>
  <c r="F11" i="13"/>
  <c r="E11" i="13"/>
  <c r="D11" i="13"/>
  <c r="C11" i="13"/>
  <c r="AM10" i="13"/>
  <c r="AL10" i="13"/>
  <c r="AK10" i="13"/>
  <c r="AJ10" i="13"/>
  <c r="AI10" i="13"/>
  <c r="AH10" i="13"/>
  <c r="AG10" i="13"/>
  <c r="AF10" i="13"/>
  <c r="AE10" i="13"/>
  <c r="AD10" i="13"/>
  <c r="AC10" i="13"/>
  <c r="AB10" i="13"/>
  <c r="AA10" i="13"/>
  <c r="Z10" i="13"/>
  <c r="Y10" i="13"/>
  <c r="X10" i="13"/>
  <c r="W10" i="13"/>
  <c r="V10" i="13"/>
  <c r="U10" i="13"/>
  <c r="T10" i="13"/>
  <c r="S10" i="13"/>
  <c r="R10" i="13"/>
  <c r="Q10" i="13"/>
  <c r="P10" i="13"/>
  <c r="O10" i="13"/>
  <c r="N10" i="13"/>
  <c r="M10" i="13"/>
  <c r="L10" i="13"/>
  <c r="K10" i="13"/>
  <c r="J10" i="13"/>
  <c r="I10" i="13"/>
  <c r="H10" i="13"/>
  <c r="G10" i="13"/>
  <c r="F10" i="13"/>
  <c r="E10" i="13"/>
  <c r="D10" i="13"/>
  <c r="C10" i="13"/>
  <c r="AM9" i="13"/>
  <c r="AL9" i="13"/>
  <c r="AK9" i="13"/>
  <c r="AJ9" i="13"/>
  <c r="AI9" i="13"/>
  <c r="AH9" i="13"/>
  <c r="AG9" i="13"/>
  <c r="AF9" i="13"/>
  <c r="AE9" i="13"/>
  <c r="AD9" i="13"/>
  <c r="AC9" i="13"/>
  <c r="AB9" i="13"/>
  <c r="AA9" i="13"/>
  <c r="Z9" i="13"/>
  <c r="Y9" i="13"/>
  <c r="X9" i="13"/>
  <c r="W9" i="13"/>
  <c r="V9" i="13"/>
  <c r="U9" i="13"/>
  <c r="T9" i="13"/>
  <c r="S9" i="13"/>
  <c r="R9" i="13"/>
  <c r="Q9" i="13"/>
  <c r="P9" i="13"/>
  <c r="O9" i="13"/>
  <c r="N9" i="13"/>
  <c r="M9" i="13"/>
  <c r="L9" i="13"/>
  <c r="K9" i="13"/>
  <c r="J9" i="13"/>
  <c r="I9" i="13"/>
  <c r="H9" i="13"/>
  <c r="G9" i="13"/>
  <c r="F9" i="13"/>
  <c r="E9" i="13"/>
  <c r="D9" i="13"/>
  <c r="C9" i="13"/>
  <c r="AM8" i="13"/>
  <c r="AL8" i="13"/>
  <c r="AK8" i="13"/>
  <c r="AJ8" i="13"/>
  <c r="AI8" i="13"/>
  <c r="AH8" i="13"/>
  <c r="AG8" i="13"/>
  <c r="AF8" i="13"/>
  <c r="AE8" i="13"/>
  <c r="AD8" i="13"/>
  <c r="AC8" i="13"/>
  <c r="AB8" i="13"/>
  <c r="AA8" i="13"/>
  <c r="Z8" i="13"/>
  <c r="Y8" i="13"/>
  <c r="X8" i="13"/>
  <c r="W8" i="13"/>
  <c r="V8" i="13"/>
  <c r="U8" i="13"/>
  <c r="T8" i="13"/>
  <c r="S8" i="13"/>
  <c r="R8" i="13"/>
  <c r="Q8" i="13"/>
  <c r="P8" i="13"/>
  <c r="O8" i="13"/>
  <c r="N8" i="13"/>
  <c r="M8" i="13"/>
  <c r="L8" i="13"/>
  <c r="K8" i="13"/>
  <c r="J8" i="13"/>
  <c r="I8" i="13"/>
  <c r="H8" i="13"/>
  <c r="G8" i="13"/>
  <c r="F8" i="13"/>
  <c r="E8" i="13"/>
  <c r="D8" i="13"/>
  <c r="C8" i="13"/>
  <c r="AM7" i="13"/>
  <c r="AL7" i="13"/>
  <c r="AK7" i="13"/>
  <c r="AJ7" i="13"/>
  <c r="AI7" i="13"/>
  <c r="AH7" i="13"/>
  <c r="AG7" i="13"/>
  <c r="AF7" i="13"/>
  <c r="AE7" i="13"/>
  <c r="AD7" i="13"/>
  <c r="AC7" i="13"/>
  <c r="AB7" i="13"/>
  <c r="AA7" i="13"/>
  <c r="Z7" i="13"/>
  <c r="Y7" i="13"/>
  <c r="X7" i="13"/>
  <c r="W7" i="13"/>
  <c r="V7" i="13"/>
  <c r="U7" i="13"/>
  <c r="T7" i="13"/>
  <c r="S7" i="13"/>
  <c r="R7" i="13"/>
  <c r="Q7" i="13"/>
  <c r="P7" i="13"/>
  <c r="O7" i="13"/>
  <c r="N7" i="13"/>
  <c r="M7" i="13"/>
  <c r="L7" i="13"/>
  <c r="K7" i="13"/>
  <c r="J7" i="13"/>
  <c r="I7" i="13"/>
  <c r="H7" i="13"/>
  <c r="G7" i="13"/>
  <c r="F7" i="13"/>
  <c r="E7" i="13"/>
  <c r="D7" i="13"/>
  <c r="C7" i="13"/>
  <c r="AM6" i="13"/>
  <c r="AL6" i="13"/>
  <c r="AK6" i="13"/>
  <c r="AJ6" i="13"/>
  <c r="AI6" i="13"/>
  <c r="AH6" i="13"/>
  <c r="AG6" i="13"/>
  <c r="AF6" i="13"/>
  <c r="AE6" i="13"/>
  <c r="AD6" i="13"/>
  <c r="AC6" i="13"/>
  <c r="AB6" i="13"/>
  <c r="AA6" i="13"/>
  <c r="Z6" i="13"/>
  <c r="Y6" i="13"/>
  <c r="X6" i="13"/>
  <c r="W6" i="13"/>
  <c r="V6" i="13"/>
  <c r="U6" i="13"/>
  <c r="T6" i="13"/>
  <c r="S6" i="13"/>
  <c r="R6" i="13"/>
  <c r="Q6" i="13"/>
  <c r="P6" i="13"/>
  <c r="O6" i="13"/>
  <c r="N6" i="13"/>
  <c r="M6" i="13"/>
  <c r="L6" i="13"/>
  <c r="K6" i="13"/>
  <c r="J6" i="13"/>
  <c r="I6" i="13"/>
  <c r="H6" i="13"/>
  <c r="G6" i="13"/>
  <c r="F6" i="13"/>
  <c r="E6" i="13"/>
  <c r="D6" i="13"/>
  <c r="C6" i="13"/>
  <c r="AM5" i="13"/>
  <c r="AL5" i="13"/>
  <c r="AK5" i="13"/>
  <c r="AJ5" i="13"/>
  <c r="AI5" i="13"/>
  <c r="AH5" i="13"/>
  <c r="AG5" i="13"/>
  <c r="AF5" i="13"/>
  <c r="AE5" i="13"/>
  <c r="AD5" i="13"/>
  <c r="AC5" i="13"/>
  <c r="AB5" i="13"/>
  <c r="AA5" i="13"/>
  <c r="Z5" i="13"/>
  <c r="Y5" i="13"/>
  <c r="X5" i="13"/>
  <c r="W5" i="13"/>
  <c r="V5" i="13"/>
  <c r="U5" i="13"/>
  <c r="T5" i="13"/>
  <c r="S5" i="13"/>
  <c r="R5" i="13"/>
  <c r="Q5" i="13"/>
  <c r="P5" i="13"/>
  <c r="O5" i="13"/>
  <c r="N5" i="13"/>
  <c r="M5" i="13"/>
  <c r="L5" i="13"/>
  <c r="K5" i="13"/>
  <c r="J5" i="13"/>
  <c r="I5" i="13"/>
  <c r="H5" i="13"/>
  <c r="G5" i="13"/>
  <c r="F5" i="13"/>
  <c r="E5" i="13"/>
  <c r="D5" i="13"/>
  <c r="C5" i="13"/>
  <c r="AM4" i="13"/>
  <c r="AL4" i="13"/>
  <c r="AK4" i="13"/>
  <c r="AJ4" i="13"/>
  <c r="AI4" i="13"/>
  <c r="AH4" i="13"/>
  <c r="AG4" i="13"/>
  <c r="AF4" i="13"/>
  <c r="AE4" i="13"/>
  <c r="AD4" i="13"/>
  <c r="AC4" i="13"/>
  <c r="AB4" i="13"/>
  <c r="AA4" i="13"/>
  <c r="Z4" i="13"/>
  <c r="Y4" i="13"/>
  <c r="X4" i="13"/>
  <c r="W4" i="13"/>
  <c r="V4" i="13"/>
  <c r="U4" i="13"/>
  <c r="T4" i="13"/>
  <c r="S4" i="13"/>
  <c r="R4" i="13"/>
  <c r="Q4" i="13"/>
  <c r="P4" i="13"/>
  <c r="O4" i="13"/>
  <c r="N4" i="13"/>
  <c r="M4" i="13"/>
  <c r="L4" i="13"/>
  <c r="K4" i="13"/>
  <c r="J4" i="13"/>
  <c r="I4" i="13"/>
  <c r="H4" i="13"/>
  <c r="G4" i="13"/>
  <c r="F4" i="13"/>
  <c r="E4" i="13"/>
  <c r="D4" i="13"/>
  <c r="C4" i="13"/>
  <c r="AM3" i="13"/>
  <c r="AL3" i="13"/>
  <c r="AK3" i="13"/>
  <c r="AJ3" i="13"/>
  <c r="AI3" i="13"/>
  <c r="AH3" i="13"/>
  <c r="AG3" i="13"/>
  <c r="AF3" i="13"/>
  <c r="AE3" i="13"/>
  <c r="AD3" i="13"/>
  <c r="AC3" i="13"/>
  <c r="AB3" i="13"/>
  <c r="AA3" i="13"/>
  <c r="Z3" i="13"/>
  <c r="Y3" i="13"/>
  <c r="X3" i="13"/>
  <c r="W3" i="13"/>
  <c r="V3" i="13"/>
  <c r="U3" i="13"/>
  <c r="T3" i="13"/>
  <c r="S3" i="13"/>
  <c r="R3" i="13"/>
  <c r="Q3" i="13"/>
  <c r="P3" i="13"/>
  <c r="O3" i="13"/>
  <c r="N3" i="13"/>
  <c r="M3" i="13"/>
  <c r="L3" i="13"/>
  <c r="K3" i="13"/>
  <c r="J3" i="13"/>
  <c r="I3" i="13"/>
  <c r="H3" i="13"/>
  <c r="G3" i="13"/>
  <c r="F3" i="13"/>
  <c r="E3" i="13"/>
  <c r="D3" i="13"/>
  <c r="C3" i="13"/>
  <c r="AM2" i="13"/>
  <c r="AL2" i="13"/>
  <c r="AK2" i="13"/>
  <c r="AJ2" i="13"/>
  <c r="AI2" i="13"/>
  <c r="AH2" i="13"/>
  <c r="AG2" i="13"/>
  <c r="AF2" i="13"/>
  <c r="AE2" i="13"/>
  <c r="AD2" i="13"/>
  <c r="AC2" i="13"/>
  <c r="AB2" i="13"/>
  <c r="AA2" i="13"/>
  <c r="Z2" i="13"/>
  <c r="Y2" i="13"/>
  <c r="X2" i="13"/>
  <c r="W2" i="13"/>
  <c r="V2" i="13"/>
  <c r="U2" i="13"/>
  <c r="T2" i="13"/>
  <c r="S2" i="13"/>
  <c r="R2" i="13"/>
  <c r="Q2" i="13"/>
  <c r="P2" i="13"/>
  <c r="O2" i="13"/>
  <c r="N2" i="13"/>
  <c r="M2" i="13"/>
  <c r="L2" i="13"/>
  <c r="K2" i="13"/>
  <c r="J2" i="13"/>
  <c r="I2" i="13"/>
  <c r="H2" i="13"/>
  <c r="G2" i="13"/>
  <c r="F2" i="13"/>
  <c r="E2" i="13"/>
  <c r="D2" i="13"/>
  <c r="C2" i="13"/>
  <c r="J76" i="1" l="1"/>
  <c r="I76" i="1"/>
  <c r="H76" i="1"/>
  <c r="G76" i="1"/>
  <c r="J75" i="1"/>
  <c r="I75" i="1"/>
  <c r="H75" i="1"/>
  <c r="G75" i="1"/>
  <c r="J74" i="1"/>
  <c r="I74" i="1"/>
  <c r="H74" i="1"/>
  <c r="G74" i="1"/>
  <c r="J73" i="1"/>
  <c r="I73" i="1"/>
  <c r="H73" i="1"/>
  <c r="G73" i="1"/>
  <c r="J72" i="1"/>
  <c r="I72" i="1"/>
  <c r="H72" i="1"/>
  <c r="G72" i="1"/>
  <c r="J71" i="1"/>
  <c r="I71" i="1"/>
  <c r="H71" i="1"/>
  <c r="G71" i="1"/>
  <c r="C70" i="1"/>
  <c r="B70" i="1"/>
  <c r="F69" i="1"/>
  <c r="H69" i="1" s="1"/>
  <c r="E69" i="1"/>
  <c r="D69" i="1"/>
  <c r="C69" i="1"/>
  <c r="B69" i="1"/>
  <c r="F59" i="1"/>
  <c r="E59" i="1"/>
  <c r="D59" i="1"/>
  <c r="C59" i="1"/>
  <c r="B59" i="1"/>
  <c r="F58" i="1"/>
  <c r="E58" i="1"/>
  <c r="D58" i="1"/>
  <c r="C58" i="1"/>
  <c r="B58" i="1"/>
  <c r="F50" i="1"/>
  <c r="E50" i="1"/>
  <c r="D50" i="1"/>
  <c r="C50" i="1"/>
  <c r="B50" i="1"/>
  <c r="F49" i="1"/>
  <c r="E49" i="1"/>
  <c r="D49" i="1"/>
  <c r="C49" i="1"/>
  <c r="B49" i="1"/>
  <c r="F45" i="1"/>
  <c r="E45" i="1"/>
  <c r="D45" i="1"/>
  <c r="C45" i="1"/>
  <c r="B45" i="1"/>
  <c r="C37" i="1"/>
  <c r="B37" i="1"/>
  <c r="F36" i="1"/>
  <c r="E36" i="1"/>
  <c r="D36" i="1"/>
  <c r="C36" i="1"/>
  <c r="B36" i="1"/>
  <c r="F35" i="1"/>
  <c r="E35" i="1"/>
  <c r="D35" i="1"/>
  <c r="C35" i="1"/>
  <c r="B35" i="1"/>
  <c r="F34" i="1"/>
  <c r="E34" i="1"/>
  <c r="D34" i="1"/>
  <c r="C34" i="1"/>
  <c r="B34" i="1"/>
  <c r="C30" i="1"/>
  <c r="B30" i="1"/>
  <c r="C24" i="1"/>
  <c r="B24" i="1"/>
  <c r="F23" i="1"/>
  <c r="E23" i="1"/>
  <c r="D23" i="1"/>
  <c r="C23" i="1"/>
  <c r="B23" i="1"/>
  <c r="C20" i="1"/>
  <c r="B20" i="1"/>
  <c r="G69" i="1" l="1"/>
  <c r="I69" i="1"/>
  <c r="H27" i="8"/>
  <c r="J69" i="1"/>
  <c r="C32" i="8"/>
  <c r="G32" i="8"/>
  <c r="H41" i="10"/>
  <c r="G41" i="10"/>
  <c r="F41" i="10"/>
  <c r="D41" i="10"/>
  <c r="C41" i="10"/>
  <c r="B41" i="10"/>
  <c r="H40" i="10"/>
  <c r="G40" i="10"/>
  <c r="F40" i="10"/>
  <c r="D40" i="10"/>
  <c r="C40" i="10"/>
  <c r="B40" i="10"/>
  <c r="H39" i="10"/>
  <c r="G39" i="10"/>
  <c r="F39" i="10"/>
  <c r="D39" i="10"/>
  <c r="C39" i="10"/>
  <c r="B39" i="10"/>
  <c r="H38" i="10"/>
  <c r="G38" i="10"/>
  <c r="F38" i="10"/>
  <c r="D38" i="10"/>
  <c r="C38" i="10"/>
  <c r="B38" i="10"/>
  <c r="H36" i="10"/>
  <c r="G36" i="10"/>
  <c r="F36" i="10"/>
  <c r="D36" i="10"/>
  <c r="C36" i="10"/>
  <c r="B36" i="10"/>
  <c r="H35" i="10"/>
  <c r="G35" i="10"/>
  <c r="F35" i="10"/>
  <c r="D35" i="10"/>
  <c r="C35" i="10"/>
  <c r="B35" i="10"/>
  <c r="H34" i="10"/>
  <c r="G34" i="10"/>
  <c r="F34" i="10"/>
  <c r="D34" i="10"/>
  <c r="C34" i="10"/>
  <c r="B34" i="10"/>
  <c r="H33" i="10"/>
  <c r="G33" i="10"/>
  <c r="F33" i="10"/>
  <c r="D33" i="10"/>
  <c r="C33" i="10"/>
  <c r="B33" i="10"/>
  <c r="H31" i="10"/>
  <c r="G31" i="10"/>
  <c r="F31" i="10"/>
  <c r="D31" i="10"/>
  <c r="C31" i="10"/>
  <c r="B31" i="10"/>
  <c r="H30" i="10"/>
  <c r="G30" i="10"/>
  <c r="F30" i="10"/>
  <c r="D30" i="10"/>
  <c r="C30" i="10"/>
  <c r="B30" i="10"/>
  <c r="H29" i="10"/>
  <c r="G29" i="10"/>
  <c r="F29" i="10"/>
  <c r="D29" i="10"/>
  <c r="C29" i="10"/>
  <c r="B29" i="10"/>
  <c r="H28" i="10"/>
  <c r="G28" i="10"/>
  <c r="F28" i="10"/>
  <c r="D28" i="10"/>
  <c r="C28" i="10"/>
  <c r="B28" i="10"/>
  <c r="H26" i="10"/>
  <c r="G26" i="10"/>
  <c r="F26" i="10"/>
  <c r="D26" i="10"/>
  <c r="C26" i="10"/>
  <c r="B26" i="10"/>
  <c r="H25" i="10"/>
  <c r="G25" i="10"/>
  <c r="F25" i="10"/>
  <c r="D25" i="10"/>
  <c r="C25" i="10"/>
  <c r="B25" i="10"/>
  <c r="H24" i="10"/>
  <c r="G24" i="10"/>
  <c r="F24" i="10"/>
  <c r="D24" i="10"/>
  <c r="C24" i="10"/>
  <c r="B24" i="10"/>
  <c r="H23" i="10"/>
  <c r="G23" i="10"/>
  <c r="F23" i="10"/>
  <c r="D23" i="10"/>
  <c r="C23" i="10"/>
  <c r="B23" i="10"/>
  <c r="H2" i="9"/>
  <c r="I41" i="9"/>
  <c r="F41" i="9"/>
  <c r="D41" i="9"/>
  <c r="C41" i="9"/>
  <c r="B41" i="9"/>
  <c r="I40" i="9"/>
  <c r="F40" i="9"/>
  <c r="D40" i="9"/>
  <c r="C40" i="9"/>
  <c r="B40" i="9"/>
  <c r="I39" i="9"/>
  <c r="F39" i="9"/>
  <c r="D39" i="9"/>
  <c r="C39" i="9"/>
  <c r="B39" i="9"/>
  <c r="I38" i="9"/>
  <c r="F38" i="9"/>
  <c r="D38" i="9"/>
  <c r="C38" i="9"/>
  <c r="B38" i="9"/>
  <c r="I36" i="9"/>
  <c r="F36" i="9"/>
  <c r="D36" i="9"/>
  <c r="C36" i="9"/>
  <c r="B36" i="9"/>
  <c r="I35" i="9"/>
  <c r="F35" i="9"/>
  <c r="D35" i="9"/>
  <c r="C35" i="9"/>
  <c r="B35" i="9"/>
  <c r="I34" i="9"/>
  <c r="F34" i="9"/>
  <c r="D34" i="9"/>
  <c r="C34" i="9"/>
  <c r="B34" i="9"/>
  <c r="I33" i="9"/>
  <c r="F33" i="9"/>
  <c r="D33" i="9"/>
  <c r="C33" i="9"/>
  <c r="B33" i="9"/>
  <c r="I31" i="9"/>
  <c r="F31" i="9"/>
  <c r="D31" i="9"/>
  <c r="C31" i="9"/>
  <c r="B31" i="9"/>
  <c r="I30" i="9"/>
  <c r="F30" i="9"/>
  <c r="D30" i="9"/>
  <c r="C30" i="9"/>
  <c r="B30" i="9"/>
  <c r="I29" i="9"/>
  <c r="F29" i="9"/>
  <c r="D29" i="9"/>
  <c r="C29" i="9"/>
  <c r="B29" i="9"/>
  <c r="I28" i="9"/>
  <c r="F28" i="9"/>
  <c r="D28" i="9"/>
  <c r="C28" i="9"/>
  <c r="B28" i="9"/>
  <c r="I26" i="9"/>
  <c r="F26" i="9"/>
  <c r="D26" i="9"/>
  <c r="C26" i="9"/>
  <c r="B26" i="9"/>
  <c r="I25" i="9"/>
  <c r="F25" i="9"/>
  <c r="D25" i="9"/>
  <c r="C25" i="9"/>
  <c r="B25" i="9"/>
  <c r="I24" i="9"/>
  <c r="F24" i="9"/>
  <c r="D24" i="9"/>
  <c r="C24" i="9"/>
  <c r="B24" i="9"/>
  <c r="I23" i="9"/>
  <c r="F23" i="9"/>
  <c r="D23" i="9"/>
  <c r="C23" i="9"/>
  <c r="B23" i="9"/>
  <c r="H2" i="8"/>
  <c r="I41" i="8"/>
  <c r="D41" i="8"/>
  <c r="B41" i="8"/>
  <c r="I40" i="8"/>
  <c r="D40" i="8"/>
  <c r="B40" i="8"/>
  <c r="I39" i="8"/>
  <c r="D39" i="8"/>
  <c r="B39" i="8"/>
  <c r="I38" i="8"/>
  <c r="D38" i="8"/>
  <c r="B38" i="8"/>
  <c r="I36" i="8"/>
  <c r="D36" i="8"/>
  <c r="B36" i="8"/>
  <c r="I35" i="8"/>
  <c r="D35" i="8"/>
  <c r="B35" i="8"/>
  <c r="I34" i="8"/>
  <c r="D34" i="8"/>
  <c r="B34" i="8"/>
  <c r="I33" i="8"/>
  <c r="D33" i="8"/>
  <c r="B33" i="8"/>
  <c r="I31" i="8"/>
  <c r="D31" i="8"/>
  <c r="B31" i="8"/>
  <c r="I30" i="8"/>
  <c r="D30" i="8"/>
  <c r="B30" i="8"/>
  <c r="I29" i="8"/>
  <c r="D29" i="8"/>
  <c r="B29" i="8"/>
  <c r="I28" i="8"/>
  <c r="D28" i="8"/>
  <c r="B28" i="8"/>
  <c r="I26" i="8"/>
  <c r="D26" i="8"/>
  <c r="B26" i="8"/>
  <c r="I25" i="8"/>
  <c r="D25" i="8"/>
  <c r="B25" i="8"/>
  <c r="I24" i="8"/>
  <c r="D24" i="8"/>
  <c r="B24" i="8"/>
  <c r="I23" i="8"/>
  <c r="D23" i="8"/>
  <c r="B23" i="8"/>
  <c r="F38" i="7"/>
  <c r="G38" i="7"/>
  <c r="H38" i="7"/>
  <c r="F39" i="7"/>
  <c r="G39" i="7"/>
  <c r="H39" i="7"/>
  <c r="F40" i="7"/>
  <c r="G40" i="7"/>
  <c r="H40" i="7"/>
  <c r="F41" i="7"/>
  <c r="G41" i="7"/>
  <c r="H41" i="7"/>
  <c r="F33" i="7"/>
  <c r="G33" i="7"/>
  <c r="H33" i="7"/>
  <c r="F34" i="7"/>
  <c r="G34" i="7"/>
  <c r="H34" i="7"/>
  <c r="F35" i="7"/>
  <c r="G35" i="7"/>
  <c r="H35" i="7"/>
  <c r="F36" i="7"/>
  <c r="G36" i="7"/>
  <c r="H36" i="7"/>
  <c r="F28" i="7"/>
  <c r="G28" i="7"/>
  <c r="H28" i="7"/>
  <c r="F29" i="7"/>
  <c r="G29" i="7"/>
  <c r="H29" i="7"/>
  <c r="F30" i="7"/>
  <c r="G30" i="7"/>
  <c r="H30" i="7"/>
  <c r="F31" i="7"/>
  <c r="G31" i="7"/>
  <c r="H31" i="7"/>
  <c r="F23" i="7"/>
  <c r="G23" i="7"/>
  <c r="H23" i="7"/>
  <c r="F24" i="7"/>
  <c r="G24" i="7"/>
  <c r="H24" i="7"/>
  <c r="F25" i="7"/>
  <c r="G25" i="7"/>
  <c r="H25" i="7"/>
  <c r="F26" i="7"/>
  <c r="G26" i="7"/>
  <c r="H26" i="7"/>
  <c r="I12" i="7"/>
  <c r="I10" i="7" s="1"/>
  <c r="E12" i="7"/>
  <c r="D12" i="7"/>
  <c r="C12" i="7"/>
  <c r="B12" i="7"/>
  <c r="I7" i="7"/>
  <c r="E7" i="7"/>
  <c r="D7" i="7"/>
  <c r="C7" i="7"/>
  <c r="B7" i="7"/>
  <c r="I2" i="7"/>
  <c r="E2" i="7"/>
  <c r="D2" i="7"/>
  <c r="C2" i="7"/>
  <c r="B2" i="7"/>
  <c r="E27" i="8"/>
  <c r="E32" i="9"/>
  <c r="E27" i="9"/>
  <c r="H21" i="10"/>
  <c r="H20" i="10"/>
  <c r="H19" i="10"/>
  <c r="H18" i="10"/>
  <c r="H16" i="10"/>
  <c r="H15" i="10"/>
  <c r="H14" i="10"/>
  <c r="H13" i="10"/>
  <c r="H11" i="10"/>
  <c r="H10" i="10"/>
  <c r="H9" i="10"/>
  <c r="H8" i="10"/>
  <c r="H6" i="10"/>
  <c r="H5" i="10"/>
  <c r="H4" i="10"/>
  <c r="H3" i="10"/>
  <c r="H21" i="7"/>
  <c r="H20" i="7"/>
  <c r="H19" i="7"/>
  <c r="H18" i="7"/>
  <c r="H16" i="7"/>
  <c r="H15" i="7"/>
  <c r="H14" i="7"/>
  <c r="H13" i="7"/>
  <c r="H11" i="7"/>
  <c r="H10" i="7"/>
  <c r="H9" i="7"/>
  <c r="H8" i="7"/>
  <c r="H6" i="7"/>
  <c r="H5" i="7"/>
  <c r="H4" i="7"/>
  <c r="H3" i="7"/>
  <c r="I7" i="10"/>
  <c r="I12" i="10"/>
  <c r="I17" i="10"/>
  <c r="I22" i="10"/>
  <c r="I2" i="10"/>
  <c r="H7" i="9"/>
  <c r="H12" i="9"/>
  <c r="H22" i="9"/>
  <c r="H7" i="8"/>
  <c r="H12" i="8"/>
  <c r="H22" i="8"/>
  <c r="G7" i="8"/>
  <c r="G22" i="8"/>
  <c r="G2" i="8"/>
  <c r="G7" i="9"/>
  <c r="G12" i="9"/>
  <c r="G42" i="9"/>
  <c r="G27" i="9"/>
  <c r="G2" i="9"/>
  <c r="C7" i="8"/>
  <c r="C12" i="8"/>
  <c r="C22" i="8"/>
  <c r="C2" i="8"/>
  <c r="E22" i="10"/>
  <c r="E20" i="10" s="1"/>
  <c r="E17" i="10"/>
  <c r="E12" i="10"/>
  <c r="E14" i="10" s="1"/>
  <c r="E7" i="10"/>
  <c r="E2" i="10"/>
  <c r="F22" i="8"/>
  <c r="F17" i="8"/>
  <c r="F20" i="8" s="1"/>
  <c r="F12" i="8"/>
  <c r="F7" i="8"/>
  <c r="F2" i="8"/>
  <c r="E22" i="9"/>
  <c r="E20" i="9" s="1"/>
  <c r="E17" i="9"/>
  <c r="E12" i="9"/>
  <c r="E15" i="9" s="1"/>
  <c r="E7" i="9"/>
  <c r="E2" i="9"/>
  <c r="E22" i="8"/>
  <c r="E17" i="8"/>
  <c r="E12" i="8"/>
  <c r="E7" i="8"/>
  <c r="E9" i="8" s="1"/>
  <c r="E2" i="8"/>
  <c r="G21" i="10"/>
  <c r="F21" i="10"/>
  <c r="D21" i="10"/>
  <c r="C21" i="10"/>
  <c r="B21" i="10"/>
  <c r="G20" i="10"/>
  <c r="F20" i="10"/>
  <c r="D20" i="10"/>
  <c r="C20" i="10"/>
  <c r="B20" i="10"/>
  <c r="G19" i="10"/>
  <c r="F19" i="10"/>
  <c r="E19" i="10"/>
  <c r="D19" i="10"/>
  <c r="C19" i="10"/>
  <c r="B19" i="10"/>
  <c r="G18" i="10"/>
  <c r="F18" i="10"/>
  <c r="D18" i="10"/>
  <c r="C18" i="10"/>
  <c r="B18" i="10"/>
  <c r="G16" i="10"/>
  <c r="F16" i="10"/>
  <c r="D16" i="10"/>
  <c r="C16" i="10"/>
  <c r="B16" i="10"/>
  <c r="G15" i="10"/>
  <c r="F15" i="10"/>
  <c r="D15" i="10"/>
  <c r="C15" i="10"/>
  <c r="B15" i="10"/>
  <c r="G14" i="10"/>
  <c r="F14" i="10"/>
  <c r="D14" i="10"/>
  <c r="C14" i="10"/>
  <c r="B14" i="10"/>
  <c r="G13" i="10"/>
  <c r="F13" i="10"/>
  <c r="D13" i="10"/>
  <c r="C13" i="10"/>
  <c r="B13" i="10"/>
  <c r="G11" i="10"/>
  <c r="F11" i="10"/>
  <c r="D11" i="10"/>
  <c r="C11" i="10"/>
  <c r="B11" i="10"/>
  <c r="G10" i="10"/>
  <c r="F10" i="10"/>
  <c r="D10" i="10"/>
  <c r="C10" i="10"/>
  <c r="B10" i="10"/>
  <c r="G9" i="10"/>
  <c r="F9" i="10"/>
  <c r="D9" i="10"/>
  <c r="C9" i="10"/>
  <c r="B9" i="10"/>
  <c r="G8" i="10"/>
  <c r="F8" i="10"/>
  <c r="D8" i="10"/>
  <c r="C8" i="10"/>
  <c r="B8" i="10"/>
  <c r="G6" i="10"/>
  <c r="F6" i="10"/>
  <c r="D6" i="10"/>
  <c r="C6" i="10"/>
  <c r="B6" i="10"/>
  <c r="G5" i="10"/>
  <c r="F5" i="10"/>
  <c r="D5" i="10"/>
  <c r="C5" i="10"/>
  <c r="B5" i="10"/>
  <c r="G4" i="10"/>
  <c r="F4" i="10"/>
  <c r="D4" i="10"/>
  <c r="C4" i="10"/>
  <c r="B4" i="10"/>
  <c r="G3" i="10"/>
  <c r="F3" i="10"/>
  <c r="D3" i="10"/>
  <c r="C3" i="10"/>
  <c r="B3" i="10"/>
  <c r="I21" i="9"/>
  <c r="F21" i="9"/>
  <c r="D21" i="9"/>
  <c r="C21" i="9"/>
  <c r="B21" i="9"/>
  <c r="I20" i="9"/>
  <c r="F20" i="9"/>
  <c r="D20" i="9"/>
  <c r="C20" i="9"/>
  <c r="B20" i="9"/>
  <c r="I19" i="9"/>
  <c r="F19" i="9"/>
  <c r="D19" i="9"/>
  <c r="C19" i="9"/>
  <c r="B19" i="9"/>
  <c r="I18" i="9"/>
  <c r="F18" i="9"/>
  <c r="D18" i="9"/>
  <c r="C18" i="9"/>
  <c r="B18" i="9"/>
  <c r="I16" i="9"/>
  <c r="F16" i="9"/>
  <c r="D16" i="9"/>
  <c r="C16" i="9"/>
  <c r="B16" i="9"/>
  <c r="I15" i="9"/>
  <c r="F15" i="9"/>
  <c r="D15" i="9"/>
  <c r="C15" i="9"/>
  <c r="B15" i="9"/>
  <c r="I14" i="9"/>
  <c r="F14" i="9"/>
  <c r="D14" i="9"/>
  <c r="C14" i="9"/>
  <c r="B14" i="9"/>
  <c r="I13" i="9"/>
  <c r="F13" i="9"/>
  <c r="D13" i="9"/>
  <c r="C13" i="9"/>
  <c r="B13" i="9"/>
  <c r="I11" i="9"/>
  <c r="F11" i="9"/>
  <c r="D11" i="9"/>
  <c r="C11" i="9"/>
  <c r="B11" i="9"/>
  <c r="I10" i="9"/>
  <c r="F10" i="9"/>
  <c r="D10" i="9"/>
  <c r="C10" i="9"/>
  <c r="B10" i="9"/>
  <c r="I9" i="9"/>
  <c r="F9" i="9"/>
  <c r="D9" i="9"/>
  <c r="C9" i="9"/>
  <c r="B9" i="9"/>
  <c r="I8" i="9"/>
  <c r="F8" i="9"/>
  <c r="D8" i="9"/>
  <c r="C8" i="9"/>
  <c r="B8" i="9"/>
  <c r="I6" i="9"/>
  <c r="G6" i="9"/>
  <c r="F6" i="9"/>
  <c r="D6" i="9"/>
  <c r="C6" i="9"/>
  <c r="B6" i="9"/>
  <c r="I5" i="9"/>
  <c r="G5" i="9"/>
  <c r="F5" i="9"/>
  <c r="D5" i="9"/>
  <c r="C5" i="9"/>
  <c r="B5" i="9"/>
  <c r="I4" i="9"/>
  <c r="G4" i="9"/>
  <c r="F4" i="9"/>
  <c r="E4" i="9"/>
  <c r="D4" i="9"/>
  <c r="C4" i="9"/>
  <c r="B4" i="9"/>
  <c r="I3" i="9"/>
  <c r="G3" i="9"/>
  <c r="F3" i="9"/>
  <c r="D3" i="9"/>
  <c r="C3" i="9"/>
  <c r="B3" i="9"/>
  <c r="I21" i="8"/>
  <c r="D21" i="8"/>
  <c r="B21" i="8"/>
  <c r="I20" i="8"/>
  <c r="D20" i="8"/>
  <c r="B20" i="8"/>
  <c r="I19" i="8"/>
  <c r="D19" i="8"/>
  <c r="B19" i="8"/>
  <c r="I18" i="8"/>
  <c r="D18" i="8"/>
  <c r="B18" i="8"/>
  <c r="I16" i="8"/>
  <c r="F16" i="8"/>
  <c r="D16" i="8"/>
  <c r="B16" i="8"/>
  <c r="I15" i="8"/>
  <c r="F15" i="8"/>
  <c r="D15" i="8"/>
  <c r="B15" i="8"/>
  <c r="I14" i="8"/>
  <c r="F14" i="8"/>
  <c r="D14" i="8"/>
  <c r="B14" i="8"/>
  <c r="I13" i="8"/>
  <c r="D13" i="8"/>
  <c r="B13" i="8"/>
  <c r="I11" i="8"/>
  <c r="D11" i="8"/>
  <c r="B11" i="8"/>
  <c r="I10" i="8"/>
  <c r="D10" i="8"/>
  <c r="B10" i="8"/>
  <c r="I9" i="8"/>
  <c r="D9" i="8"/>
  <c r="B9" i="8"/>
  <c r="I8" i="8"/>
  <c r="D8" i="8"/>
  <c r="B8" i="8"/>
  <c r="I6" i="8"/>
  <c r="D6" i="8"/>
  <c r="B6" i="8"/>
  <c r="I5" i="8"/>
  <c r="D5" i="8"/>
  <c r="B5" i="8"/>
  <c r="I4" i="8"/>
  <c r="D4" i="8"/>
  <c r="B4" i="8"/>
  <c r="I3" i="8"/>
  <c r="D3" i="8"/>
  <c r="B3" i="8"/>
  <c r="F3" i="7"/>
  <c r="G3" i="7"/>
  <c r="F4" i="7"/>
  <c r="G4" i="7"/>
  <c r="F5" i="7"/>
  <c r="G5" i="7"/>
  <c r="I5" i="7"/>
  <c r="F6" i="7"/>
  <c r="G6" i="7"/>
  <c r="F8" i="7"/>
  <c r="G8" i="7"/>
  <c r="F9" i="7"/>
  <c r="G9" i="7"/>
  <c r="F10" i="7"/>
  <c r="G10" i="7"/>
  <c r="F11" i="7"/>
  <c r="G11" i="7"/>
  <c r="F13" i="7"/>
  <c r="G13" i="7"/>
  <c r="F14" i="7"/>
  <c r="G14" i="7"/>
  <c r="F15" i="7"/>
  <c r="G15" i="7"/>
  <c r="F16" i="7"/>
  <c r="G16" i="7"/>
  <c r="F18" i="7"/>
  <c r="G18" i="7"/>
  <c r="F19" i="7"/>
  <c r="G19" i="7"/>
  <c r="F20" i="7"/>
  <c r="G20" i="7"/>
  <c r="F21" i="7"/>
  <c r="G21" i="7"/>
  <c r="E4" i="8" l="1"/>
  <c r="E5" i="8"/>
  <c r="E10" i="8"/>
  <c r="E5" i="9"/>
  <c r="F21" i="8"/>
  <c r="E15" i="10"/>
  <c r="E4" i="7"/>
  <c r="E20" i="8"/>
  <c r="F11" i="8"/>
  <c r="C6" i="8"/>
  <c r="G3" i="8"/>
  <c r="E6" i="8"/>
  <c r="E19" i="9"/>
  <c r="I5" i="10"/>
  <c r="B5" i="7"/>
  <c r="I3" i="7"/>
  <c r="B10" i="7"/>
  <c r="I8" i="7"/>
  <c r="F13" i="8"/>
  <c r="I19" i="10"/>
  <c r="C3" i="8"/>
  <c r="I3" i="10"/>
  <c r="E6" i="7"/>
  <c r="E5" i="7"/>
  <c r="E18" i="8"/>
  <c r="E19" i="8"/>
  <c r="H8" i="8"/>
  <c r="H5" i="9"/>
  <c r="I9" i="10"/>
  <c r="E3" i="7"/>
  <c r="D3" i="7"/>
  <c r="C11" i="7"/>
  <c r="H4" i="8"/>
  <c r="C9" i="7"/>
  <c r="G6" i="8"/>
  <c r="F9" i="8"/>
  <c r="F10" i="8"/>
  <c r="E14" i="9"/>
  <c r="E18" i="9"/>
  <c r="D8" i="7"/>
  <c r="C5" i="8"/>
  <c r="C10" i="7"/>
  <c r="D6" i="7"/>
  <c r="C8" i="7"/>
  <c r="I17" i="7"/>
  <c r="C17" i="7"/>
  <c r="E17" i="7"/>
  <c r="E15" i="7" s="1"/>
  <c r="B17" i="7"/>
  <c r="D17" i="7"/>
  <c r="D16" i="7" s="1"/>
  <c r="H3" i="9"/>
  <c r="H6" i="9"/>
  <c r="I8" i="10"/>
  <c r="H8" i="9"/>
  <c r="D11" i="7"/>
  <c r="D5" i="7"/>
  <c r="D4" i="7"/>
  <c r="C4" i="8"/>
  <c r="F5" i="8"/>
  <c r="E9" i="9"/>
  <c r="E13" i="9"/>
  <c r="I11" i="10"/>
  <c r="E21" i="9"/>
  <c r="E11" i="10"/>
  <c r="H6" i="8"/>
  <c r="I10" i="10"/>
  <c r="D10" i="7"/>
  <c r="D9" i="7"/>
  <c r="E3" i="8"/>
  <c r="E14" i="8"/>
  <c r="I4" i="10"/>
  <c r="I6" i="10"/>
  <c r="F4" i="8"/>
  <c r="H11" i="9"/>
  <c r="H11" i="8"/>
  <c r="C4" i="7"/>
  <c r="B11" i="7"/>
  <c r="I4" i="7"/>
  <c r="E8" i="7"/>
  <c r="H3" i="8"/>
  <c r="H26" i="8"/>
  <c r="H24" i="8"/>
  <c r="H25" i="8"/>
  <c r="H23" i="8"/>
  <c r="I14" i="10"/>
  <c r="I16" i="10"/>
  <c r="I13" i="10"/>
  <c r="I15" i="10"/>
  <c r="I18" i="10"/>
  <c r="E31" i="9"/>
  <c r="E30" i="9"/>
  <c r="E29" i="9"/>
  <c r="E28" i="9"/>
  <c r="C8" i="8"/>
  <c r="C11" i="8"/>
  <c r="C9" i="8"/>
  <c r="C10" i="8"/>
  <c r="E10" i="10"/>
  <c r="E5" i="10"/>
  <c r="E3" i="10"/>
  <c r="E9" i="10"/>
  <c r="E6" i="10"/>
  <c r="E8" i="10"/>
  <c r="E4" i="10"/>
  <c r="G8" i="9"/>
  <c r="G9" i="9"/>
  <c r="G11" i="9"/>
  <c r="G10" i="9"/>
  <c r="E25" i="8"/>
  <c r="E23" i="8"/>
  <c r="E26" i="8"/>
  <c r="E24" i="8"/>
  <c r="C27" i="8"/>
  <c r="C28" i="8" s="1"/>
  <c r="F27" i="8"/>
  <c r="B9" i="7"/>
  <c r="E32" i="8"/>
  <c r="F32" i="8"/>
  <c r="G32" i="9"/>
  <c r="G42" i="8"/>
  <c r="I32" i="10"/>
  <c r="H37" i="8"/>
  <c r="H17" i="8"/>
  <c r="H37" i="9"/>
  <c r="H17" i="9"/>
  <c r="I27" i="10"/>
  <c r="E11" i="7"/>
  <c r="G5" i="8"/>
  <c r="E8" i="8"/>
  <c r="E13" i="8"/>
  <c r="E3" i="9"/>
  <c r="E13" i="10"/>
  <c r="E18" i="10"/>
  <c r="I21" i="10"/>
  <c r="H5" i="8"/>
  <c r="H10" i="8"/>
  <c r="H4" i="9"/>
  <c r="H9" i="9"/>
  <c r="C42" i="8"/>
  <c r="E32" i="10"/>
  <c r="B3" i="7"/>
  <c r="B8" i="7"/>
  <c r="I11" i="7"/>
  <c r="I9" i="7"/>
  <c r="I6" i="7"/>
  <c r="F3" i="8"/>
  <c r="G4" i="8"/>
  <c r="F8" i="8"/>
  <c r="E11" i="8"/>
  <c r="E16" i="8"/>
  <c r="F18" i="8"/>
  <c r="E21" i="8"/>
  <c r="E6" i="9"/>
  <c r="E11" i="9"/>
  <c r="E16" i="9"/>
  <c r="E16" i="10"/>
  <c r="I20" i="10"/>
  <c r="E21" i="10"/>
  <c r="G12" i="8"/>
  <c r="G37" i="8"/>
  <c r="G17" i="8"/>
  <c r="G18" i="8" s="1"/>
  <c r="H9" i="8"/>
  <c r="H19" i="8"/>
  <c r="H10" i="9"/>
  <c r="C37" i="8"/>
  <c r="E37" i="9"/>
  <c r="E37" i="8"/>
  <c r="E37" i="10"/>
  <c r="F37" i="8"/>
  <c r="H27" i="9"/>
  <c r="H32" i="8"/>
  <c r="I42" i="10"/>
  <c r="C17" i="8"/>
  <c r="C19" i="8" s="1"/>
  <c r="G22" i="9"/>
  <c r="G23" i="9" s="1"/>
  <c r="E26" i="9"/>
  <c r="E25" i="9"/>
  <c r="E24" i="9"/>
  <c r="E23" i="9"/>
  <c r="E27" i="10"/>
  <c r="H42" i="9"/>
  <c r="B4" i="7"/>
  <c r="E9" i="7"/>
  <c r="C5" i="7"/>
  <c r="C3" i="7"/>
  <c r="F19" i="8"/>
  <c r="E8" i="9"/>
  <c r="G37" i="9"/>
  <c r="G40" i="9" s="1"/>
  <c r="G17" i="9"/>
  <c r="I37" i="10"/>
  <c r="B6" i="7"/>
  <c r="E10" i="7"/>
  <c r="C6" i="7"/>
  <c r="F6" i="8"/>
  <c r="E15" i="8"/>
  <c r="E10" i="9"/>
  <c r="E42" i="9"/>
  <c r="E42" i="8"/>
  <c r="E42" i="10"/>
  <c r="F42" i="8"/>
  <c r="G27" i="8"/>
  <c r="G28" i="8" s="1"/>
  <c r="H32" i="9"/>
  <c r="H42" i="8"/>
  <c r="E14" i="7" l="1"/>
  <c r="B32" i="7"/>
  <c r="B27" i="7"/>
  <c r="B37" i="7"/>
  <c r="B42" i="7"/>
  <c r="E37" i="7"/>
  <c r="E27" i="7"/>
  <c r="E42" i="7"/>
  <c r="E32" i="7"/>
  <c r="C32" i="7"/>
  <c r="C37" i="7"/>
  <c r="C34" i="7" s="1"/>
  <c r="C42" i="7"/>
  <c r="C27" i="7"/>
  <c r="D27" i="7"/>
  <c r="D32" i="7"/>
  <c r="D29" i="7" s="1"/>
  <c r="D37" i="7"/>
  <c r="D42" i="7"/>
  <c r="I27" i="7"/>
  <c r="I37" i="7"/>
  <c r="I42" i="7"/>
  <c r="I32" i="7"/>
  <c r="G30" i="8"/>
  <c r="B29" i="7"/>
  <c r="E13" i="7"/>
  <c r="B31" i="7"/>
  <c r="E16" i="7"/>
  <c r="C22" i="7"/>
  <c r="I22" i="7"/>
  <c r="D22" i="7"/>
  <c r="E22" i="7"/>
  <c r="B22" i="7"/>
  <c r="C13" i="7"/>
  <c r="C14" i="7"/>
  <c r="C15" i="7"/>
  <c r="C16" i="7"/>
  <c r="D14" i="7"/>
  <c r="D13" i="7"/>
  <c r="D15" i="7"/>
  <c r="I13" i="7"/>
  <c r="I14" i="7"/>
  <c r="I15" i="7"/>
  <c r="I16" i="7"/>
  <c r="B14" i="7"/>
  <c r="B13" i="7"/>
  <c r="B15" i="7"/>
  <c r="B16" i="7"/>
  <c r="G19" i="8"/>
  <c r="C21" i="8"/>
  <c r="H41" i="8"/>
  <c r="H39" i="8"/>
  <c r="H40" i="8"/>
  <c r="H38" i="8"/>
  <c r="E41" i="10"/>
  <c r="E40" i="10"/>
  <c r="E39" i="10"/>
  <c r="E38" i="10"/>
  <c r="G18" i="9"/>
  <c r="G19" i="9"/>
  <c r="G20" i="9"/>
  <c r="G21" i="9"/>
  <c r="H26" i="9"/>
  <c r="H25" i="9"/>
  <c r="H24" i="9"/>
  <c r="H23" i="9"/>
  <c r="C36" i="8"/>
  <c r="C35" i="8"/>
  <c r="C34" i="8"/>
  <c r="C33" i="8"/>
  <c r="I26" i="10"/>
  <c r="I25" i="10"/>
  <c r="I24" i="10"/>
  <c r="I23" i="10"/>
  <c r="G31" i="8"/>
  <c r="H16" i="9"/>
  <c r="H13" i="9"/>
  <c r="H15" i="9"/>
  <c r="H19" i="9"/>
  <c r="H14" i="9"/>
  <c r="H18" i="9"/>
  <c r="F31" i="8"/>
  <c r="F29" i="8"/>
  <c r="F30" i="8"/>
  <c r="F28" i="8"/>
  <c r="C26" i="8"/>
  <c r="C25" i="8"/>
  <c r="C24" i="8"/>
  <c r="C23" i="8"/>
  <c r="G25" i="9"/>
  <c r="C29" i="8"/>
  <c r="F41" i="8"/>
  <c r="F39" i="8"/>
  <c r="F40" i="8"/>
  <c r="F38" i="8"/>
  <c r="G33" i="9"/>
  <c r="G36" i="9"/>
  <c r="G34" i="9"/>
  <c r="G35" i="9"/>
  <c r="E36" i="9"/>
  <c r="E35" i="9"/>
  <c r="E34" i="9"/>
  <c r="E33" i="9"/>
  <c r="C41" i="8"/>
  <c r="C40" i="8"/>
  <c r="C39" i="8"/>
  <c r="C38" i="8"/>
  <c r="H36" i="8"/>
  <c r="H34" i="8"/>
  <c r="H35" i="8"/>
  <c r="H33" i="8"/>
  <c r="F26" i="8"/>
  <c r="F24" i="8"/>
  <c r="F23" i="8"/>
  <c r="F25" i="8"/>
  <c r="G38" i="9"/>
  <c r="H31" i="9"/>
  <c r="H30" i="9"/>
  <c r="H29" i="9"/>
  <c r="H28" i="9"/>
  <c r="E40" i="8"/>
  <c r="E38" i="8"/>
  <c r="E41" i="8"/>
  <c r="E39" i="8"/>
  <c r="I36" i="10"/>
  <c r="I35" i="10"/>
  <c r="I34" i="10"/>
  <c r="I33" i="10"/>
  <c r="C13" i="8"/>
  <c r="C15" i="8"/>
  <c r="C16" i="8"/>
  <c r="C14" i="8"/>
  <c r="F36" i="8"/>
  <c r="F34" i="8"/>
  <c r="F33" i="8"/>
  <c r="F35" i="8"/>
  <c r="E36" i="10"/>
  <c r="E35" i="10"/>
  <c r="E34" i="10"/>
  <c r="E33" i="10"/>
  <c r="H20" i="9"/>
  <c r="G13" i="8"/>
  <c r="G15" i="8"/>
  <c r="G14" i="8"/>
  <c r="G20" i="8"/>
  <c r="G21" i="8"/>
  <c r="G16" i="8"/>
  <c r="H36" i="9"/>
  <c r="H35" i="9"/>
  <c r="H34" i="9"/>
  <c r="H33" i="9"/>
  <c r="I31" i="10"/>
  <c r="I30" i="10"/>
  <c r="I29" i="10"/>
  <c r="I28" i="10"/>
  <c r="E30" i="8"/>
  <c r="E28" i="8"/>
  <c r="E29" i="8"/>
  <c r="E31" i="8"/>
  <c r="G24" i="9"/>
  <c r="H21" i="9"/>
  <c r="C20" i="8"/>
  <c r="G39" i="9"/>
  <c r="C30" i="8"/>
  <c r="E26" i="10"/>
  <c r="E25" i="10"/>
  <c r="E24" i="10"/>
  <c r="E23" i="10"/>
  <c r="H31" i="8"/>
  <c r="H29" i="8"/>
  <c r="H28" i="8"/>
  <c r="H30" i="8"/>
  <c r="G8" i="8"/>
  <c r="G11" i="8"/>
  <c r="G9" i="8"/>
  <c r="G10" i="8"/>
  <c r="G31" i="9"/>
  <c r="G29" i="9"/>
  <c r="G30" i="9"/>
  <c r="G28" i="9"/>
  <c r="G26" i="8"/>
  <c r="G25" i="8"/>
  <c r="G24" i="8"/>
  <c r="G23" i="8"/>
  <c r="E41" i="9"/>
  <c r="E40" i="9"/>
  <c r="E39" i="9"/>
  <c r="E38" i="9"/>
  <c r="G13" i="9"/>
  <c r="G14" i="9"/>
  <c r="G15" i="9"/>
  <c r="G16" i="9"/>
  <c r="H41" i="9"/>
  <c r="H40" i="9"/>
  <c r="H39" i="9"/>
  <c r="H38" i="9"/>
  <c r="I41" i="10"/>
  <c r="I40" i="10"/>
  <c r="I39" i="10"/>
  <c r="I38" i="10"/>
  <c r="E35" i="8"/>
  <c r="E33" i="8"/>
  <c r="E36" i="8"/>
  <c r="E34" i="8"/>
  <c r="G36" i="8"/>
  <c r="G35" i="8"/>
  <c r="G34" i="8"/>
  <c r="G33" i="8"/>
  <c r="E31" i="10"/>
  <c r="E30" i="10"/>
  <c r="E29" i="10"/>
  <c r="E28" i="10"/>
  <c r="G29" i="8"/>
  <c r="H13" i="8"/>
  <c r="H21" i="8"/>
  <c r="H14" i="8"/>
  <c r="H15" i="8"/>
  <c r="H16" i="8"/>
  <c r="H20" i="8"/>
  <c r="G41" i="8"/>
  <c r="G40" i="8"/>
  <c r="G39" i="8"/>
  <c r="G38" i="8"/>
  <c r="G26" i="9"/>
  <c r="H18" i="8"/>
  <c r="C18" i="8"/>
  <c r="G41" i="9"/>
  <c r="C31" i="8"/>
  <c r="D39" i="7" l="1"/>
  <c r="B39" i="7"/>
  <c r="E41" i="7"/>
  <c r="C36" i="7"/>
  <c r="B28" i="7"/>
  <c r="B33" i="7"/>
  <c r="C33" i="7"/>
  <c r="B26" i="7"/>
  <c r="I25" i="7"/>
  <c r="D28" i="7"/>
  <c r="I31" i="7"/>
  <c r="C28" i="7"/>
  <c r="C41" i="7"/>
  <c r="E40" i="7"/>
  <c r="B34" i="7"/>
  <c r="I39" i="7"/>
  <c r="I38" i="7"/>
  <c r="D34" i="7"/>
  <c r="C39" i="7"/>
  <c r="I41" i="7"/>
  <c r="D35" i="7"/>
  <c r="B36" i="7"/>
  <c r="C30" i="7"/>
  <c r="E39" i="7"/>
  <c r="B40" i="7"/>
  <c r="I40" i="7"/>
  <c r="C35" i="7"/>
  <c r="B38" i="7"/>
  <c r="B24" i="7"/>
  <c r="D36" i="7"/>
  <c r="I28" i="7"/>
  <c r="I34" i="7"/>
  <c r="I30" i="7"/>
  <c r="D33" i="7"/>
  <c r="C38" i="7"/>
  <c r="C40" i="7"/>
  <c r="B41" i="7"/>
  <c r="B35" i="7"/>
  <c r="I29" i="7"/>
  <c r="D41" i="7"/>
  <c r="D40" i="7"/>
  <c r="D38" i="7"/>
  <c r="I33" i="7"/>
  <c r="I35" i="7"/>
  <c r="D30" i="7"/>
  <c r="D31" i="7"/>
  <c r="E31" i="7"/>
  <c r="I36" i="7"/>
  <c r="E29" i="7"/>
  <c r="E30" i="7"/>
  <c r="E28" i="7"/>
  <c r="I24" i="7"/>
  <c r="C31" i="7"/>
  <c r="E33" i="7"/>
  <c r="C29" i="7"/>
  <c r="E38" i="7"/>
  <c r="E34" i="7"/>
  <c r="E36" i="7"/>
  <c r="E35" i="7"/>
  <c r="B30" i="7"/>
  <c r="I18" i="7"/>
  <c r="I20" i="7"/>
  <c r="I19" i="7"/>
  <c r="I21" i="7"/>
  <c r="I26" i="7"/>
  <c r="I23" i="7"/>
  <c r="E20" i="7"/>
  <c r="E21" i="7"/>
  <c r="E18" i="7"/>
  <c r="E19" i="7"/>
  <c r="E26" i="7"/>
  <c r="E25" i="7"/>
  <c r="E24" i="7"/>
  <c r="E23" i="7"/>
  <c r="D18" i="7"/>
  <c r="D20" i="7"/>
  <c r="D24" i="7"/>
  <c r="D21" i="7"/>
  <c r="D23" i="7"/>
  <c r="D25" i="7"/>
  <c r="D19" i="7"/>
  <c r="D26" i="7"/>
  <c r="B19" i="7"/>
  <c r="B20" i="7"/>
  <c r="B21" i="7"/>
  <c r="B18" i="7"/>
  <c r="B23" i="7"/>
  <c r="B25" i="7"/>
  <c r="C19" i="7"/>
  <c r="C23" i="7"/>
  <c r="C20" i="7"/>
  <c r="C26" i="7"/>
  <c r="C24" i="7"/>
  <c r="C18" i="7"/>
  <c r="C21" i="7"/>
  <c r="C25" i="7"/>
</calcChain>
</file>

<file path=xl/sharedStrings.xml><?xml version="1.0" encoding="utf-8"?>
<sst xmlns="http://schemas.openxmlformats.org/spreadsheetml/2006/main" count="284" uniqueCount="162">
  <si>
    <t>Cement and other carbonates</t>
  </si>
  <si>
    <t>Natural gas and petroleum systems</t>
  </si>
  <si>
    <t>Iron and steel</t>
  </si>
  <si>
    <t>Coal mining</t>
  </si>
  <si>
    <t>Chemicals, N2O</t>
  </si>
  <si>
    <t>Chemicals, F-gases</t>
  </si>
  <si>
    <t>Natural gas and petroleum systems, CH4</t>
  </si>
  <si>
    <t>Coal mining, CH4</t>
  </si>
  <si>
    <t>Waste management</t>
  </si>
  <si>
    <t>Waste management, N2O</t>
  </si>
  <si>
    <t>Waste management, CH4</t>
  </si>
  <si>
    <t>Other industries</t>
  </si>
  <si>
    <t>Other industries, F-gases</t>
  </si>
  <si>
    <t>Cement and other carbonates, process CO2</t>
  </si>
  <si>
    <t>Chemicals, process CO2</t>
  </si>
  <si>
    <t>Other industries, process CO2</t>
  </si>
  <si>
    <t>Natural gas and petroleum systems, process CO2</t>
  </si>
  <si>
    <t>Chemicals, CH4</t>
  </si>
  <si>
    <t>includes a small amount from iron and steel but is mostly chemical</t>
  </si>
  <si>
    <t>U.S. Environmental Protection Agency</t>
  </si>
  <si>
    <t>Page 137, Table 5-2, Row "Cement Production"</t>
  </si>
  <si>
    <t>Page 137, Table 5-2, Row "Natural Gas"</t>
  </si>
  <si>
    <t>Iron and steel, process CO2</t>
  </si>
  <si>
    <t>Page 137, Table 5-2, Row "Iron and Steel Production"</t>
  </si>
  <si>
    <t>Page 137, Table 5-2, Row "Non-Energy Use of Fuels"</t>
  </si>
  <si>
    <t>Page 137, Table 5-2, Row "Other"</t>
  </si>
  <si>
    <t>Reference or Notes</t>
  </si>
  <si>
    <t>Note that the methane produced from iron and steel manufacture is included under in the "other industrial process sources" category (which is mostly from the chemical industry, and thus is assigned to the chemical industry in the model).  The value is small.</t>
  </si>
  <si>
    <t>N2O emissions from the production of adipic and nitric acid</t>
  </si>
  <si>
    <t>N2O emissions from other industrial process sources</t>
  </si>
  <si>
    <t>CH4 emissions from other industrial process sources</t>
  </si>
  <si>
    <t>High GWP emissions from the production of HCFC-22</t>
  </si>
  <si>
    <t>High GWP emissions from ODS substitutes</t>
  </si>
  <si>
    <t>Rationale for Exclusion</t>
  </si>
  <si>
    <t>EPA TOC Row</t>
  </si>
  <si>
    <t>EPA Process Emissions Categories Not Included Above (Note that only rows 12-42 (31 rows) in the EPA document are gas-specific categories.)  All such categories are accounted for in this sheet.</t>
  </si>
  <si>
    <t>CH4 emissions from coal mining activities</t>
  </si>
  <si>
    <t>N2O emissions from human sewage - domestic wastewater</t>
  </si>
  <si>
    <t>N2O emissions from other waste sources</t>
  </si>
  <si>
    <t>CH4 emissions from wastewater</t>
  </si>
  <si>
    <t>CH4 emissions from landfilling of solid waste</t>
  </si>
  <si>
    <t>CH4 emissions from other waste sources</t>
  </si>
  <si>
    <t>High GWP emissions from the manufacture of semiconductors</t>
  </si>
  <si>
    <t>High GWP emissions from aluminum</t>
  </si>
  <si>
    <t>High GWP emissions from magnesium manufacturing</t>
  </si>
  <si>
    <t>High GWP emissions from flat panel display manufacturing</t>
  </si>
  <si>
    <t>High GWP emissions from photovoltaic manufacturing</t>
  </si>
  <si>
    <t>High GWP emissions from electric power systems</t>
  </si>
  <si>
    <t>N2O emissions from biomass combustion</t>
  </si>
  <si>
    <t>N2O emissions from other agriculture sources</t>
  </si>
  <si>
    <t>N2O emissions from agricultural soils</t>
  </si>
  <si>
    <t>N2O emissions from manure management</t>
  </si>
  <si>
    <t>N2O emissions from stationary and mobile combustion</t>
  </si>
  <si>
    <t>CH4 emissions from biomass combustion</t>
  </si>
  <si>
    <t>CH4 emissions from rice cultivation</t>
  </si>
  <si>
    <t>CH4 emissions from enteric fermentation</t>
  </si>
  <si>
    <t>CH4 emissions from other agriculture sources</t>
  </si>
  <si>
    <t>CH4 emissions from stationary and mobile combustion</t>
  </si>
  <si>
    <t>CH4 emissions from manure management</t>
  </si>
  <si>
    <t>Year</t>
  </si>
  <si>
    <t>Cement and other carbonates (g CO2e)</t>
  </si>
  <si>
    <t>Natural gas and petroleum systems (g CO2e)</t>
  </si>
  <si>
    <t>Iron and steel (g CO2e)</t>
  </si>
  <si>
    <t>Chemicals (g CO2e)</t>
  </si>
  <si>
    <t>Mining (g CO2e)</t>
  </si>
  <si>
    <t>Waste management (g CO2e)</t>
  </si>
  <si>
    <t>Other industries (g CO2e)</t>
  </si>
  <si>
    <t>N2O emissions from other energy sources</t>
  </si>
  <si>
    <t>CH4 emissions from natural gas and oil systems</t>
  </si>
  <si>
    <t>CH4 emissions from other energy sources</t>
  </si>
  <si>
    <t>BPEiC BAU Process Emissions in CO2e</t>
  </si>
  <si>
    <t>Source:</t>
  </si>
  <si>
    <t>Non-CO2 GHG Process Emissions</t>
  </si>
  <si>
    <t>Emissions from combustion are not process emissions in this model.</t>
  </si>
  <si>
    <t>How to Read This Table</t>
  </si>
  <si>
    <t>This table provides process emissions levels in each of five years by industry and by greenhouse gas.</t>
  </si>
  <si>
    <t>Each industry has a bold heading.  Each process GHG that is emitted by that industry appears below the</t>
  </si>
  <si>
    <t>heading, underlined.  These underlined items designate the rows used to produce input data for the model.</t>
  </si>
  <si>
    <t>When an underlined row is given directly by one of the sources, it has reference information in the</t>
  </si>
  <si>
    <t>"Reference or Notes" column.  When an underlined row is the sum of several items in the source material,</t>
  </si>
  <si>
    <t>the summed items appear in italics below the underlined items, and the italicized items have reference</t>
  </si>
  <si>
    <t>information in the "Reference or Notes" column.</t>
  </si>
  <si>
    <t>To ensure completeness, all process emissions categories from the EPA source document are included in</t>
  </si>
  <si>
    <t>this table.  The ones we do not use in the model are listed in a separate section at the bottom, with the</t>
  </si>
  <si>
    <t>rationale for why it is not used.  (Either because the emissions are from fuel combustion, which we capture</t>
  </si>
  <si>
    <t>using emissions indices rather than this methodology, or because they are for Agriculture, which we are</t>
  </si>
  <si>
    <t>not including in the model currently but hope to include in the future.)</t>
  </si>
  <si>
    <t>All values are given in Tg CO2e (equivalent to million metric tons).</t>
  </si>
  <si>
    <t>Notes:</t>
  </si>
  <si>
    <t>Data Annex for Global Non-CO2 GHG Emissions: 1990-2030</t>
  </si>
  <si>
    <t>See "Data" tab for specific spreadsheet tabs and rows.</t>
  </si>
  <si>
    <t>Agriculture</t>
  </si>
  <si>
    <t>Agriculture, N2O</t>
  </si>
  <si>
    <t>Agriculture, CH4</t>
  </si>
  <si>
    <t>Agriculture (g CO2e)</t>
  </si>
  <si>
    <t>2015 (2014 for CO2)</t>
  </si>
  <si>
    <t>Tab "OtherEnergyN2O", Row "Poland"</t>
  </si>
  <si>
    <t>Tab "NGO", Row "Poland"</t>
  </si>
  <si>
    <t>Tab "OtherEnergyCH4", Row "Poland"</t>
  </si>
  <si>
    <t>Tab "NitricAdipic", Row "Poland"</t>
  </si>
  <si>
    <t>Tab "OtherIPN2O", Row "Poland"</t>
  </si>
  <si>
    <t>Tab "OtherIPCH4", Row "Poland"</t>
  </si>
  <si>
    <t>Tab "HCFC22", Row "Poland"</t>
  </si>
  <si>
    <t>Tab "ODS Sub", Row "Poland"</t>
  </si>
  <si>
    <t>Tab "Coal", Row "Poland"</t>
  </si>
  <si>
    <t>Tab "Sewage", Row "Poland"</t>
  </si>
  <si>
    <t>Tab "OtherWasteN2O", Row "Poland"</t>
  </si>
  <si>
    <t>Tab "Wastewater'", Row "Poland"</t>
  </si>
  <si>
    <t>Tab "Landfill", Row "Poland"</t>
  </si>
  <si>
    <t>Tab "OtherWasteCH4", Row "Poland"</t>
  </si>
  <si>
    <t>Tab "OtherAgN2O", Row "Poland"</t>
  </si>
  <si>
    <t>Tab "AgSoils", Row "Poland"</t>
  </si>
  <si>
    <t>Tab "MMN2O", Row "Poland"</t>
  </si>
  <si>
    <t>Tab "Rice", Row "Poland"</t>
  </si>
  <si>
    <t>Tab "Enteric", Row "Poland"</t>
  </si>
  <si>
    <t>Tab "OtherAgCH4", Row "Poland"</t>
  </si>
  <si>
    <t>Tab "MMCH4", Row "Poland"</t>
  </si>
  <si>
    <t>Tab "Semi", Row "Poland"</t>
  </si>
  <si>
    <t>Tab "Al", Row "Poland"</t>
  </si>
  <si>
    <t>Tab "Magnesium", Row "Poland"</t>
  </si>
  <si>
    <t>Tab "FPD", Row "Poland"</t>
  </si>
  <si>
    <t>Tab "PV", Row "Poland"</t>
  </si>
  <si>
    <t>Tab "EPS", Row "Poland"</t>
  </si>
  <si>
    <t>Agriculture (BTU)</t>
  </si>
  <si>
    <t>Cement and other carbonate use (BTU)</t>
  </si>
  <si>
    <t>Chemicals (BTU)</t>
  </si>
  <si>
    <t>Iron and steel (BTU)</t>
  </si>
  <si>
    <t>Mining (BTU)</t>
  </si>
  <si>
    <t>Natural gas and petroleum systems (BTU)</t>
  </si>
  <si>
    <t>Other industries (BTU)</t>
  </si>
  <si>
    <t>Waste management (BTU)</t>
  </si>
  <si>
    <t>Greenhouse Gas Inventory for 1988-2010</t>
  </si>
  <si>
    <t>http://unfccc.int/national_reports/annex_i_ghg_inventories/national_inventories_submissions/items/6598.php</t>
  </si>
  <si>
    <t>Greenhouse Gas Inventory for 1988-2014</t>
  </si>
  <si>
    <t>http://unfccc.int/national_reports/annex_i_ghg_inventories/national_inventories_submissions/items/9492.php</t>
  </si>
  <si>
    <t>For 2010 and 2014 we used values from the documents cited.</t>
  </si>
  <si>
    <t>Energy consumption data was calculated in BAU Industrial Fuel Use file.</t>
  </si>
  <si>
    <t>CO2 Process Emissions, 2010</t>
  </si>
  <si>
    <t>Poland National Inventory Report</t>
  </si>
  <si>
    <t>GHG inventory 2010 – Uncertainty analysis, parts 1 and 2, Sectors 1-6, pp. 380</t>
  </si>
  <si>
    <t>CO2 Process Emissions, 2014</t>
  </si>
  <si>
    <t>GHG inventory 2014 – Uncertainty analysis, Parts 1 and 2, IPCC Sector 1: Energy (p. 264) and IPCC Sector 2: Industrial Process and Product Use (p.265)</t>
  </si>
  <si>
    <t>https://www.epa.gov/sites/production/files/2016-08/dataannex_global_nonco2_projections_dec2012_0.zip</t>
  </si>
  <si>
    <t>Model Industry Fuel</t>
  </si>
  <si>
    <t>Model Industry Sector</t>
  </si>
  <si>
    <t>Biomass</t>
  </si>
  <si>
    <t>Coal</t>
  </si>
  <si>
    <t>Electricity</t>
  </si>
  <si>
    <t>Heat</t>
  </si>
  <si>
    <t>Natural Gas</t>
  </si>
  <si>
    <t>Petroleum Diesel</t>
  </si>
  <si>
    <t>Row Labels</t>
  </si>
  <si>
    <t>Grand Total</t>
  </si>
  <si>
    <t>Sum of 2015</t>
  </si>
  <si>
    <t>Sum of 2020</t>
  </si>
  <si>
    <t>Sum of 2025</t>
  </si>
  <si>
    <t>Sum of 2030</t>
  </si>
  <si>
    <t>Sum of 2035</t>
  </si>
  <si>
    <t>Sum of 2040</t>
  </si>
  <si>
    <t>Sum of 2045</t>
  </si>
  <si>
    <t>Sum of 2050</t>
  </si>
  <si>
    <t>We used total energy consumption by sector to scale 2014 values to 2050 where necessary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</si>
</sst>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2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sz val="11"/>
      <color theme="1"/>
      <name val="Calibri"/>
      <family val="2"/>
    </font>
    <font>
      <b/>
      <sz val="11"/>
      <color theme="1"/>
      <name val="Calibri"/>
      <family val="2"/>
    </font>
    <font>
      <sz val="11"/>
      <color rgb="FF000000"/>
      <name val="Calibri"/>
      <family val="2"/>
      <scheme val="minor"/>
    </font>
    <font>
      <u/>
      <sz val="11"/>
      <color theme="1"/>
      <name val="Calibri"/>
      <family val="2"/>
    </font>
    <font>
      <i/>
      <sz val="11"/>
      <color theme="1"/>
      <name val="Calibri"/>
      <family val="2"/>
    </font>
    <font>
      <i/>
      <sz val="11"/>
      <color theme="1"/>
      <name val="Calibri"/>
      <family val="2"/>
      <scheme val="minor"/>
    </font>
    <font>
      <i/>
      <sz val="11"/>
      <name val="Calibri"/>
      <family val="2"/>
    </font>
    <font>
      <sz val="11"/>
      <name val="Calibri"/>
      <family val="2"/>
    </font>
    <font>
      <u/>
      <sz val="11"/>
      <color theme="1"/>
      <name val="Calibri"/>
      <family val="2"/>
      <scheme val="minor"/>
    </font>
    <font>
      <u/>
      <sz val="11"/>
      <color theme="10"/>
      <name val="Calibri"/>
      <family val="2"/>
      <scheme val="minor"/>
    </font>
    <font>
      <sz val="10"/>
      <name val="Arial"/>
      <family val="2"/>
    </font>
    <font>
      <u/>
      <sz val="10"/>
      <color indexed="12"/>
      <name val="Arial"/>
      <family val="2"/>
    </font>
    <font>
      <sz val="10"/>
      <color indexed="8"/>
      <name val="Arial"/>
      <family val="2"/>
    </font>
    <font>
      <sz val="10"/>
      <color theme="1"/>
      <name val="Arial"/>
      <family val="2"/>
    </font>
    <font>
      <u/>
      <sz val="10"/>
      <color theme="10"/>
      <name val="Arial"/>
      <family val="2"/>
    </font>
    <font>
      <sz val="11"/>
      <name val="Calibri"/>
      <family val="2"/>
      <charset val="238"/>
      <scheme val="minor"/>
    </font>
    <font>
      <b/>
      <sz val="11"/>
      <color theme="1"/>
      <name val="Calibri"/>
      <family val="2"/>
      <charset val="238"/>
      <scheme val="minor"/>
    </font>
  </fonts>
  <fills count="5">
    <fill>
      <patternFill patternType="none"/>
    </fill>
    <fill>
      <patternFill patternType="gray125"/>
    </fill>
    <fill>
      <patternFill patternType="solid">
        <fgColor theme="0" tint="-0.249977111117893"/>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3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20" fillId="0" borderId="0"/>
    <xf numFmtId="43" fontId="20" fillId="0" borderId="0" applyFont="0" applyFill="0" applyBorder="0" applyAlignment="0" applyProtection="0"/>
    <xf numFmtId="0" fontId="21" fillId="0" borderId="0" applyNumberFormat="0" applyFill="0" applyBorder="0" applyAlignment="0" applyProtection="0">
      <alignment vertical="top"/>
      <protection locked="0"/>
    </xf>
    <xf numFmtId="0" fontId="23" fillId="0" borderId="0"/>
    <xf numFmtId="0" fontId="20" fillId="0" borderId="0"/>
    <xf numFmtId="9" fontId="20" fillId="0" borderId="0" applyFont="0" applyFill="0" applyBorder="0" applyAlignment="0" applyProtection="0"/>
    <xf numFmtId="0" fontId="20" fillId="0" borderId="0"/>
    <xf numFmtId="43" fontId="22" fillId="0" borderId="0" applyFont="0" applyFill="0" applyBorder="0" applyAlignment="0" applyProtection="0"/>
    <xf numFmtId="0" fontId="24" fillId="0" borderId="0" applyNumberFormat="0" applyFill="0" applyBorder="0" applyAlignment="0" applyProtection="0">
      <alignment vertical="top"/>
      <protection locked="0"/>
    </xf>
  </cellStyleXfs>
  <cellXfs count="71">
    <xf numFmtId="0" fontId="0" fillId="0" borderId="0" xfId="0"/>
    <xf numFmtId="0" fontId="9" fillId="0" borderId="0" xfId="0" applyFont="1"/>
    <xf numFmtId="0" fontId="6" fillId="0" borderId="0" xfId="0" applyFont="1"/>
    <xf numFmtId="0" fontId="10" fillId="0" borderId="0" xfId="0" applyFont="1"/>
    <xf numFmtId="0" fontId="11" fillId="0" borderId="0" xfId="0" applyFont="1" applyFill="1" applyBorder="1"/>
    <xf numFmtId="0" fontId="13" fillId="0" borderId="0" xfId="0" applyFont="1" applyFill="1" applyBorder="1"/>
    <xf numFmtId="0" fontId="10" fillId="0" borderId="0" xfId="0" quotePrefix="1" applyFont="1" applyAlignment="1">
      <alignment horizontal="right"/>
    </xf>
    <xf numFmtId="164" fontId="10" fillId="0" borderId="0" xfId="0" applyNumberFormat="1" applyFont="1"/>
    <xf numFmtId="0" fontId="15" fillId="0" borderId="0" xfId="0" applyFont="1" applyFill="1" applyBorder="1" applyAlignment="1">
      <alignment horizontal="left" indent="1"/>
    </xf>
    <xf numFmtId="164" fontId="14" fillId="0" borderId="0" xfId="0" applyNumberFormat="1" applyFont="1"/>
    <xf numFmtId="0" fontId="16" fillId="0" borderId="0" xfId="0" applyFont="1" applyFill="1" applyBorder="1" applyAlignment="1">
      <alignment horizontal="left" vertical="center" indent="1"/>
    </xf>
    <xf numFmtId="0" fontId="17" fillId="0" borderId="0" xfId="0" applyFont="1" applyFill="1" applyBorder="1" applyAlignment="1">
      <alignment horizontal="left" vertical="center" indent="1"/>
    </xf>
    <xf numFmtId="0" fontId="14" fillId="0" borderId="0" xfId="0" applyFont="1" applyFill="1" applyBorder="1" applyAlignment="1">
      <alignment horizontal="left" indent="1"/>
    </xf>
    <xf numFmtId="164" fontId="10" fillId="0" borderId="0" xfId="0" applyNumberFormat="1" applyFont="1" applyBorder="1"/>
    <xf numFmtId="0" fontId="18" fillId="0" borderId="0" xfId="0" applyFont="1" applyFill="1" applyBorder="1"/>
    <xf numFmtId="0" fontId="18" fillId="0" borderId="0" xfId="0" applyFont="1" applyFill="1" applyBorder="1" applyAlignment="1">
      <alignment horizontal="left"/>
    </xf>
    <xf numFmtId="0" fontId="9" fillId="0" borderId="0" xfId="0" applyFont="1" applyFill="1" applyBorder="1"/>
    <xf numFmtId="0" fontId="19" fillId="0" borderId="0" xfId="123" applyFont="1"/>
    <xf numFmtId="0" fontId="12" fillId="0" borderId="0" xfId="0" applyFont="1" applyAlignment="1">
      <alignment horizontal="left"/>
    </xf>
    <xf numFmtId="0" fontId="10" fillId="0" borderId="0" xfId="0" quotePrefix="1" applyFont="1" applyAlignment="1">
      <alignment horizontal="left"/>
    </xf>
    <xf numFmtId="0" fontId="10" fillId="0" borderId="0" xfId="0" applyFont="1" applyAlignment="1">
      <alignment horizontal="left"/>
    </xf>
    <xf numFmtId="164" fontId="10" fillId="0" borderId="0" xfId="0" applyNumberFormat="1" applyFont="1" applyAlignment="1">
      <alignment horizontal="left"/>
    </xf>
    <xf numFmtId="1" fontId="10" fillId="0" borderId="0" xfId="0" applyNumberFormat="1" applyFont="1" applyAlignment="1">
      <alignment horizontal="left"/>
    </xf>
    <xf numFmtId="1" fontId="14" fillId="0" borderId="0" xfId="0" applyNumberFormat="1" applyFont="1" applyAlignment="1">
      <alignment horizontal="left"/>
    </xf>
    <xf numFmtId="0" fontId="11" fillId="2" borderId="0" xfId="0" applyFont="1" applyFill="1" applyAlignment="1">
      <alignment horizontal="left"/>
    </xf>
    <xf numFmtId="0" fontId="9" fillId="2" borderId="0" xfId="0" applyFont="1" applyFill="1"/>
    <xf numFmtId="0" fontId="10" fillId="2" borderId="0" xfId="0" applyFont="1" applyFill="1"/>
    <xf numFmtId="0" fontId="5" fillId="0" borderId="0" xfId="0" applyFont="1"/>
    <xf numFmtId="0" fontId="9" fillId="3" borderId="0" xfId="0" applyFont="1" applyFill="1"/>
    <xf numFmtId="0" fontId="9" fillId="2" borderId="0" xfId="0" applyFont="1" applyFill="1" applyAlignment="1">
      <alignment horizontal="left"/>
    </xf>
    <xf numFmtId="0" fontId="9" fillId="2" borderId="0" xfId="0" applyFont="1" applyFill="1" applyBorder="1" applyAlignment="1">
      <alignment wrapText="1"/>
    </xf>
    <xf numFmtId="0" fontId="5" fillId="0" borderId="0" xfId="0" applyFont="1" applyAlignment="1">
      <alignment horizontal="left"/>
    </xf>
    <xf numFmtId="164" fontId="14" fillId="0" borderId="0" xfId="0" applyNumberFormat="1" applyFont="1" applyBorder="1" applyAlignment="1">
      <alignment horizontal="left"/>
    </xf>
    <xf numFmtId="11" fontId="5" fillId="2" borderId="0" xfId="0" applyNumberFormat="1" applyFont="1" applyFill="1" applyAlignment="1">
      <alignment horizontal="left"/>
    </xf>
    <xf numFmtId="11" fontId="5" fillId="0" borderId="0" xfId="0" applyNumberFormat="1" applyFont="1" applyAlignment="1">
      <alignment horizontal="left"/>
    </xf>
    <xf numFmtId="0" fontId="4" fillId="0" borderId="0" xfId="0" applyFont="1"/>
    <xf numFmtId="0" fontId="5" fillId="2" borderId="0" xfId="0" applyNumberFormat="1" applyFont="1" applyFill="1" applyAlignment="1">
      <alignment horizontal="left"/>
    </xf>
    <xf numFmtId="0" fontId="5" fillId="0" borderId="0" xfId="0" applyNumberFormat="1" applyFont="1" applyAlignment="1">
      <alignment horizontal="left"/>
    </xf>
    <xf numFmtId="0" fontId="9" fillId="4" borderId="0" xfId="0" applyFont="1" applyFill="1"/>
    <xf numFmtId="0" fontId="11" fillId="0" borderId="0" xfId="0" applyFont="1" applyFill="1" applyBorder="1" applyAlignment="1">
      <alignment horizontal="left"/>
    </xf>
    <xf numFmtId="0" fontId="10" fillId="0" borderId="0" xfId="0" applyFont="1" applyFill="1" applyBorder="1" applyAlignment="1">
      <alignment horizontal="left"/>
    </xf>
    <xf numFmtId="0" fontId="13" fillId="0" borderId="0" xfId="0" applyFont="1" applyFill="1" applyBorder="1" applyAlignment="1">
      <alignment horizontal="left"/>
    </xf>
    <xf numFmtId="0" fontId="3" fillId="0" borderId="0" xfId="0" applyFont="1" applyAlignment="1">
      <alignment horizontal="left"/>
    </xf>
    <xf numFmtId="164" fontId="10" fillId="0" borderId="0" xfId="0" quotePrefix="1" applyNumberFormat="1" applyFont="1" applyAlignment="1">
      <alignment horizontal="left"/>
    </xf>
    <xf numFmtId="0" fontId="2" fillId="0" borderId="0" xfId="0" applyFont="1"/>
    <xf numFmtId="0" fontId="2" fillId="0" borderId="0" xfId="0" applyFont="1" applyAlignment="1">
      <alignment horizontal="left"/>
    </xf>
    <xf numFmtId="1" fontId="10" fillId="0" borderId="0" xfId="0" quotePrefix="1" applyNumberFormat="1" applyFont="1" applyFill="1" applyAlignment="1">
      <alignment horizontal="left"/>
    </xf>
    <xf numFmtId="0" fontId="10" fillId="0" borderId="0" xfId="0" applyFont="1" applyFill="1" applyAlignment="1">
      <alignment horizontal="left"/>
    </xf>
    <xf numFmtId="164" fontId="10" fillId="0" borderId="0" xfId="0" applyNumberFormat="1" applyFont="1" applyFill="1" applyAlignment="1">
      <alignment horizontal="left"/>
    </xf>
    <xf numFmtId="1" fontId="10" fillId="0" borderId="0" xfId="0" applyNumberFormat="1" applyFont="1" applyFill="1" applyAlignment="1">
      <alignment horizontal="left"/>
    </xf>
    <xf numFmtId="164" fontId="14" fillId="0" borderId="0" xfId="0" applyNumberFormat="1" applyFont="1" applyFill="1" applyAlignment="1">
      <alignment horizontal="left"/>
    </xf>
    <xf numFmtId="0" fontId="10" fillId="0" borderId="0" xfId="0" quotePrefix="1" applyFont="1" applyFill="1" applyAlignment="1">
      <alignment horizontal="left"/>
    </xf>
    <xf numFmtId="0" fontId="2" fillId="0" borderId="0" xfId="0" applyFont="1" applyFill="1" applyAlignment="1">
      <alignment horizontal="left"/>
    </xf>
    <xf numFmtId="3" fontId="25" fillId="0" borderId="0" xfId="0" applyNumberFormat="1" applyFont="1" applyFill="1" applyBorder="1" applyAlignment="1">
      <alignment horizontal="left" vertical="top" wrapText="1"/>
    </xf>
    <xf numFmtId="1" fontId="14" fillId="0" borderId="0" xfId="0" applyNumberFormat="1" applyFont="1" applyFill="1" applyAlignment="1">
      <alignment horizontal="left"/>
    </xf>
    <xf numFmtId="164" fontId="10" fillId="0" borderId="0" xfId="0" applyNumberFormat="1" applyFont="1" applyFill="1" applyBorder="1"/>
    <xf numFmtId="164" fontId="10" fillId="0" borderId="0" xfId="0" applyNumberFormat="1" applyFont="1" applyFill="1" applyBorder="1" applyAlignment="1">
      <alignment horizontal="left"/>
    </xf>
    <xf numFmtId="164" fontId="14" fillId="0" borderId="0" xfId="0" applyNumberFormat="1" applyFont="1" applyFill="1" applyBorder="1" applyAlignment="1">
      <alignment horizontal="left"/>
    </xf>
    <xf numFmtId="164" fontId="2" fillId="0" borderId="0" xfId="0" applyNumberFormat="1" applyFont="1" applyFill="1" applyBorder="1" applyAlignment="1">
      <alignment horizontal="left"/>
    </xf>
    <xf numFmtId="164" fontId="2" fillId="0" borderId="0" xfId="0" applyNumberFormat="1" applyFont="1" applyBorder="1" applyAlignment="1">
      <alignment horizontal="left"/>
    </xf>
    <xf numFmtId="1" fontId="10" fillId="0" borderId="0" xfId="0" applyNumberFormat="1" applyFont="1" applyFill="1" applyBorder="1" applyAlignment="1">
      <alignment horizontal="left"/>
    </xf>
    <xf numFmtId="0" fontId="2" fillId="2" borderId="0" xfId="0" applyFont="1" applyFill="1"/>
    <xf numFmtId="0" fontId="0" fillId="0" borderId="0" xfId="0" applyNumberFormat="1"/>
    <xf numFmtId="0" fontId="2" fillId="0" borderId="0" xfId="0" applyFont="1" applyAlignment="1">
      <alignment wrapText="1"/>
    </xf>
    <xf numFmtId="0" fontId="2" fillId="0" borderId="0" xfId="0" applyFont="1" applyFill="1" applyBorder="1"/>
    <xf numFmtId="0" fontId="2" fillId="0" borderId="0" xfId="0" applyFont="1" applyFill="1" applyBorder="1" applyAlignment="1">
      <alignment horizontal="left"/>
    </xf>
    <xf numFmtId="0" fontId="0" fillId="0" borderId="0" xfId="0" applyAlignment="1">
      <alignment horizontal="left"/>
    </xf>
    <xf numFmtId="0" fontId="0" fillId="0" borderId="0" xfId="0" pivotButton="1"/>
    <xf numFmtId="0" fontId="26" fillId="0" borderId="0" xfId="0" applyFont="1"/>
    <xf numFmtId="164" fontId="10" fillId="0" borderId="0" xfId="0" quotePrefix="1" applyNumberFormat="1" applyFont="1" applyFill="1" applyAlignment="1">
      <alignment horizontal="left"/>
    </xf>
    <xf numFmtId="0" fontId="1" fillId="0" borderId="0" xfId="0" applyFont="1"/>
  </cellXfs>
  <cellStyles count="133">
    <cellStyle name="Comma 2" xfId="131"/>
    <cellStyle name="Comma 3" xfId="1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cellStyle name="Hyperlink 2" xfId="132"/>
    <cellStyle name="Hyperlink 3" xfId="126"/>
    <cellStyle name="Normal" xfId="0" builtinId="0"/>
    <cellStyle name="Normal 2" xfId="127"/>
    <cellStyle name="Normal 3" xfId="128"/>
    <cellStyle name="Normal 4" xfId="130"/>
    <cellStyle name="Normal 5" xfId="124"/>
    <cellStyle name="Percent 2" xfId="129"/>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bbie/Dropbox%20(Energy%20InNovation)/My%20Documents/Policy%20Solutions%20Project/Poland/Models/eps-1.2.0-rc2-poland-v2/InputData/indst/BIFU/BAU%20Industrial%20Fuel%20Use_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ll Industry"/>
      <sheetName val="Agriculture"/>
      <sheetName val="Cement"/>
      <sheetName val="Iron and Steel"/>
      <sheetName val="Mining"/>
      <sheetName val="Waste"/>
      <sheetName val="NGPS"/>
      <sheetName val="Chemicals"/>
      <sheetName val="Electricity - to Remove"/>
      <sheetName val="Aggregated Consumption"/>
      <sheetName val="Future year scaling"/>
      <sheetName val="AutoProduced Heat&amp;Elec"/>
      <sheetName val="Future Fuel Use"/>
      <sheetName val="BIFU-coal"/>
      <sheetName val="BIFU-electricity"/>
      <sheetName val="BIFU-natural-gas"/>
      <sheetName val="BIFU-biomass"/>
      <sheetName val="BIFU-petroleum-diesel"/>
      <sheetName val="BIFU-heat"/>
    </sheetNames>
    <sheetDataSet>
      <sheetData sheetId="0"/>
      <sheetData sheetId="1"/>
      <sheetData sheetId="2"/>
      <sheetData sheetId="3"/>
      <sheetData sheetId="4"/>
      <sheetData sheetId="5"/>
      <sheetData sheetId="6"/>
      <sheetData sheetId="7"/>
      <sheetData sheetId="8"/>
      <sheetData sheetId="9"/>
      <sheetData sheetId="10">
        <row r="2">
          <cell r="D2">
            <v>18613232602560</v>
          </cell>
        </row>
        <row r="3">
          <cell r="D3">
            <v>20306033978880</v>
          </cell>
        </row>
        <row r="4">
          <cell r="D4">
            <v>6490651637760</v>
          </cell>
        </row>
        <row r="5">
          <cell r="D5">
            <v>1895634240</v>
          </cell>
        </row>
        <row r="6">
          <cell r="D6">
            <v>38860501920</v>
          </cell>
        </row>
        <row r="7">
          <cell r="D7">
            <v>26485801601280</v>
          </cell>
        </row>
        <row r="8">
          <cell r="D8">
            <v>87798195459840</v>
          </cell>
        </row>
        <row r="9">
          <cell r="D9">
            <v>4739085600000</v>
          </cell>
        </row>
        <row r="10">
          <cell r="D10">
            <v>39569469125760</v>
          </cell>
        </row>
        <row r="11">
          <cell r="D11">
            <v>27901840378560</v>
          </cell>
        </row>
        <row r="12">
          <cell r="D12">
            <v>5478382953600</v>
          </cell>
        </row>
        <row r="13">
          <cell r="D13">
            <v>113993017205280</v>
          </cell>
        </row>
        <row r="14">
          <cell r="D14">
            <v>893791544160</v>
          </cell>
        </row>
        <row r="15">
          <cell r="D15">
            <v>185772155520</v>
          </cell>
        </row>
        <row r="16">
          <cell r="D16">
            <v>434658505243680</v>
          </cell>
        </row>
        <row r="17">
          <cell r="D17">
            <v>4822493506560</v>
          </cell>
        </row>
        <row r="18">
          <cell r="D18">
            <v>5118212448000</v>
          </cell>
        </row>
        <row r="19">
          <cell r="D19">
            <v>15386863126080</v>
          </cell>
        </row>
        <row r="20">
          <cell r="D20">
            <v>24133319509440</v>
          </cell>
        </row>
        <row r="21">
          <cell r="D21">
            <v>28219359113760</v>
          </cell>
        </row>
        <row r="22">
          <cell r="D22">
            <v>26704747356000</v>
          </cell>
        </row>
        <row r="23">
          <cell r="D23">
            <v>9181504441440</v>
          </cell>
        </row>
        <row r="24">
          <cell r="D24">
            <v>88171635405120</v>
          </cell>
        </row>
        <row r="25">
          <cell r="D25">
            <v>9114209425920</v>
          </cell>
        </row>
        <row r="26">
          <cell r="D26">
            <v>853035408000</v>
          </cell>
        </row>
        <row r="27">
          <cell r="D27">
            <v>1260596769600</v>
          </cell>
        </row>
        <row r="28">
          <cell r="D28">
            <v>18835021808640</v>
          </cell>
        </row>
        <row r="29">
          <cell r="D29">
            <v>8889576768480</v>
          </cell>
        </row>
        <row r="30">
          <cell r="D30">
            <v>3910693437120</v>
          </cell>
        </row>
        <row r="31">
          <cell r="D31">
            <v>1463429633280</v>
          </cell>
        </row>
        <row r="32">
          <cell r="D32">
            <v>46952016673440</v>
          </cell>
        </row>
        <row r="33">
          <cell r="D33">
            <v>726027913920</v>
          </cell>
        </row>
        <row r="34">
          <cell r="D34">
            <v>4052866005120</v>
          </cell>
        </row>
        <row r="35">
          <cell r="D35">
            <v>41163697521600</v>
          </cell>
        </row>
        <row r="36">
          <cell r="D36">
            <v>96556973465760</v>
          </cell>
        </row>
        <row r="37">
          <cell r="D37">
            <v>48839120559360</v>
          </cell>
        </row>
        <row r="38">
          <cell r="D38">
            <v>1173397594560</v>
          </cell>
        </row>
        <row r="39">
          <cell r="D39">
            <v>156332955772800</v>
          </cell>
        </row>
        <row r="40">
          <cell r="D40">
            <v>119957630341440</v>
          </cell>
        </row>
        <row r="41">
          <cell r="D41">
            <v>2732556756960</v>
          </cell>
        </row>
        <row r="42">
          <cell r="D42">
            <v>68713897748640</v>
          </cell>
        </row>
        <row r="43">
          <cell r="D43">
            <v>3896476180320</v>
          </cell>
        </row>
        <row r="44">
          <cell r="D44">
            <v>1387604263680</v>
          </cell>
        </row>
        <row r="45">
          <cell r="D45">
            <v>668211069600</v>
          </cell>
        </row>
        <row r="46">
          <cell r="D46">
            <v>3560948919840</v>
          </cell>
        </row>
        <row r="47">
          <cell r="D47">
            <v>1003145944380000</v>
          </cell>
        </row>
        <row r="48">
          <cell r="D48">
            <v>20481380146080</v>
          </cell>
        </row>
        <row r="49">
          <cell r="D49">
            <v>4944761915040</v>
          </cell>
        </row>
      </sheetData>
      <sheetData sheetId="11">
        <row r="22">
          <cell r="B22">
            <v>1</v>
          </cell>
          <cell r="C22">
            <v>0.99916036943744768</v>
          </cell>
          <cell r="D22">
            <v>1.0134340890008393</v>
          </cell>
          <cell r="E22">
            <v>1.0277078085642328</v>
          </cell>
          <cell r="F22">
            <v>1.0419815281276215</v>
          </cell>
          <cell r="G22">
            <v>1.056255247691015</v>
          </cell>
          <cell r="H22">
            <v>1.0705289672544083</v>
          </cell>
          <cell r="I22">
            <v>1.0747271200671717</v>
          </cell>
          <cell r="J22">
            <v>1.0789252728799339</v>
          </cell>
          <cell r="K22">
            <v>1.083123425692696</v>
          </cell>
          <cell r="L22">
            <v>1.0873215785054582</v>
          </cell>
          <cell r="M22">
            <v>1.0915197313182203</v>
          </cell>
          <cell r="N22">
            <v>1.0999160369437471</v>
          </cell>
          <cell r="O22">
            <v>1.1083123425692714</v>
          </cell>
          <cell r="P22">
            <v>1.1167086481947956</v>
          </cell>
          <cell r="Q22">
            <v>1.1251049538203199</v>
          </cell>
          <cell r="R22">
            <v>1.1335012594458442</v>
          </cell>
          <cell r="S22">
            <v>1.1410579345088168</v>
          </cell>
          <cell r="T22">
            <v>1.1486146095717893</v>
          </cell>
          <cell r="U22">
            <v>1.1561712846347618</v>
          </cell>
          <cell r="V22">
            <v>1.1637279596977346</v>
          </cell>
          <cell r="W22">
            <v>1.1712846347607071</v>
          </cell>
          <cell r="X22">
            <v>1.1754827875734692</v>
          </cell>
          <cell r="Y22">
            <v>1.1796809403862314</v>
          </cell>
          <cell r="Z22">
            <v>1.1838790931989935</v>
          </cell>
          <cell r="AA22">
            <v>1.1880772460117557</v>
          </cell>
          <cell r="AB22">
            <v>1.1922753988245178</v>
          </cell>
          <cell r="AC22">
            <v>1.19311502938707</v>
          </cell>
          <cell r="AD22">
            <v>1.1939546599496222</v>
          </cell>
          <cell r="AE22">
            <v>1.1947942905121749</v>
          </cell>
          <cell r="AF22">
            <v>1.1956339210747275</v>
          </cell>
          <cell r="AG22">
            <v>1.1964735516372798</v>
          </cell>
          <cell r="AH22">
            <v>1.1872376154492015</v>
          </cell>
          <cell r="AI22">
            <v>1.1780016792611256</v>
          </cell>
          <cell r="AJ22">
            <v>1.1687657430730471</v>
          </cell>
          <cell r="AK22">
            <v>1.1595298068849687</v>
          </cell>
          <cell r="AL22">
            <v>1.1502938706968928</v>
          </cell>
        </row>
        <row r="23">
          <cell r="B23">
            <v>1</v>
          </cell>
          <cell r="C23">
            <v>0.96385542168675409</v>
          </cell>
          <cell r="D23">
            <v>0.93975903614458156</v>
          </cell>
          <cell r="E23">
            <v>0.91566265060240914</v>
          </cell>
          <cell r="F23">
            <v>0.89156626506024517</v>
          </cell>
          <cell r="G23">
            <v>0.86746987951807275</v>
          </cell>
          <cell r="H23">
            <v>0.84337349397590877</v>
          </cell>
          <cell r="I23">
            <v>0.81927710843373625</v>
          </cell>
          <cell r="J23">
            <v>0.79518072289157238</v>
          </cell>
          <cell r="K23">
            <v>0.77108433734939985</v>
          </cell>
          <cell r="L23">
            <v>0.74698795180722732</v>
          </cell>
          <cell r="M23">
            <v>0.72289156626506346</v>
          </cell>
          <cell r="N23">
            <v>0.71686746987951822</v>
          </cell>
          <cell r="O23">
            <v>0.71084337349397719</v>
          </cell>
          <cell r="P23">
            <v>0.70481927710843406</v>
          </cell>
          <cell r="Q23">
            <v>0.69879518072289304</v>
          </cell>
          <cell r="R23">
            <v>0.69277108433735002</v>
          </cell>
          <cell r="S23">
            <v>0.68072289156626375</v>
          </cell>
          <cell r="T23">
            <v>0.66867469879518171</v>
          </cell>
          <cell r="U23">
            <v>0.65662650602409556</v>
          </cell>
          <cell r="V23">
            <v>0.64457831325301351</v>
          </cell>
          <cell r="W23">
            <v>0.63253012048192725</v>
          </cell>
          <cell r="X23">
            <v>0.62650602409638634</v>
          </cell>
          <cell r="Y23">
            <v>0.62048192771084321</v>
          </cell>
          <cell r="Z23">
            <v>0.61445783132530218</v>
          </cell>
          <cell r="AA23">
            <v>0.60843373493975905</v>
          </cell>
          <cell r="AB23">
            <v>0.60240963855421592</v>
          </cell>
          <cell r="AC23">
            <v>0.59638554216867712</v>
          </cell>
          <cell r="AD23">
            <v>0.59036144578313399</v>
          </cell>
          <cell r="AE23">
            <v>0.58433734939759296</v>
          </cell>
          <cell r="AF23">
            <v>0.57831325301204994</v>
          </cell>
          <cell r="AG23">
            <v>0.57228915662650892</v>
          </cell>
          <cell r="AH23">
            <v>0.56024096385542266</v>
          </cell>
          <cell r="AI23">
            <v>0.54819277108434072</v>
          </cell>
          <cell r="AJ23">
            <v>0.53614457831325446</v>
          </cell>
          <cell r="AK23">
            <v>0.5240963855421682</v>
          </cell>
          <cell r="AL23">
            <v>0.51204819277108626</v>
          </cell>
        </row>
      </sheetData>
      <sheetData sheetId="12">
        <row r="18">
          <cell r="C18">
            <v>31490099174.94445</v>
          </cell>
          <cell r="D18">
            <v>30351902819.223789</v>
          </cell>
          <cell r="E18">
            <v>29593105248.74308</v>
          </cell>
          <cell r="F18">
            <v>28834307678.262371</v>
          </cell>
          <cell r="G18">
            <v>28075510107.781933</v>
          </cell>
          <cell r="H18">
            <v>27316712537.301224</v>
          </cell>
          <cell r="I18">
            <v>26557914966.820782</v>
          </cell>
          <cell r="J18">
            <v>25799117396.340073</v>
          </cell>
          <cell r="K18">
            <v>25040319825.859634</v>
          </cell>
          <cell r="L18">
            <v>24281522255.378925</v>
          </cell>
          <cell r="M18">
            <v>23522724684.898212</v>
          </cell>
          <cell r="N18">
            <v>22763927114.417778</v>
          </cell>
          <cell r="O18">
            <v>22574227721.797531</v>
          </cell>
          <cell r="P18">
            <v>22384528329.177422</v>
          </cell>
          <cell r="Q18">
            <v>22194828936.557243</v>
          </cell>
          <cell r="R18">
            <v>22005129543.937134</v>
          </cell>
          <cell r="S18">
            <v>21815430151.316959</v>
          </cell>
          <cell r="T18">
            <v>21436031366.076603</v>
          </cell>
          <cell r="U18">
            <v>21056632580.83638</v>
          </cell>
          <cell r="V18">
            <v>20677233795.596027</v>
          </cell>
          <cell r="W18">
            <v>20297835010.355804</v>
          </cell>
          <cell r="X18">
            <v>19918436225.115452</v>
          </cell>
          <cell r="Y18">
            <v>19728736832.495342</v>
          </cell>
          <cell r="Z18">
            <v>19539037439.875164</v>
          </cell>
          <cell r="AA18">
            <v>19349338047.255054</v>
          </cell>
          <cell r="AB18">
            <v>19159638654.634876</v>
          </cell>
          <cell r="AC18">
            <v>18969939262.014698</v>
          </cell>
          <cell r="AD18">
            <v>18780239869.394657</v>
          </cell>
          <cell r="AE18">
            <v>18590540476.774479</v>
          </cell>
          <cell r="AF18">
            <v>18400841084.154369</v>
          </cell>
          <cell r="AG18">
            <v>18211141691.534195</v>
          </cell>
          <cell r="AH18">
            <v>18021442298.914085</v>
          </cell>
          <cell r="AI18">
            <v>17642043513.673729</v>
          </cell>
          <cell r="AJ18">
            <v>17262644728.43351</v>
          </cell>
          <cell r="AK18">
            <v>16883245943.193155</v>
          </cell>
          <cell r="AL18">
            <v>16503847157.952799</v>
          </cell>
          <cell r="AM18">
            <v>16124448372.71258</v>
          </cell>
        </row>
        <row r="19">
          <cell r="C19">
            <v>94668568519.63855</v>
          </cell>
          <cell r="D19">
            <v>94589081896.196381</v>
          </cell>
          <cell r="E19">
            <v>95940354494.713425</v>
          </cell>
          <cell r="F19">
            <v>97291627093.230652</v>
          </cell>
          <cell r="G19">
            <v>98642899691.747421</v>
          </cell>
          <cell r="H19">
            <v>99994172290.264633</v>
          </cell>
          <cell r="I19">
            <v>101345444888.78185</v>
          </cell>
          <cell r="J19">
            <v>101742878005.99286</v>
          </cell>
          <cell r="K19">
            <v>102140311123.20374</v>
          </cell>
          <cell r="L19">
            <v>102537744240.41463</v>
          </cell>
          <cell r="M19">
            <v>102935177357.62552</v>
          </cell>
          <cell r="N19">
            <v>103332610474.8364</v>
          </cell>
          <cell r="O19">
            <v>104127476709.25841</v>
          </cell>
          <cell r="P19">
            <v>104922342943.68018</v>
          </cell>
          <cell r="Q19">
            <v>105717209178.10196</v>
          </cell>
          <cell r="R19">
            <v>106512075412.52373</v>
          </cell>
          <cell r="S19">
            <v>107306941646.9455</v>
          </cell>
          <cell r="T19">
            <v>108022321257.92516</v>
          </cell>
          <cell r="U19">
            <v>108737700868.90482</v>
          </cell>
          <cell r="V19">
            <v>109453080479.88448</v>
          </cell>
          <cell r="W19">
            <v>110168460090.86415</v>
          </cell>
          <cell r="X19">
            <v>110883839701.84381</v>
          </cell>
          <cell r="Y19">
            <v>111281272819.0547</v>
          </cell>
          <cell r="Z19">
            <v>111678705936.26558</v>
          </cell>
          <cell r="AA19">
            <v>112076139053.47647</v>
          </cell>
          <cell r="AB19">
            <v>112473572170.68736</v>
          </cell>
          <cell r="AC19">
            <v>112871005287.89824</v>
          </cell>
          <cell r="AD19">
            <v>112950491911.34041</v>
          </cell>
          <cell r="AE19">
            <v>113029978534.78256</v>
          </cell>
          <cell r="AF19">
            <v>113109465158.22476</v>
          </cell>
          <cell r="AG19">
            <v>113188951781.66696</v>
          </cell>
          <cell r="AH19">
            <v>113268438405.10912</v>
          </cell>
          <cell r="AI19">
            <v>112394085547.24501</v>
          </cell>
          <cell r="AJ19">
            <v>111519732689.38115</v>
          </cell>
          <cell r="AK19">
            <v>110645379831.51703</v>
          </cell>
          <cell r="AL19">
            <v>109771026973.65291</v>
          </cell>
          <cell r="AM19">
            <v>108896674115.78905</v>
          </cell>
        </row>
        <row r="20">
          <cell r="C20">
            <v>148481649109.7103</v>
          </cell>
          <cell r="D20">
            <v>148356979379.13962</v>
          </cell>
          <cell r="E20">
            <v>150476364798.84155</v>
          </cell>
          <cell r="F20">
            <v>152595750218.54373</v>
          </cell>
          <cell r="G20">
            <v>154715135638.24521</v>
          </cell>
          <cell r="H20">
            <v>156834521057.94742</v>
          </cell>
          <cell r="I20">
            <v>158953906477.6496</v>
          </cell>
          <cell r="J20">
            <v>159577255130.5033</v>
          </cell>
          <cell r="K20">
            <v>160200603783.35678</v>
          </cell>
          <cell r="L20">
            <v>160823952436.21027</v>
          </cell>
          <cell r="M20">
            <v>161447301089.06375</v>
          </cell>
          <cell r="N20">
            <v>162070649741.91727</v>
          </cell>
          <cell r="O20">
            <v>163317347047.6246</v>
          </cell>
          <cell r="P20">
            <v>164564044353.33157</v>
          </cell>
          <cell r="Q20">
            <v>165810741659.03857</v>
          </cell>
          <cell r="R20">
            <v>167057438964.74554</v>
          </cell>
          <cell r="S20">
            <v>168304136270.45255</v>
          </cell>
          <cell r="T20">
            <v>169426163845.58893</v>
          </cell>
          <cell r="U20">
            <v>170548191420.72531</v>
          </cell>
          <cell r="V20">
            <v>171670218995.86169</v>
          </cell>
          <cell r="W20">
            <v>172792246570.99811</v>
          </cell>
          <cell r="X20">
            <v>173914274146.13449</v>
          </cell>
          <cell r="Y20">
            <v>174537622798.98798</v>
          </cell>
          <cell r="Z20">
            <v>175160971451.84149</v>
          </cell>
          <cell r="AA20">
            <v>175784320104.69498</v>
          </cell>
          <cell r="AB20">
            <v>176407668757.54846</v>
          </cell>
          <cell r="AC20">
            <v>177031017410.40195</v>
          </cell>
          <cell r="AD20">
            <v>177155687140.97263</v>
          </cell>
          <cell r="AE20">
            <v>177280356871.54327</v>
          </cell>
          <cell r="AF20">
            <v>177405026602.11401</v>
          </cell>
          <cell r="AG20">
            <v>177529696332.68475</v>
          </cell>
          <cell r="AH20">
            <v>177654366063.2554</v>
          </cell>
          <cell r="AI20">
            <v>176282999026.97751</v>
          </cell>
          <cell r="AJ20">
            <v>174911631990.69995</v>
          </cell>
          <cell r="AK20">
            <v>173540264954.422</v>
          </cell>
          <cell r="AL20">
            <v>172168897918.14404</v>
          </cell>
          <cell r="AM20">
            <v>170797530881.86652</v>
          </cell>
        </row>
        <row r="21">
          <cell r="C21">
            <v>173621244951.04095</v>
          </cell>
          <cell r="D21">
            <v>173475467247.47168</v>
          </cell>
          <cell r="E21">
            <v>175953688208.14975</v>
          </cell>
          <cell r="F21">
            <v>178431909168.82819</v>
          </cell>
          <cell r="G21">
            <v>180910130129.50574</v>
          </cell>
          <cell r="H21">
            <v>183388351090.18414</v>
          </cell>
          <cell r="I21">
            <v>185866572050.86252</v>
          </cell>
          <cell r="J21">
            <v>186595460568.70923</v>
          </cell>
          <cell r="K21">
            <v>187324349086.55569</v>
          </cell>
          <cell r="L21">
            <v>188053237604.40219</v>
          </cell>
          <cell r="M21">
            <v>188782126122.24866</v>
          </cell>
          <cell r="N21">
            <v>189511014640.09515</v>
          </cell>
          <cell r="O21">
            <v>190968791675.78851</v>
          </cell>
          <cell r="P21">
            <v>192426568711.48148</v>
          </cell>
          <cell r="Q21">
            <v>193884345747.17444</v>
          </cell>
          <cell r="R21">
            <v>195342122782.8674</v>
          </cell>
          <cell r="S21">
            <v>196799899818.56033</v>
          </cell>
          <cell r="T21">
            <v>198111899150.68411</v>
          </cell>
          <cell r="U21">
            <v>199423898482.80789</v>
          </cell>
          <cell r="V21">
            <v>200735897814.93167</v>
          </cell>
          <cell r="W21">
            <v>202047897147.05548</v>
          </cell>
          <cell r="X21">
            <v>203359896479.17926</v>
          </cell>
          <cell r="Y21">
            <v>204088784997.02576</v>
          </cell>
          <cell r="Z21">
            <v>204817673514.87222</v>
          </cell>
          <cell r="AA21">
            <v>205546562032.71869</v>
          </cell>
          <cell r="AB21">
            <v>206275450550.56519</v>
          </cell>
          <cell r="AC21">
            <v>207004339068.41165</v>
          </cell>
          <cell r="AD21">
            <v>207150116771.98093</v>
          </cell>
          <cell r="AE21">
            <v>207295894475.55017</v>
          </cell>
          <cell r="AF21">
            <v>207441672179.11951</v>
          </cell>
          <cell r="AG21">
            <v>207587449882.68884</v>
          </cell>
          <cell r="AH21">
            <v>207733227586.25809</v>
          </cell>
          <cell r="AI21">
            <v>206129672846.99557</v>
          </cell>
          <cell r="AJ21">
            <v>204526118107.73349</v>
          </cell>
          <cell r="AK21">
            <v>202922563368.47092</v>
          </cell>
          <cell r="AL21">
            <v>201319008629.20834</v>
          </cell>
          <cell r="AM21">
            <v>199715453889.94626</v>
          </cell>
        </row>
        <row r="22">
          <cell r="C22">
            <v>164302508195.19629</v>
          </cell>
          <cell r="D22">
            <v>164164554787.81158</v>
          </cell>
          <cell r="E22">
            <v>166509762713.35168</v>
          </cell>
          <cell r="F22">
            <v>168854970638.89209</v>
          </cell>
          <cell r="G22">
            <v>171200178564.43167</v>
          </cell>
          <cell r="H22">
            <v>173545386489.97208</v>
          </cell>
          <cell r="I22">
            <v>175890594415.51242</v>
          </cell>
          <cell r="J22">
            <v>176580361452.43619</v>
          </cell>
          <cell r="K22">
            <v>177270128489.35974</v>
          </cell>
          <cell r="L22">
            <v>177959895526.28326</v>
          </cell>
          <cell r="M22">
            <v>178649662563.20682</v>
          </cell>
          <cell r="N22">
            <v>179339429600.13034</v>
          </cell>
          <cell r="O22">
            <v>180718963673.97781</v>
          </cell>
          <cell r="P22">
            <v>182098497747.82489</v>
          </cell>
          <cell r="Q22">
            <v>183478031821.672</v>
          </cell>
          <cell r="R22">
            <v>184857565895.51907</v>
          </cell>
          <cell r="S22">
            <v>186237099969.36615</v>
          </cell>
          <cell r="T22">
            <v>187478680635.82861</v>
          </cell>
          <cell r="U22">
            <v>188720261302.29111</v>
          </cell>
          <cell r="V22">
            <v>189961841968.75357</v>
          </cell>
          <cell r="W22">
            <v>191203422635.21609</v>
          </cell>
          <cell r="X22">
            <v>192445003301.67856</v>
          </cell>
          <cell r="Y22">
            <v>193134770338.60211</v>
          </cell>
          <cell r="Z22">
            <v>193824537375.52563</v>
          </cell>
          <cell r="AA22">
            <v>194514304412.44919</v>
          </cell>
          <cell r="AB22">
            <v>195204071449.37271</v>
          </cell>
          <cell r="AC22">
            <v>195893838486.29626</v>
          </cell>
          <cell r="AD22">
            <v>196031791893.68094</v>
          </cell>
          <cell r="AE22">
            <v>196169745301.06561</v>
          </cell>
          <cell r="AF22">
            <v>196307698708.45035</v>
          </cell>
          <cell r="AG22">
            <v>196445652115.83508</v>
          </cell>
          <cell r="AH22">
            <v>196583605523.21976</v>
          </cell>
          <cell r="AI22">
            <v>195066118041.98773</v>
          </cell>
          <cell r="AJ22">
            <v>193548630560.75607</v>
          </cell>
          <cell r="AK22">
            <v>192031143079.52402</v>
          </cell>
          <cell r="AL22">
            <v>190513655598.29193</v>
          </cell>
          <cell r="AM22">
            <v>188996168117.0603</v>
          </cell>
        </row>
        <row r="23">
          <cell r="C23">
            <v>56489739019.942024</v>
          </cell>
          <cell r="D23">
            <v>56442308508.590279</v>
          </cell>
          <cell r="E23">
            <v>57248627201.570114</v>
          </cell>
          <cell r="F23">
            <v>58054945894.550049</v>
          </cell>
          <cell r="G23">
            <v>58861264587.529716</v>
          </cell>
          <cell r="H23">
            <v>59667583280.509659</v>
          </cell>
          <cell r="I23">
            <v>60473901973.489586</v>
          </cell>
          <cell r="J23">
            <v>60711054530.248428</v>
          </cell>
          <cell r="K23">
            <v>60948207087.007195</v>
          </cell>
          <cell r="L23">
            <v>61185359643.765968</v>
          </cell>
          <cell r="M23">
            <v>61422512200.524734</v>
          </cell>
          <cell r="N23">
            <v>61659664757.283508</v>
          </cell>
          <cell r="O23">
            <v>62133969870.801178</v>
          </cell>
          <cell r="P23">
            <v>62608274984.318718</v>
          </cell>
          <cell r="Q23">
            <v>63082580097.836258</v>
          </cell>
          <cell r="R23">
            <v>63556885211.353798</v>
          </cell>
          <cell r="S23">
            <v>64031190324.871338</v>
          </cell>
          <cell r="T23">
            <v>64458064927.037155</v>
          </cell>
          <cell r="U23">
            <v>64884939529.20298</v>
          </cell>
          <cell r="V23">
            <v>65311814131.368805</v>
          </cell>
          <cell r="W23">
            <v>65738688733.534637</v>
          </cell>
          <cell r="X23">
            <v>66165563335.700455</v>
          </cell>
          <cell r="Y23">
            <v>66402715892.459229</v>
          </cell>
          <cell r="Z23">
            <v>66639868449.217995</v>
          </cell>
          <cell r="AA23">
            <v>66877021005.976768</v>
          </cell>
          <cell r="AB23">
            <v>67114173562.735535</v>
          </cell>
          <cell r="AC23">
            <v>67351326119.494301</v>
          </cell>
          <cell r="AD23">
            <v>67398756630.846046</v>
          </cell>
          <cell r="AE23">
            <v>67446187142.197784</v>
          </cell>
          <cell r="AF23">
            <v>67493617653.549553</v>
          </cell>
          <cell r="AG23">
            <v>67541048164.901321</v>
          </cell>
          <cell r="AH23">
            <v>67588478676.253059</v>
          </cell>
          <cell r="AI23">
            <v>67066743051.383682</v>
          </cell>
          <cell r="AJ23">
            <v>66545007426.514435</v>
          </cell>
          <cell r="AK23">
            <v>66023271801.645042</v>
          </cell>
          <cell r="AL23">
            <v>65501536176.77565</v>
          </cell>
          <cell r="AM23">
            <v>64979800551.90641</v>
          </cell>
        </row>
        <row r="24">
          <cell r="C24">
            <v>542481104786.73743</v>
          </cell>
          <cell r="D24">
            <v>542025621071.55133</v>
          </cell>
          <cell r="E24">
            <v>549768844229.71606</v>
          </cell>
          <cell r="F24">
            <v>557512067387.88184</v>
          </cell>
          <cell r="G24">
            <v>565255290546.04504</v>
          </cell>
          <cell r="H24">
            <v>572998513704.21082</v>
          </cell>
          <cell r="I24">
            <v>580741736862.37646</v>
          </cell>
          <cell r="J24">
            <v>583019155438.30798</v>
          </cell>
          <cell r="K24">
            <v>585296574014.23865</v>
          </cell>
          <cell r="L24">
            <v>587573992590.16943</v>
          </cell>
          <cell r="M24">
            <v>589851411166.10022</v>
          </cell>
          <cell r="N24">
            <v>592128829742.03101</v>
          </cell>
          <cell r="O24">
            <v>596683666893.8938</v>
          </cell>
          <cell r="P24">
            <v>601238504045.75537</v>
          </cell>
          <cell r="Q24">
            <v>605793341197.61682</v>
          </cell>
          <cell r="R24">
            <v>610348178349.47839</v>
          </cell>
          <cell r="S24">
            <v>614903015501.33984</v>
          </cell>
          <cell r="T24">
            <v>619002368938.01563</v>
          </cell>
          <cell r="U24">
            <v>623101722374.69128</v>
          </cell>
          <cell r="V24">
            <v>627201075811.36707</v>
          </cell>
          <cell r="W24">
            <v>631300429248.04285</v>
          </cell>
          <cell r="X24">
            <v>635399782684.71863</v>
          </cell>
          <cell r="Y24">
            <v>637677201260.64941</v>
          </cell>
          <cell r="Z24">
            <v>639954619836.58008</v>
          </cell>
          <cell r="AA24">
            <v>642232038412.51086</v>
          </cell>
          <cell r="AB24">
            <v>644509456988.44165</v>
          </cell>
          <cell r="AC24">
            <v>646786875564.37244</v>
          </cell>
          <cell r="AD24">
            <v>647242359279.55847</v>
          </cell>
          <cell r="AE24">
            <v>647697842994.74451</v>
          </cell>
          <cell r="AF24">
            <v>648153326709.93079</v>
          </cell>
          <cell r="AG24">
            <v>648608810425.11707</v>
          </cell>
          <cell r="AH24">
            <v>649064294140.3031</v>
          </cell>
          <cell r="AI24">
            <v>644053973273.25452</v>
          </cell>
          <cell r="AJ24">
            <v>639043652406.2074</v>
          </cell>
          <cell r="AK24">
            <v>634033331539.15869</v>
          </cell>
          <cell r="AL24">
            <v>629023010672.11011</v>
          </cell>
          <cell r="AM24">
            <v>624012689805.06287</v>
          </cell>
        </row>
        <row r="25">
          <cell r="C25">
            <v>56075702530.78997</v>
          </cell>
          <cell r="D25">
            <v>56028619657.128525</v>
          </cell>
          <cell r="E25">
            <v>56829028509.373192</v>
          </cell>
          <cell r="F25">
            <v>57629437361.617966</v>
          </cell>
          <cell r="G25">
            <v>58429846213.862465</v>
          </cell>
          <cell r="H25">
            <v>59230255066.107239</v>
          </cell>
          <cell r="I25">
            <v>60030663918.351997</v>
          </cell>
          <cell r="J25">
            <v>60266078286.659317</v>
          </cell>
          <cell r="K25">
            <v>60501492654.966568</v>
          </cell>
          <cell r="L25">
            <v>60736907023.273819</v>
          </cell>
          <cell r="M25">
            <v>60972321391.58107</v>
          </cell>
          <cell r="N25">
            <v>61207735759.888313</v>
          </cell>
          <cell r="O25">
            <v>61678564496.502953</v>
          </cell>
          <cell r="P25">
            <v>62149393233.117447</v>
          </cell>
          <cell r="Q25">
            <v>62620221969.731949</v>
          </cell>
          <cell r="R25">
            <v>63091050706.346451</v>
          </cell>
          <cell r="S25">
            <v>63561879442.960945</v>
          </cell>
          <cell r="T25">
            <v>63985625305.914032</v>
          </cell>
          <cell r="U25">
            <v>64409371168.867119</v>
          </cell>
          <cell r="V25">
            <v>64833117031.820206</v>
          </cell>
          <cell r="W25">
            <v>65256862894.7733</v>
          </cell>
          <cell r="X25">
            <v>65680608757.726387</v>
          </cell>
          <cell r="Y25">
            <v>65916023126.033638</v>
          </cell>
          <cell r="Z25">
            <v>66151437494.340889</v>
          </cell>
          <cell r="AA25">
            <v>66386851862.64814</v>
          </cell>
          <cell r="AB25">
            <v>66622266230.955383</v>
          </cell>
          <cell r="AC25">
            <v>66857680599.262634</v>
          </cell>
          <cell r="AD25">
            <v>66904763472.924072</v>
          </cell>
          <cell r="AE25">
            <v>66951846346.58551</v>
          </cell>
          <cell r="AF25">
            <v>66998929220.246971</v>
          </cell>
          <cell r="AG25">
            <v>67046012093.908432</v>
          </cell>
          <cell r="AH25">
            <v>67093094967.56987</v>
          </cell>
          <cell r="AI25">
            <v>66575183357.293839</v>
          </cell>
          <cell r="AJ25">
            <v>66057271747.017937</v>
          </cell>
          <cell r="AK25">
            <v>65539360136.74189</v>
          </cell>
          <cell r="AL25">
            <v>65021448526.465843</v>
          </cell>
          <cell r="AM25">
            <v>64503536916.189941</v>
          </cell>
        </row>
        <row r="46">
          <cell r="C46">
            <v>81877540537.089035</v>
          </cell>
          <cell r="D46">
            <v>78918111361.050247</v>
          </cell>
          <cell r="E46">
            <v>76945158577.023697</v>
          </cell>
          <cell r="F46">
            <v>74972205792.997147</v>
          </cell>
          <cell r="G46">
            <v>72999253008.971298</v>
          </cell>
          <cell r="H46">
            <v>71026300224.944748</v>
          </cell>
          <cell r="I46">
            <v>69053347440.918884</v>
          </cell>
          <cell r="J46">
            <v>67080394656.892326</v>
          </cell>
          <cell r="K46">
            <v>65107441872.866478</v>
          </cell>
          <cell r="L46">
            <v>63134489088.83992</v>
          </cell>
          <cell r="M46">
            <v>61161536304.813362</v>
          </cell>
          <cell r="N46">
            <v>59188583520.787514</v>
          </cell>
          <cell r="O46">
            <v>58695345324.780708</v>
          </cell>
          <cell r="P46">
            <v>58202107128.774239</v>
          </cell>
          <cell r="Q46">
            <v>57708868932.767601</v>
          </cell>
          <cell r="R46">
            <v>57215630736.761131</v>
          </cell>
          <cell r="S46">
            <v>56722392540.754501</v>
          </cell>
          <cell r="T46">
            <v>55735916148.741226</v>
          </cell>
          <cell r="U46">
            <v>54749439756.728294</v>
          </cell>
          <cell r="V46">
            <v>53762963364.715019</v>
          </cell>
          <cell r="W46">
            <v>52776486972.702087</v>
          </cell>
          <cell r="X46">
            <v>51790010580.688812</v>
          </cell>
          <cell r="Y46">
            <v>51296772384.68235</v>
          </cell>
          <cell r="Z46">
            <v>50803534188.675713</v>
          </cell>
          <cell r="AA46">
            <v>50310295992.669243</v>
          </cell>
          <cell r="AB46">
            <v>49817057796.662605</v>
          </cell>
          <cell r="AC46">
            <v>49323819600.655968</v>
          </cell>
          <cell r="AD46">
            <v>48830581404.649681</v>
          </cell>
          <cell r="AE46">
            <v>48337343208.643044</v>
          </cell>
          <cell r="AF46">
            <v>47844105012.636574</v>
          </cell>
          <cell r="AG46">
            <v>47350866816.629944</v>
          </cell>
          <cell r="AH46">
            <v>46857628620.623482</v>
          </cell>
          <cell r="AI46">
            <v>45871152228.610199</v>
          </cell>
          <cell r="AJ46">
            <v>44884675836.597275</v>
          </cell>
          <cell r="AK46">
            <v>43898199444.584</v>
          </cell>
          <cell r="AL46">
            <v>42911723052.570717</v>
          </cell>
          <cell r="AM46">
            <v>41925246660.557793</v>
          </cell>
        </row>
        <row r="47">
          <cell r="C47">
            <v>120996809904.80937</v>
          </cell>
          <cell r="D47">
            <v>120895217285.24196</v>
          </cell>
          <cell r="E47">
            <v>122622291817.88821</v>
          </cell>
          <cell r="F47">
            <v>124349366350.5347</v>
          </cell>
          <cell r="G47">
            <v>126076440883.18059</v>
          </cell>
          <cell r="H47">
            <v>127803515415.82707</v>
          </cell>
          <cell r="I47">
            <v>129530589948.47354</v>
          </cell>
          <cell r="J47">
            <v>130038553046.31082</v>
          </cell>
          <cell r="K47">
            <v>130546516144.14793</v>
          </cell>
          <cell r="L47">
            <v>131054479241.98506</v>
          </cell>
          <cell r="M47">
            <v>131562442339.82219</v>
          </cell>
          <cell r="N47">
            <v>132070405437.6593</v>
          </cell>
          <cell r="O47">
            <v>133086331633.33385</v>
          </cell>
          <cell r="P47">
            <v>134102257829.00809</v>
          </cell>
          <cell r="Q47">
            <v>135118184024.68233</v>
          </cell>
          <cell r="R47">
            <v>136134110220.35658</v>
          </cell>
          <cell r="S47">
            <v>137150036416.03082</v>
          </cell>
          <cell r="T47">
            <v>138064369992.13773</v>
          </cell>
          <cell r="U47">
            <v>138978703568.24463</v>
          </cell>
          <cell r="V47">
            <v>139893037144.35153</v>
          </cell>
          <cell r="W47">
            <v>140807370720.45847</v>
          </cell>
          <cell r="X47">
            <v>141721704296.56534</v>
          </cell>
          <cell r="Y47">
            <v>142229667394.40247</v>
          </cell>
          <cell r="Z47">
            <v>142737630492.23959</v>
          </cell>
          <cell r="AA47">
            <v>143245593590.07672</v>
          </cell>
          <cell r="AB47">
            <v>143753556687.91385</v>
          </cell>
          <cell r="AC47">
            <v>144261519785.75098</v>
          </cell>
          <cell r="AD47">
            <v>144363112405.31836</v>
          </cell>
          <cell r="AE47">
            <v>144464705024.88577</v>
          </cell>
          <cell r="AF47">
            <v>144566297644.45322</v>
          </cell>
          <cell r="AG47">
            <v>144667890264.02066</v>
          </cell>
          <cell r="AH47">
            <v>144769482883.58804</v>
          </cell>
          <cell r="AI47">
            <v>143651964068.34619</v>
          </cell>
          <cell r="AJ47">
            <v>142534445253.10464</v>
          </cell>
          <cell r="AK47">
            <v>141416926437.86276</v>
          </cell>
          <cell r="AL47">
            <v>140299407622.62088</v>
          </cell>
          <cell r="AM47">
            <v>139181888807.3793</v>
          </cell>
        </row>
        <row r="48">
          <cell r="C48">
            <v>1807856095058.926</v>
          </cell>
          <cell r="D48">
            <v>1806338163828.8181</v>
          </cell>
          <cell r="E48">
            <v>1832142994740.6575</v>
          </cell>
          <cell r="F48">
            <v>1857947825652.5002</v>
          </cell>
          <cell r="G48">
            <v>1883752656564.3342</v>
          </cell>
          <cell r="H48">
            <v>1909557487476.177</v>
          </cell>
          <cell r="I48">
            <v>1935362318388.0195</v>
          </cell>
          <cell r="J48">
            <v>1942951974538.5627</v>
          </cell>
          <cell r="K48">
            <v>1950541630689.1035</v>
          </cell>
          <cell r="L48">
            <v>1958131286839.6443</v>
          </cell>
          <cell r="M48">
            <v>1965720942990.1851</v>
          </cell>
          <cell r="N48">
            <v>1973310599140.7258</v>
          </cell>
          <cell r="O48">
            <v>1988489911441.812</v>
          </cell>
          <cell r="P48">
            <v>2003669223742.8936</v>
          </cell>
          <cell r="Q48">
            <v>2018848536043.9753</v>
          </cell>
          <cell r="R48">
            <v>2034027848345.0569</v>
          </cell>
          <cell r="S48">
            <v>2049207160646.1384</v>
          </cell>
          <cell r="T48">
            <v>2062868541717.1133</v>
          </cell>
          <cell r="U48">
            <v>2076529922788.0879</v>
          </cell>
          <cell r="V48">
            <v>2090191303859.0625</v>
          </cell>
          <cell r="W48">
            <v>2103852684930.0376</v>
          </cell>
          <cell r="X48">
            <v>2117514066001.0125</v>
          </cell>
          <cell r="Y48">
            <v>2125103722151.5532</v>
          </cell>
          <cell r="Z48">
            <v>2132693378302.094</v>
          </cell>
          <cell r="AA48">
            <v>2140283034452.6348</v>
          </cell>
          <cell r="AB48">
            <v>2147872690603.1755</v>
          </cell>
          <cell r="AC48">
            <v>2155462346753.7166</v>
          </cell>
          <cell r="AD48">
            <v>2156980277983.8242</v>
          </cell>
          <cell r="AE48">
            <v>2158498209213.9319</v>
          </cell>
          <cell r="AF48">
            <v>2160016140444.0405</v>
          </cell>
          <cell r="AG48">
            <v>2161534071674.1492</v>
          </cell>
          <cell r="AH48">
            <v>2163052002904.2568</v>
          </cell>
          <cell r="AI48">
            <v>2146354759373.0642</v>
          </cell>
          <cell r="AJ48">
            <v>2129657515841.876</v>
          </cell>
          <cell r="AK48">
            <v>2112960272310.6831</v>
          </cell>
          <cell r="AL48">
            <v>2096263028779.49</v>
          </cell>
          <cell r="AM48">
            <v>2079565785248.3018</v>
          </cell>
        </row>
        <row r="49">
          <cell r="C49">
            <v>853254947441.50903</v>
          </cell>
          <cell r="D49">
            <v>852538528509.98816</v>
          </cell>
          <cell r="E49">
            <v>864717650345.84473</v>
          </cell>
          <cell r="F49">
            <v>876896772181.70288</v>
          </cell>
          <cell r="G49">
            <v>889075894017.55688</v>
          </cell>
          <cell r="H49">
            <v>901255015853.41504</v>
          </cell>
          <cell r="I49">
            <v>913434137689.27307</v>
          </cell>
          <cell r="J49">
            <v>917016232346.87903</v>
          </cell>
          <cell r="K49">
            <v>920598327004.48376</v>
          </cell>
          <cell r="L49">
            <v>924180421662.08862</v>
          </cell>
          <cell r="M49">
            <v>927762516319.69336</v>
          </cell>
          <cell r="N49">
            <v>931344610977.2981</v>
          </cell>
          <cell r="O49">
            <v>938508800292.50977</v>
          </cell>
          <cell r="P49">
            <v>945672989607.71936</v>
          </cell>
          <cell r="Q49">
            <v>952837178922.92896</v>
          </cell>
          <cell r="R49">
            <v>960001368238.13855</v>
          </cell>
          <cell r="S49">
            <v>967165557553.34814</v>
          </cell>
          <cell r="T49">
            <v>973613327937.03735</v>
          </cell>
          <cell r="U49">
            <v>980061098320.72644</v>
          </cell>
          <cell r="V49">
            <v>986508868704.41565</v>
          </cell>
          <cell r="W49">
            <v>992956639088.1051</v>
          </cell>
          <cell r="X49">
            <v>999404409471.79419</v>
          </cell>
          <cell r="Y49">
            <v>1002986504129.399</v>
          </cell>
          <cell r="Z49">
            <v>1006568598787.0038</v>
          </cell>
          <cell r="AA49">
            <v>1010150693444.6086</v>
          </cell>
          <cell r="AB49">
            <v>1013732788102.2134</v>
          </cell>
          <cell r="AC49">
            <v>1017314882759.8182</v>
          </cell>
          <cell r="AD49">
            <v>1018031301691.339</v>
          </cell>
          <cell r="AE49">
            <v>1018747720622.8597</v>
          </cell>
          <cell r="AF49">
            <v>1019464139554.3809</v>
          </cell>
          <cell r="AG49">
            <v>1020180558485.902</v>
          </cell>
          <cell r="AH49">
            <v>1020896977417.4227</v>
          </cell>
          <cell r="AI49">
            <v>1013016369170.6909</v>
          </cell>
          <cell r="AJ49">
            <v>1005135760923.9612</v>
          </cell>
          <cell r="AK49">
            <v>997255152677.22913</v>
          </cell>
          <cell r="AL49">
            <v>989374544430.49707</v>
          </cell>
          <cell r="AM49">
            <v>981493936183.76721</v>
          </cell>
        </row>
        <row r="50">
          <cell r="C50">
            <v>375363035840.03265</v>
          </cell>
          <cell r="D50">
            <v>375047869563.08893</v>
          </cell>
          <cell r="E50">
            <v>380405696271.13287</v>
          </cell>
          <cell r="F50">
            <v>385763522979.17755</v>
          </cell>
          <cell r="G50">
            <v>391121349687.22034</v>
          </cell>
          <cell r="H50">
            <v>396479176395.26501</v>
          </cell>
          <cell r="I50">
            <v>401837003103.30957</v>
          </cell>
          <cell r="J50">
            <v>403412834488.02887</v>
          </cell>
          <cell r="K50">
            <v>404988665872.74762</v>
          </cell>
          <cell r="L50">
            <v>406564497257.46643</v>
          </cell>
          <cell r="M50">
            <v>408140328642.18518</v>
          </cell>
          <cell r="N50">
            <v>409716160026.90393</v>
          </cell>
          <cell r="O50">
            <v>412867822796.34241</v>
          </cell>
          <cell r="P50">
            <v>416019485565.77997</v>
          </cell>
          <cell r="Q50">
            <v>419171148335.21747</v>
          </cell>
          <cell r="R50">
            <v>422322811104.65503</v>
          </cell>
          <cell r="S50">
            <v>425474473874.09259</v>
          </cell>
          <cell r="T50">
            <v>428310970366.58661</v>
          </cell>
          <cell r="U50">
            <v>431147466859.08063</v>
          </cell>
          <cell r="V50">
            <v>433983963351.57471</v>
          </cell>
          <cell r="W50">
            <v>436820459844.06885</v>
          </cell>
          <cell r="X50">
            <v>439656956336.56287</v>
          </cell>
          <cell r="Y50">
            <v>441232787721.28162</v>
          </cell>
          <cell r="Z50">
            <v>442808619106.00043</v>
          </cell>
          <cell r="AA50">
            <v>444384450490.71918</v>
          </cell>
          <cell r="AB50">
            <v>445960281875.43793</v>
          </cell>
          <cell r="AC50">
            <v>447536113260.15674</v>
          </cell>
          <cell r="AD50">
            <v>447851279537.1004</v>
          </cell>
          <cell r="AE50">
            <v>448166445814.04407</v>
          </cell>
          <cell r="AF50">
            <v>448481612090.98792</v>
          </cell>
          <cell r="AG50">
            <v>448796778367.9317</v>
          </cell>
          <cell r="AH50">
            <v>449111944644.87543</v>
          </cell>
          <cell r="AI50">
            <v>445645115598.49353</v>
          </cell>
          <cell r="AJ50">
            <v>442178286552.11255</v>
          </cell>
          <cell r="AK50">
            <v>438711457505.73059</v>
          </cell>
          <cell r="AL50">
            <v>435244628459.34863</v>
          </cell>
          <cell r="AM50">
            <v>431777799412.96765</v>
          </cell>
        </row>
        <row r="51">
          <cell r="C51">
            <v>140465469543.6283</v>
          </cell>
          <cell r="D51">
            <v>140347530442.4162</v>
          </cell>
          <cell r="E51">
            <v>142352495163.02209</v>
          </cell>
          <cell r="F51">
            <v>144357459883.62823</v>
          </cell>
          <cell r="G51">
            <v>146362424604.23367</v>
          </cell>
          <cell r="H51">
            <v>148367389324.83981</v>
          </cell>
          <cell r="I51">
            <v>150372354045.44595</v>
          </cell>
          <cell r="J51">
            <v>150962049551.50665</v>
          </cell>
          <cell r="K51">
            <v>151551745057.5672</v>
          </cell>
          <cell r="L51">
            <v>152141440563.62775</v>
          </cell>
          <cell r="M51">
            <v>152731136069.68829</v>
          </cell>
          <cell r="N51">
            <v>153320831575.74881</v>
          </cell>
          <cell r="O51">
            <v>154500222587.87024</v>
          </cell>
          <cell r="P51">
            <v>155679613599.9913</v>
          </cell>
          <cell r="Q51">
            <v>156859004612.1124</v>
          </cell>
          <cell r="R51">
            <v>158038395624.23346</v>
          </cell>
          <cell r="S51">
            <v>159217786636.35455</v>
          </cell>
          <cell r="T51">
            <v>160279238547.26361</v>
          </cell>
          <cell r="U51">
            <v>161340690458.17267</v>
          </cell>
          <cell r="V51">
            <v>162402142369.08173</v>
          </cell>
          <cell r="W51">
            <v>163463594279.99084</v>
          </cell>
          <cell r="X51">
            <v>164525046190.8999</v>
          </cell>
          <cell r="Y51">
            <v>165114741696.96045</v>
          </cell>
          <cell r="Z51">
            <v>165704437203.02097</v>
          </cell>
          <cell r="AA51">
            <v>166294132709.08151</v>
          </cell>
          <cell r="AB51">
            <v>166883828215.14206</v>
          </cell>
          <cell r="AC51">
            <v>167473523721.20258</v>
          </cell>
          <cell r="AD51">
            <v>167591462822.41467</v>
          </cell>
          <cell r="AE51">
            <v>167709401923.62674</v>
          </cell>
          <cell r="AF51">
            <v>167827341024.83887</v>
          </cell>
          <cell r="AG51">
            <v>167945280126.05103</v>
          </cell>
          <cell r="AH51">
            <v>168063219227.26309</v>
          </cell>
          <cell r="AI51">
            <v>166765889113.92969</v>
          </cell>
          <cell r="AJ51">
            <v>165468559000.59662</v>
          </cell>
          <cell r="AK51">
            <v>164171228887.26318</v>
          </cell>
          <cell r="AL51">
            <v>162873898773.92975</v>
          </cell>
          <cell r="AM51">
            <v>161576568660.59671</v>
          </cell>
        </row>
        <row r="52">
          <cell r="C52">
            <v>4506630806206.4219</v>
          </cell>
          <cell r="D52">
            <v>4502846901247.3916</v>
          </cell>
          <cell r="E52">
            <v>4567173285550.9229</v>
          </cell>
          <cell r="F52">
            <v>4631499669854.4639</v>
          </cell>
          <cell r="G52">
            <v>4695826054157.9824</v>
          </cell>
          <cell r="H52">
            <v>4760152438461.5225</v>
          </cell>
          <cell r="I52">
            <v>4824478822765.0625</v>
          </cell>
          <cell r="J52">
            <v>4843398347560.2246</v>
          </cell>
          <cell r="K52">
            <v>4862317872355.3799</v>
          </cell>
          <cell r="L52">
            <v>4881237397150.5361</v>
          </cell>
          <cell r="M52">
            <v>4900156921945.6924</v>
          </cell>
          <cell r="N52">
            <v>4919076446740.8486</v>
          </cell>
          <cell r="O52">
            <v>4956915496331.1709</v>
          </cell>
          <cell r="P52">
            <v>4994754545921.4834</v>
          </cell>
          <cell r="Q52">
            <v>5032593595511.7959</v>
          </cell>
          <cell r="R52">
            <v>5070432645102.1074</v>
          </cell>
          <cell r="S52">
            <v>5108271694692.4199</v>
          </cell>
          <cell r="T52">
            <v>5142326839323.7031</v>
          </cell>
          <cell r="U52">
            <v>5176381983954.9873</v>
          </cell>
          <cell r="V52">
            <v>5210437128586.2715</v>
          </cell>
          <cell r="W52">
            <v>5244492273217.5557</v>
          </cell>
          <cell r="X52">
            <v>5278547417848.8398</v>
          </cell>
          <cell r="Y52">
            <v>5297466942643.9961</v>
          </cell>
          <cell r="Z52">
            <v>5316386467439.1523</v>
          </cell>
          <cell r="AA52">
            <v>5335305992234.3076</v>
          </cell>
          <cell r="AB52">
            <v>5354225517029.4639</v>
          </cell>
          <cell r="AC52">
            <v>5373145041824.6201</v>
          </cell>
          <cell r="AD52">
            <v>5376928946783.6504</v>
          </cell>
          <cell r="AE52">
            <v>5380712851742.6807</v>
          </cell>
          <cell r="AF52">
            <v>5384496756701.7129</v>
          </cell>
          <cell r="AG52">
            <v>5388280661660.7451</v>
          </cell>
          <cell r="AH52">
            <v>5392064566619.7754</v>
          </cell>
          <cell r="AI52">
            <v>5350441612070.4248</v>
          </cell>
          <cell r="AJ52">
            <v>5308818657521.0859</v>
          </cell>
          <cell r="AK52">
            <v>5267195702971.7344</v>
          </cell>
          <cell r="AL52">
            <v>5225572748422.3828</v>
          </cell>
          <cell r="AM52">
            <v>5183949793873.0439</v>
          </cell>
        </row>
        <row r="53">
          <cell r="C53">
            <v>69686884501.566895</v>
          </cell>
          <cell r="D53">
            <v>69628373263.530319</v>
          </cell>
          <cell r="E53">
            <v>70623064310.152161</v>
          </cell>
          <cell r="F53">
            <v>71617755356.774109</v>
          </cell>
          <cell r="G53">
            <v>72612446403.395737</v>
          </cell>
          <cell r="H53">
            <v>73607137450.0177</v>
          </cell>
          <cell r="I53">
            <v>74601828496.639633</v>
          </cell>
          <cell r="J53">
            <v>74894384686.822617</v>
          </cell>
          <cell r="K53">
            <v>75186940877.005493</v>
          </cell>
          <cell r="L53">
            <v>75479497067.188385</v>
          </cell>
          <cell r="M53">
            <v>75772053257.371262</v>
          </cell>
          <cell r="N53">
            <v>76064609447.554153</v>
          </cell>
          <cell r="O53">
            <v>76649721827.92009</v>
          </cell>
          <cell r="P53">
            <v>77234834208.285858</v>
          </cell>
          <cell r="Q53">
            <v>77819946588.651627</v>
          </cell>
          <cell r="R53">
            <v>78405058969.017395</v>
          </cell>
          <cell r="S53">
            <v>78990171349.383163</v>
          </cell>
          <cell r="T53">
            <v>79516772491.712402</v>
          </cell>
          <cell r="U53">
            <v>80043373634.041626</v>
          </cell>
          <cell r="V53">
            <v>80569974776.370865</v>
          </cell>
          <cell r="W53">
            <v>81096575918.700119</v>
          </cell>
          <cell r="X53">
            <v>81623177061.029358</v>
          </cell>
          <cell r="Y53">
            <v>81915733251.21225</v>
          </cell>
          <cell r="Z53">
            <v>82208289441.395126</v>
          </cell>
          <cell r="AA53">
            <v>82500845631.578018</v>
          </cell>
          <cell r="AB53">
            <v>82793401821.760895</v>
          </cell>
          <cell r="AC53">
            <v>83085958011.943787</v>
          </cell>
          <cell r="AD53">
            <v>83144469249.980347</v>
          </cell>
          <cell r="AE53">
            <v>83202980488.016907</v>
          </cell>
          <cell r="AF53">
            <v>83261491726.053497</v>
          </cell>
          <cell r="AG53">
            <v>83320002964.090088</v>
          </cell>
          <cell r="AH53">
            <v>83378514202.126648</v>
          </cell>
          <cell r="AI53">
            <v>82734890583.724197</v>
          </cell>
          <cell r="AJ53">
            <v>82091266965.321915</v>
          </cell>
          <cell r="AK53">
            <v>81447643346.919449</v>
          </cell>
          <cell r="AL53">
            <v>80804019728.516983</v>
          </cell>
          <cell r="AM53">
            <v>80160396110.1147</v>
          </cell>
        </row>
      </sheetData>
      <sheetData sheetId="13"/>
      <sheetData sheetId="14"/>
      <sheetData sheetId="15"/>
      <sheetData sheetId="16"/>
      <sheetData sheetId="17"/>
      <sheetData sheetId="18"/>
      <sheetData sheetId="1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bbie" refreshedDate="42811.48054675926" createdVersion="6" refreshedVersion="6" minRefreshableVersion="3" recordCount="48">
  <cacheSource type="worksheet">
    <worksheetSource ref="A1:AM49" sheet="BAU Industrial Fuel Use"/>
  </cacheSource>
  <cacheFields count="39">
    <cacheField name="Model Industry Fuel" numFmtId="0">
      <sharedItems/>
    </cacheField>
    <cacheField name="Model Industry Sector" numFmtId="0">
      <sharedItems count="8">
        <s v="Agriculture (BTU)"/>
        <s v="Cement and other carbonate use (BTU)"/>
        <s v="Chemicals (BTU)"/>
        <s v="Iron and steel (BTU)"/>
        <s v="Mining (BTU)"/>
        <s v="Natural gas and petroleum systems (BTU)"/>
        <s v="Other industries (BTU)"/>
        <s v="Waste management (BTU)"/>
      </sharedItems>
    </cacheField>
    <cacheField name="2014" numFmtId="0">
      <sharedItems containsSemiMixedTypes="0" containsString="0" containsNumber="1" minValue="1895634240" maxValue="1003145944380000"/>
    </cacheField>
    <cacheField name="2015" numFmtId="0">
      <sharedItems containsSemiMixedTypes="0" containsString="0" containsNumber="1" minValue="1894042607.5566754" maxValue="1002303672386398.1"/>
    </cacheField>
    <cacheField name="2016" numFmtId="0">
      <sharedItems containsSemiMixedTypes="0" containsString="0" containsNumber="1" minValue="1921100359.0931983" maxValue="1016622296277631.9"/>
    </cacheField>
    <cacheField name="2017" numFmtId="0">
      <sharedItems containsSemiMixedTypes="0" containsString="0" containsNumber="1" minValue="1948158110.629725" maxValue="1030940920168867.6"/>
    </cacheField>
    <cacheField name="2018" numFmtId="0">
      <sharedItems containsSemiMixedTypes="0" containsString="0" containsNumber="1" minValue="1975215862.1662424" maxValue="1045259544060098.4"/>
    </cacheField>
    <cacheField name="2019" numFmtId="0">
      <sharedItems containsSemiMixedTypes="0" containsString="0" containsNumber="1" minValue="2002273613.702769" maxValue="1059578167951334"/>
    </cacheField>
    <cacheField name="2020" numFmtId="0">
      <sharedItems containsSemiMixedTypes="0" containsString="0" containsNumber="1" minValue="2029331365.239295" maxValue="1073896791842569.5"/>
    </cacheField>
    <cacheField name="2021" numFmtId="0">
      <sharedItems containsSemiMixedTypes="0" containsString="0" containsNumber="1" minValue="2037289527.4559219" maxValue="1078108151810580.6"/>
    </cacheField>
    <cacheField name="2022" numFmtId="0">
      <sharedItems containsSemiMixedTypes="0" containsString="0" containsNumber="1" minValue="2045247689.6725461" maxValue="1082319511778590.5"/>
    </cacheField>
    <cacheField name="2023" numFmtId="0">
      <sharedItems containsSemiMixedTypes="0" containsString="0" containsNumber="1" minValue="2053205851.8891704" maxValue="1086530871746600.4"/>
    </cacheField>
    <cacheField name="2024" numFmtId="0">
      <sharedItems containsSemiMixedTypes="0" containsString="0" containsNumber="1" minValue="2061164014.1057947" maxValue="1090742231714610.1"/>
    </cacheField>
    <cacheField name="2025" numFmtId="0">
      <sharedItems containsSemiMixedTypes="0" containsString="0" containsNumber="1" minValue="2069122176.3224187" maxValue="1094953591682620"/>
    </cacheField>
    <cacheField name="2026" numFmtId="0">
      <sharedItems containsSemiMixedTypes="0" containsString="0" containsNumber="1" minValue="2085038500.755672" maxValue="1103376311618642.1"/>
    </cacheField>
    <cacheField name="2027" numFmtId="0">
      <sharedItems containsSemiMixedTypes="0" containsString="0" containsNumber="1" minValue="2100954825.1889203" maxValue="1111799031554661.8"/>
    </cacheField>
    <cacheField name="2028" numFmtId="0">
      <sharedItems containsSemiMixedTypes="0" containsString="0" containsNumber="1" minValue="2116871149.6221688" maxValue="1120221751490681.5"/>
    </cacheField>
    <cacheField name="2029" numFmtId="0">
      <sharedItems containsSemiMixedTypes="0" containsString="0" containsNumber="1" minValue="2132787474.0554173" maxValue="1128644471426701.3"/>
    </cacheField>
    <cacheField name="2030" numFmtId="0">
      <sharedItems containsSemiMixedTypes="0" containsString="0" containsNumber="1" minValue="2148703798.4886656" maxValue="1137067191362720.8"/>
    </cacheField>
    <cacheField name="2031" numFmtId="0">
      <sharedItems containsSemiMixedTypes="0" containsString="0" containsNumber="1" minValue="2163028490.4785905" maxValue="1144647639305139.3"/>
    </cacheField>
    <cacheField name="2032" numFmtId="0">
      <sharedItems containsSemiMixedTypes="0" containsString="0" containsNumber="1" minValue="2177353182.4685154" maxValue="1152228087247557.5"/>
    </cacheField>
    <cacheField name="2033" numFmtId="0">
      <sharedItems containsSemiMixedTypes="0" containsString="0" containsNumber="1" minValue="2191677874.4584403" maxValue="1159808535189976"/>
    </cacheField>
    <cacheField name="2034" numFmtId="0">
      <sharedItems containsSemiMixedTypes="0" containsString="0" containsNumber="1" minValue="2206002566.4483657" maxValue="1167388983132394.5"/>
    </cacheField>
    <cacheField name="2035" numFmtId="0">
      <sharedItems containsSemiMixedTypes="0" containsString="0" containsNumber="1" minValue="2220327258.4382906" maxValue="1174969431074813"/>
    </cacheField>
    <cacheField name="2036" numFmtId="0">
      <sharedItems containsSemiMixedTypes="0" containsString="0" containsNumber="1" minValue="2228285420.6549149" maxValue="1179180791042822.8"/>
    </cacheField>
    <cacheField name="2037" numFmtId="0">
      <sharedItems containsSemiMixedTypes="0" containsString="0" containsNumber="1" minValue="2236243582.8715391" maxValue="1183392151010832.5"/>
    </cacheField>
    <cacheField name="2038" numFmtId="0">
      <sharedItems containsSemiMixedTypes="0" containsString="0" containsNumber="1" minValue="2244201745.0881634" maxValue="1187603510978842.5"/>
    </cacheField>
    <cacheField name="2039" numFmtId="0">
      <sharedItems containsSemiMixedTypes="0" containsString="0" containsNumber="1" minValue="2252159907.3047876" maxValue="1191814870946852.3"/>
    </cacheField>
    <cacheField name="2040" numFmtId="0">
      <sharedItems containsSemiMixedTypes="0" containsString="0" containsNumber="1" minValue="2260118069.5214119" maxValue="1196026230914862"/>
    </cacheField>
    <cacheField name="2041" numFmtId="0">
      <sharedItems containsSemiMixedTypes="0" containsString="0" containsNumber="1" minValue="2261709701.964736" maxValue="1196868502908463.8"/>
    </cacheField>
    <cacheField name="2042" numFmtId="0">
      <sharedItems containsSemiMixedTypes="0" containsString="0" containsNumber="1" minValue="2263301334.4080606" maxValue="1197710774902065.5"/>
    </cacheField>
    <cacheField name="2043" numFmtId="0">
      <sharedItems containsSemiMixedTypes="0" containsString="0" containsNumber="1" minValue="2264892966.8513861" maxValue="1198553046895667.8"/>
    </cacheField>
    <cacheField name="2044" numFmtId="0">
      <sharedItems containsSemiMixedTypes="0" containsString="0" containsNumber="1" minValue="2266484599.2947111" maxValue="1199395318889270"/>
    </cacheField>
    <cacheField name="2045" numFmtId="0">
      <sharedItems containsSemiMixedTypes="0" containsString="0" containsNumber="1" minValue="2268076231.7380357" maxValue="1200237590882871.8"/>
    </cacheField>
    <cacheField name="2046" numFmtId="0">
      <sharedItems containsSemiMixedTypes="0" containsString="0" containsNumber="1" minValue="2250568274.8614593" maxValue="1190972598953248.5"/>
    </cacheField>
    <cacheField name="2047" numFmtId="0">
      <sharedItems containsSemiMixedTypes="0" containsString="0" containsNumber="1" minValue="2233060317.9848876" maxValue="1181707607023627.8"/>
    </cacheField>
    <cacheField name="2048" numFmtId="0">
      <sharedItems containsSemiMixedTypes="0" containsString="0" containsNumber="1" minValue="2215552361.1083112" maxValue="1172442615094004.3"/>
    </cacheField>
    <cacheField name="2049" numFmtId="0">
      <sharedItems containsSemiMixedTypes="0" containsString="0" containsNumber="1" minValue="2198044404.2317343" maxValue="1163177623164381"/>
    </cacheField>
    <cacheField name="2050" numFmtId="0">
      <sharedItems containsSemiMixedTypes="0" containsString="0" containsNumber="1" minValue="2180536447.3551626" maxValue="115391263123476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
  <r>
    <s v="Biomass"/>
    <x v="0"/>
    <n v="18613232602560"/>
    <n v="17940465159094.109"/>
    <n v="17491953530116.688"/>
    <n v="17043441901139.268"/>
    <n v="16594930272162.006"/>
    <n v="16146418643184.586"/>
    <n v="15697907014207.324"/>
    <n v="15249395385229.904"/>
    <n v="14800883756252.645"/>
    <n v="14352372127275.223"/>
    <n v="13903860498297.801"/>
    <n v="13455348869320.541"/>
    <n v="13343220962076.146"/>
    <n v="13231093054831.832"/>
    <n v="13118965147587.477"/>
    <n v="13006837240343.16"/>
    <n v="12894709333098.807"/>
    <n v="12670453518610.096"/>
    <n v="12446197704121.465"/>
    <n v="12221941889632.756"/>
    <n v="11997686075144.123"/>
    <n v="11773430260655.414"/>
    <n v="11661302353411.1"/>
    <n v="11549174446166.744"/>
    <n v="11437046538922.428"/>
    <n v="11324918631678.072"/>
    <n v="11212790724433.717"/>
    <n v="11100662817189.443"/>
    <n v="10988534909945.088"/>
    <n v="10876407002700.771"/>
    <n v="10764279095456.418"/>
    <n v="10652151188212.102"/>
    <n v="10427895373723.391"/>
    <n v="10203639559234.762"/>
    <n v="9979383744746.0508"/>
    <n v="9755127930257.3398"/>
    <n v="9530872115768.7109"/>
  </r>
  <r>
    <s v="Biomass"/>
    <x v="1"/>
    <n v="20306033978880"/>
    <n v="20288984412147.105"/>
    <n v="20578827046606.34"/>
    <n v="20868669681065.613"/>
    <n v="21158512315524.789"/>
    <n v="21448354949984.063"/>
    <n v="21738197584443.328"/>
    <n v="21823445418107.836"/>
    <n v="21908693251772.313"/>
    <n v="21993941085436.793"/>
    <n v="22079188919101.27"/>
    <n v="22164436752765.75"/>
    <n v="22334932420094.758"/>
    <n v="22505428087423.715"/>
    <n v="22675923754752.672"/>
    <n v="22846419422081.629"/>
    <n v="23016915089410.586"/>
    <n v="23170361190006.664"/>
    <n v="23323807290602.738"/>
    <n v="23477253391198.813"/>
    <n v="23630699491794.895"/>
    <n v="23784145592390.969"/>
    <n v="23869393426055.449"/>
    <n v="23954641259719.926"/>
    <n v="24039889093384.406"/>
    <n v="24125136927048.883"/>
    <n v="24210384760713.363"/>
    <n v="24227434327446.254"/>
    <n v="24244483894179.145"/>
    <n v="24261533460912.047"/>
    <n v="24278583027644.945"/>
    <n v="24295632594377.836"/>
    <n v="24108087360315.953"/>
    <n v="23920542126254.117"/>
    <n v="23732996892192.227"/>
    <n v="23545451658130.34"/>
    <n v="23357906424068.504"/>
  </r>
  <r>
    <s v="Biomass"/>
    <x v="2"/>
    <n v="6490651637760"/>
    <n v="6485201888274.0566"/>
    <n v="6577847629535.1113"/>
    <n v="6670493370796.1787"/>
    <n v="6763139112057.2139"/>
    <n v="6855784853318.2813"/>
    <n v="6948430594579.3467"/>
    <n v="6975679342009.0762"/>
    <n v="7002928089438.7979"/>
    <n v="7030176836868.5195"/>
    <n v="7057425584298.2402"/>
    <n v="7084674331727.9619"/>
    <n v="7139171826587.4209"/>
    <n v="7193669321446.8633"/>
    <n v="7248166816306.3057"/>
    <n v="7302664311165.749"/>
    <n v="7357161806025.1914"/>
    <n v="7406209551398.6943"/>
    <n v="7455257296772.1973"/>
    <n v="7504305042145.7002"/>
    <n v="7553352787519.2041"/>
    <n v="7602400532892.707"/>
    <n v="7629649280322.4287"/>
    <n v="7656898027752.1494"/>
    <n v="7684146775181.8711"/>
    <n v="7711395522611.5928"/>
    <n v="7738644270041.3135"/>
    <n v="7744094019527.2568"/>
    <n v="7749543769013.1992"/>
    <n v="7754993518499.1455"/>
    <n v="7760443267985.0908"/>
    <n v="7765893017471.0342"/>
    <n v="7705945773125.6367"/>
    <n v="7645998528780.2559"/>
    <n v="7586051284434.8564"/>
    <n v="7526104040089.458"/>
    <n v="7466156795744.0771"/>
  </r>
  <r>
    <s v="Biomass"/>
    <x v="3"/>
    <n v="1895634240"/>
    <n v="1894042607.5566754"/>
    <n v="1921100359.0931983"/>
    <n v="1948158110.629725"/>
    <n v="1975215862.1662424"/>
    <n v="2002273613.702769"/>
    <n v="2029331365.239295"/>
    <n v="2037289527.4559219"/>
    <n v="2045247689.6725461"/>
    <n v="2053205851.8891704"/>
    <n v="2061164014.1057947"/>
    <n v="2069122176.3224187"/>
    <n v="2085038500.755672"/>
    <n v="2100954825.1889203"/>
    <n v="2116871149.6221688"/>
    <n v="2132787474.0554173"/>
    <n v="2148703798.4886656"/>
    <n v="2163028490.4785905"/>
    <n v="2177353182.4685154"/>
    <n v="2191677874.4584403"/>
    <n v="2206002566.4483657"/>
    <n v="2220327258.4382906"/>
    <n v="2228285420.6549149"/>
    <n v="2236243582.8715391"/>
    <n v="2244201745.0881634"/>
    <n v="2252159907.3047876"/>
    <n v="2260118069.5214119"/>
    <n v="2261709701.964736"/>
    <n v="2263301334.4080606"/>
    <n v="2264892966.8513861"/>
    <n v="2266484599.2947111"/>
    <n v="2268076231.7380357"/>
    <n v="2250568274.8614593"/>
    <n v="2233060317.9848876"/>
    <n v="2215552361.1083112"/>
    <n v="2198044404.2317343"/>
    <n v="2180536447.3551626"/>
  </r>
  <r>
    <s v="Biomass"/>
    <x v="4"/>
    <n v="38860501920"/>
    <n v="38827873454.911842"/>
    <n v="39382557361.410568"/>
    <n v="39937241267.909363"/>
    <n v="40491925174.407967"/>
    <n v="41046609080.906761"/>
    <n v="41601292987.405548"/>
    <n v="41764435312.846397"/>
    <n v="41927577638.287193"/>
    <n v="42090719963.727989"/>
    <n v="42253862289.168785"/>
    <n v="42417004614.609589"/>
    <n v="42743289265.491272"/>
    <n v="43069573916.372864"/>
    <n v="43395858567.254463"/>
    <n v="43722143218.136055"/>
    <n v="44048427869.017647"/>
    <n v="44342084054.811111"/>
    <n v="44635740240.604568"/>
    <n v="44929396426.398026"/>
    <n v="45223052612.191498"/>
    <n v="45516708797.984955"/>
    <n v="45679851123.425751"/>
    <n v="45842993448.866554"/>
    <n v="46006135774.30735"/>
    <n v="46169278099.748146"/>
    <n v="46332420425.188942"/>
    <n v="46365048890.277092"/>
    <n v="46397677355.365242"/>
    <n v="46430305820.453407"/>
    <n v="46462934285.54158"/>
    <n v="46495562750.62973"/>
    <n v="46136649634.659912"/>
    <n v="45777736518.690201"/>
    <n v="45418823402.720375"/>
    <n v="45059910286.750557"/>
    <n v="44700997170.780838"/>
  </r>
  <r>
    <s v="Biomass"/>
    <x v="5"/>
    <n v="26485801601280"/>
    <n v="26463563312781.867"/>
    <n v="26841614217250.168"/>
    <n v="27219665121718.516"/>
    <n v="27597716026186.738"/>
    <n v="27975766930655.086"/>
    <n v="28353817835123.43"/>
    <n v="28465009277614.141"/>
    <n v="28576200720104.813"/>
    <n v="28687392162595.488"/>
    <n v="28798583605086.16"/>
    <n v="28909775047576.836"/>
    <n v="29132157932558.246"/>
    <n v="29354540817539.594"/>
    <n v="29576923702520.941"/>
    <n v="29799306587502.289"/>
    <n v="30021689472483.637"/>
    <n v="30221834068966.867"/>
    <n v="30421978665450.098"/>
    <n v="30622123261933.328"/>
    <n v="30822267858416.566"/>
    <n v="31022412454899.797"/>
    <n v="31133603897390.469"/>
    <n v="31244795339881.145"/>
    <n v="31355986782371.816"/>
    <n v="31467178224862.492"/>
    <n v="31578369667353.164"/>
    <n v="31600607955851.293"/>
    <n v="31622846244349.422"/>
    <n v="31645084532847.563"/>
    <n v="31667322821345.703"/>
    <n v="31689561109843.832"/>
    <n v="31444939936364.309"/>
    <n v="31200318762884.852"/>
    <n v="30955697589405.32"/>
    <n v="30711076415925.793"/>
    <n v="30466455242446.332"/>
  </r>
  <r>
    <s v="Biomass"/>
    <x v="6"/>
    <n v="87798195459840"/>
    <n v="87724477411594.969"/>
    <n v="88977684231760.578"/>
    <n v="90230891051926.344"/>
    <n v="91484097872091.672"/>
    <n v="92737304692257.453"/>
    <n v="93990511512423.188"/>
    <n v="94359101753648.484"/>
    <n v="94727691994873.641"/>
    <n v="95096282236098.813"/>
    <n v="95464872477323.984"/>
    <n v="95833462718549.156"/>
    <n v="96570643200999.703"/>
    <n v="97307823683450.031"/>
    <n v="98045004165900.375"/>
    <n v="98782184648350.703"/>
    <n v="99519365130801.047"/>
    <n v="100182827565006.41"/>
    <n v="100846289999211.77"/>
    <n v="101509752433417.13"/>
    <n v="102173214867622.5"/>
    <n v="102836677301827.86"/>
    <n v="103205267543053.03"/>
    <n v="103573857784278.2"/>
    <n v="103942448025503.38"/>
    <n v="104311038266728.53"/>
    <n v="104679628507953.7"/>
    <n v="104753346556198.72"/>
    <n v="104827064604443.73"/>
    <n v="104900782652688.78"/>
    <n v="104974500700933.84"/>
    <n v="105048218749178.86"/>
    <n v="104237320218483.34"/>
    <n v="103426421687788.06"/>
    <n v="102615523157092.53"/>
    <n v="101804624626397"/>
    <n v="100993726095701.72"/>
  </r>
  <r>
    <s v="Biomass"/>
    <x v="7"/>
    <n v="4739085600000"/>
    <n v="4735106518891.6885"/>
    <n v="4802750897732.9961"/>
    <n v="4870395276574.3125"/>
    <n v="4938039655415.6055"/>
    <n v="5005684034256.9219"/>
    <n v="5073328413098.2373"/>
    <n v="5093223818639.8047"/>
    <n v="5113119224181.3652"/>
    <n v="5133014629722.9258"/>
    <n v="5152910035264.4863"/>
    <n v="5172805440806.0469"/>
    <n v="5212596251889.1797"/>
    <n v="5252387062972.3008"/>
    <n v="5292177874055.4219"/>
    <n v="5331968685138.543"/>
    <n v="5371759496221.6641"/>
    <n v="5407571226196.4766"/>
    <n v="5443382956171.2891"/>
    <n v="5479194686146.1006"/>
    <n v="5515006416120.9141"/>
    <n v="5550818146095.7266"/>
    <n v="5570713551637.2871"/>
    <n v="5590608957178.8477"/>
    <n v="5610504362720.4082"/>
    <n v="5630399768261.9688"/>
    <n v="5650295173803.5293"/>
    <n v="5654274254911.8408"/>
    <n v="5658253336020.1514"/>
    <n v="5662232417128.4648"/>
    <n v="5666211498236.7783"/>
    <n v="5670190579345.0889"/>
    <n v="5626420687153.6484"/>
    <n v="5582650794962.2188"/>
    <n v="5538880902770.7773"/>
    <n v="5495111010579.3359"/>
    <n v="5451341118387.9063"/>
  </r>
  <r>
    <s v="Coal"/>
    <x v="0"/>
    <n v="39569469125760"/>
    <n v="38139247350130.398"/>
    <n v="37185766166376.992"/>
    <n v="36232284982623.594"/>
    <n v="35278803798870.531"/>
    <n v="34325322615117.125"/>
    <n v="33371841431364.059"/>
    <n v="32418360247610.652"/>
    <n v="31464879063857.59"/>
    <n v="30511397880104.188"/>
    <n v="29557916696350.781"/>
    <n v="28604435512597.719"/>
    <n v="28366065216659.281"/>
    <n v="28127694920721.016"/>
    <n v="27889324624782.664"/>
    <n v="27650954328844.395"/>
    <n v="27412584032906.047"/>
    <n v="26935843441029.348"/>
    <n v="26459102849152.809"/>
    <n v="25982362257276.113"/>
    <n v="25505621665399.574"/>
    <n v="25028881073522.875"/>
    <n v="24790510777584.609"/>
    <n v="24552140481646.258"/>
    <n v="24313770185707.992"/>
    <n v="24075399889769.641"/>
    <n v="23837029593831.289"/>
    <n v="23598659297893.109"/>
    <n v="23360289001954.758"/>
    <n v="23121918706016.488"/>
    <n v="22883548410078.141"/>
    <n v="22645178114139.875"/>
    <n v="22168437522263.172"/>
    <n v="21691696930386.641"/>
    <n v="21214956338509.938"/>
    <n v="20738215746633.234"/>
    <n v="20261475154756.703"/>
  </r>
  <r>
    <s v="Coal"/>
    <x v="1"/>
    <n v="27901840378560"/>
    <n v="27878413140626.703"/>
    <n v="28276676185492.785"/>
    <n v="28674939230358.922"/>
    <n v="29073202275224.922"/>
    <n v="29471465320091.055"/>
    <n v="29869728364957.184"/>
    <n v="29986864554623.715"/>
    <n v="30104000744290.207"/>
    <n v="30221136933956.699"/>
    <n v="30338273123623.191"/>
    <n v="30455409313289.684"/>
    <n v="30689681692622.734"/>
    <n v="30923954071955.719"/>
    <n v="31158226451288.703"/>
    <n v="31392498830621.688"/>
    <n v="31626771209954.672"/>
    <n v="31837616351354.375"/>
    <n v="32048461492754.078"/>
    <n v="32259306634153.785"/>
    <n v="32470151775553.496"/>
    <n v="32680996916953.199"/>
    <n v="32798133106619.691"/>
    <n v="32915269296286.184"/>
    <n v="33032405485952.676"/>
    <n v="33149541675619.168"/>
    <n v="33266677865285.66"/>
    <n v="33290105103218.953"/>
    <n v="33313532341152.242"/>
    <n v="33336959579085.547"/>
    <n v="33360386817018.852"/>
    <n v="33383814054952.145"/>
    <n v="33126114437685.82"/>
    <n v="32868414820419.563"/>
    <n v="32610715203153.23"/>
    <n v="32353015585886.898"/>
    <n v="32095315968620.641"/>
  </r>
  <r>
    <s v="Coal"/>
    <x v="2"/>
    <n v="5478382953600"/>
    <n v="5473783135838.792"/>
    <n v="5551980037779.3438"/>
    <n v="5630176939719.9053"/>
    <n v="5708373841660.4404"/>
    <n v="5786570743601.002"/>
    <n v="5864767645541.5625"/>
    <n v="5887766734347.6143"/>
    <n v="5910765823153.6582"/>
    <n v="5933764911959.7021"/>
    <n v="5956764000765.7461"/>
    <n v="5979763089571.79"/>
    <n v="6025761267183.8916"/>
    <n v="6071759444795.9795"/>
    <n v="6117757622408.0684"/>
    <n v="6163755800020.1563"/>
    <n v="6209753977632.2441"/>
    <n v="6251152337483.127"/>
    <n v="6292550697334.0098"/>
    <n v="6333949057184.8926"/>
    <n v="6375347417035.7773"/>
    <n v="6416745776886.6602"/>
    <n v="6439744865692.7041"/>
    <n v="6462743954498.748"/>
    <n v="6485743043304.792"/>
    <n v="6508742132110.8359"/>
    <n v="6531741220916.8799"/>
    <n v="6536341038678.0879"/>
    <n v="6540940856439.2949"/>
    <n v="6545540674200.5049"/>
    <n v="6550140491961.7148"/>
    <n v="6554740309722.9229"/>
    <n v="6504142314349.6172"/>
    <n v="6453544318976.3252"/>
    <n v="6402946323603.0186"/>
    <n v="6352348328229.7119"/>
    <n v="6301750332856.4199"/>
  </r>
  <r>
    <s v="Coal"/>
    <x v="3"/>
    <n v="113993017205280"/>
    <n v="113897305184116.89"/>
    <n v="115524409543889.94"/>
    <n v="117151513903663.2"/>
    <n v="118778618263435.91"/>
    <n v="120405722623209.16"/>
    <n v="122032826982982.39"/>
    <n v="122511387088798.14"/>
    <n v="122989947194613.72"/>
    <n v="123468507300429.31"/>
    <n v="123947067406244.91"/>
    <n v="124425627512060.5"/>
    <n v="125382747723691.95"/>
    <n v="126339867935323.13"/>
    <n v="127296988146954.31"/>
    <n v="128254108358585.48"/>
    <n v="129211228570216.67"/>
    <n v="130072636760684.81"/>
    <n v="130934044951152.95"/>
    <n v="131795453141621.08"/>
    <n v="132656861332089.25"/>
    <n v="133518269522557.39"/>
    <n v="133996829628372.97"/>
    <n v="134475389734188.56"/>
    <n v="134953949840004.16"/>
    <n v="135432509945819.75"/>
    <n v="135911070051635.33"/>
    <n v="136006782072798.42"/>
    <n v="136102494093961.52"/>
    <n v="136198206115124.66"/>
    <n v="136293918136287.81"/>
    <n v="136389630157450.91"/>
    <n v="135336797924656.42"/>
    <n v="134283965691862.23"/>
    <n v="133231133459067.73"/>
    <n v="132178301226273.23"/>
    <n v="131125468993479.03"/>
  </r>
  <r>
    <s v="Coal"/>
    <x v="4"/>
    <n v="893791544160"/>
    <n v="893041089462.97241"/>
    <n v="905798819312.44299"/>
    <n v="918556549161.91528"/>
    <n v="931314279011.3833"/>
    <n v="944072008860.85559"/>
    <n v="956829738710.32764"/>
    <n v="960582012195.46716"/>
    <n v="964334285680.60547"/>
    <n v="968086559165.74377"/>
    <n v="971838832650.88208"/>
    <n v="975591106136.02051"/>
    <n v="983095653106.29932"/>
    <n v="990600200076.57593"/>
    <n v="998104747046.85266"/>
    <n v="1005609294017.1293"/>
    <n v="1013113840987.4059"/>
    <n v="1019867933260.6555"/>
    <n v="1026622025533.905"/>
    <n v="1033376117807.1547"/>
    <n v="1040130210080.4044"/>
    <n v="1046884302353.6541"/>
    <n v="1050636575838.7924"/>
    <n v="1054388849323.9307"/>
    <n v="1058141122809.069"/>
    <n v="1061893396294.2073"/>
    <n v="1065645669779.3456"/>
    <n v="1066396124476.373"/>
    <n v="1067146579173.4005"/>
    <n v="1067897033870.4285"/>
    <n v="1068647488567.4563"/>
    <n v="1069397943264.4838"/>
    <n v="1061142941597.1781"/>
    <n v="1052887939929.8745"/>
    <n v="1044632938262.5686"/>
    <n v="1036377936595.2627"/>
    <n v="1028122934927.9592"/>
  </r>
  <r>
    <s v="Coal"/>
    <x v="5"/>
    <n v="185772155520"/>
    <n v="185616175540.5542"/>
    <n v="188267835191.13345"/>
    <n v="190919494841.71304"/>
    <n v="193571154492.29175"/>
    <n v="196222814142.87137"/>
    <n v="198874473793.45093"/>
    <n v="199654373690.68033"/>
    <n v="200434273587.90952"/>
    <n v="201214173485.1387"/>
    <n v="201994073382.36786"/>
    <n v="202773973279.59705"/>
    <n v="204333773074.05585"/>
    <n v="205893572868.51419"/>
    <n v="207453372662.97253"/>
    <n v="209013172457.43091"/>
    <n v="210572972251.88925"/>
    <n v="211976792066.90189"/>
    <n v="213380611881.91452"/>
    <n v="214784431696.92715"/>
    <n v="216188251511.93985"/>
    <n v="217592071326.95248"/>
    <n v="218371971224.18164"/>
    <n v="219151871121.41083"/>
    <n v="219931771018.64001"/>
    <n v="220711670915.86917"/>
    <n v="221491570813.09836"/>
    <n v="221647550792.54416"/>
    <n v="221803530771.98993"/>
    <n v="221959510751.43582"/>
    <n v="222115490730.88168"/>
    <n v="222271470710.32748"/>
    <n v="220555690936.423"/>
    <n v="218839911162.51898"/>
    <n v="217124131388.61447"/>
    <n v="215408351614.70996"/>
    <n v="213692571840.80594"/>
  </r>
  <r>
    <s v="Coal"/>
    <x v="6"/>
    <n v="434658505243680"/>
    <n v="434293552678404.13"/>
    <n v="440497746288095.38"/>
    <n v="446701939897787.5"/>
    <n v="452906133507477.44"/>
    <n v="459110327117169.56"/>
    <n v="465314520726861.56"/>
    <n v="467139283553241.88"/>
    <n v="468964046379621.63"/>
    <n v="470788809206001.38"/>
    <n v="472613572032381.13"/>
    <n v="474438334858760.88"/>
    <n v="478087860511521.44"/>
    <n v="481737386164280.88"/>
    <n v="485386911817040.38"/>
    <n v="489036437469799.88"/>
    <n v="492685963122559.38"/>
    <n v="495970536210043.19"/>
    <n v="499255109297527.06"/>
    <n v="502539682385010.88"/>
    <n v="505824255472494.81"/>
    <n v="509108828559978.63"/>
    <n v="510933591386358.38"/>
    <n v="512758354212738.13"/>
    <n v="514583117039117.88"/>
    <n v="516407879865497.63"/>
    <n v="518232642691877.38"/>
    <n v="518597595257153.19"/>
    <n v="518962547822429.06"/>
    <n v="519327500387705.13"/>
    <n v="519692452952981.13"/>
    <n v="520057405518257"/>
    <n v="516042927300220.88"/>
    <n v="512028449082185.81"/>
    <n v="508013970864149.63"/>
    <n v="503999492646113.38"/>
    <n v="499985014428078.38"/>
  </r>
  <r>
    <s v="Coal"/>
    <x v="7"/>
    <n v="4822493506560"/>
    <n v="4818444393624.1816"/>
    <n v="4887279313533.0967"/>
    <n v="4956114233442.0205"/>
    <n v="5024949153350.9209"/>
    <n v="5093784073259.8438"/>
    <n v="5162618993168.7666"/>
    <n v="5182864557847.8652"/>
    <n v="5203110122526.957"/>
    <n v="5223355687206.0498"/>
    <n v="5243601251885.1416"/>
    <n v="5263846816564.2334"/>
    <n v="5304337945922.4297"/>
    <n v="5344829075280.6133"/>
    <n v="5385320204638.7979"/>
    <n v="5425811333996.9814"/>
    <n v="5466302463355.166"/>
    <n v="5502744479777.5342"/>
    <n v="5539186496199.9033"/>
    <n v="5575628512622.2725"/>
    <n v="5612070529044.6426"/>
    <n v="5648512545467.0117"/>
    <n v="5668758110146.1035"/>
    <n v="5689003674825.1953"/>
    <n v="5709249239504.2871"/>
    <n v="5729494804183.3799"/>
    <n v="5749740368862.4717"/>
    <n v="5753789481798.2891"/>
    <n v="5757838594734.1064"/>
    <n v="5761887707669.9258"/>
    <n v="5765936820605.7451"/>
    <n v="5769985933541.5625"/>
    <n v="5725445691247.5527"/>
    <n v="5680905448953.5547"/>
    <n v="5636365206659.543"/>
    <n v="5591824964365.5322"/>
    <n v="5547284722071.5342"/>
  </r>
  <r>
    <s v="Electricity"/>
    <x v="0"/>
    <n v="5086722348825.0557"/>
    <n v="4902864914530.21"/>
    <n v="4780293291666.9365"/>
    <n v="4657721668803.6621"/>
    <n v="4535150045940.4316"/>
    <n v="4412578423077.1592"/>
    <n v="4290006800213.9287"/>
    <n v="4167435177350.6548"/>
    <n v="4044863554487.4243"/>
    <n v="3922291931624.1509"/>
    <n v="3799720308760.8765"/>
    <n v="3677148685897.6465"/>
    <n v="3646505780181.8179"/>
    <n v="3615862874466.0103"/>
    <n v="3585219968750.1914"/>
    <n v="3554577063034.3838"/>
    <n v="3523934157318.5659"/>
    <n v="3462648345886.9287"/>
    <n v="3401362534455.313"/>
    <n v="3340076723023.6768"/>
    <n v="3278790911592.061"/>
    <n v="3217505100160.4248"/>
    <n v="3186862194444.6172"/>
    <n v="3156219288728.7988"/>
    <n v="3125576383012.9912"/>
    <n v="3094933477297.1724"/>
    <n v="3064290571581.354"/>
    <n v="3033647665865.5576"/>
    <n v="3003004760149.7393"/>
    <n v="2972361854433.9312"/>
    <n v="2941718948718.1133"/>
    <n v="2911076043002.3057"/>
    <n v="2849790231570.6685"/>
    <n v="2788504420139.0537"/>
    <n v="2727218608707.4165"/>
    <n v="2665932797275.7798"/>
    <n v="2604646985844.165"/>
  </r>
  <r>
    <s v="Electricity"/>
    <x v="1"/>
    <n v="15292194557560.361"/>
    <n v="15279354763641.336"/>
    <n v="15497631260264.779"/>
    <n v="15715907756888.248"/>
    <n v="15934184253511.641"/>
    <n v="16152460750135.111"/>
    <n v="16370737246758.576"/>
    <n v="16434936216353.727"/>
    <n v="16499135185948.854"/>
    <n v="16563334155543.982"/>
    <n v="16627533125139.109"/>
    <n v="16691732094734.238"/>
    <n v="16820130033924.531"/>
    <n v="16948527973114.787"/>
    <n v="17076925912305.043"/>
    <n v="17205323851495.299"/>
    <n v="17333721790685.555"/>
    <n v="17449279935956.795"/>
    <n v="17564838081228.037"/>
    <n v="17680396226499.277"/>
    <n v="17795954371770.52"/>
    <n v="17911512517041.762"/>
    <n v="17975711486636.891"/>
    <n v="18039910456232.016"/>
    <n v="18104109425827.145"/>
    <n v="18168308395422.273"/>
    <n v="18232507365017.402"/>
    <n v="18245347158936.422"/>
    <n v="18258186952855.445"/>
    <n v="18271026746774.473"/>
    <n v="18283866540693.504"/>
    <n v="18296706334612.523"/>
    <n v="18155468601503.219"/>
    <n v="18014230868393.949"/>
    <n v="17872993135284.645"/>
    <n v="17731755402175.336"/>
    <n v="17590517669066.066"/>
  </r>
  <r>
    <s v="Electricity"/>
    <x v="2"/>
    <n v="23984837860330.289"/>
    <n v="23964699457424.895"/>
    <n v="24307052306816.668"/>
    <n v="24649405156208.484"/>
    <n v="24991758005600.184"/>
    <n v="25334110854992.004"/>
    <n v="25676463704383.816"/>
    <n v="25777155718910.836"/>
    <n v="25877847733437.828"/>
    <n v="25978539747964.816"/>
    <n v="26079231762491.809"/>
    <n v="26179923777018.797"/>
    <n v="26381307806072.832"/>
    <n v="26582691835126.813"/>
    <n v="26784075864180.793"/>
    <n v="26985459893234.77"/>
    <n v="27186843922288.75"/>
    <n v="27368089548437.348"/>
    <n v="27549335174585.945"/>
    <n v="27730580800734.543"/>
    <n v="27911826426883.145"/>
    <n v="28093072053031.746"/>
    <n v="28193764067558.73"/>
    <n v="28294456082085.723"/>
    <n v="28395148096612.711"/>
    <n v="28495840111139.703"/>
    <n v="28596532125666.691"/>
    <n v="28616670528572.082"/>
    <n v="28636808931477.477"/>
    <n v="28656947334382.879"/>
    <n v="28677085737288.285"/>
    <n v="28697224140193.676"/>
    <n v="28475701708234.262"/>
    <n v="28254179276274.906"/>
    <n v="28032656844315.484"/>
    <n v="27811134412356.066"/>
    <n v="27589611980396.707"/>
  </r>
  <r>
    <s v="Electricity"/>
    <x v="3"/>
    <n v="28045737868808.961"/>
    <n v="28022189810144.977"/>
    <n v="28422506807432.75"/>
    <n v="28822823804720.574"/>
    <n v="29223140802008.262"/>
    <n v="29623457799296.086"/>
    <n v="30023774796583.902"/>
    <n v="30141515089903.871"/>
    <n v="30259255383223.805"/>
    <n v="30376995676543.73"/>
    <n v="30494735969863.66"/>
    <n v="30612476263183.594"/>
    <n v="30847956849823.52"/>
    <n v="31083437436463.383"/>
    <n v="31318918023103.242"/>
    <n v="31554398609743.102"/>
    <n v="31789879196382.965"/>
    <n v="32001811724358.855"/>
    <n v="32213744252334.746"/>
    <n v="32425676780310.641"/>
    <n v="32637609308286.543"/>
    <n v="32849541836262.434"/>
    <n v="32967282129582.363"/>
    <n v="33085022422902.297"/>
    <n v="33202762716222.223"/>
    <n v="33320503009542.152"/>
    <n v="33438243302862.086"/>
    <n v="33461791361526.066"/>
    <n v="33485339420190.043"/>
    <n v="33508887478854.035"/>
    <n v="33532435537518.031"/>
    <n v="33555983596182.008"/>
    <n v="33296954950878.117"/>
    <n v="33037926305574.297"/>
    <n v="32778897660270.398"/>
    <n v="32519869014966.504"/>
    <n v="32260840369662.684"/>
  </r>
  <r>
    <s v="Electricity"/>
    <x v="4"/>
    <n v="26540444847804.805"/>
    <n v="26518160679166.852"/>
    <n v="26896991546012.082"/>
    <n v="27275822412857.359"/>
    <n v="27654653279702.504"/>
    <n v="28033484146547.785"/>
    <n v="28412315013393.059"/>
    <n v="28523735856582.863"/>
    <n v="28635156699772.633"/>
    <n v="28746577542962.402"/>
    <n v="28857998386152.176"/>
    <n v="28969419229341.945"/>
    <n v="29192260915721.551"/>
    <n v="29415102602101.09"/>
    <n v="29637944288480.633"/>
    <n v="29860785974860.172"/>
    <n v="30083627661239.711"/>
    <n v="30284185178981.316"/>
    <n v="30484742696722.918"/>
    <n v="30685300214464.523"/>
    <n v="30885857732206.137"/>
    <n v="31086415249947.738"/>
    <n v="31197836093137.512"/>
    <n v="31309256936327.277"/>
    <n v="31420677779517.051"/>
    <n v="31532098622706.824"/>
    <n v="31643519465896.59"/>
    <n v="31665803634534.543"/>
    <n v="31688087803172.488"/>
    <n v="31710371971810.449"/>
    <n v="31732656140448.406"/>
    <n v="31754940309086.355"/>
    <n v="31509814454068.82"/>
    <n v="31264688599051.348"/>
    <n v="31019562744033.809"/>
    <n v="30774436889016.266"/>
    <n v="30529311033998.797"/>
  </r>
  <r>
    <s v="Electricity"/>
    <x v="5"/>
    <n v="9125014702420.0586"/>
    <n v="9117353061192.168"/>
    <n v="9247600962066.3359"/>
    <n v="9377848862940.5215"/>
    <n v="9508096763814.666"/>
    <n v="9638344664688.8516"/>
    <n v="9768592565563.0352"/>
    <n v="9806900771702.5098"/>
    <n v="9845208977841.9688"/>
    <n v="9883517183981.4316"/>
    <n v="9921825390120.8906"/>
    <n v="9960133596260.3516"/>
    <n v="10036750008539.297"/>
    <n v="10113366420818.217"/>
    <n v="10189982833097.139"/>
    <n v="10266599245376.061"/>
    <n v="10343215657654.982"/>
    <n v="10412170428706.018"/>
    <n v="10481125199757.053"/>
    <n v="10550079970808.088"/>
    <n v="10619034741859.125"/>
    <n v="10687989512910.16"/>
    <n v="10726297719049.621"/>
    <n v="10764605925189.08"/>
    <n v="10802914131328.543"/>
    <n v="10841222337468.002"/>
    <n v="10879530543607.463"/>
    <n v="10887192184835.354"/>
    <n v="10894853826063.244"/>
    <n v="10902515467291.139"/>
    <n v="10910177108519.033"/>
    <n v="10917838749746.922"/>
    <n v="10833560696240.096"/>
    <n v="10749282642733.289"/>
    <n v="10665004589226.459"/>
    <n v="10580726535719.629"/>
    <n v="10496448482212.824"/>
  </r>
  <r>
    <s v="Electricity"/>
    <x v="6"/>
    <n v="87629154300333.266"/>
    <n v="87555578184212.094"/>
    <n v="88806372158272.219"/>
    <n v="90057166132332.516"/>
    <n v="91307960106392.375"/>
    <n v="92558754080452.688"/>
    <n v="93809548054512.953"/>
    <n v="94177428635118.984"/>
    <n v="94545309215724.906"/>
    <n v="94913189796330.813"/>
    <n v="95281070376936.734"/>
    <n v="95648950957542.641"/>
    <n v="96384712118754.672"/>
    <n v="97120473279966.5"/>
    <n v="97856234441178.328"/>
    <n v="98591995602390.141"/>
    <n v="99327756763601.969"/>
    <n v="99989941808692.672"/>
    <n v="100652126853783.38"/>
    <n v="101314311898874.08"/>
    <n v="101976496943964.78"/>
    <n v="102638681989055.48"/>
    <n v="103006562569661.39"/>
    <n v="103374443150267.31"/>
    <n v="103742323730873.22"/>
    <n v="104110204311479.14"/>
    <n v="104478084892085.05"/>
    <n v="104551661008206.22"/>
    <n v="104625237124327.38"/>
    <n v="104698813240448.58"/>
    <n v="104772389356569.8"/>
    <n v="104845965472690.95"/>
    <n v="104036628195357.81"/>
    <n v="103227290918024.88"/>
    <n v="102417953640691.72"/>
    <n v="101608616363358.55"/>
    <n v="100799279086025.63"/>
  </r>
  <r>
    <s v="Electricity"/>
    <x v="7"/>
    <n v="9058133723389.2109"/>
    <n v="9050528237475.3672"/>
    <n v="9179821498010.7246"/>
    <n v="9309114758546.0996"/>
    <n v="9438408019081.4297"/>
    <n v="9567701279616.8047"/>
    <n v="9696994540152.1797"/>
    <n v="9735021969721.4121"/>
    <n v="9773049399290.6348"/>
    <n v="9811076828859.8574"/>
    <n v="9849104258429.0781"/>
    <n v="9887131687998.3008"/>
    <n v="9963186547136.7656"/>
    <n v="10039241406275.211"/>
    <n v="10115296265413.656"/>
    <n v="10191351124552.102"/>
    <n v="10267405983690.545"/>
    <n v="10335855356915.15"/>
    <n v="10404304730139.756"/>
    <n v="10472754103364.361"/>
    <n v="10541203476588.969"/>
    <n v="10609652849813.574"/>
    <n v="10647680279382.797"/>
    <n v="10685707708952.018"/>
    <n v="10723735138521.24"/>
    <n v="10761762568090.463"/>
    <n v="10799789997659.686"/>
    <n v="10807395483573.527"/>
    <n v="10815000969487.369"/>
    <n v="10822606455401.217"/>
    <n v="10830211941315.063"/>
    <n v="10837817427228.904"/>
    <n v="10754157082176.604"/>
    <n v="10670496737124.322"/>
    <n v="10586836392072.018"/>
    <n v="10503176047019.711"/>
    <n v="10419515701967.434"/>
  </r>
  <r>
    <s v="Heat"/>
    <x v="0"/>
    <n v="771157867462.91101"/>
    <n v="743284691530.52197"/>
    <n v="724702574242.25623"/>
    <n v="706120456953.99036"/>
    <n v="687538339665.73108"/>
    <n v="668956222377.46533"/>
    <n v="650374105089.20605"/>
    <n v="631791987800.94006"/>
    <n v="613209870512.68091"/>
    <n v="594627753224.41492"/>
    <n v="576045635936.14917"/>
    <n v="557463518647.89001"/>
    <n v="552817989325.82178"/>
    <n v="548172460003.75702"/>
    <n v="543526930681.69055"/>
    <n v="538881401359.62573"/>
    <n v="534235872037.55933"/>
    <n v="524944813393.42639"/>
    <n v="515653754749.29663"/>
    <n v="506362696105.16376"/>
    <n v="497071637461.03412"/>
    <n v="487780578816.90112"/>
    <n v="483135049494.83636"/>
    <n v="478489520172.7699"/>
    <n v="473843990850.70508"/>
    <n v="469198461528.63861"/>
    <n v="464552932206.57214"/>
    <n v="459907402884.50903"/>
    <n v="455261873562.4425"/>
    <n v="450616344240.37769"/>
    <n v="445970814918.31128"/>
    <n v="441325285596.24646"/>
    <n v="432034226952.11353"/>
    <n v="422743168307.98389"/>
    <n v="413452109663.85101"/>
    <n v="404161051019.71802"/>
    <n v="394869992375.58844"/>
  </r>
  <r>
    <s v="Heat"/>
    <x v="1"/>
    <n v="1139599959695.1907"/>
    <n v="1138643116739.9473"/>
    <n v="1154909446979.0886"/>
    <n v="1171175777218.2324"/>
    <n v="1187442107457.3706"/>
    <n v="1203708437696.5142"/>
    <n v="1219974767935.6577"/>
    <n v="1224758982711.8772"/>
    <n v="1229543197488.0952"/>
    <n v="1234327412264.3132"/>
    <n v="1239111627040.531"/>
    <n v="1243895841816.749"/>
    <n v="1253464271369.188"/>
    <n v="1263032700921.624"/>
    <n v="1272601130474.0598"/>
    <n v="1282169560026.4958"/>
    <n v="1291737989578.9319"/>
    <n v="1300349576176.125"/>
    <n v="1308961162773.3181"/>
    <n v="1317572749370.5112"/>
    <n v="1326184335967.7046"/>
    <n v="1334795922564.8977"/>
    <n v="1339580137341.1157"/>
    <n v="1344364352117.334"/>
    <n v="1349148566893.552"/>
    <n v="1353932781669.7698"/>
    <n v="1358716996445.9878"/>
    <n v="1359673839401.2312"/>
    <n v="1360630682356.4746"/>
    <n v="1361587525311.7185"/>
    <n v="1362544368266.9622"/>
    <n v="1363501211222.2056"/>
    <n v="1352975938714.5242"/>
    <n v="1342450666206.8455"/>
    <n v="1331925393699.1641"/>
    <n v="1321400121191.4824"/>
    <n v="1310874848683.8037"/>
  </r>
  <r>
    <s v="Heat"/>
    <x v="2"/>
    <n v="17027165713581.074"/>
    <n v="17012869184854.307"/>
    <n v="17255910173209.361"/>
    <n v="17498951161564.449"/>
    <n v="17741992149919.449"/>
    <n v="17985033138274.535"/>
    <n v="18228074126629.617"/>
    <n v="18299556770263.477"/>
    <n v="18371039413897.313"/>
    <n v="18442522057531.152"/>
    <n v="18514004701164.992"/>
    <n v="18585487344798.828"/>
    <n v="18728452632066.543"/>
    <n v="18871417919334.219"/>
    <n v="19014383206601.895"/>
    <n v="19157348493869.566"/>
    <n v="19300313781137.246"/>
    <n v="19428982539678.164"/>
    <n v="19557651298219.086"/>
    <n v="19686320056760"/>
    <n v="19814988815300.922"/>
    <n v="19943657573841.844"/>
    <n v="20015140217475.68"/>
    <n v="20086622861109.52"/>
    <n v="20158105504743.359"/>
    <n v="20229588148377.191"/>
    <n v="20301070792011.031"/>
    <n v="20315367320737.793"/>
    <n v="20329663849464.555"/>
    <n v="20343960378191.332"/>
    <n v="20358256906918.102"/>
    <n v="20372553435644.863"/>
    <n v="20215291619650.398"/>
    <n v="20058029803655.969"/>
    <n v="19900767987661.496"/>
    <n v="19743506171667.023"/>
    <n v="19586244355672.594"/>
  </r>
  <r>
    <s v="Heat"/>
    <x v="3"/>
    <n v="8036321821038.4912"/>
    <n v="8029574279627.041"/>
    <n v="8144282483621.71"/>
    <n v="8258990687616.3926"/>
    <n v="8373698891611.0371"/>
    <n v="8488407095605.7197"/>
    <n v="8603115299600.4004"/>
    <n v="8636853006657.666"/>
    <n v="8670590713714.9209"/>
    <n v="8704328420772.1748"/>
    <n v="8738066127829.4297"/>
    <n v="8771803834886.6846"/>
    <n v="8839279249001.2129"/>
    <n v="8906754663115.7227"/>
    <n v="8974230077230.2305"/>
    <n v="9041705491344.7402"/>
    <n v="9109180905459.25"/>
    <n v="9169908778162.3145"/>
    <n v="9230636650865.377"/>
    <n v="9291364523568.4395"/>
    <n v="9352092396271.5059"/>
    <n v="9412820268974.5684"/>
    <n v="9446557976031.8242"/>
    <n v="9480295683089.0781"/>
    <n v="9514033390146.332"/>
    <n v="9547771097203.5879"/>
    <n v="9581508804260.8418"/>
    <n v="9588256345672.291"/>
    <n v="9595003887083.7402"/>
    <n v="9601751428495.1934"/>
    <n v="9608498969906.6465"/>
    <n v="9615246511318.0957"/>
    <n v="9541023555792.1211"/>
    <n v="9466800600266.1699"/>
    <n v="9392577644740.1953"/>
    <n v="9318354689214.2227"/>
    <n v="9244131733688.2676"/>
  </r>
  <r>
    <s v="Heat"/>
    <x v="4"/>
    <n v="3535330401279.9673"/>
    <n v="3532362029826.3325"/>
    <n v="3582824344538.1353"/>
    <n v="3633286659249.9448"/>
    <n v="3683748973961.7378"/>
    <n v="3734211288673.5474"/>
    <n v="3784673603385.3564"/>
    <n v="3799515460653.5381"/>
    <n v="3814357317921.7148"/>
    <n v="3829199175189.8921"/>
    <n v="3844041032458.0693"/>
    <n v="3858882889726.2461"/>
    <n v="3888566604262.6089"/>
    <n v="3918250318798.9629"/>
    <n v="3947934033335.3169"/>
    <n v="3977617747871.6709"/>
    <n v="4007301462408.0244"/>
    <n v="4034016805490.7456"/>
    <n v="4060732148573.4673"/>
    <n v="4087447491656.188"/>
    <n v="4114162834738.9097"/>
    <n v="4140878177821.6304"/>
    <n v="4155720035089.8071"/>
    <n v="4170561892357.9849"/>
    <n v="4185403749626.1616"/>
    <n v="4200245606894.3384"/>
    <n v="4215087464162.5161"/>
    <n v="4218055835616.1504"/>
    <n v="4221024207069.7852"/>
    <n v="4223992578523.4214"/>
    <n v="4226960949977.0576"/>
    <n v="4229929321430.6919"/>
    <n v="4197277235440.6968"/>
    <n v="4164625149450.7109"/>
    <n v="4131973063460.7148"/>
    <n v="4099320977470.7197"/>
    <n v="4066668891480.7324"/>
  </r>
  <r>
    <s v="Heat"/>
    <x v="5"/>
    <n v="1322964163736.3716"/>
    <n v="1321853362591.3372"/>
    <n v="1340736982056.9272"/>
    <n v="1359620601522.5195"/>
    <n v="1378504220988.1055"/>
    <n v="1397387840453.6978"/>
    <n v="1416271459919.2898"/>
    <n v="1421825465644.4651"/>
    <n v="1427379471369.6384"/>
    <n v="1432933477094.8118"/>
    <n v="1438487482819.9851"/>
    <n v="1444041488545.1584"/>
    <n v="1455149499995.5083"/>
    <n v="1466257511445.8552"/>
    <n v="1477365522896.2021"/>
    <n v="1488473534346.5488"/>
    <n v="1499581545796.8955"/>
    <n v="1509578756102.2083"/>
    <n v="1519575966407.5215"/>
    <n v="1529573176712.8342"/>
    <n v="1539570387018.1475"/>
    <n v="1549567597323.4604"/>
    <n v="1555121603048.6338"/>
    <n v="1560675608773.8071"/>
    <n v="1566229614498.9805"/>
    <n v="1571783620224.1538"/>
    <n v="1577337625949.3271"/>
    <n v="1578448427094.3618"/>
    <n v="1579559228239.396"/>
    <n v="1580670029384.4309"/>
    <n v="1581780830529.4661"/>
    <n v="1582891631674.5002"/>
    <n v="1570672819079.1169"/>
    <n v="1558454006483.7366"/>
    <n v="1546235193888.3528"/>
    <n v="1534016381292.9692"/>
    <n v="1521797568697.5889"/>
  </r>
  <r>
    <s v="Heat"/>
    <x v="6"/>
    <n v="42445385867233.578"/>
    <n v="42409747424020.125"/>
    <n v="43015600958648.961"/>
    <n v="43621454493277.883"/>
    <n v="44227308027906.586"/>
    <n v="44833161562535.508"/>
    <n v="45439015097164.422"/>
    <n v="45617207313231.773"/>
    <n v="45795399529299.078"/>
    <n v="45973591745366.375"/>
    <n v="46151783961433.68"/>
    <n v="46329976177500.977"/>
    <n v="46686360609635.688"/>
    <n v="47042745041770.289"/>
    <n v="47399129473904.891"/>
    <n v="47755513906039.492"/>
    <n v="48111898338174.094"/>
    <n v="48432644327095.266"/>
    <n v="48753390316016.445"/>
    <n v="49074136304937.609"/>
    <n v="49394882293858.789"/>
    <n v="49715628282779.953"/>
    <n v="49893820498847.266"/>
    <n v="50072012714914.563"/>
    <n v="50250204930981.867"/>
    <n v="50428397147049.172"/>
    <n v="50606589363116.469"/>
    <n v="50642227806329.922"/>
    <n v="50677866249543.367"/>
    <n v="50713504692756.844"/>
    <n v="50749143135970.313"/>
    <n v="50784781579183.758"/>
    <n v="50392758703835.633"/>
    <n v="50000735828487.602"/>
    <n v="49608712953139.469"/>
    <n v="49216690077791.328"/>
    <n v="48824667202443.297"/>
  </r>
  <r>
    <s v="Heat"/>
    <x v="7"/>
    <n v="656341029418.43311"/>
    <n v="655789945430.67639"/>
    <n v="665158373222.54272"/>
    <n v="674526801014.41064"/>
    <n v="683895228806.27502"/>
    <n v="693263656598.14282"/>
    <n v="702632084390.01038"/>
    <n v="705387504328.79541"/>
    <n v="708142924267.57971"/>
    <n v="710898344206.36389"/>
    <n v="713653764145.14807"/>
    <n v="716409184083.93225"/>
    <n v="721920023961.50232"/>
    <n v="727430863839.07056"/>
    <n v="732941703716.63904"/>
    <n v="738452543594.20752"/>
    <n v="743963383471.77576"/>
    <n v="748923139361.58777"/>
    <n v="753882895251.39978"/>
    <n v="758842651141.21179"/>
    <n v="763802407031.02405"/>
    <n v="768762162920.83594"/>
    <n v="771517582859.62012"/>
    <n v="774273002798.4043"/>
    <n v="777028422737.18848"/>
    <n v="779783842675.97278"/>
    <n v="782539262614.75684"/>
    <n v="783090346602.51355"/>
    <n v="783641430590.27026"/>
    <n v="784192514578.02734"/>
    <n v="784743598565.7843"/>
    <n v="785294682553.54102"/>
    <n v="779232758688.21472"/>
    <n v="773170834822.89014"/>
    <n v="767108910957.56372"/>
    <n v="761046987092.2373"/>
    <n v="754985063226.9126"/>
  </r>
  <r>
    <s v="Natural Gas"/>
    <x v="0"/>
    <n v="4052866005120"/>
    <n v="3906376872404.8481"/>
    <n v="3808717450594.7119"/>
    <n v="3711058028784.5762"/>
    <n v="3613398606974.4751"/>
    <n v="3515739185164.3394"/>
    <n v="3418079763354.2378"/>
    <n v="3320420341544.1016"/>
    <n v="3222760919734.0005"/>
    <n v="3125101497923.8647"/>
    <n v="3027442076113.7285"/>
    <n v="2929782654303.6274"/>
    <n v="2905367798851.085"/>
    <n v="2880952943398.5596"/>
    <n v="2856538087946.0254"/>
    <n v="2832123232493.5"/>
    <n v="2807708377040.9663"/>
    <n v="2758878666135.8984"/>
    <n v="2710048955230.8472"/>
    <n v="2661219244325.7798"/>
    <n v="2612389533420.729"/>
    <n v="2563559822515.6606"/>
    <n v="2539144967063.1357"/>
    <n v="2514730111610.6016"/>
    <n v="2490315256158.0762"/>
    <n v="2465900400705.542"/>
    <n v="2441485545253.0083"/>
    <n v="2417070689800.4917"/>
    <n v="2392655834347.9575"/>
    <n v="2368240978895.4321"/>
    <n v="2343826123442.8984"/>
    <n v="2319411267990.373"/>
    <n v="2270581557085.3052"/>
    <n v="2221751846180.2549"/>
    <n v="2172922135275.1865"/>
    <n v="2124092424370.1187"/>
    <n v="2075262713465.0681"/>
  </r>
  <r>
    <s v="Natural Gas"/>
    <x v="1"/>
    <n v="41163697521600"/>
    <n v="41129135223093.203"/>
    <n v="41716694297708.805"/>
    <n v="42304253372324.477"/>
    <n v="42891812446939.953"/>
    <n v="43479371521555.625"/>
    <n v="44066930596171.297"/>
    <n v="44239742088705.344"/>
    <n v="44412553581239.336"/>
    <n v="44585365073773.336"/>
    <n v="44758176566307.328"/>
    <n v="44930988058841.32"/>
    <n v="45276611043909.414"/>
    <n v="45622234028977.406"/>
    <n v="45967857014045.398"/>
    <n v="46313479999113.383"/>
    <n v="46659102984181.375"/>
    <n v="46970163670742.594"/>
    <n v="47281224357303.813"/>
    <n v="47592285043865.031"/>
    <n v="47903345730426.258"/>
    <n v="48214406416987.477"/>
    <n v="48387217909521.477"/>
    <n v="48560029402055.469"/>
    <n v="48732840894589.469"/>
    <n v="48905652387123.461"/>
    <n v="49078463879657.453"/>
    <n v="49113026178164.242"/>
    <n v="49147588476671.039"/>
    <n v="49182150775177.844"/>
    <n v="49216713073684.648"/>
    <n v="49251275372191.445"/>
    <n v="48871090088616.586"/>
    <n v="48490904805041.836"/>
    <n v="48110719521466.977"/>
    <n v="47730534237892.109"/>
    <n v="47350348954317.359"/>
  </r>
  <r>
    <s v="Natural Gas"/>
    <x v="2"/>
    <n v="96556973465760"/>
    <n v="96475901279810.594"/>
    <n v="97854128440950.703"/>
    <n v="99232355602090.984"/>
    <n v="100610582763230.8"/>
    <n v="101988809924371.09"/>
    <n v="103367037085511.36"/>
    <n v="103772398015258.56"/>
    <n v="104177758945005.64"/>
    <n v="104583119874752.72"/>
    <n v="104988480804499.81"/>
    <n v="105393841734246.89"/>
    <n v="106204563593741.28"/>
    <n v="107015285453235.44"/>
    <n v="107826007312729.61"/>
    <n v="108636729172223.77"/>
    <n v="109447451031717.92"/>
    <n v="110177100705262.73"/>
    <n v="110906750378807.55"/>
    <n v="111636400052352.34"/>
    <n v="112366049725897.17"/>
    <n v="113095699399441.98"/>
    <n v="113501060329189.06"/>
    <n v="113906421258936.16"/>
    <n v="114311782188683.23"/>
    <n v="114717143118430.31"/>
    <n v="115122504048177.39"/>
    <n v="115203576234126.78"/>
    <n v="115284648420076.17"/>
    <n v="115365720606025.61"/>
    <n v="115446792791975.05"/>
    <n v="115527864977924.45"/>
    <n v="114636070932480.72"/>
    <n v="113744276887037.23"/>
    <n v="112852482841593.48"/>
    <n v="111960688796149.73"/>
    <n v="111068894750706.25"/>
  </r>
  <r>
    <s v="Natural Gas"/>
    <x v="3"/>
    <n v="48839120559360"/>
    <n v="48798113741090.188"/>
    <n v="49495229651677.164"/>
    <n v="50192345562264.234"/>
    <n v="50889461472851.07"/>
    <n v="51586577383438.141"/>
    <n v="52283693294025.195"/>
    <n v="52488727385374.367"/>
    <n v="52693761476723.477"/>
    <n v="52898795568072.586"/>
    <n v="53103829659421.688"/>
    <n v="53308863750770.797"/>
    <n v="53718931933469.133"/>
    <n v="54129000116167.344"/>
    <n v="54539068298865.555"/>
    <n v="54949136481563.773"/>
    <n v="55359204664261.984"/>
    <n v="55728266028690.406"/>
    <n v="56097327393118.836"/>
    <n v="56466388757547.258"/>
    <n v="56835450121975.695"/>
    <n v="57204511486404.117"/>
    <n v="57409545577753.227"/>
    <n v="57614579669102.336"/>
    <n v="57819613760451.438"/>
    <n v="58024647851800.547"/>
    <n v="58229681943149.648"/>
    <n v="58270688761419.461"/>
    <n v="58311695579689.273"/>
    <n v="58352702397959.109"/>
    <n v="58393709216228.938"/>
    <n v="58434716034498.75"/>
    <n v="57983641033530.641"/>
    <n v="57532566032562.648"/>
    <n v="57081491031594.523"/>
    <n v="56630416030626.406"/>
    <n v="56179341029658.414"/>
  </r>
  <r>
    <s v="Natural Gas"/>
    <x v="4"/>
    <n v="1173397594560"/>
    <n v="1172412374077.582"/>
    <n v="1189161122278.6897"/>
    <n v="1205909870479.7998"/>
    <n v="1222658618680.9041"/>
    <n v="1239407366882.0139"/>
    <n v="1256156115083.1238"/>
    <n v="1261082217495.2156"/>
    <n v="1266008319907.3062"/>
    <n v="1270934422319.3965"/>
    <n v="1275860524731.4868"/>
    <n v="1280786627143.5771"/>
    <n v="1290638831967.761"/>
    <n v="1300491036791.9417"/>
    <n v="1310343241616.1226"/>
    <n v="1320195446440.3032"/>
    <n v="1330047651264.4841"/>
    <n v="1338914635606.2476"/>
    <n v="1347781619948.011"/>
    <n v="1356648604289.7747"/>
    <n v="1365515588631.5383"/>
    <n v="1374382572973.3018"/>
    <n v="1379308675385.3923"/>
    <n v="1384234777797.4827"/>
    <n v="1389160880209.573"/>
    <n v="1394086982621.6636"/>
    <n v="1399013085033.7539"/>
    <n v="1399998305516.1716"/>
    <n v="1400983525998.5896"/>
    <n v="1401968746481.0078"/>
    <n v="1402953966963.4263"/>
    <n v="1403939187445.844"/>
    <n v="1393101762139.2434"/>
    <n v="1382264336832.6455"/>
    <n v="1371426911526.0444"/>
    <n v="1360589486219.4436"/>
    <n v="1349752060912.8457"/>
  </r>
  <r>
    <s v="Natural Gas"/>
    <x v="5"/>
    <n v="156332955772800"/>
    <n v="156201693845199.03"/>
    <n v="158433146614416.06"/>
    <n v="160664599383633.41"/>
    <n v="162896052152850"/>
    <n v="165127504922067.34"/>
    <n v="167358957691284.66"/>
    <n v="168015267329289.88"/>
    <n v="168671576967294.88"/>
    <n v="169327886605299.88"/>
    <n v="169984196243304.88"/>
    <n v="170640505881309.88"/>
    <n v="171953125157320.25"/>
    <n v="173265744433330.25"/>
    <n v="174578363709340.25"/>
    <n v="175890982985350.25"/>
    <n v="177203602261360.25"/>
    <n v="178384959609769.38"/>
    <n v="179566316958178.47"/>
    <n v="180747674306587.59"/>
    <n v="181929031654996.72"/>
    <n v="183110389003405.81"/>
    <n v="183766698641410.81"/>
    <n v="184423008279415.81"/>
    <n v="185079317917420.81"/>
    <n v="185735627555425.81"/>
    <n v="186391937193430.81"/>
    <n v="186523199121031.78"/>
    <n v="186654461048632.75"/>
    <n v="186785722976233.78"/>
    <n v="186916984903834.81"/>
    <n v="187048246831435.78"/>
    <n v="185604365627824.56"/>
    <n v="184160484424213.69"/>
    <n v="182716603220602.41"/>
    <n v="181272722016991.13"/>
    <n v="179828840813380.28"/>
  </r>
  <r>
    <s v="Natural Gas"/>
    <x v="6"/>
    <n v="119957630341440"/>
    <n v="119856910248793.97"/>
    <n v="121569151823776.69"/>
    <n v="123281393398759.63"/>
    <n v="124993634973741.98"/>
    <n v="126705876548724.92"/>
    <n v="128418118123707.83"/>
    <n v="128921718586938.19"/>
    <n v="129425319050168.39"/>
    <n v="129928919513398.59"/>
    <n v="130432519976628.78"/>
    <n v="130936120439858.98"/>
    <n v="131943321366319.67"/>
    <n v="132950522292780.06"/>
    <n v="133957723219240.47"/>
    <n v="134964924145700.86"/>
    <n v="135972125072161.25"/>
    <n v="136878605905975.69"/>
    <n v="137785086739790.13"/>
    <n v="138691567573604.56"/>
    <n v="139598048407419.03"/>
    <n v="140504529241233.47"/>
    <n v="141008129704463.66"/>
    <n v="141511730167693.88"/>
    <n v="142015330630924.06"/>
    <n v="142518931094154.25"/>
    <n v="143022531557384.47"/>
    <n v="143123251650030.47"/>
    <n v="143223971742676.47"/>
    <n v="143324691835322.56"/>
    <n v="143425411927968.63"/>
    <n v="143526132020614.63"/>
    <n v="142418211001508"/>
    <n v="141310289982401.69"/>
    <n v="140202368963295.03"/>
    <n v="139094447944188.38"/>
    <n v="137986526925082.05"/>
  </r>
  <r>
    <s v="Natural Gas"/>
    <x v="7"/>
    <n v="2732556756960"/>
    <n v="2730262418792.9478"/>
    <n v="2769266167632.8457"/>
    <n v="2808269916472.7485"/>
    <n v="2847273665312.6382"/>
    <n v="2886277414152.5415"/>
    <n v="2925281162992.4438"/>
    <n v="2936752853827.7114"/>
    <n v="2948224544662.9751"/>
    <n v="2959696235498.2393"/>
    <n v="2971167926333.5029"/>
    <n v="2982639617168.7666"/>
    <n v="3005582998839.3013"/>
    <n v="3028526380509.8286"/>
    <n v="3051469762180.3564"/>
    <n v="3074413143850.8838"/>
    <n v="3097356525521.4116"/>
    <n v="3118005569024.8882"/>
    <n v="3138654612528.3652"/>
    <n v="3159303656031.8418"/>
    <n v="3179952699535.3193"/>
    <n v="3200601743038.7959"/>
    <n v="3212073433874.0596"/>
    <n v="3223545124709.3237"/>
    <n v="3235016815544.5874"/>
    <n v="3246488506379.8511"/>
    <n v="3257960197215.1152"/>
    <n v="3260254535382.167"/>
    <n v="3262548873549.2192"/>
    <n v="3264843211716.2729"/>
    <n v="3267137549883.3262"/>
    <n v="3269431888050.3784"/>
    <n v="3244194168212.7935"/>
    <n v="3218956448375.2158"/>
    <n v="3193718728537.6304"/>
    <n v="3168481008700.0449"/>
    <n v="3143243288862.4668"/>
  </r>
  <r>
    <s v="Petroleum Diesel"/>
    <x v="0"/>
    <n v="68713897748640"/>
    <n v="66230262890255.906"/>
    <n v="64574506317999.258"/>
    <n v="62918749745742.617"/>
    <n v="61262993173486.555"/>
    <n v="59607236601229.914"/>
    <n v="57951480028973.852"/>
    <n v="56295723456717.195"/>
    <n v="54639966884461.141"/>
    <n v="52984210312204.492"/>
    <n v="51328453739947.844"/>
    <n v="49672697167691.789"/>
    <n v="49258758024627.477"/>
    <n v="48844818881563.461"/>
    <n v="48430879738499.297"/>
    <n v="48016940595435.281"/>
    <n v="47603001452371.125"/>
    <n v="46775123166242.805"/>
    <n v="45947244880114.766"/>
    <n v="45119366593986.445"/>
    <n v="44291488307858.414"/>
    <n v="43463610021730.086"/>
    <n v="43049670878666.078"/>
    <n v="42635731735601.914"/>
    <n v="42221792592537.898"/>
    <n v="41807853449473.734"/>
    <n v="41393914306409.57"/>
    <n v="40979975163345.711"/>
    <n v="40566036020281.547"/>
    <n v="40152096877217.531"/>
    <n v="39738157734153.375"/>
    <n v="39324218591089.359"/>
    <n v="38496340304961.031"/>
    <n v="37668462018833"/>
    <n v="36840583732704.68"/>
    <n v="36012705446576.352"/>
    <n v="35184827160448.328"/>
  </r>
  <r>
    <s v="Petroleum Diesel"/>
    <x v="1"/>
    <n v="3896476180320"/>
    <n v="3893204579832.7461"/>
    <n v="3948821788116.0693"/>
    <n v="4004438996399.3999"/>
    <n v="4060056204682.7109"/>
    <n v="4115673412966.0415"/>
    <n v="4171290621249.3711"/>
    <n v="4187648623685.6475"/>
    <n v="4204006626121.9185"/>
    <n v="4220364628558.1895"/>
    <n v="4236722630994.4609"/>
    <n v="4253080633430.7319"/>
    <n v="4285796638303.2837"/>
    <n v="4318512643175.8257"/>
    <n v="4351228648048.3682"/>
    <n v="4383944652920.9102"/>
    <n v="4416660657793.4521"/>
    <n v="4446105062178.7432"/>
    <n v="4475549466564.0332"/>
    <n v="4504993870949.3242"/>
    <n v="4534438275334.6152"/>
    <n v="4563882679719.9063"/>
    <n v="4580240682156.1777"/>
    <n v="4596598684592.4482"/>
    <n v="4612956687028.7197"/>
    <n v="4629314689464.9912"/>
    <n v="4645672691901.2617"/>
    <n v="4648944292388.5156"/>
    <n v="4652215892875.7686"/>
    <n v="4655487493363.0234"/>
    <n v="4658759093850.2783"/>
    <n v="4662030694337.5322"/>
    <n v="4626043088977.7295"/>
    <n v="4590055483617.9365"/>
    <n v="4554067878258.1328"/>
    <n v="4518080272898.3301"/>
    <n v="4482092667538.5371"/>
  </r>
  <r>
    <s v="Petroleum Diesel"/>
    <x v="2"/>
    <n v="1387604263680"/>
    <n v="1386439188731.4863"/>
    <n v="1406245462856.2212"/>
    <n v="1426051736980.9587"/>
    <n v="1445858011105.6895"/>
    <n v="1465664285230.4268"/>
    <n v="1485470559355.1641"/>
    <n v="1491295934097.7349"/>
    <n v="1497121308840.3037"/>
    <n v="1502946683582.8728"/>
    <n v="1508772058325.4417"/>
    <n v="1514597433068.0105"/>
    <n v="1526248182553.1519"/>
    <n v="1537898932038.2898"/>
    <n v="1549549681523.4275"/>
    <n v="1561200431008.5654"/>
    <n v="1572851180493.7034"/>
    <n v="1583336855030.3284"/>
    <n v="1593822529566.9534"/>
    <n v="1604308204103.5784"/>
    <n v="1614793878640.2036"/>
    <n v="1625279553176.8286"/>
    <n v="1631104927919.3977"/>
    <n v="1636930302661.9666"/>
    <n v="1642755677404.5356"/>
    <n v="1648581052147.1045"/>
    <n v="1654406426889.6733"/>
    <n v="1655571501838.1868"/>
    <n v="1656736576786.7004"/>
    <n v="1657901651735.2144"/>
    <n v="1659066726683.7285"/>
    <n v="1660231801632.2419"/>
    <n v="1647415977198.5881"/>
    <n v="1634600152764.9377"/>
    <n v="1621784328331.2837"/>
    <n v="1608968503897.6296"/>
    <n v="1596152679463.979"/>
  </r>
  <r>
    <s v="Petroleum Diesel"/>
    <x v="3"/>
    <n v="668211069600"/>
    <n v="667650019163.72803"/>
    <n v="677187876580.35242"/>
    <n v="686725733996.97803"/>
    <n v="696263591413.60046"/>
    <n v="705801448830.22607"/>
    <n v="715339306246.85156"/>
    <n v="718144558428.2124"/>
    <n v="720949810609.57251"/>
    <n v="723755062790.9325"/>
    <n v="726560314972.2926"/>
    <n v="729365567153.65259"/>
    <n v="734976071516.37439"/>
    <n v="740586575879.09448"/>
    <n v="746197080241.81445"/>
    <n v="751807584604.53455"/>
    <n v="757418088967.25464"/>
    <n v="762467542893.70325"/>
    <n v="767516996820.15173"/>
    <n v="772566450746.60022"/>
    <n v="777615904673.04895"/>
    <n v="782665358599.49744"/>
    <n v="785470610780.85742"/>
    <n v="788275862962.21753"/>
    <n v="791081115143.57751"/>
    <n v="793886367324.93762"/>
    <n v="796691619506.29761"/>
    <n v="797252669942.56946"/>
    <n v="797813720378.84131"/>
    <n v="798374770815.11353"/>
    <n v="798935821251.38562"/>
    <n v="799496871687.65759"/>
    <n v="793325316888.66443"/>
    <n v="787153762089.67285"/>
    <n v="780982207290.67957"/>
    <n v="774810652491.6864"/>
    <n v="768639097692.69482"/>
  </r>
  <r>
    <s v="Petroleum Diesel"/>
    <x v="4"/>
    <n v="3560948919840"/>
    <n v="3557959038295.2148"/>
    <n v="3608787024556.5732"/>
    <n v="3659615010817.9385"/>
    <n v="3710442997079.2861"/>
    <n v="3761270983340.6514"/>
    <n v="3812098969602.0156"/>
    <n v="3827048377325.9492"/>
    <n v="3841997785049.8779"/>
    <n v="3856947192773.8066"/>
    <n v="3871896600497.7349"/>
    <n v="3886846008221.6636"/>
    <n v="3916744823669.5298"/>
    <n v="3946643639117.3867"/>
    <n v="3976542454565.2441"/>
    <n v="4006441270013.1016"/>
    <n v="4036340085460.9585"/>
    <n v="4063249019364.0327"/>
    <n v="4090157953267.1064"/>
    <n v="4117066887170.1802"/>
    <n v="4143975821073.2549"/>
    <n v="4170884754976.3291"/>
    <n v="4185834162700.2573"/>
    <n v="4200783570424.186"/>
    <n v="4215732978148.1147"/>
    <n v="4230682385872.0435"/>
    <n v="4245631793595.9722"/>
    <n v="4248621675140.7568"/>
    <n v="4251611556685.542"/>
    <n v="4254601438230.3281"/>
    <n v="4257591319775.1147"/>
    <n v="4260581201319.8999"/>
    <n v="4227692504327.2515"/>
    <n v="4194803807334.6113"/>
    <n v="4161915110341.9624"/>
    <n v="4129026413349.313"/>
    <n v="4096137716356.6733"/>
  </r>
  <r>
    <s v="Petroleum Diesel"/>
    <x v="5"/>
    <n v="1003145944380000"/>
    <n v="1002303672386398.1"/>
    <n v="1016622296277631.9"/>
    <n v="1030940920168867.6"/>
    <n v="1045259544060098.4"/>
    <n v="1059578167951334"/>
    <n v="1073896791842569.5"/>
    <n v="1078108151810580.6"/>
    <n v="1082319511778590.5"/>
    <n v="1086530871746600.4"/>
    <n v="1090742231714610.1"/>
    <n v="1094953591682620"/>
    <n v="1103376311618642.1"/>
    <n v="1111799031554661.8"/>
    <n v="1120221751490681.5"/>
    <n v="1128644471426701.3"/>
    <n v="1137067191362720.8"/>
    <n v="1144647639305139.3"/>
    <n v="1152228087247557.5"/>
    <n v="1159808535189976"/>
    <n v="1167388983132394.5"/>
    <n v="1174969431074813"/>
    <n v="1179180791042822.8"/>
    <n v="1183392151010832.5"/>
    <n v="1187603510978842.5"/>
    <n v="1191814870946852.3"/>
    <n v="1196026230914862"/>
    <n v="1196868502908463.8"/>
    <n v="1197710774902065.5"/>
    <n v="1198553046895667.8"/>
    <n v="1199395318889270"/>
    <n v="1200237590882871.8"/>
    <n v="1190972598953248.5"/>
    <n v="1181707607023627.8"/>
    <n v="1172442615094004.3"/>
    <n v="1163177623164381"/>
    <n v="1153912631234760.3"/>
  </r>
  <r>
    <s v="Petroleum Diesel"/>
    <x v="6"/>
    <n v="20481380146080"/>
    <n v="20464183353346.098"/>
    <n v="20756528829822.461"/>
    <n v="21048874306298.863"/>
    <n v="21341219782775.164"/>
    <n v="21633565259251.566"/>
    <n v="21925910735727.965"/>
    <n v="22011894699397.508"/>
    <n v="22097878663067.023"/>
    <n v="22183862626736.539"/>
    <n v="22269846590406.059"/>
    <n v="22355830554075.574"/>
    <n v="22527798481414.656"/>
    <n v="22699766408753.691"/>
    <n v="22871734336092.723"/>
    <n v="23043702263431.758"/>
    <n v="23215670190770.789"/>
    <n v="23370441325375.934"/>
    <n v="23525212459981.074"/>
    <n v="23679983594586.219"/>
    <n v="23834754729191.367"/>
    <n v="23989525863796.512"/>
    <n v="24075509827466.027"/>
    <n v="24161493791135.543"/>
    <n v="24247477754805.059"/>
    <n v="24333461718474.578"/>
    <n v="24419445682144.094"/>
    <n v="24436642474877.992"/>
    <n v="24453839267611.891"/>
    <n v="24471036060345.797"/>
    <n v="24488232853079.707"/>
    <n v="24505429645813.605"/>
    <n v="24316264925740.637"/>
    <n v="24127100205667.719"/>
    <n v="23937935485594.746"/>
    <n v="23748770765521.773"/>
    <n v="23559606045448.855"/>
  </r>
  <r>
    <s v="Petroleum Diesel"/>
    <x v="7"/>
    <n v="4944761915040"/>
    <n v="4940610141811.5879"/>
    <n v="5011190286694.6084"/>
    <n v="5081770431577.6377"/>
    <n v="5152350576460.6436"/>
    <n v="5222930721343.6729"/>
    <n v="5293510866226.7012"/>
    <n v="5314269732368.7725"/>
    <n v="5335028598510.8369"/>
    <n v="5355787464652.9004"/>
    <n v="5376546330794.9648"/>
    <n v="5397305196937.0293"/>
    <n v="5438822929221.1699"/>
    <n v="5480340661505.2988"/>
    <n v="5521858393789.4277"/>
    <n v="5563376126073.5557"/>
    <n v="5604893858357.6846"/>
    <n v="5642259817413.4033"/>
    <n v="5679625776469.123"/>
    <n v="5716991735524.8418"/>
    <n v="5754357694580.5615"/>
    <n v="5791723653636.2813"/>
    <n v="5812482519778.3457"/>
    <n v="5833241385920.4092"/>
    <n v="5854000252062.4736"/>
    <n v="5874759118204.5381"/>
    <n v="5895517984346.6025"/>
    <n v="5899669757575.0146"/>
    <n v="5903821530803.4258"/>
    <n v="5907973304031.8398"/>
    <n v="5912125077260.2539"/>
    <n v="5916276850488.666"/>
    <n v="5870607344976.1162"/>
    <n v="5824937839463.5791"/>
    <n v="5779268333951.0293"/>
    <n v="5733598828438.4785"/>
    <n v="5687929322925.94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5" cacheId="326" applyNumberFormats="0" applyBorderFormats="0" applyFontFormats="0" applyPatternFormats="0" applyAlignmentFormats="0" applyWidthHeightFormats="1" dataCaption="Wartości" updatedVersion="6" minRefreshableVersion="3" useAutoFormatting="1" itemPrintTitles="1" createdVersion="5" indent="0" outline="1" outlineData="1" multipleFieldFilters="0">
  <location ref="A85:I94" firstHeaderRow="0" firstDataRow="1" firstDataCol="1"/>
  <pivotFields count="39">
    <pivotField showAll="0"/>
    <pivotField axis="axisRow" showAll="0">
      <items count="9">
        <item x="0"/>
        <item x="1"/>
        <item x="2"/>
        <item x="3"/>
        <item x="4"/>
        <item x="5"/>
        <item x="6"/>
        <item x="7"/>
        <item t="default"/>
      </items>
    </pivotField>
    <pivotField showAll="0"/>
    <pivotField dataField="1"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dataField="1" showAll="0"/>
  </pivotFields>
  <rowFields count="1">
    <field x="1"/>
  </rowFields>
  <rowItems count="9">
    <i>
      <x/>
    </i>
    <i>
      <x v="1"/>
    </i>
    <i>
      <x v="2"/>
    </i>
    <i>
      <x v="3"/>
    </i>
    <i>
      <x v="4"/>
    </i>
    <i>
      <x v="5"/>
    </i>
    <i>
      <x v="6"/>
    </i>
    <i>
      <x v="7"/>
    </i>
    <i t="grand">
      <x/>
    </i>
  </rowItems>
  <colFields count="1">
    <field x="-2"/>
  </colFields>
  <colItems count="8">
    <i>
      <x/>
    </i>
    <i i="1">
      <x v="1"/>
    </i>
    <i i="2">
      <x v="2"/>
    </i>
    <i i="3">
      <x v="3"/>
    </i>
    <i i="4">
      <x v="4"/>
    </i>
    <i i="5">
      <x v="5"/>
    </i>
    <i i="6">
      <x v="6"/>
    </i>
    <i i="7">
      <x v="7"/>
    </i>
  </colItems>
  <dataFields count="8">
    <dataField name="Sum of 2015" fld="3" baseField="0" baseItem="0"/>
    <dataField name="Sum of 2020" fld="8" baseField="0" baseItem="0"/>
    <dataField name="Sum of 2025" fld="13" baseField="0" baseItem="0"/>
    <dataField name="Sum of 2030" fld="18" baseField="0" baseItem="0"/>
    <dataField name="Sum of 2035" fld="23" baseField="0" baseItem="0"/>
    <dataField name="Sum of 2040" fld="28" baseField="0" baseItem="0"/>
    <dataField name="Sum of 2045" fld="33" baseField="0" baseItem="0"/>
    <dataField name="Sum of 2050" fld="3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unfccc.int/national_reports/annex_i_ghg_inventories/national_inventories_submissions/items/9492.php" TargetMode="External"/><Relationship Id="rId1" Type="http://schemas.openxmlformats.org/officeDocument/2006/relationships/hyperlink" Target="http://unfccc.int/national_reports/annex_i_ghg_inventories/national_inventories_submissions/items/6598.php"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abSelected="1" workbookViewId="0">
      <selection activeCell="A29" sqref="A29"/>
    </sheetView>
  </sheetViews>
  <sheetFormatPr defaultColWidth="9" defaultRowHeight="15" x14ac:dyDescent="0.25"/>
  <cols>
    <col min="1" max="1" width="9.875" style="44" customWidth="1"/>
    <col min="2" max="2" width="68.375" style="44" customWidth="1"/>
    <col min="3" max="5" width="9" style="44"/>
    <col min="6" max="16384" width="9" style="35"/>
  </cols>
  <sheetData>
    <row r="1" spans="1:2" x14ac:dyDescent="0.25">
      <c r="A1" s="1" t="s">
        <v>70</v>
      </c>
    </row>
    <row r="3" spans="1:2" x14ac:dyDescent="0.25">
      <c r="A3" s="1" t="s">
        <v>71</v>
      </c>
      <c r="B3" s="25" t="s">
        <v>72</v>
      </c>
    </row>
    <row r="4" spans="1:2" x14ac:dyDescent="0.25">
      <c r="B4" s="44" t="s">
        <v>19</v>
      </c>
    </row>
    <row r="5" spans="1:2" x14ac:dyDescent="0.25">
      <c r="B5" s="45">
        <v>2012</v>
      </c>
    </row>
    <row r="6" spans="1:2" x14ac:dyDescent="0.25">
      <c r="B6" s="44" t="s">
        <v>89</v>
      </c>
    </row>
    <row r="7" spans="1:2" x14ac:dyDescent="0.25">
      <c r="B7" s="17" t="s">
        <v>142</v>
      </c>
    </row>
    <row r="8" spans="1:2" x14ac:dyDescent="0.25">
      <c r="B8" s="44" t="s">
        <v>90</v>
      </c>
    </row>
    <row r="10" spans="1:2" x14ac:dyDescent="0.25">
      <c r="B10" s="25" t="s">
        <v>137</v>
      </c>
    </row>
    <row r="11" spans="1:2" x14ac:dyDescent="0.25">
      <c r="A11" s="68"/>
      <c r="B11" s="44" t="s">
        <v>138</v>
      </c>
    </row>
    <row r="12" spans="1:2" x14ac:dyDescent="0.25">
      <c r="B12" s="45">
        <v>2012</v>
      </c>
    </row>
    <row r="13" spans="1:2" x14ac:dyDescent="0.25">
      <c r="B13" s="44" t="s">
        <v>131</v>
      </c>
    </row>
    <row r="14" spans="1:2" x14ac:dyDescent="0.25">
      <c r="B14" s="17" t="s">
        <v>132</v>
      </c>
    </row>
    <row r="15" spans="1:2" x14ac:dyDescent="0.25">
      <c r="B15" s="44" t="s">
        <v>139</v>
      </c>
    </row>
    <row r="17" spans="1:2" x14ac:dyDescent="0.25">
      <c r="A17" s="68"/>
      <c r="B17" s="25" t="s">
        <v>140</v>
      </c>
    </row>
    <row r="18" spans="1:2" customFormat="1" ht="15.75" x14ac:dyDescent="0.25">
      <c r="B18" s="44" t="s">
        <v>138</v>
      </c>
    </row>
    <row r="19" spans="1:2" x14ac:dyDescent="0.25">
      <c r="B19" s="45">
        <v>2016</v>
      </c>
    </row>
    <row r="20" spans="1:2" x14ac:dyDescent="0.25">
      <c r="B20" s="44" t="s">
        <v>133</v>
      </c>
    </row>
    <row r="21" spans="1:2" x14ac:dyDescent="0.25">
      <c r="B21" s="17" t="s">
        <v>134</v>
      </c>
    </row>
    <row r="22" spans="1:2" x14ac:dyDescent="0.25">
      <c r="B22" s="44" t="s">
        <v>141</v>
      </c>
    </row>
    <row r="24" spans="1:2" x14ac:dyDescent="0.25">
      <c r="A24" s="1" t="s">
        <v>88</v>
      </c>
      <c r="B24" s="44" t="s">
        <v>135</v>
      </c>
    </row>
    <row r="25" spans="1:2" x14ac:dyDescent="0.25">
      <c r="B25" s="70" t="s">
        <v>161</v>
      </c>
    </row>
    <row r="26" spans="1:2" x14ac:dyDescent="0.25">
      <c r="B26" s="44" t="s">
        <v>136</v>
      </c>
    </row>
  </sheetData>
  <hyperlinks>
    <hyperlink ref="B14" r:id="rId1"/>
    <hyperlink ref="B21"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94"/>
  <sheetViews>
    <sheetView topLeftCell="A53" zoomScaleNormal="100" workbookViewId="0">
      <selection activeCell="D70" sqref="D70:J70"/>
    </sheetView>
  </sheetViews>
  <sheetFormatPr defaultColWidth="11" defaultRowHeight="15" x14ac:dyDescent="0.25"/>
  <cols>
    <col min="1" max="1" width="35.5" style="44" customWidth="1"/>
    <col min="2" max="2" width="11.875" style="44" bestFit="1" customWidth="1"/>
    <col min="3" max="3" width="11.875" style="44" customWidth="1"/>
    <col min="4" max="9" width="11.875" style="44" bestFit="1" customWidth="1"/>
    <col min="10" max="10" width="11" style="44"/>
    <col min="11" max="11" width="44.75" style="44" customWidth="1"/>
    <col min="12" max="12" width="12.625" style="45" customWidth="1"/>
    <col min="13" max="16384" width="11" style="2"/>
  </cols>
  <sheetData>
    <row r="1" spans="1:3" x14ac:dyDescent="0.25">
      <c r="A1" s="38" t="s">
        <v>74</v>
      </c>
    </row>
    <row r="2" spans="1:3" x14ac:dyDescent="0.25">
      <c r="A2" s="44" t="s">
        <v>75</v>
      </c>
    </row>
    <row r="3" spans="1:3" x14ac:dyDescent="0.25">
      <c r="A3" s="44" t="s">
        <v>76</v>
      </c>
    </row>
    <row r="4" spans="1:3" x14ac:dyDescent="0.25">
      <c r="A4" s="44" t="s">
        <v>77</v>
      </c>
    </row>
    <row r="6" spans="1:3" x14ac:dyDescent="0.25">
      <c r="A6" s="44" t="s">
        <v>78</v>
      </c>
    </row>
    <row r="7" spans="1:3" x14ac:dyDescent="0.25">
      <c r="A7" s="44" t="s">
        <v>79</v>
      </c>
    </row>
    <row r="8" spans="1:3" x14ac:dyDescent="0.25">
      <c r="A8" s="44" t="s">
        <v>80</v>
      </c>
    </row>
    <row r="9" spans="1:3" x14ac:dyDescent="0.25">
      <c r="A9" s="44" t="s">
        <v>81</v>
      </c>
    </row>
    <row r="11" spans="1:3" x14ac:dyDescent="0.25">
      <c r="A11" s="44" t="s">
        <v>82</v>
      </c>
    </row>
    <row r="12" spans="1:3" x14ac:dyDescent="0.25">
      <c r="A12" s="44" t="s">
        <v>83</v>
      </c>
    </row>
    <row r="13" spans="1:3" x14ac:dyDescent="0.25">
      <c r="A13" s="44" t="s">
        <v>84</v>
      </c>
    </row>
    <row r="14" spans="1:3" x14ac:dyDescent="0.25">
      <c r="A14" s="44" t="s">
        <v>85</v>
      </c>
    </row>
    <row r="15" spans="1:3" x14ac:dyDescent="0.25">
      <c r="A15" s="44" t="s">
        <v>86</v>
      </c>
    </row>
    <row r="16" spans="1:3" x14ac:dyDescent="0.25">
      <c r="C16" s="22"/>
    </row>
    <row r="17" spans="1:26" x14ac:dyDescent="0.25">
      <c r="A17" s="28" t="s">
        <v>87</v>
      </c>
    </row>
    <row r="18" spans="1:26" x14ac:dyDescent="0.25">
      <c r="A18" s="26"/>
      <c r="B18" s="24">
        <v>2010</v>
      </c>
      <c r="C18" s="24" t="s">
        <v>95</v>
      </c>
      <c r="D18" s="24">
        <v>2020</v>
      </c>
      <c r="E18" s="24">
        <v>2025</v>
      </c>
      <c r="F18" s="24">
        <v>2030</v>
      </c>
      <c r="G18" s="24">
        <v>2035</v>
      </c>
      <c r="H18" s="24">
        <v>2040</v>
      </c>
      <c r="I18" s="24">
        <v>2045</v>
      </c>
      <c r="J18" s="24">
        <v>2050</v>
      </c>
      <c r="K18" s="25" t="s">
        <v>26</v>
      </c>
      <c r="L18" s="29" t="s">
        <v>34</v>
      </c>
    </row>
    <row r="19" spans="1:26" x14ac:dyDescent="0.25">
      <c r="A19" s="4" t="s">
        <v>0</v>
      </c>
      <c r="B19" s="18"/>
      <c r="C19" s="18"/>
      <c r="D19" s="18"/>
      <c r="E19" s="18"/>
      <c r="F19" s="18"/>
      <c r="G19" s="18"/>
      <c r="H19" s="18"/>
      <c r="I19" s="18"/>
      <c r="J19" s="18"/>
    </row>
    <row r="20" spans="1:26" x14ac:dyDescent="0.25">
      <c r="A20" s="5" t="s">
        <v>13</v>
      </c>
      <c r="B20" s="69">
        <f>6221.49/1000</f>
        <v>6.2214900000000002</v>
      </c>
      <c r="C20" s="69">
        <f>6456.42/1000</f>
        <v>6.4564200000000005</v>
      </c>
      <c r="D20" s="69">
        <f>C20*C87/B87</f>
        <v>6.9175928571428589</v>
      </c>
      <c r="E20" s="69">
        <f t="shared" ref="E20:J20" si="0">D20*D87/C87</f>
        <v>7.0532319327731114</v>
      </c>
      <c r="F20" s="69">
        <f t="shared" si="0"/>
        <v>7.3245100840336157</v>
      </c>
      <c r="G20" s="69">
        <f t="shared" si="0"/>
        <v>7.5686604201680785</v>
      </c>
      <c r="H20" s="69">
        <f t="shared" si="0"/>
        <v>7.7042994957983222</v>
      </c>
      <c r="I20" s="69">
        <f t="shared" si="0"/>
        <v>7.7314273109243699</v>
      </c>
      <c r="J20" s="69">
        <f t="shared" si="0"/>
        <v>7.4330213445378099</v>
      </c>
      <c r="K20" s="44" t="s">
        <v>20</v>
      </c>
      <c r="L20" s="19"/>
      <c r="M20" s="6"/>
      <c r="N20" s="6"/>
      <c r="O20" s="6"/>
      <c r="P20" s="6"/>
      <c r="Q20" s="6"/>
      <c r="R20" s="6"/>
      <c r="S20" s="6"/>
      <c r="T20" s="6"/>
      <c r="U20" s="6"/>
      <c r="V20" s="6"/>
      <c r="W20" s="6"/>
      <c r="X20" s="6"/>
      <c r="Y20" s="6"/>
      <c r="Z20" s="6"/>
    </row>
    <row r="21" spans="1:26" x14ac:dyDescent="0.25">
      <c r="A21" s="4"/>
      <c r="B21" s="47"/>
      <c r="C21" s="47"/>
      <c r="D21" s="47"/>
      <c r="E21" s="47"/>
      <c r="F21" s="47"/>
      <c r="G21" s="20"/>
      <c r="H21" s="20"/>
      <c r="I21" s="20"/>
      <c r="J21" s="20"/>
    </row>
    <row r="22" spans="1:26" x14ac:dyDescent="0.25">
      <c r="A22" s="4" t="s">
        <v>1</v>
      </c>
      <c r="B22" s="47"/>
      <c r="C22" s="47"/>
      <c r="D22" s="47"/>
      <c r="E22" s="47"/>
      <c r="F22" s="47"/>
      <c r="G22" s="20"/>
      <c r="H22" s="20"/>
      <c r="I22" s="20"/>
      <c r="J22" s="20"/>
    </row>
    <row r="23" spans="1:26" x14ac:dyDescent="0.25">
      <c r="A23" s="5" t="s">
        <v>6</v>
      </c>
      <c r="B23" s="48">
        <f>SUM(B26:B27)</f>
        <v>4.1591084698867737</v>
      </c>
      <c r="C23" s="48">
        <f t="shared" ref="C23:F23" si="1">SUM(C26:C27)</f>
        <v>4.3774899999999999</v>
      </c>
      <c r="D23" s="48">
        <f t="shared" si="1"/>
        <v>4.8514600000000003</v>
      </c>
      <c r="E23" s="48">
        <f t="shared" si="1"/>
        <v>4.8987727002514001</v>
      </c>
      <c r="F23" s="48">
        <f t="shared" si="1"/>
        <v>5.6886000000000001</v>
      </c>
      <c r="G23" s="43">
        <f>F23*F$91/E$91</f>
        <v>5.8782200000000078</v>
      </c>
      <c r="H23" s="43">
        <f t="shared" ref="H23:J23" si="2">G23*G$91/F$91</f>
        <v>5.983564444444446</v>
      </c>
      <c r="I23" s="43">
        <f t="shared" si="2"/>
        <v>6.0046333333333317</v>
      </c>
      <c r="J23" s="43">
        <f t="shared" si="2"/>
        <v>5.7728755555555509</v>
      </c>
    </row>
    <row r="24" spans="1:26" x14ac:dyDescent="0.25">
      <c r="A24" s="5" t="s">
        <v>16</v>
      </c>
      <c r="B24" s="49">
        <f>189.09/1000</f>
        <v>0.18909000000000001</v>
      </c>
      <c r="C24" s="49">
        <f>1857.54/1000</f>
        <v>1.85754</v>
      </c>
      <c r="D24" s="49">
        <f>C24*C91/B91</f>
        <v>1.990221428571429</v>
      </c>
      <c r="E24" s="49">
        <f t="shared" ref="E24:J24" si="3">D24*D91/C91</f>
        <v>2.0292453781512609</v>
      </c>
      <c r="F24" s="49">
        <f t="shared" si="3"/>
        <v>2.1072932773109248</v>
      </c>
      <c r="G24" s="43">
        <f t="shared" ref="G24:G27" si="4">F24*F$91/E$91</f>
        <v>2.1775363865546251</v>
      </c>
      <c r="H24" s="43">
        <f t="shared" ref="H24:H27" si="5">G24*G$91/F$91</f>
        <v>2.2165603361344544</v>
      </c>
      <c r="I24" s="43">
        <f t="shared" ref="I24:I27" si="6">H24*H$91/G$91</f>
        <v>2.2243651260504196</v>
      </c>
      <c r="J24" s="43">
        <f t="shared" ref="J24:J27" si="7">I24*I$91/H$91</f>
        <v>2.1385124369747879</v>
      </c>
      <c r="K24" s="44" t="s">
        <v>21</v>
      </c>
    </row>
    <row r="25" spans="1:26" x14ac:dyDescent="0.25">
      <c r="A25" s="8" t="s">
        <v>67</v>
      </c>
      <c r="B25" s="50">
        <v>2.8818525096614228E-2</v>
      </c>
      <c r="C25" s="50">
        <v>2.8818525096614228E-2</v>
      </c>
      <c r="D25" s="50">
        <v>2.8818525096614228E-2</v>
      </c>
      <c r="E25" s="50">
        <v>2.8818525096614228E-2</v>
      </c>
      <c r="F25" s="50">
        <v>2.8818525096614228E-2</v>
      </c>
      <c r="G25" s="43">
        <f t="shared" si="4"/>
        <v>2.9779142599834742E-2</v>
      </c>
      <c r="H25" s="43">
        <f t="shared" si="5"/>
        <v>3.031281899051275E-2</v>
      </c>
      <c r="I25" s="43">
        <f t="shared" si="6"/>
        <v>3.0419554268648345E-2</v>
      </c>
      <c r="J25" s="43">
        <f t="shared" si="7"/>
        <v>2.9245466209156638E-2</v>
      </c>
      <c r="K25" s="44" t="s">
        <v>96</v>
      </c>
      <c r="L25" s="45">
        <v>28</v>
      </c>
    </row>
    <row r="26" spans="1:26" x14ac:dyDescent="0.25">
      <c r="A26" s="10" t="s">
        <v>68</v>
      </c>
      <c r="B26" s="50">
        <v>4.1591084698867737</v>
      </c>
      <c r="C26" s="50">
        <v>4.3774899999999999</v>
      </c>
      <c r="D26" s="50">
        <v>4.8514600000000003</v>
      </c>
      <c r="E26" s="50">
        <v>4.8987727002514001</v>
      </c>
      <c r="F26" s="50">
        <v>5.6886000000000001</v>
      </c>
      <c r="G26" s="43">
        <f t="shared" si="4"/>
        <v>5.8782200000000078</v>
      </c>
      <c r="H26" s="43">
        <f t="shared" si="5"/>
        <v>5.983564444444446</v>
      </c>
      <c r="I26" s="43">
        <f t="shared" si="6"/>
        <v>6.0046333333333317</v>
      </c>
      <c r="J26" s="43">
        <f t="shared" si="7"/>
        <v>5.7728755555555509</v>
      </c>
      <c r="K26" s="44" t="s">
        <v>97</v>
      </c>
      <c r="L26" s="45">
        <v>35</v>
      </c>
    </row>
    <row r="27" spans="1:26" x14ac:dyDescent="0.25">
      <c r="A27" s="8" t="s">
        <v>69</v>
      </c>
      <c r="B27" s="50">
        <v>0</v>
      </c>
      <c r="C27" s="50">
        <v>0</v>
      </c>
      <c r="D27" s="50">
        <v>0</v>
      </c>
      <c r="E27" s="50">
        <v>0</v>
      </c>
      <c r="F27" s="50">
        <v>0</v>
      </c>
      <c r="G27" s="43">
        <f t="shared" si="4"/>
        <v>0</v>
      </c>
      <c r="H27" s="43">
        <f t="shared" si="5"/>
        <v>0</v>
      </c>
      <c r="I27" s="43">
        <f t="shared" si="6"/>
        <v>0</v>
      </c>
      <c r="J27" s="43">
        <f t="shared" si="7"/>
        <v>0</v>
      </c>
      <c r="K27" s="44" t="s">
        <v>98</v>
      </c>
      <c r="L27" s="45">
        <v>27</v>
      </c>
    </row>
    <row r="28" spans="1:26" x14ac:dyDescent="0.25">
      <c r="A28" s="11"/>
      <c r="B28" s="48"/>
      <c r="C28" s="48"/>
      <c r="D28" s="48"/>
      <c r="E28" s="48"/>
      <c r="F28" s="48"/>
      <c r="G28" s="21"/>
      <c r="H28" s="21"/>
      <c r="I28" s="21"/>
      <c r="J28" s="21"/>
    </row>
    <row r="29" spans="1:26" x14ac:dyDescent="0.25">
      <c r="A29" s="4" t="s">
        <v>2</v>
      </c>
      <c r="B29" s="51"/>
      <c r="C29" s="51"/>
      <c r="D29" s="51"/>
      <c r="E29" s="51"/>
      <c r="F29" s="51"/>
      <c r="G29" s="19"/>
      <c r="H29" s="19"/>
      <c r="I29" s="19"/>
      <c r="J29" s="19"/>
    </row>
    <row r="30" spans="1:26" x14ac:dyDescent="0.25">
      <c r="A30" s="5" t="s">
        <v>22</v>
      </c>
      <c r="B30" s="46">
        <f>6707.95/1000</f>
        <v>6.7079499999999994</v>
      </c>
      <c r="C30" s="69">
        <f>2077.98/1000</f>
        <v>2.0779800000000002</v>
      </c>
      <c r="D30" s="69">
        <f>C30*C89/B89</f>
        <v>2.226407142857143</v>
      </c>
      <c r="E30" s="69">
        <f t="shared" ref="E30:J30" si="8">D30*D89/C89</f>
        <v>2.2700621848739506</v>
      </c>
      <c r="F30" s="69">
        <f t="shared" si="8"/>
        <v>2.357372268907564</v>
      </c>
      <c r="G30" s="69">
        <f t="shared" si="8"/>
        <v>2.4359513445378189</v>
      </c>
      <c r="H30" s="69">
        <f t="shared" si="8"/>
        <v>2.479606386554623</v>
      </c>
      <c r="I30" s="69">
        <f t="shared" si="8"/>
        <v>2.4883373949579832</v>
      </c>
      <c r="J30" s="69">
        <f t="shared" si="8"/>
        <v>2.3922963025210069</v>
      </c>
      <c r="K30" s="44" t="s">
        <v>23</v>
      </c>
    </row>
    <row r="31" spans="1:26" ht="60" customHeight="1" x14ac:dyDescent="0.25">
      <c r="A31" s="63" t="s">
        <v>27</v>
      </c>
      <c r="B31" s="52"/>
      <c r="C31" s="52"/>
      <c r="D31" s="52"/>
      <c r="E31" s="52"/>
      <c r="F31" s="52"/>
      <c r="G31" s="45"/>
      <c r="H31" s="45"/>
      <c r="I31" s="45"/>
      <c r="J31" s="45"/>
    </row>
    <row r="32" spans="1:26" x14ac:dyDescent="0.25">
      <c r="B32" s="52"/>
      <c r="C32" s="52"/>
      <c r="D32" s="52"/>
      <c r="E32" s="52"/>
      <c r="F32" s="52"/>
      <c r="G32" s="45"/>
      <c r="H32" s="45"/>
      <c r="I32" s="45"/>
      <c r="J32" s="45"/>
    </row>
    <row r="33" spans="1:12" x14ac:dyDescent="0.25">
      <c r="A33" s="4"/>
      <c r="B33" s="47"/>
      <c r="C33" s="47"/>
      <c r="D33" s="47"/>
      <c r="E33" s="47"/>
      <c r="F33" s="47"/>
      <c r="G33" s="20"/>
      <c r="H33" s="20"/>
      <c r="I33" s="20"/>
      <c r="J33" s="20"/>
    </row>
    <row r="34" spans="1:12" x14ac:dyDescent="0.25">
      <c r="A34" s="5" t="s">
        <v>4</v>
      </c>
      <c r="B34" s="48">
        <f>SUM(B38:B39)</f>
        <v>1.0079042519614776</v>
      </c>
      <c r="C34" s="48">
        <f t="shared" ref="C34:F34" si="9">SUM(C38:C39)</f>
        <v>1.3089936578395247</v>
      </c>
      <c r="D34" s="48">
        <f t="shared" si="9"/>
        <v>1.3089936578395247</v>
      </c>
      <c r="E34" s="48">
        <f t="shared" si="9"/>
        <v>1.3089936578395247</v>
      </c>
      <c r="F34" s="48">
        <f t="shared" si="9"/>
        <v>4.6898590809124023</v>
      </c>
      <c r="G34" s="43">
        <f>F34*F$88/E$88</f>
        <v>4.8461877169428202</v>
      </c>
      <c r="H34" s="43">
        <f t="shared" ref="H34:J34" si="10">G34*G$88/F$88</f>
        <v>4.9330369591819343</v>
      </c>
      <c r="I34" s="43">
        <f t="shared" si="10"/>
        <v>4.950406807629756</v>
      </c>
      <c r="J34" s="43">
        <f t="shared" si="10"/>
        <v>4.759338474703692</v>
      </c>
    </row>
    <row r="35" spans="1:12" x14ac:dyDescent="0.25">
      <c r="A35" s="5" t="s">
        <v>17</v>
      </c>
      <c r="B35" s="48">
        <f>SUM(B40)</f>
        <v>0.33464465983668451</v>
      </c>
      <c r="C35" s="48">
        <f t="shared" ref="C35:F35" si="11">SUM(C40)</f>
        <v>0.33464465983668451</v>
      </c>
      <c r="D35" s="48">
        <f t="shared" si="11"/>
        <v>0.33464465983668451</v>
      </c>
      <c r="E35" s="48">
        <f t="shared" si="11"/>
        <v>0.33464465983668451</v>
      </c>
      <c r="F35" s="48">
        <f t="shared" si="11"/>
        <v>0.33464465983668451</v>
      </c>
      <c r="G35" s="43">
        <f t="shared" ref="G35:G42" si="12">F35*F$88/E$88</f>
        <v>0.34579948183124104</v>
      </c>
      <c r="H35" s="43">
        <f t="shared" ref="H35:H42" si="13">G35*G$88/F$88</f>
        <v>0.35199660516154968</v>
      </c>
      <c r="I35" s="43">
        <f t="shared" ref="I35:I42" si="14">H35*H$88/G$88</f>
        <v>0.35323602982761132</v>
      </c>
      <c r="J35" s="43">
        <f t="shared" ref="J35:J42" si="15">I35*I$88/H$88</f>
        <v>0.3396023585009314</v>
      </c>
      <c r="K35" s="44" t="s">
        <v>18</v>
      </c>
    </row>
    <row r="36" spans="1:12" x14ac:dyDescent="0.25">
      <c r="A36" s="5" t="s">
        <v>5</v>
      </c>
      <c r="B36" s="48">
        <f>SUM(B41:B42)</f>
        <v>3.0528977748180077</v>
      </c>
      <c r="C36" s="48">
        <f t="shared" ref="C36:F36" si="16">SUM(C41:C42)</f>
        <v>4.4829680703613821</v>
      </c>
      <c r="D36" s="48">
        <f t="shared" si="16"/>
        <v>5.8902094994473249</v>
      </c>
      <c r="E36" s="48">
        <f t="shared" si="16"/>
        <v>7.8147724644582688</v>
      </c>
      <c r="F36" s="48">
        <f t="shared" si="16"/>
        <v>9.0184267619131155</v>
      </c>
      <c r="G36" s="43">
        <f t="shared" si="12"/>
        <v>9.3190409873102293</v>
      </c>
      <c r="H36" s="43">
        <f t="shared" si="13"/>
        <v>9.4860488903086111</v>
      </c>
      <c r="I36" s="43">
        <f t="shared" si="14"/>
        <v>9.5194504709082857</v>
      </c>
      <c r="J36" s="43">
        <f t="shared" si="15"/>
        <v>9.1520330843118209</v>
      </c>
    </row>
    <row r="37" spans="1:12" x14ac:dyDescent="0.25">
      <c r="A37" s="5" t="s">
        <v>14</v>
      </c>
      <c r="B37" s="49">
        <f>3625.43/1000</f>
        <v>3.6254299999999997</v>
      </c>
      <c r="C37" s="53">
        <f>5663.42/1000</f>
        <v>5.6634200000000003</v>
      </c>
      <c r="D37" s="43">
        <f t="shared" ref="D37" si="17">C37*C$88/B$88</f>
        <v>6.0679499999999997</v>
      </c>
      <c r="E37" s="43">
        <f t="shared" ref="E37" si="18">D37*D$88/C$88</f>
        <v>6.1869294117647069</v>
      </c>
      <c r="F37" s="43">
        <f t="shared" ref="F37" si="19">E37*E$88/D$88</f>
        <v>6.4248882352941212</v>
      </c>
      <c r="G37" s="43">
        <f t="shared" si="12"/>
        <v>6.6390511764705984</v>
      </c>
      <c r="H37" s="43">
        <f t="shared" si="13"/>
        <v>6.7580305882352976</v>
      </c>
      <c r="I37" s="43">
        <f t="shared" si="14"/>
        <v>6.7818264705882356</v>
      </c>
      <c r="J37" s="43">
        <f t="shared" si="15"/>
        <v>6.5200717647058797</v>
      </c>
      <c r="K37" s="44" t="s">
        <v>24</v>
      </c>
    </row>
    <row r="38" spans="1:12" x14ac:dyDescent="0.25">
      <c r="A38" s="12" t="s">
        <v>28</v>
      </c>
      <c r="B38" s="50">
        <v>0.87073517104907483</v>
      </c>
      <c r="C38" s="50">
        <v>1.1718245769271218</v>
      </c>
      <c r="D38" s="50">
        <v>1.1718245769271218</v>
      </c>
      <c r="E38" s="50">
        <v>1.1718245769271218</v>
      </c>
      <c r="F38" s="50">
        <v>4.5526899999999992</v>
      </c>
      <c r="G38" s="43">
        <f t="shared" si="12"/>
        <v>4.7044463333333377</v>
      </c>
      <c r="H38" s="43">
        <f t="shared" si="13"/>
        <v>4.7887554074074066</v>
      </c>
      <c r="I38" s="43">
        <f t="shared" si="14"/>
        <v>4.8056172222222191</v>
      </c>
      <c r="J38" s="43">
        <f t="shared" si="15"/>
        <v>4.6201372592592529</v>
      </c>
      <c r="K38" s="44" t="s">
        <v>99</v>
      </c>
      <c r="L38" s="45">
        <v>18</v>
      </c>
    </row>
    <row r="39" spans="1:12" x14ac:dyDescent="0.25">
      <c r="A39" s="8" t="s">
        <v>29</v>
      </c>
      <c r="B39" s="50">
        <v>0.13716908091240276</v>
      </c>
      <c r="C39" s="50">
        <v>0.13716908091240276</v>
      </c>
      <c r="D39" s="50">
        <v>0.13716908091240276</v>
      </c>
      <c r="E39" s="50">
        <v>0.13716908091240276</v>
      </c>
      <c r="F39" s="50">
        <v>0.13716908091240276</v>
      </c>
      <c r="G39" s="43">
        <f t="shared" si="12"/>
        <v>0.14174138360948299</v>
      </c>
      <c r="H39" s="43">
        <f t="shared" si="13"/>
        <v>0.14428155177452734</v>
      </c>
      <c r="I39" s="43">
        <f t="shared" si="14"/>
        <v>0.14478958540753617</v>
      </c>
      <c r="J39" s="43">
        <f t="shared" si="15"/>
        <v>0.13920121544443823</v>
      </c>
      <c r="K39" s="44" t="s">
        <v>100</v>
      </c>
      <c r="L39" s="45">
        <v>30</v>
      </c>
    </row>
    <row r="40" spans="1:12" x14ac:dyDescent="0.25">
      <c r="A40" s="8" t="s">
        <v>30</v>
      </c>
      <c r="B40" s="50">
        <v>0.33464465983668451</v>
      </c>
      <c r="C40" s="50">
        <v>0.33464465983668451</v>
      </c>
      <c r="D40" s="50">
        <v>0.33464465983668451</v>
      </c>
      <c r="E40" s="50">
        <v>0.33464465983668451</v>
      </c>
      <c r="F40" s="50">
        <v>0.33464465983668451</v>
      </c>
      <c r="G40" s="43">
        <f t="shared" si="12"/>
        <v>0.34579948183124104</v>
      </c>
      <c r="H40" s="43">
        <f t="shared" si="13"/>
        <v>0.35199660516154968</v>
      </c>
      <c r="I40" s="43">
        <f t="shared" si="14"/>
        <v>0.35323602982761132</v>
      </c>
      <c r="J40" s="43">
        <f t="shared" si="15"/>
        <v>0.3396023585009314</v>
      </c>
      <c r="K40" s="44" t="s">
        <v>101</v>
      </c>
      <c r="L40" s="45">
        <v>29</v>
      </c>
    </row>
    <row r="41" spans="1:12" x14ac:dyDescent="0.25">
      <c r="A41" s="12" t="s">
        <v>31</v>
      </c>
      <c r="B41" s="50">
        <v>0</v>
      </c>
      <c r="C41" s="50">
        <v>0</v>
      </c>
      <c r="D41" s="50">
        <v>0</v>
      </c>
      <c r="E41" s="50">
        <v>0</v>
      </c>
      <c r="F41" s="50">
        <v>0</v>
      </c>
      <c r="G41" s="43">
        <f t="shared" si="12"/>
        <v>0</v>
      </c>
      <c r="H41" s="43">
        <f t="shared" si="13"/>
        <v>0</v>
      </c>
      <c r="I41" s="43">
        <f t="shared" si="14"/>
        <v>0</v>
      </c>
      <c r="J41" s="43">
        <f t="shared" si="15"/>
        <v>0</v>
      </c>
      <c r="K41" s="44" t="s">
        <v>102</v>
      </c>
      <c r="L41" s="45">
        <v>37</v>
      </c>
    </row>
    <row r="42" spans="1:12" x14ac:dyDescent="0.25">
      <c r="A42" s="12" t="s">
        <v>32</v>
      </c>
      <c r="B42" s="50">
        <v>3.0528977748180077</v>
      </c>
      <c r="C42" s="50">
        <v>4.4829680703613821</v>
      </c>
      <c r="D42" s="50">
        <v>5.8902094994473249</v>
      </c>
      <c r="E42" s="50">
        <v>7.8147724644582688</v>
      </c>
      <c r="F42" s="50">
        <v>9.0184267619131155</v>
      </c>
      <c r="G42" s="43">
        <f t="shared" si="12"/>
        <v>9.3190409873102293</v>
      </c>
      <c r="H42" s="43">
        <f t="shared" si="13"/>
        <v>9.4860488903086111</v>
      </c>
      <c r="I42" s="43">
        <f t="shared" si="14"/>
        <v>9.5194504709082857</v>
      </c>
      <c r="J42" s="43">
        <f t="shared" si="15"/>
        <v>9.1520330843118209</v>
      </c>
      <c r="K42" s="44" t="s">
        <v>103</v>
      </c>
      <c r="L42" s="45">
        <v>14</v>
      </c>
    </row>
    <row r="43" spans="1:12" x14ac:dyDescent="0.25">
      <c r="A43" s="12"/>
      <c r="B43" s="54"/>
      <c r="C43" s="54"/>
      <c r="D43" s="54"/>
      <c r="E43" s="54"/>
      <c r="F43" s="54"/>
      <c r="G43" s="23"/>
      <c r="H43" s="23"/>
      <c r="I43" s="23"/>
      <c r="J43" s="23"/>
    </row>
    <row r="44" spans="1:12" x14ac:dyDescent="0.25">
      <c r="A44" s="4" t="s">
        <v>3</v>
      </c>
      <c r="B44" s="55"/>
      <c r="C44" s="55"/>
      <c r="D44" s="55"/>
      <c r="E44" s="55"/>
      <c r="F44" s="55"/>
      <c r="G44" s="13"/>
      <c r="H44" s="13"/>
      <c r="I44" s="13"/>
      <c r="J44" s="13"/>
    </row>
    <row r="45" spans="1:12" x14ac:dyDescent="0.25">
      <c r="A45" s="5" t="s">
        <v>7</v>
      </c>
      <c r="B45" s="56">
        <f>SUM(B46)</f>
        <v>7.8993991019823335</v>
      </c>
      <c r="C45" s="56">
        <f t="shared" ref="C45:J45" si="20">SUM(C46)</f>
        <v>7.5774800163216112</v>
      </c>
      <c r="D45" s="56">
        <f t="shared" si="20"/>
        <v>7.4908094932591096</v>
      </c>
      <c r="E45" s="56">
        <f t="shared" si="20"/>
        <v>7.3298499504287484</v>
      </c>
      <c r="F45" s="56">
        <f t="shared" si="20"/>
        <v>7.2803239372501753</v>
      </c>
      <c r="G45" s="56">
        <f t="shared" si="20"/>
        <v>7.5230014018251916</v>
      </c>
      <c r="H45" s="56">
        <f t="shared" si="20"/>
        <v>7.6578222154779638</v>
      </c>
      <c r="I45" s="56">
        <f t="shared" si="20"/>
        <v>7.6847863782085186</v>
      </c>
      <c r="J45" s="56">
        <f t="shared" si="20"/>
        <v>7.3881805881723945</v>
      </c>
    </row>
    <row r="46" spans="1:12" x14ac:dyDescent="0.25">
      <c r="A46" s="12" t="s">
        <v>36</v>
      </c>
      <c r="B46" s="57">
        <v>7.8993991019823335</v>
      </c>
      <c r="C46" s="57">
        <v>7.5774800163216112</v>
      </c>
      <c r="D46" s="57">
        <v>7.4908094932591096</v>
      </c>
      <c r="E46" s="57">
        <v>7.3298499504287484</v>
      </c>
      <c r="F46" s="57">
        <v>7.2803239372501753</v>
      </c>
      <c r="G46" s="43">
        <f>F45*F90/E90</f>
        <v>7.5230014018251916</v>
      </c>
      <c r="H46" s="43">
        <f t="shared" ref="H46:J46" si="21">G45*G90/F90</f>
        <v>7.6578222154779638</v>
      </c>
      <c r="I46" s="43">
        <f t="shared" si="21"/>
        <v>7.6847863782085186</v>
      </c>
      <c r="J46" s="43">
        <f t="shared" si="21"/>
        <v>7.3881805881723945</v>
      </c>
      <c r="K46" s="44" t="s">
        <v>104</v>
      </c>
      <c r="L46" s="45">
        <v>36</v>
      </c>
    </row>
    <row r="47" spans="1:12" x14ac:dyDescent="0.25">
      <c r="A47" s="12"/>
      <c r="B47" s="55"/>
      <c r="C47" s="55"/>
      <c r="D47" s="55"/>
      <c r="E47" s="55"/>
      <c r="F47" s="55"/>
      <c r="G47" s="13"/>
      <c r="H47" s="13"/>
      <c r="I47" s="13"/>
      <c r="J47" s="13"/>
    </row>
    <row r="48" spans="1:12" x14ac:dyDescent="0.25">
      <c r="A48" s="4" t="s">
        <v>8</v>
      </c>
      <c r="B48" s="55"/>
      <c r="C48" s="55"/>
      <c r="D48" s="55"/>
      <c r="E48" s="55"/>
      <c r="F48" s="55"/>
      <c r="G48" s="13"/>
      <c r="H48" s="13"/>
      <c r="I48" s="13"/>
      <c r="J48" s="13"/>
    </row>
    <row r="49" spans="1:12" x14ac:dyDescent="0.25">
      <c r="A49" s="14" t="s">
        <v>9</v>
      </c>
      <c r="B49" s="56">
        <f>SUM(B51:B52)</f>
        <v>1.1084210982264011</v>
      </c>
      <c r="C49" s="56">
        <f t="shared" ref="C49:F49" si="22">SUM(C51:C52)</f>
        <v>1.08023</v>
      </c>
      <c r="D49" s="56">
        <f t="shared" si="22"/>
        <v>1.07494</v>
      </c>
      <c r="E49" s="56">
        <f t="shared" si="22"/>
        <v>1.0602499999999999</v>
      </c>
      <c r="F49" s="56">
        <f t="shared" si="22"/>
        <v>1.04556</v>
      </c>
      <c r="G49" s="56">
        <f t="shared" ref="G49:J49" si="23">SUM(G51:G52)</f>
        <v>1.0804120000000015</v>
      </c>
      <c r="H49" s="56">
        <f t="shared" si="23"/>
        <v>1.0997742222222227</v>
      </c>
      <c r="I49" s="56">
        <f t="shared" si="23"/>
        <v>1.1036466666666667</v>
      </c>
      <c r="J49" s="56">
        <f t="shared" si="23"/>
        <v>1.0610497777777772</v>
      </c>
    </row>
    <row r="50" spans="1:12" x14ac:dyDescent="0.25">
      <c r="A50" s="15" t="s">
        <v>10</v>
      </c>
      <c r="B50" s="56">
        <f>SUM(B53:B55)</f>
        <v>7.5306502639510731</v>
      </c>
      <c r="C50" s="56">
        <f t="shared" ref="C50:F50" si="24">SUM(C53:C55)</f>
        <v>7.6357300000000006</v>
      </c>
      <c r="D50" s="56">
        <f t="shared" si="24"/>
        <v>8.020150000000001</v>
      </c>
      <c r="E50" s="56">
        <f t="shared" si="24"/>
        <v>8.2810450000000007</v>
      </c>
      <c r="F50" s="56">
        <f t="shared" si="24"/>
        <v>8.5419400000000003</v>
      </c>
      <c r="G50" s="56">
        <f t="shared" ref="G50:J50" si="25">SUM(G53:G55)</f>
        <v>8.8266713333333442</v>
      </c>
      <c r="H50" s="56">
        <f t="shared" si="25"/>
        <v>8.9848554074074105</v>
      </c>
      <c r="I50" s="56">
        <f t="shared" si="25"/>
        <v>9.0164922222222206</v>
      </c>
      <c r="J50" s="56">
        <f t="shared" si="25"/>
        <v>8.6684872592592548</v>
      </c>
    </row>
    <row r="51" spans="1:12" x14ac:dyDescent="0.25">
      <c r="A51" s="10" t="s">
        <v>37</v>
      </c>
      <c r="B51" s="57">
        <v>1.1084210982264011</v>
      </c>
      <c r="C51" s="57">
        <v>1.08023</v>
      </c>
      <c r="D51" s="57">
        <v>1.07494</v>
      </c>
      <c r="E51" s="57">
        <v>1.0602499999999999</v>
      </c>
      <c r="F51" s="57">
        <v>1.04556</v>
      </c>
      <c r="G51" s="43">
        <f>F51*F$93/E$93</f>
        <v>1.0804120000000015</v>
      </c>
      <c r="H51" s="43">
        <f t="shared" ref="H51:J55" si="26">G51*G$93/F$93</f>
        <v>1.0997742222222227</v>
      </c>
      <c r="I51" s="43">
        <f t="shared" si="26"/>
        <v>1.1036466666666667</v>
      </c>
      <c r="J51" s="43">
        <f t="shared" si="26"/>
        <v>1.0610497777777772</v>
      </c>
      <c r="K51" s="44" t="s">
        <v>105</v>
      </c>
      <c r="L51" s="45">
        <v>41</v>
      </c>
    </row>
    <row r="52" spans="1:12" x14ac:dyDescent="0.25">
      <c r="A52" s="12" t="s">
        <v>38</v>
      </c>
      <c r="B52" s="57">
        <v>0</v>
      </c>
      <c r="C52" s="57">
        <v>0</v>
      </c>
      <c r="D52" s="57">
        <v>0</v>
      </c>
      <c r="E52" s="57">
        <v>0</v>
      </c>
      <c r="F52" s="57">
        <v>0</v>
      </c>
      <c r="G52" s="43">
        <f t="shared" ref="G52:G55" si="27">F52*F$93/E$93</f>
        <v>0</v>
      </c>
      <c r="H52" s="43">
        <f t="shared" si="26"/>
        <v>0</v>
      </c>
      <c r="I52" s="43">
        <f t="shared" si="26"/>
        <v>0</v>
      </c>
      <c r="J52" s="43">
        <f t="shared" si="26"/>
        <v>0</v>
      </c>
      <c r="K52" s="44" t="s">
        <v>106</v>
      </c>
      <c r="L52" s="45">
        <v>32</v>
      </c>
    </row>
    <row r="53" spans="1:12" x14ac:dyDescent="0.25">
      <c r="A53" s="10" t="s">
        <v>39</v>
      </c>
      <c r="B53" s="57">
        <v>1.1004483738661923</v>
      </c>
      <c r="C53" s="57">
        <v>1.1782600000000003</v>
      </c>
      <c r="D53" s="57">
        <v>1.2442299999999999</v>
      </c>
      <c r="E53" s="57">
        <v>1.2987649999999999</v>
      </c>
      <c r="F53" s="57">
        <v>1.3532999999999999</v>
      </c>
      <c r="G53" s="43">
        <f t="shared" si="27"/>
        <v>1.3984100000000017</v>
      </c>
      <c r="H53" s="43">
        <f t="shared" si="26"/>
        <v>1.4234711111111116</v>
      </c>
      <c r="I53" s="43">
        <f t="shared" si="26"/>
        <v>1.4284833333333331</v>
      </c>
      <c r="J53" s="43">
        <f t="shared" si="26"/>
        <v>1.3733488888888881</v>
      </c>
      <c r="K53" s="44" t="s">
        <v>107</v>
      </c>
      <c r="L53" s="45">
        <v>24</v>
      </c>
    </row>
    <row r="54" spans="1:12" x14ac:dyDescent="0.25">
      <c r="A54" s="10" t="s">
        <v>40</v>
      </c>
      <c r="B54" s="57">
        <v>6.4302018900848807</v>
      </c>
      <c r="C54" s="57">
        <v>6.4574699999999998</v>
      </c>
      <c r="D54" s="57">
        <v>6.7759200000000002</v>
      </c>
      <c r="E54" s="57">
        <v>6.9822800000000012</v>
      </c>
      <c r="F54" s="57">
        <v>7.1886400000000004</v>
      </c>
      <c r="G54" s="43">
        <f t="shared" si="27"/>
        <v>7.4282613333333432</v>
      </c>
      <c r="H54" s="43">
        <f t="shared" si="26"/>
        <v>7.5613842962962989</v>
      </c>
      <c r="I54" s="43">
        <f t="shared" si="26"/>
        <v>7.5880088888888881</v>
      </c>
      <c r="J54" s="43">
        <f t="shared" si="26"/>
        <v>7.2951383703703669</v>
      </c>
      <c r="K54" s="44" t="s">
        <v>108</v>
      </c>
      <c r="L54" s="45">
        <v>20</v>
      </c>
    </row>
    <row r="55" spans="1:12" x14ac:dyDescent="0.25">
      <c r="A55" s="12" t="s">
        <v>41</v>
      </c>
      <c r="B55" s="57">
        <v>0</v>
      </c>
      <c r="C55" s="57">
        <v>0</v>
      </c>
      <c r="D55" s="57">
        <v>0</v>
      </c>
      <c r="E55" s="57">
        <v>0</v>
      </c>
      <c r="F55" s="57">
        <v>0</v>
      </c>
      <c r="G55" s="43">
        <f t="shared" si="27"/>
        <v>0</v>
      </c>
      <c r="H55" s="43">
        <f t="shared" si="26"/>
        <v>0</v>
      </c>
      <c r="I55" s="43">
        <f t="shared" si="26"/>
        <v>0</v>
      </c>
      <c r="J55" s="43">
        <f t="shared" si="26"/>
        <v>0</v>
      </c>
      <c r="K55" s="44" t="s">
        <v>109</v>
      </c>
      <c r="L55" s="45">
        <v>31</v>
      </c>
    </row>
    <row r="56" spans="1:12" x14ac:dyDescent="0.25">
      <c r="A56" s="40"/>
      <c r="B56" s="57"/>
      <c r="C56" s="57"/>
      <c r="D56" s="57"/>
      <c r="E56" s="57"/>
      <c r="F56" s="57"/>
      <c r="G56" s="32"/>
      <c r="H56" s="32"/>
      <c r="I56" s="32"/>
      <c r="J56" s="32"/>
    </row>
    <row r="57" spans="1:12" x14ac:dyDescent="0.25">
      <c r="A57" s="39" t="s">
        <v>91</v>
      </c>
      <c r="B57" s="57"/>
      <c r="C57" s="57"/>
      <c r="D57" s="57"/>
      <c r="E57" s="57"/>
      <c r="F57" s="57"/>
      <c r="G57" s="32"/>
      <c r="H57" s="32"/>
      <c r="I57" s="32"/>
      <c r="J57" s="32"/>
    </row>
    <row r="58" spans="1:12" x14ac:dyDescent="0.25">
      <c r="A58" s="41" t="s">
        <v>92</v>
      </c>
      <c r="B58" s="56">
        <f>SUM(B60:B62)</f>
        <v>22.015392914677729</v>
      </c>
      <c r="C58" s="56">
        <f t="shared" ref="C58:F58" si="28">SUM(C60:C62)</f>
        <v>22.617636961999999</v>
      </c>
      <c r="D58" s="56">
        <f t="shared" si="28"/>
        <v>22.745406962000004</v>
      </c>
      <c r="E58" s="56">
        <f t="shared" si="28"/>
        <v>22.817516961999999</v>
      </c>
      <c r="F58" s="56">
        <f t="shared" si="28"/>
        <v>23.079046962000003</v>
      </c>
      <c r="G58" s="56">
        <f t="shared" ref="G58:J58" si="29">SUM(G60:G62)</f>
        <v>21.072173313130406</v>
      </c>
      <c r="H58" s="56">
        <f t="shared" si="29"/>
        <v>20.068736488695606</v>
      </c>
      <c r="I58" s="56">
        <f t="shared" si="29"/>
        <v>19.065299664260955</v>
      </c>
      <c r="J58" s="56">
        <f t="shared" si="29"/>
        <v>17.058426015391358</v>
      </c>
    </row>
    <row r="59" spans="1:12" x14ac:dyDescent="0.25">
      <c r="A59" s="41" t="s">
        <v>93</v>
      </c>
      <c r="B59" s="56">
        <f>SUM(B63:B66)</f>
        <v>12.342445927906818</v>
      </c>
      <c r="C59" s="56">
        <f t="shared" ref="C59:F59" si="30">SUM(C63:C66)</f>
        <v>12.827599064000001</v>
      </c>
      <c r="D59" s="56">
        <f t="shared" si="30"/>
        <v>13.081209064000001</v>
      </c>
      <c r="E59" s="56">
        <f t="shared" si="30"/>
        <v>13.369314064000003</v>
      </c>
      <c r="F59" s="56">
        <f t="shared" si="30"/>
        <v>13.657419064000001</v>
      </c>
      <c r="G59" s="56">
        <f t="shared" ref="G59:J59" si="31">SUM(G63:G66)</f>
        <v>12.469817406260852</v>
      </c>
      <c r="H59" s="56">
        <f t="shared" si="31"/>
        <v>11.876016577391276</v>
      </c>
      <c r="I59" s="56">
        <f t="shared" si="31"/>
        <v>11.282215748521791</v>
      </c>
      <c r="J59" s="56">
        <f t="shared" si="31"/>
        <v>10.09461409078264</v>
      </c>
    </row>
    <row r="60" spans="1:12" x14ac:dyDescent="0.25">
      <c r="A60" s="8" t="s">
        <v>49</v>
      </c>
      <c r="B60" s="57">
        <v>7.1606961999999996E-2</v>
      </c>
      <c r="C60" s="57">
        <v>7.1606961999999996E-2</v>
      </c>
      <c r="D60" s="57">
        <v>7.1606961999999996E-2</v>
      </c>
      <c r="E60" s="57">
        <v>7.1606961999999996E-2</v>
      </c>
      <c r="F60" s="57">
        <v>7.1606961999999996E-2</v>
      </c>
      <c r="G60" s="43">
        <f>F60*F$86/E$86</f>
        <v>6.5380269652173806E-2</v>
      </c>
      <c r="H60" s="43">
        <f t="shared" ref="H60:J66" si="32">G60*G$86/F$86</f>
        <v>6.2266923478260711E-2</v>
      </c>
      <c r="I60" s="43">
        <f t="shared" si="32"/>
        <v>5.915357730434808E-2</v>
      </c>
      <c r="J60" s="43">
        <f t="shared" si="32"/>
        <v>5.2926884956521897E-2</v>
      </c>
      <c r="K60" s="44" t="s">
        <v>110</v>
      </c>
      <c r="L60" s="45">
        <v>26</v>
      </c>
    </row>
    <row r="61" spans="1:12" x14ac:dyDescent="0.25">
      <c r="A61" s="8" t="s">
        <v>50</v>
      </c>
      <c r="B61" s="57">
        <v>16.782154999999996</v>
      </c>
      <c r="C61" s="57">
        <v>16.829509999999999</v>
      </c>
      <c r="D61" s="57">
        <v>16.849770000000003</v>
      </c>
      <c r="E61" s="57">
        <v>16.802415</v>
      </c>
      <c r="F61" s="57">
        <v>16.944480000000002</v>
      </c>
      <c r="G61" s="43">
        <f t="shared" ref="G61:G66" si="33">F61*F$86/E$86</f>
        <v>15.471046956521718</v>
      </c>
      <c r="H61" s="43">
        <f t="shared" si="32"/>
        <v>14.734330434782574</v>
      </c>
      <c r="I61" s="43">
        <f t="shared" si="32"/>
        <v>13.997613913043542</v>
      </c>
      <c r="J61" s="43">
        <f t="shared" si="32"/>
        <v>12.524180869565257</v>
      </c>
      <c r="K61" s="44" t="s">
        <v>111</v>
      </c>
      <c r="L61" s="45">
        <v>34</v>
      </c>
    </row>
    <row r="62" spans="1:12" x14ac:dyDescent="0.25">
      <c r="A62" s="8" t="s">
        <v>51</v>
      </c>
      <c r="B62" s="57">
        <v>5.1616309526777329</v>
      </c>
      <c r="C62" s="57">
        <v>5.71652</v>
      </c>
      <c r="D62" s="57">
        <v>5.8240299999999987</v>
      </c>
      <c r="E62" s="57">
        <v>5.9434950000000004</v>
      </c>
      <c r="F62" s="57">
        <v>6.0629600000000003</v>
      </c>
      <c r="G62" s="43">
        <f t="shared" si="33"/>
        <v>5.5357460869565136</v>
      </c>
      <c r="H62" s="43">
        <f t="shared" si="32"/>
        <v>5.2721391304347698</v>
      </c>
      <c r="I62" s="43">
        <f t="shared" si="32"/>
        <v>5.0085321739130659</v>
      </c>
      <c r="J62" s="43">
        <f t="shared" si="32"/>
        <v>4.4813182608695792</v>
      </c>
      <c r="K62" s="44" t="s">
        <v>112</v>
      </c>
      <c r="L62" s="45">
        <v>40</v>
      </c>
    </row>
    <row r="63" spans="1:12" x14ac:dyDescent="0.25">
      <c r="A63" s="8" t="s">
        <v>54</v>
      </c>
      <c r="B63" s="57">
        <v>0</v>
      </c>
      <c r="C63" s="57">
        <v>0</v>
      </c>
      <c r="D63" s="57">
        <v>0</v>
      </c>
      <c r="E63" s="57">
        <v>0</v>
      </c>
      <c r="F63" s="57">
        <v>0</v>
      </c>
      <c r="G63" s="43">
        <f t="shared" si="33"/>
        <v>0</v>
      </c>
      <c r="H63" s="43">
        <f t="shared" si="32"/>
        <v>0</v>
      </c>
      <c r="I63" s="43">
        <f t="shared" si="32"/>
        <v>0</v>
      </c>
      <c r="J63" s="43">
        <f t="shared" si="32"/>
        <v>0</v>
      </c>
      <c r="K63" s="44" t="s">
        <v>113</v>
      </c>
      <c r="L63" s="45">
        <v>17</v>
      </c>
    </row>
    <row r="64" spans="1:12" x14ac:dyDescent="0.25">
      <c r="A64" s="8" t="s">
        <v>55</v>
      </c>
      <c r="B64" s="57">
        <v>9.1281249594875025</v>
      </c>
      <c r="C64" s="57">
        <v>9.2973400000000002</v>
      </c>
      <c r="D64" s="57">
        <v>9.5023</v>
      </c>
      <c r="E64" s="57">
        <v>9.714735000000001</v>
      </c>
      <c r="F64" s="57">
        <v>9.9271700000000003</v>
      </c>
      <c r="G64" s="43">
        <f t="shared" si="33"/>
        <v>9.0639378260869439</v>
      </c>
      <c r="H64" s="43">
        <f t="shared" si="32"/>
        <v>8.6323217391304148</v>
      </c>
      <c r="I64" s="43">
        <f t="shared" si="32"/>
        <v>8.2007056521739514</v>
      </c>
      <c r="J64" s="43">
        <f t="shared" si="32"/>
        <v>7.3374734782608932</v>
      </c>
      <c r="K64" s="44" t="s">
        <v>114</v>
      </c>
      <c r="L64" s="45">
        <v>19</v>
      </c>
    </row>
    <row r="65" spans="1:12" x14ac:dyDescent="0.25">
      <c r="A65" s="8" t="s">
        <v>56</v>
      </c>
      <c r="B65" s="57">
        <v>0.142409064</v>
      </c>
      <c r="C65" s="57">
        <v>0.142409064</v>
      </c>
      <c r="D65" s="57">
        <v>0.142409064</v>
      </c>
      <c r="E65" s="57">
        <v>0.142409064</v>
      </c>
      <c r="F65" s="57">
        <v>0.142409064</v>
      </c>
      <c r="G65" s="43">
        <f t="shared" si="33"/>
        <v>0.13002566713043459</v>
      </c>
      <c r="H65" s="43">
        <f t="shared" si="32"/>
        <v>0.12383396869565187</v>
      </c>
      <c r="I65" s="43">
        <f t="shared" si="32"/>
        <v>0.11764227026087008</v>
      </c>
      <c r="J65" s="43">
        <f t="shared" si="32"/>
        <v>0.10525887339130467</v>
      </c>
      <c r="K65" s="44" t="s">
        <v>115</v>
      </c>
      <c r="L65" s="45">
        <v>25</v>
      </c>
    </row>
    <row r="66" spans="1:12" x14ac:dyDescent="0.25">
      <c r="A66" s="8" t="s">
        <v>58</v>
      </c>
      <c r="B66" s="57">
        <v>3.0719119044193146</v>
      </c>
      <c r="C66" s="57">
        <v>3.3878499999999998</v>
      </c>
      <c r="D66" s="57">
        <v>3.4365000000000001</v>
      </c>
      <c r="E66" s="57">
        <v>3.5121700000000007</v>
      </c>
      <c r="F66" s="57">
        <v>3.5878400000000004</v>
      </c>
      <c r="G66" s="43">
        <f t="shared" si="33"/>
        <v>3.2758539130434738</v>
      </c>
      <c r="H66" s="43">
        <f t="shared" si="32"/>
        <v>3.1198608695652101</v>
      </c>
      <c r="I66" s="43">
        <f t="shared" si="32"/>
        <v>2.96386782608697</v>
      </c>
      <c r="J66" s="43">
        <f t="shared" si="32"/>
        <v>2.651881739130443</v>
      </c>
      <c r="K66" s="44" t="s">
        <v>116</v>
      </c>
      <c r="L66" s="45">
        <v>39</v>
      </c>
    </row>
    <row r="67" spans="1:12" x14ac:dyDescent="0.25">
      <c r="A67" s="40"/>
      <c r="B67" s="57"/>
      <c r="C67" s="57"/>
      <c r="D67" s="57"/>
      <c r="E67" s="57"/>
      <c r="F67" s="57"/>
      <c r="G67" s="32"/>
      <c r="H67" s="32"/>
      <c r="I67" s="32"/>
      <c r="J67" s="32"/>
    </row>
    <row r="68" spans="1:12" x14ac:dyDescent="0.25">
      <c r="A68" s="16" t="s">
        <v>11</v>
      </c>
      <c r="B68" s="58"/>
      <c r="C68" s="58"/>
      <c r="D68" s="58"/>
      <c r="E68" s="58"/>
      <c r="F68" s="58"/>
      <c r="G68" s="59"/>
      <c r="H68" s="59"/>
      <c r="I68" s="59"/>
      <c r="J68" s="59"/>
    </row>
    <row r="69" spans="1:12" x14ac:dyDescent="0.25">
      <c r="A69" s="15" t="s">
        <v>12</v>
      </c>
      <c r="B69" s="56">
        <f>SUM(B71:B76)</f>
        <v>2.2049930117922986E-2</v>
      </c>
      <c r="C69" s="56">
        <f t="shared" ref="C69:F69" si="34">SUM(C71:C76)</f>
        <v>1.8996957617351429E-2</v>
      </c>
      <c r="D69" s="56">
        <f t="shared" si="34"/>
        <v>1.7048551707879493E-2</v>
      </c>
      <c r="E69" s="56">
        <f t="shared" si="34"/>
        <v>1.445067716191689E-2</v>
      </c>
      <c r="F69" s="56">
        <f t="shared" si="34"/>
        <v>1.2015169775076995E-2</v>
      </c>
      <c r="G69" s="43">
        <f t="shared" ref="G69:J76" si="35">TREND($E69:$F69,$E$18:$F$18,G$18)</f>
        <v>9.5796623882370424E-3</v>
      </c>
      <c r="H69" s="43">
        <f t="shared" si="35"/>
        <v>7.1441550013972011E-3</v>
      </c>
      <c r="I69" s="43">
        <f t="shared" si="35"/>
        <v>4.7086476145572487E-3</v>
      </c>
      <c r="J69" s="43">
        <f t="shared" si="35"/>
        <v>2.2731402277174073E-3</v>
      </c>
    </row>
    <row r="70" spans="1:12" x14ac:dyDescent="0.25">
      <c r="A70" s="15" t="s">
        <v>15</v>
      </c>
      <c r="B70" s="60">
        <f>4780.62/1000</f>
        <v>4.7806199999999999</v>
      </c>
      <c r="C70" s="60">
        <f>6253.04/1000</f>
        <v>6.2530400000000004</v>
      </c>
      <c r="D70" s="60">
        <f>C70*C92/B92</f>
        <v>6.6996857142857147</v>
      </c>
      <c r="E70" s="60">
        <f t="shared" ref="E70:J70" si="36">D70*D92/C92</f>
        <v>6.8310521008403375</v>
      </c>
      <c r="F70" s="60">
        <f t="shared" si="36"/>
        <v>7.0937848739495806</v>
      </c>
      <c r="G70" s="60">
        <f t="shared" si="36"/>
        <v>7.33024436974791</v>
      </c>
      <c r="H70" s="60">
        <f t="shared" si="36"/>
        <v>7.4616107563025249</v>
      </c>
      <c r="I70" s="60">
        <f t="shared" si="36"/>
        <v>7.4878840336134456</v>
      </c>
      <c r="J70" s="60">
        <f t="shared" si="36"/>
        <v>7.198877983193273</v>
      </c>
      <c r="K70" s="44" t="s">
        <v>25</v>
      </c>
    </row>
    <row r="71" spans="1:12" x14ac:dyDescent="0.25">
      <c r="A71" s="8" t="s">
        <v>42</v>
      </c>
      <c r="B71" s="50">
        <v>0</v>
      </c>
      <c r="C71" s="50">
        <v>0</v>
      </c>
      <c r="D71" s="50">
        <v>0</v>
      </c>
      <c r="E71" s="50">
        <v>0</v>
      </c>
      <c r="F71" s="50">
        <v>0</v>
      </c>
      <c r="G71" s="43">
        <f t="shared" si="35"/>
        <v>0</v>
      </c>
      <c r="H71" s="43">
        <f t="shared" si="35"/>
        <v>0</v>
      </c>
      <c r="I71" s="43">
        <f t="shared" si="35"/>
        <v>0</v>
      </c>
      <c r="J71" s="43">
        <f t="shared" si="35"/>
        <v>0</v>
      </c>
      <c r="K71" s="44" t="s">
        <v>117</v>
      </c>
      <c r="L71" s="45">
        <v>42</v>
      </c>
    </row>
    <row r="72" spans="1:12" x14ac:dyDescent="0.25">
      <c r="A72" s="8" t="s">
        <v>43</v>
      </c>
      <c r="B72" s="50">
        <v>0</v>
      </c>
      <c r="C72" s="50">
        <v>0</v>
      </c>
      <c r="D72" s="50">
        <v>0</v>
      </c>
      <c r="E72" s="50">
        <v>0</v>
      </c>
      <c r="F72" s="50">
        <v>0</v>
      </c>
      <c r="G72" s="43">
        <f t="shared" si="35"/>
        <v>0</v>
      </c>
      <c r="H72" s="43">
        <f t="shared" si="35"/>
        <v>0</v>
      </c>
      <c r="I72" s="43">
        <f t="shared" si="35"/>
        <v>0</v>
      </c>
      <c r="J72" s="43">
        <f t="shared" si="35"/>
        <v>0</v>
      </c>
      <c r="K72" s="44" t="s">
        <v>118</v>
      </c>
      <c r="L72" s="45">
        <v>38</v>
      </c>
    </row>
    <row r="73" spans="1:12" x14ac:dyDescent="0.25">
      <c r="A73" s="8" t="s">
        <v>44</v>
      </c>
      <c r="B73" s="50">
        <v>1.3036363636363625E-4</v>
      </c>
      <c r="C73" s="50">
        <v>0</v>
      </c>
      <c r="D73" s="50">
        <v>0</v>
      </c>
      <c r="E73" s="50">
        <v>0</v>
      </c>
      <c r="F73" s="50">
        <v>0</v>
      </c>
      <c r="G73" s="43">
        <f t="shared" si="35"/>
        <v>0</v>
      </c>
      <c r="H73" s="43">
        <f t="shared" si="35"/>
        <v>0</v>
      </c>
      <c r="I73" s="43">
        <f t="shared" si="35"/>
        <v>0</v>
      </c>
      <c r="J73" s="43">
        <f t="shared" si="35"/>
        <v>0</v>
      </c>
      <c r="K73" s="44" t="s">
        <v>119</v>
      </c>
      <c r="L73" s="45">
        <v>33</v>
      </c>
    </row>
    <row r="74" spans="1:12" x14ac:dyDescent="0.25">
      <c r="A74" s="8" t="s">
        <v>45</v>
      </c>
      <c r="B74" s="50">
        <v>0</v>
      </c>
      <c r="C74" s="50">
        <v>0</v>
      </c>
      <c r="D74" s="50">
        <v>0</v>
      </c>
      <c r="E74" s="50">
        <v>0</v>
      </c>
      <c r="F74" s="50">
        <v>0</v>
      </c>
      <c r="G74" s="43">
        <f t="shared" si="35"/>
        <v>0</v>
      </c>
      <c r="H74" s="43">
        <f t="shared" si="35"/>
        <v>0</v>
      </c>
      <c r="I74" s="43">
        <f t="shared" si="35"/>
        <v>0</v>
      </c>
      <c r="J74" s="43">
        <f t="shared" si="35"/>
        <v>0</v>
      </c>
      <c r="K74" s="44" t="s">
        <v>120</v>
      </c>
      <c r="L74" s="45">
        <v>23</v>
      </c>
    </row>
    <row r="75" spans="1:12" x14ac:dyDescent="0.25">
      <c r="A75" s="8" t="s">
        <v>46</v>
      </c>
      <c r="B75" s="50">
        <v>0</v>
      </c>
      <c r="C75" s="50">
        <v>0</v>
      </c>
      <c r="D75" s="50">
        <v>0</v>
      </c>
      <c r="E75" s="50">
        <v>0</v>
      </c>
      <c r="F75" s="50">
        <v>0</v>
      </c>
      <c r="G75" s="43">
        <f t="shared" si="35"/>
        <v>0</v>
      </c>
      <c r="H75" s="43">
        <f t="shared" si="35"/>
        <v>0</v>
      </c>
      <c r="I75" s="43">
        <f t="shared" si="35"/>
        <v>0</v>
      </c>
      <c r="J75" s="43">
        <f t="shared" si="35"/>
        <v>0</v>
      </c>
      <c r="K75" s="44" t="s">
        <v>121</v>
      </c>
      <c r="L75" s="45">
        <v>16</v>
      </c>
    </row>
    <row r="76" spans="1:12" x14ac:dyDescent="0.25">
      <c r="A76" s="8" t="s">
        <v>47</v>
      </c>
      <c r="B76" s="50">
        <v>2.1919566481559349E-2</v>
      </c>
      <c r="C76" s="50">
        <v>1.8996957617351429E-2</v>
      </c>
      <c r="D76" s="50">
        <v>1.7048551707879493E-2</v>
      </c>
      <c r="E76" s="50">
        <v>1.445067716191689E-2</v>
      </c>
      <c r="F76" s="50">
        <v>1.2015169775076995E-2</v>
      </c>
      <c r="G76" s="43">
        <f t="shared" si="35"/>
        <v>9.5796623882370424E-3</v>
      </c>
      <c r="H76" s="43">
        <f t="shared" si="35"/>
        <v>7.1441550013972011E-3</v>
      </c>
      <c r="I76" s="43">
        <f t="shared" si="35"/>
        <v>4.7086476145572487E-3</v>
      </c>
      <c r="J76" s="43">
        <f t="shared" si="35"/>
        <v>2.2731402277174073E-3</v>
      </c>
      <c r="K76" s="44" t="s">
        <v>122</v>
      </c>
      <c r="L76" s="45">
        <v>15</v>
      </c>
    </row>
    <row r="77" spans="1:12" x14ac:dyDescent="0.25">
      <c r="B77" s="3"/>
    </row>
    <row r="78" spans="1:12" ht="45" x14ac:dyDescent="0.25">
      <c r="A78" s="30" t="s">
        <v>35</v>
      </c>
      <c r="B78" s="25" t="s">
        <v>33</v>
      </c>
      <c r="C78" s="61"/>
      <c r="D78" s="61"/>
      <c r="E78" s="61"/>
      <c r="F78" s="61"/>
      <c r="G78" s="61"/>
      <c r="H78" s="61"/>
      <c r="I78" s="61"/>
      <c r="J78" s="61"/>
      <c r="K78" s="61"/>
      <c r="L78" s="29" t="s">
        <v>34</v>
      </c>
    </row>
    <row r="79" spans="1:12" x14ac:dyDescent="0.25">
      <c r="A79" s="64" t="s">
        <v>48</v>
      </c>
      <c r="B79" s="7" t="s">
        <v>73</v>
      </c>
      <c r="L79" s="45">
        <v>13</v>
      </c>
    </row>
    <row r="80" spans="1:12" x14ac:dyDescent="0.25">
      <c r="A80" s="65" t="s">
        <v>52</v>
      </c>
      <c r="B80" s="7" t="s">
        <v>73</v>
      </c>
      <c r="C80" s="9"/>
      <c r="D80" s="9"/>
      <c r="E80" s="9"/>
      <c r="F80" s="9"/>
      <c r="G80" s="9"/>
      <c r="H80" s="9"/>
      <c r="I80" s="9"/>
      <c r="J80" s="9"/>
      <c r="L80" s="45">
        <v>22</v>
      </c>
    </row>
    <row r="81" spans="1:12" x14ac:dyDescent="0.25">
      <c r="A81" s="64" t="s">
        <v>53</v>
      </c>
      <c r="B81" s="7" t="s">
        <v>73</v>
      </c>
      <c r="L81" s="45">
        <v>12</v>
      </c>
    </row>
    <row r="82" spans="1:12" x14ac:dyDescent="0.25">
      <c r="A82" s="65" t="s">
        <v>57</v>
      </c>
      <c r="B82" s="7" t="s">
        <v>73</v>
      </c>
      <c r="C82" s="9"/>
      <c r="D82" s="9"/>
      <c r="E82" s="9"/>
      <c r="F82" s="9"/>
      <c r="G82" s="9"/>
      <c r="H82" s="9"/>
      <c r="I82" s="9"/>
      <c r="J82" s="9"/>
      <c r="L82" s="45">
        <v>21</v>
      </c>
    </row>
    <row r="85" spans="1:12" ht="15.75" x14ac:dyDescent="0.25">
      <c r="A85" s="67" t="s">
        <v>151</v>
      </c>
      <c r="B85" t="s">
        <v>153</v>
      </c>
      <c r="C85" t="s">
        <v>154</v>
      </c>
      <c r="D85" t="s">
        <v>155</v>
      </c>
      <c r="E85" t="s">
        <v>156</v>
      </c>
      <c r="F85" t="s">
        <v>157</v>
      </c>
      <c r="G85" t="s">
        <v>158</v>
      </c>
      <c r="H85" t="s">
        <v>159</v>
      </c>
      <c r="I85" t="s">
        <v>160</v>
      </c>
    </row>
    <row r="86" spans="1:12" ht="15.75" x14ac:dyDescent="0.25">
      <c r="A86" s="66" t="s">
        <v>123</v>
      </c>
      <c r="B86" s="62">
        <v>131862501877946</v>
      </c>
      <c r="C86" s="62">
        <v>115379689143202.59</v>
      </c>
      <c r="D86" s="62">
        <v>98896876408459.219</v>
      </c>
      <c r="E86" s="62">
        <v>94776173224773.063</v>
      </c>
      <c r="F86" s="62">
        <v>86534766857401.359</v>
      </c>
      <c r="G86" s="62">
        <v>82414063673715.5</v>
      </c>
      <c r="H86" s="62">
        <v>78293360490030.266</v>
      </c>
      <c r="I86" s="62">
        <v>70051954122658.563</v>
      </c>
    </row>
    <row r="87" spans="1:12" ht="15.75" x14ac:dyDescent="0.25">
      <c r="A87" s="66" t="s">
        <v>124</v>
      </c>
      <c r="B87" s="62">
        <v>109607735236081.05</v>
      </c>
      <c r="C87" s="62">
        <v>117436859181515.42</v>
      </c>
      <c r="D87" s="62">
        <v>119739542694878.48</v>
      </c>
      <c r="E87" s="62">
        <v>124344909721604.58</v>
      </c>
      <c r="F87" s="62">
        <v>128489740045658.22</v>
      </c>
      <c r="G87" s="62">
        <v>130792423559021.13</v>
      </c>
      <c r="H87" s="62">
        <v>131252960261693.69</v>
      </c>
      <c r="I87" s="62">
        <v>126187056532294.89</v>
      </c>
    </row>
    <row r="88" spans="1:12" ht="15.75" x14ac:dyDescent="0.25">
      <c r="A88" s="66" t="s">
        <v>125</v>
      </c>
      <c r="B88" s="62">
        <v>150798894134934.13</v>
      </c>
      <c r="C88" s="62">
        <v>161570243716000.84</v>
      </c>
      <c r="D88" s="62">
        <v>164738287710432.25</v>
      </c>
      <c r="E88" s="62">
        <v>171074375699295.09</v>
      </c>
      <c r="F88" s="62">
        <v>176776854889271.78</v>
      </c>
      <c r="G88" s="62">
        <v>179944898883703</v>
      </c>
      <c r="H88" s="62">
        <v>180578507682589.19</v>
      </c>
      <c r="I88" s="62">
        <v>173608810894840.03</v>
      </c>
    </row>
    <row r="89" spans="1:12" ht="15.75" x14ac:dyDescent="0.25">
      <c r="A89" s="66" t="s">
        <v>126</v>
      </c>
      <c r="B89" s="62">
        <v>199416727076750.38</v>
      </c>
      <c r="C89" s="62">
        <v>213660779010803.97</v>
      </c>
      <c r="D89" s="62">
        <v>217850206050231.59</v>
      </c>
      <c r="E89" s="62">
        <v>226229060129086.63</v>
      </c>
      <c r="F89" s="62">
        <v>233770028800056.44</v>
      </c>
      <c r="G89" s="62">
        <v>237959455839483.75</v>
      </c>
      <c r="H89" s="62">
        <v>238797341247369.16</v>
      </c>
      <c r="I89" s="62">
        <v>229580601760628.44</v>
      </c>
    </row>
    <row r="90" spans="1:12" ht="15.75" x14ac:dyDescent="0.25">
      <c r="A90" s="66" t="s">
        <v>127</v>
      </c>
      <c r="B90" s="62">
        <v>35712763084283.859</v>
      </c>
      <c r="C90" s="62">
        <v>38263674733161.289</v>
      </c>
      <c r="D90" s="62">
        <v>39013942865184.063</v>
      </c>
      <c r="E90" s="62">
        <v>40514479129229.602</v>
      </c>
      <c r="F90" s="62">
        <v>41864961766870.641</v>
      </c>
      <c r="G90" s="62">
        <v>42615229898893.359</v>
      </c>
      <c r="H90" s="62">
        <v>42765283525297.906</v>
      </c>
      <c r="I90" s="62">
        <v>41114693634847.781</v>
      </c>
    </row>
    <row r="91" spans="1:12" ht="15.75" x14ac:dyDescent="0.25">
      <c r="A91" s="66" t="s">
        <v>128</v>
      </c>
      <c r="B91" s="62">
        <v>1195593752143703</v>
      </c>
      <c r="C91" s="62">
        <v>1280993305868253.5</v>
      </c>
      <c r="D91" s="62">
        <v>1306110821669591.8</v>
      </c>
      <c r="E91" s="62">
        <v>1356345853272268.5</v>
      </c>
      <c r="F91" s="62">
        <v>1401557381714679.3</v>
      </c>
      <c r="G91" s="62">
        <v>1426674897516016</v>
      </c>
      <c r="H91" s="62">
        <v>1431698400676283</v>
      </c>
      <c r="I91" s="62">
        <v>1376439865913338</v>
      </c>
    </row>
    <row r="92" spans="1:12" ht="15.75" x14ac:dyDescent="0.25">
      <c r="A92" s="66" t="s">
        <v>129</v>
      </c>
      <c r="B92" s="62">
        <v>792304449300371.5</v>
      </c>
      <c r="C92" s="62">
        <v>848897624250398</v>
      </c>
      <c r="D92" s="62">
        <v>865542675706288.25</v>
      </c>
      <c r="E92" s="62">
        <v>898832778618068.5</v>
      </c>
      <c r="F92" s="62">
        <v>928793871238672</v>
      </c>
      <c r="G92" s="62">
        <v>945438922694561.25</v>
      </c>
      <c r="H92" s="62">
        <v>948767932985738.88</v>
      </c>
      <c r="I92" s="62">
        <v>912148819782779.88</v>
      </c>
    </row>
    <row r="93" spans="1:12" ht="15.75" x14ac:dyDescent="0.25">
      <c r="A93" s="66" t="s">
        <v>130</v>
      </c>
      <c r="B93" s="62">
        <v>26930741656026.453</v>
      </c>
      <c r="C93" s="62">
        <v>28854366060028.344</v>
      </c>
      <c r="D93" s="62">
        <v>29420137943558.313</v>
      </c>
      <c r="E93" s="62">
        <v>30551681710618.246</v>
      </c>
      <c r="F93" s="62">
        <v>31570071100972.227</v>
      </c>
      <c r="G93" s="62">
        <v>32135842984502.164</v>
      </c>
      <c r="H93" s="62">
        <v>32248997361208.141</v>
      </c>
      <c r="I93" s="62">
        <v>31004299217442.199</v>
      </c>
    </row>
    <row r="94" spans="1:12" ht="15.75" x14ac:dyDescent="0.25">
      <c r="A94" s="66" t="s">
        <v>152</v>
      </c>
      <c r="B94" s="62">
        <v>2642227564510096.5</v>
      </c>
      <c r="C94" s="62">
        <v>2805056541963364</v>
      </c>
      <c r="D94" s="62">
        <v>2841312491048624</v>
      </c>
      <c r="E94" s="62">
        <v>2942669311504944</v>
      </c>
      <c r="F94" s="62">
        <v>3029357676413581.5</v>
      </c>
      <c r="G94" s="62">
        <v>3077975735049896</v>
      </c>
      <c r="H94" s="62">
        <v>3084402784230210</v>
      </c>
      <c r="I94" s="62">
        <v>2960136101858829.5</v>
      </c>
    </row>
  </sheetData>
  <pageMargins left="0.75" right="0.75" top="1" bottom="1" header="0.5" footer="0.5"/>
  <pageSetup orientation="portrait" horizontalDpi="4294967292" verticalDpi="4294967292"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9"/>
  <sheetViews>
    <sheetView topLeftCell="A18" workbookViewId="0">
      <selection activeCell="B7" sqref="B7"/>
    </sheetView>
  </sheetViews>
  <sheetFormatPr defaultRowHeight="15.75" x14ac:dyDescent="0.25"/>
  <sheetData>
    <row r="1" spans="1:39" x14ac:dyDescent="0.25">
      <c r="A1" t="s">
        <v>143</v>
      </c>
      <c r="B1" t="s">
        <v>144</v>
      </c>
      <c r="C1">
        <v>2014</v>
      </c>
      <c r="D1">
        <v>2015</v>
      </c>
      <c r="E1">
        <v>2016</v>
      </c>
      <c r="F1">
        <v>2017</v>
      </c>
      <c r="G1">
        <v>2018</v>
      </c>
      <c r="H1">
        <v>2019</v>
      </c>
      <c r="I1">
        <v>2020</v>
      </c>
      <c r="J1">
        <v>2021</v>
      </c>
      <c r="K1">
        <v>2022</v>
      </c>
      <c r="L1">
        <v>2023</v>
      </c>
      <c r="M1">
        <v>2024</v>
      </c>
      <c r="N1">
        <v>2025</v>
      </c>
      <c r="O1">
        <v>2026</v>
      </c>
      <c r="P1">
        <v>2027</v>
      </c>
      <c r="Q1">
        <v>2028</v>
      </c>
      <c r="R1">
        <v>2029</v>
      </c>
      <c r="S1">
        <v>2030</v>
      </c>
      <c r="T1">
        <v>2031</v>
      </c>
      <c r="U1">
        <v>2032</v>
      </c>
      <c r="V1">
        <v>2033</v>
      </c>
      <c r="W1">
        <v>2034</v>
      </c>
      <c r="X1">
        <v>2035</v>
      </c>
      <c r="Y1">
        <v>2036</v>
      </c>
      <c r="Z1">
        <v>2037</v>
      </c>
      <c r="AA1">
        <v>2038</v>
      </c>
      <c r="AB1">
        <v>2039</v>
      </c>
      <c r="AC1">
        <v>2040</v>
      </c>
      <c r="AD1">
        <v>2041</v>
      </c>
      <c r="AE1">
        <v>2042</v>
      </c>
      <c r="AF1">
        <v>2043</v>
      </c>
      <c r="AG1">
        <v>2044</v>
      </c>
      <c r="AH1">
        <v>2045</v>
      </c>
      <c r="AI1">
        <v>2046</v>
      </c>
      <c r="AJ1">
        <v>2047</v>
      </c>
      <c r="AK1">
        <v>2048</v>
      </c>
      <c r="AL1">
        <v>2049</v>
      </c>
      <c r="AM1">
        <v>2050</v>
      </c>
    </row>
    <row r="2" spans="1:39" x14ac:dyDescent="0.25">
      <c r="A2" t="s">
        <v>145</v>
      </c>
      <c r="B2" t="s">
        <v>123</v>
      </c>
      <c r="C2">
        <f>'[1]Aggregated Consumption'!$D2*'[1]Future year scaling'!B23</f>
        <v>18613232602560</v>
      </c>
      <c r="D2">
        <f>'[1]Aggregated Consumption'!$D2*'[1]Future year scaling'!C23</f>
        <v>17940465159094.109</v>
      </c>
      <c r="E2">
        <f>'[1]Aggregated Consumption'!$D2*'[1]Future year scaling'!D23</f>
        <v>17491953530116.688</v>
      </c>
      <c r="F2">
        <f>'[1]Aggregated Consumption'!$D2*'[1]Future year scaling'!E23</f>
        <v>17043441901139.268</v>
      </c>
      <c r="G2">
        <f>'[1]Aggregated Consumption'!$D2*'[1]Future year scaling'!F23</f>
        <v>16594930272162.006</v>
      </c>
      <c r="H2">
        <f>'[1]Aggregated Consumption'!$D2*'[1]Future year scaling'!G23</f>
        <v>16146418643184.586</v>
      </c>
      <c r="I2">
        <f>'[1]Aggregated Consumption'!$D2*'[1]Future year scaling'!H23</f>
        <v>15697907014207.324</v>
      </c>
      <c r="J2">
        <f>'[1]Aggregated Consumption'!$D2*'[1]Future year scaling'!I23</f>
        <v>15249395385229.904</v>
      </c>
      <c r="K2">
        <f>'[1]Aggregated Consumption'!$D2*'[1]Future year scaling'!J23</f>
        <v>14800883756252.645</v>
      </c>
      <c r="L2">
        <f>'[1]Aggregated Consumption'!$D2*'[1]Future year scaling'!K23</f>
        <v>14352372127275.223</v>
      </c>
      <c r="M2">
        <f>'[1]Aggregated Consumption'!$D2*'[1]Future year scaling'!L23</f>
        <v>13903860498297.801</v>
      </c>
      <c r="N2">
        <f>'[1]Aggregated Consumption'!$D2*'[1]Future year scaling'!M23</f>
        <v>13455348869320.541</v>
      </c>
      <c r="O2">
        <f>'[1]Aggregated Consumption'!$D2*'[1]Future year scaling'!N23</f>
        <v>13343220962076.146</v>
      </c>
      <c r="P2">
        <f>'[1]Aggregated Consumption'!$D2*'[1]Future year scaling'!O23</f>
        <v>13231093054831.832</v>
      </c>
      <c r="Q2">
        <f>'[1]Aggregated Consumption'!$D2*'[1]Future year scaling'!P23</f>
        <v>13118965147587.477</v>
      </c>
      <c r="R2">
        <f>'[1]Aggregated Consumption'!$D2*'[1]Future year scaling'!Q23</f>
        <v>13006837240343.16</v>
      </c>
      <c r="S2">
        <f>'[1]Aggregated Consumption'!$D2*'[1]Future year scaling'!R23</f>
        <v>12894709333098.807</v>
      </c>
      <c r="T2">
        <f>'[1]Aggregated Consumption'!$D2*'[1]Future year scaling'!S23</f>
        <v>12670453518610.096</v>
      </c>
      <c r="U2">
        <f>'[1]Aggregated Consumption'!$D2*'[1]Future year scaling'!T23</f>
        <v>12446197704121.465</v>
      </c>
      <c r="V2">
        <f>'[1]Aggregated Consumption'!$D2*'[1]Future year scaling'!U23</f>
        <v>12221941889632.756</v>
      </c>
      <c r="W2">
        <f>'[1]Aggregated Consumption'!$D2*'[1]Future year scaling'!V23</f>
        <v>11997686075144.123</v>
      </c>
      <c r="X2">
        <f>'[1]Aggregated Consumption'!$D2*'[1]Future year scaling'!W23</f>
        <v>11773430260655.414</v>
      </c>
      <c r="Y2">
        <f>'[1]Aggregated Consumption'!$D2*'[1]Future year scaling'!X23</f>
        <v>11661302353411.1</v>
      </c>
      <c r="Z2">
        <f>'[1]Aggregated Consumption'!$D2*'[1]Future year scaling'!Y23</f>
        <v>11549174446166.744</v>
      </c>
      <c r="AA2">
        <f>'[1]Aggregated Consumption'!$D2*'[1]Future year scaling'!Z23</f>
        <v>11437046538922.428</v>
      </c>
      <c r="AB2">
        <f>'[1]Aggregated Consumption'!$D2*'[1]Future year scaling'!AA23</f>
        <v>11324918631678.072</v>
      </c>
      <c r="AC2">
        <f>'[1]Aggregated Consumption'!$D2*'[1]Future year scaling'!AB23</f>
        <v>11212790724433.717</v>
      </c>
      <c r="AD2">
        <f>'[1]Aggregated Consumption'!$D2*'[1]Future year scaling'!AC23</f>
        <v>11100662817189.443</v>
      </c>
      <c r="AE2">
        <f>'[1]Aggregated Consumption'!$D2*'[1]Future year scaling'!AD23</f>
        <v>10988534909945.088</v>
      </c>
      <c r="AF2">
        <f>'[1]Aggregated Consumption'!$D2*'[1]Future year scaling'!AE23</f>
        <v>10876407002700.771</v>
      </c>
      <c r="AG2">
        <f>'[1]Aggregated Consumption'!$D2*'[1]Future year scaling'!AF23</f>
        <v>10764279095456.418</v>
      </c>
      <c r="AH2">
        <f>'[1]Aggregated Consumption'!$D2*'[1]Future year scaling'!AG23</f>
        <v>10652151188212.102</v>
      </c>
      <c r="AI2">
        <f>'[1]Aggregated Consumption'!$D2*'[1]Future year scaling'!AH23</f>
        <v>10427895373723.391</v>
      </c>
      <c r="AJ2">
        <f>'[1]Aggregated Consumption'!$D2*'[1]Future year scaling'!AI23</f>
        <v>10203639559234.762</v>
      </c>
      <c r="AK2">
        <f>'[1]Aggregated Consumption'!$D2*'[1]Future year scaling'!AJ23</f>
        <v>9979383744746.0508</v>
      </c>
      <c r="AL2">
        <f>'[1]Aggregated Consumption'!$D2*'[1]Future year scaling'!AK23</f>
        <v>9755127930257.3398</v>
      </c>
      <c r="AM2">
        <f>'[1]Aggregated Consumption'!$D2*'[1]Future year scaling'!AL23</f>
        <v>9530872115768.7109</v>
      </c>
    </row>
    <row r="3" spans="1:39" x14ac:dyDescent="0.25">
      <c r="A3" t="s">
        <v>145</v>
      </c>
      <c r="B3" t="s">
        <v>124</v>
      </c>
      <c r="C3">
        <f>'[1]Aggregated Consumption'!$D3*'[1]Future year scaling'!B22</f>
        <v>20306033978880</v>
      </c>
      <c r="D3">
        <f>'[1]Aggregated Consumption'!$D3*'[1]Future year scaling'!C22</f>
        <v>20288984412147.105</v>
      </c>
      <c r="E3">
        <f>'[1]Aggregated Consumption'!$D3*'[1]Future year scaling'!D22</f>
        <v>20578827046606.34</v>
      </c>
      <c r="F3">
        <f>'[1]Aggregated Consumption'!$D3*'[1]Future year scaling'!E22</f>
        <v>20868669681065.613</v>
      </c>
      <c r="G3">
        <f>'[1]Aggregated Consumption'!$D3*'[1]Future year scaling'!F22</f>
        <v>21158512315524.789</v>
      </c>
      <c r="H3">
        <f>'[1]Aggregated Consumption'!$D3*'[1]Future year scaling'!G22</f>
        <v>21448354949984.063</v>
      </c>
      <c r="I3">
        <f>'[1]Aggregated Consumption'!$D3*'[1]Future year scaling'!H22</f>
        <v>21738197584443.328</v>
      </c>
      <c r="J3">
        <f>'[1]Aggregated Consumption'!$D3*'[1]Future year scaling'!I22</f>
        <v>21823445418107.836</v>
      </c>
      <c r="K3">
        <f>'[1]Aggregated Consumption'!$D3*'[1]Future year scaling'!J22</f>
        <v>21908693251772.313</v>
      </c>
      <c r="L3">
        <f>'[1]Aggregated Consumption'!$D3*'[1]Future year scaling'!K22</f>
        <v>21993941085436.793</v>
      </c>
      <c r="M3">
        <f>'[1]Aggregated Consumption'!$D3*'[1]Future year scaling'!L22</f>
        <v>22079188919101.27</v>
      </c>
      <c r="N3">
        <f>'[1]Aggregated Consumption'!$D3*'[1]Future year scaling'!M22</f>
        <v>22164436752765.75</v>
      </c>
      <c r="O3">
        <f>'[1]Aggregated Consumption'!$D3*'[1]Future year scaling'!N22</f>
        <v>22334932420094.758</v>
      </c>
      <c r="P3">
        <f>'[1]Aggregated Consumption'!$D3*'[1]Future year scaling'!O22</f>
        <v>22505428087423.715</v>
      </c>
      <c r="Q3">
        <f>'[1]Aggregated Consumption'!$D3*'[1]Future year scaling'!P22</f>
        <v>22675923754752.672</v>
      </c>
      <c r="R3">
        <f>'[1]Aggregated Consumption'!$D3*'[1]Future year scaling'!Q22</f>
        <v>22846419422081.629</v>
      </c>
      <c r="S3">
        <f>'[1]Aggregated Consumption'!$D3*'[1]Future year scaling'!R22</f>
        <v>23016915089410.586</v>
      </c>
      <c r="T3">
        <f>'[1]Aggregated Consumption'!$D3*'[1]Future year scaling'!S22</f>
        <v>23170361190006.664</v>
      </c>
      <c r="U3">
        <f>'[1]Aggregated Consumption'!$D3*'[1]Future year scaling'!T22</f>
        <v>23323807290602.738</v>
      </c>
      <c r="V3">
        <f>'[1]Aggregated Consumption'!$D3*'[1]Future year scaling'!U22</f>
        <v>23477253391198.813</v>
      </c>
      <c r="W3">
        <f>'[1]Aggregated Consumption'!$D3*'[1]Future year scaling'!V22</f>
        <v>23630699491794.895</v>
      </c>
      <c r="X3">
        <f>'[1]Aggregated Consumption'!$D3*'[1]Future year scaling'!W22</f>
        <v>23784145592390.969</v>
      </c>
      <c r="Y3">
        <f>'[1]Aggregated Consumption'!$D3*'[1]Future year scaling'!X22</f>
        <v>23869393426055.449</v>
      </c>
      <c r="Z3">
        <f>'[1]Aggregated Consumption'!$D3*'[1]Future year scaling'!Y22</f>
        <v>23954641259719.926</v>
      </c>
      <c r="AA3">
        <f>'[1]Aggregated Consumption'!$D3*'[1]Future year scaling'!Z22</f>
        <v>24039889093384.406</v>
      </c>
      <c r="AB3">
        <f>'[1]Aggregated Consumption'!$D3*'[1]Future year scaling'!AA22</f>
        <v>24125136927048.883</v>
      </c>
      <c r="AC3">
        <f>'[1]Aggregated Consumption'!$D3*'[1]Future year scaling'!AB22</f>
        <v>24210384760713.363</v>
      </c>
      <c r="AD3">
        <f>'[1]Aggregated Consumption'!$D3*'[1]Future year scaling'!AC22</f>
        <v>24227434327446.254</v>
      </c>
      <c r="AE3">
        <f>'[1]Aggregated Consumption'!$D3*'[1]Future year scaling'!AD22</f>
        <v>24244483894179.145</v>
      </c>
      <c r="AF3">
        <f>'[1]Aggregated Consumption'!$D3*'[1]Future year scaling'!AE22</f>
        <v>24261533460912.047</v>
      </c>
      <c r="AG3">
        <f>'[1]Aggregated Consumption'!$D3*'[1]Future year scaling'!AF22</f>
        <v>24278583027644.945</v>
      </c>
      <c r="AH3">
        <f>'[1]Aggregated Consumption'!$D3*'[1]Future year scaling'!AG22</f>
        <v>24295632594377.836</v>
      </c>
      <c r="AI3">
        <f>'[1]Aggregated Consumption'!$D3*'[1]Future year scaling'!AH22</f>
        <v>24108087360315.953</v>
      </c>
      <c r="AJ3">
        <f>'[1]Aggregated Consumption'!$D3*'[1]Future year scaling'!AI22</f>
        <v>23920542126254.117</v>
      </c>
      <c r="AK3">
        <f>'[1]Aggregated Consumption'!$D3*'[1]Future year scaling'!AJ22</f>
        <v>23732996892192.227</v>
      </c>
      <c r="AL3">
        <f>'[1]Aggregated Consumption'!$D3*'[1]Future year scaling'!AK22</f>
        <v>23545451658130.34</v>
      </c>
      <c r="AM3">
        <f>'[1]Aggregated Consumption'!$D3*'[1]Future year scaling'!AL22</f>
        <v>23357906424068.504</v>
      </c>
    </row>
    <row r="4" spans="1:39" x14ac:dyDescent="0.25">
      <c r="A4" t="s">
        <v>145</v>
      </c>
      <c r="B4" t="s">
        <v>125</v>
      </c>
      <c r="C4">
        <f>'[1]Aggregated Consumption'!$D4*'[1]Future year scaling'!B22</f>
        <v>6490651637760</v>
      </c>
      <c r="D4">
        <f>'[1]Aggregated Consumption'!$D4*'[1]Future year scaling'!C22</f>
        <v>6485201888274.0566</v>
      </c>
      <c r="E4">
        <f>'[1]Aggregated Consumption'!$D4*'[1]Future year scaling'!D22</f>
        <v>6577847629535.1113</v>
      </c>
      <c r="F4">
        <f>'[1]Aggregated Consumption'!$D4*'[1]Future year scaling'!E22</f>
        <v>6670493370796.1787</v>
      </c>
      <c r="G4">
        <f>'[1]Aggregated Consumption'!$D4*'[1]Future year scaling'!F22</f>
        <v>6763139112057.2139</v>
      </c>
      <c r="H4">
        <f>'[1]Aggregated Consumption'!$D4*'[1]Future year scaling'!G22</f>
        <v>6855784853318.2813</v>
      </c>
      <c r="I4">
        <f>'[1]Aggregated Consumption'!$D4*'[1]Future year scaling'!H22</f>
        <v>6948430594579.3467</v>
      </c>
      <c r="J4">
        <f>'[1]Aggregated Consumption'!$D4*'[1]Future year scaling'!I22</f>
        <v>6975679342009.0762</v>
      </c>
      <c r="K4">
        <f>'[1]Aggregated Consumption'!$D4*'[1]Future year scaling'!J22</f>
        <v>7002928089438.7979</v>
      </c>
      <c r="L4">
        <f>'[1]Aggregated Consumption'!$D4*'[1]Future year scaling'!K22</f>
        <v>7030176836868.5195</v>
      </c>
      <c r="M4">
        <f>'[1]Aggregated Consumption'!$D4*'[1]Future year scaling'!L22</f>
        <v>7057425584298.2402</v>
      </c>
      <c r="N4">
        <f>'[1]Aggregated Consumption'!$D4*'[1]Future year scaling'!M22</f>
        <v>7084674331727.9619</v>
      </c>
      <c r="O4">
        <f>'[1]Aggregated Consumption'!$D4*'[1]Future year scaling'!N22</f>
        <v>7139171826587.4209</v>
      </c>
      <c r="P4">
        <f>'[1]Aggregated Consumption'!$D4*'[1]Future year scaling'!O22</f>
        <v>7193669321446.8633</v>
      </c>
      <c r="Q4">
        <f>'[1]Aggregated Consumption'!$D4*'[1]Future year scaling'!P22</f>
        <v>7248166816306.3057</v>
      </c>
      <c r="R4">
        <f>'[1]Aggregated Consumption'!$D4*'[1]Future year scaling'!Q22</f>
        <v>7302664311165.749</v>
      </c>
      <c r="S4">
        <f>'[1]Aggregated Consumption'!$D4*'[1]Future year scaling'!R22</f>
        <v>7357161806025.1914</v>
      </c>
      <c r="T4">
        <f>'[1]Aggregated Consumption'!$D4*'[1]Future year scaling'!S22</f>
        <v>7406209551398.6943</v>
      </c>
      <c r="U4">
        <f>'[1]Aggregated Consumption'!$D4*'[1]Future year scaling'!T22</f>
        <v>7455257296772.1973</v>
      </c>
      <c r="V4">
        <f>'[1]Aggregated Consumption'!$D4*'[1]Future year scaling'!U22</f>
        <v>7504305042145.7002</v>
      </c>
      <c r="W4">
        <f>'[1]Aggregated Consumption'!$D4*'[1]Future year scaling'!V22</f>
        <v>7553352787519.2041</v>
      </c>
      <c r="X4">
        <f>'[1]Aggregated Consumption'!$D4*'[1]Future year scaling'!W22</f>
        <v>7602400532892.707</v>
      </c>
      <c r="Y4">
        <f>'[1]Aggregated Consumption'!$D4*'[1]Future year scaling'!X22</f>
        <v>7629649280322.4287</v>
      </c>
      <c r="Z4">
        <f>'[1]Aggregated Consumption'!$D4*'[1]Future year scaling'!Y22</f>
        <v>7656898027752.1494</v>
      </c>
      <c r="AA4">
        <f>'[1]Aggregated Consumption'!$D4*'[1]Future year scaling'!Z22</f>
        <v>7684146775181.8711</v>
      </c>
      <c r="AB4">
        <f>'[1]Aggregated Consumption'!$D4*'[1]Future year scaling'!AA22</f>
        <v>7711395522611.5928</v>
      </c>
      <c r="AC4">
        <f>'[1]Aggregated Consumption'!$D4*'[1]Future year scaling'!AB22</f>
        <v>7738644270041.3135</v>
      </c>
      <c r="AD4">
        <f>'[1]Aggregated Consumption'!$D4*'[1]Future year scaling'!AC22</f>
        <v>7744094019527.2568</v>
      </c>
      <c r="AE4">
        <f>'[1]Aggregated Consumption'!$D4*'[1]Future year scaling'!AD22</f>
        <v>7749543769013.1992</v>
      </c>
      <c r="AF4">
        <f>'[1]Aggregated Consumption'!$D4*'[1]Future year scaling'!AE22</f>
        <v>7754993518499.1455</v>
      </c>
      <c r="AG4">
        <f>'[1]Aggregated Consumption'!$D4*'[1]Future year scaling'!AF22</f>
        <v>7760443267985.0908</v>
      </c>
      <c r="AH4">
        <f>'[1]Aggregated Consumption'!$D4*'[1]Future year scaling'!AG22</f>
        <v>7765893017471.0342</v>
      </c>
      <c r="AI4">
        <f>'[1]Aggregated Consumption'!$D4*'[1]Future year scaling'!AH22</f>
        <v>7705945773125.6367</v>
      </c>
      <c r="AJ4">
        <f>'[1]Aggregated Consumption'!$D4*'[1]Future year scaling'!AI22</f>
        <v>7645998528780.2559</v>
      </c>
      <c r="AK4">
        <f>'[1]Aggregated Consumption'!$D4*'[1]Future year scaling'!AJ22</f>
        <v>7586051284434.8564</v>
      </c>
      <c r="AL4">
        <f>'[1]Aggregated Consumption'!$D4*'[1]Future year scaling'!AK22</f>
        <v>7526104040089.458</v>
      </c>
      <c r="AM4">
        <f>'[1]Aggregated Consumption'!$D4*'[1]Future year scaling'!AL22</f>
        <v>7466156795744.0771</v>
      </c>
    </row>
    <row r="5" spans="1:39" x14ac:dyDescent="0.25">
      <c r="A5" t="s">
        <v>145</v>
      </c>
      <c r="B5" t="s">
        <v>126</v>
      </c>
      <c r="C5">
        <f>'[1]Aggregated Consumption'!$D5*'[1]Future year scaling'!B22</f>
        <v>1895634240</v>
      </c>
      <c r="D5">
        <f>'[1]Aggregated Consumption'!$D5*'[1]Future year scaling'!C22</f>
        <v>1894042607.5566754</v>
      </c>
      <c r="E5">
        <f>'[1]Aggregated Consumption'!$D5*'[1]Future year scaling'!D22</f>
        <v>1921100359.0931983</v>
      </c>
      <c r="F5">
        <f>'[1]Aggregated Consumption'!$D5*'[1]Future year scaling'!E22</f>
        <v>1948158110.629725</v>
      </c>
      <c r="G5">
        <f>'[1]Aggregated Consumption'!$D5*'[1]Future year scaling'!F22</f>
        <v>1975215862.1662424</v>
      </c>
      <c r="H5">
        <f>'[1]Aggregated Consumption'!$D5*'[1]Future year scaling'!G22</f>
        <v>2002273613.702769</v>
      </c>
      <c r="I5">
        <f>'[1]Aggregated Consumption'!$D5*'[1]Future year scaling'!H22</f>
        <v>2029331365.239295</v>
      </c>
      <c r="J5">
        <f>'[1]Aggregated Consumption'!$D5*'[1]Future year scaling'!I22</f>
        <v>2037289527.4559219</v>
      </c>
      <c r="K5">
        <f>'[1]Aggregated Consumption'!$D5*'[1]Future year scaling'!J22</f>
        <v>2045247689.6725461</v>
      </c>
      <c r="L5">
        <f>'[1]Aggregated Consumption'!$D5*'[1]Future year scaling'!K22</f>
        <v>2053205851.8891704</v>
      </c>
      <c r="M5">
        <f>'[1]Aggregated Consumption'!$D5*'[1]Future year scaling'!L22</f>
        <v>2061164014.1057947</v>
      </c>
      <c r="N5">
        <f>'[1]Aggregated Consumption'!$D5*'[1]Future year scaling'!M22</f>
        <v>2069122176.3224187</v>
      </c>
      <c r="O5">
        <f>'[1]Aggregated Consumption'!$D5*'[1]Future year scaling'!N22</f>
        <v>2085038500.755672</v>
      </c>
      <c r="P5">
        <f>'[1]Aggregated Consumption'!$D5*'[1]Future year scaling'!O22</f>
        <v>2100954825.1889203</v>
      </c>
      <c r="Q5">
        <f>'[1]Aggregated Consumption'!$D5*'[1]Future year scaling'!P22</f>
        <v>2116871149.6221688</v>
      </c>
      <c r="R5">
        <f>'[1]Aggregated Consumption'!$D5*'[1]Future year scaling'!Q22</f>
        <v>2132787474.0554173</v>
      </c>
      <c r="S5">
        <f>'[1]Aggregated Consumption'!$D5*'[1]Future year scaling'!R22</f>
        <v>2148703798.4886656</v>
      </c>
      <c r="T5">
        <f>'[1]Aggregated Consumption'!$D5*'[1]Future year scaling'!S22</f>
        <v>2163028490.4785905</v>
      </c>
      <c r="U5">
        <f>'[1]Aggregated Consumption'!$D5*'[1]Future year scaling'!T22</f>
        <v>2177353182.4685154</v>
      </c>
      <c r="V5">
        <f>'[1]Aggregated Consumption'!$D5*'[1]Future year scaling'!U22</f>
        <v>2191677874.4584403</v>
      </c>
      <c r="W5">
        <f>'[1]Aggregated Consumption'!$D5*'[1]Future year scaling'!V22</f>
        <v>2206002566.4483657</v>
      </c>
      <c r="X5">
        <f>'[1]Aggregated Consumption'!$D5*'[1]Future year scaling'!W22</f>
        <v>2220327258.4382906</v>
      </c>
      <c r="Y5">
        <f>'[1]Aggregated Consumption'!$D5*'[1]Future year scaling'!X22</f>
        <v>2228285420.6549149</v>
      </c>
      <c r="Z5">
        <f>'[1]Aggregated Consumption'!$D5*'[1]Future year scaling'!Y22</f>
        <v>2236243582.8715391</v>
      </c>
      <c r="AA5">
        <f>'[1]Aggregated Consumption'!$D5*'[1]Future year scaling'!Z22</f>
        <v>2244201745.0881634</v>
      </c>
      <c r="AB5">
        <f>'[1]Aggregated Consumption'!$D5*'[1]Future year scaling'!AA22</f>
        <v>2252159907.3047876</v>
      </c>
      <c r="AC5">
        <f>'[1]Aggregated Consumption'!$D5*'[1]Future year scaling'!AB22</f>
        <v>2260118069.5214119</v>
      </c>
      <c r="AD5">
        <f>'[1]Aggregated Consumption'!$D5*'[1]Future year scaling'!AC22</f>
        <v>2261709701.964736</v>
      </c>
      <c r="AE5">
        <f>'[1]Aggregated Consumption'!$D5*'[1]Future year scaling'!AD22</f>
        <v>2263301334.4080606</v>
      </c>
      <c r="AF5">
        <f>'[1]Aggregated Consumption'!$D5*'[1]Future year scaling'!AE22</f>
        <v>2264892966.8513861</v>
      </c>
      <c r="AG5">
        <f>'[1]Aggregated Consumption'!$D5*'[1]Future year scaling'!AF22</f>
        <v>2266484599.2947111</v>
      </c>
      <c r="AH5">
        <f>'[1]Aggregated Consumption'!$D5*'[1]Future year scaling'!AG22</f>
        <v>2268076231.7380357</v>
      </c>
      <c r="AI5">
        <f>'[1]Aggregated Consumption'!$D5*'[1]Future year scaling'!AH22</f>
        <v>2250568274.8614593</v>
      </c>
      <c r="AJ5">
        <f>'[1]Aggregated Consumption'!$D5*'[1]Future year scaling'!AI22</f>
        <v>2233060317.9848876</v>
      </c>
      <c r="AK5">
        <f>'[1]Aggregated Consumption'!$D5*'[1]Future year scaling'!AJ22</f>
        <v>2215552361.1083112</v>
      </c>
      <c r="AL5">
        <f>'[1]Aggregated Consumption'!$D5*'[1]Future year scaling'!AK22</f>
        <v>2198044404.2317343</v>
      </c>
      <c r="AM5">
        <f>'[1]Aggregated Consumption'!$D5*'[1]Future year scaling'!AL22</f>
        <v>2180536447.3551626</v>
      </c>
    </row>
    <row r="6" spans="1:39" x14ac:dyDescent="0.25">
      <c r="A6" t="s">
        <v>145</v>
      </c>
      <c r="B6" t="s">
        <v>127</v>
      </c>
      <c r="C6">
        <f>'[1]Aggregated Consumption'!$D6*'[1]Future year scaling'!B22</f>
        <v>38860501920</v>
      </c>
      <c r="D6">
        <f>'[1]Aggregated Consumption'!$D6*'[1]Future year scaling'!C22</f>
        <v>38827873454.911842</v>
      </c>
      <c r="E6">
        <f>'[1]Aggregated Consumption'!$D6*'[1]Future year scaling'!D22</f>
        <v>39382557361.410568</v>
      </c>
      <c r="F6">
        <f>'[1]Aggregated Consumption'!$D6*'[1]Future year scaling'!E22</f>
        <v>39937241267.909363</v>
      </c>
      <c r="G6">
        <f>'[1]Aggregated Consumption'!$D6*'[1]Future year scaling'!F22</f>
        <v>40491925174.407967</v>
      </c>
      <c r="H6">
        <f>'[1]Aggregated Consumption'!$D6*'[1]Future year scaling'!G22</f>
        <v>41046609080.906761</v>
      </c>
      <c r="I6">
        <f>'[1]Aggregated Consumption'!$D6*'[1]Future year scaling'!H22</f>
        <v>41601292987.405548</v>
      </c>
      <c r="J6">
        <f>'[1]Aggregated Consumption'!$D6*'[1]Future year scaling'!I22</f>
        <v>41764435312.846397</v>
      </c>
      <c r="K6">
        <f>'[1]Aggregated Consumption'!$D6*'[1]Future year scaling'!J22</f>
        <v>41927577638.287193</v>
      </c>
      <c r="L6">
        <f>'[1]Aggregated Consumption'!$D6*'[1]Future year scaling'!K22</f>
        <v>42090719963.727989</v>
      </c>
      <c r="M6">
        <f>'[1]Aggregated Consumption'!$D6*'[1]Future year scaling'!L22</f>
        <v>42253862289.168785</v>
      </c>
      <c r="N6">
        <f>'[1]Aggregated Consumption'!$D6*'[1]Future year scaling'!M22</f>
        <v>42417004614.609589</v>
      </c>
      <c r="O6">
        <f>'[1]Aggregated Consumption'!$D6*'[1]Future year scaling'!N22</f>
        <v>42743289265.491272</v>
      </c>
      <c r="P6">
        <f>'[1]Aggregated Consumption'!$D6*'[1]Future year scaling'!O22</f>
        <v>43069573916.372864</v>
      </c>
      <c r="Q6">
        <f>'[1]Aggregated Consumption'!$D6*'[1]Future year scaling'!P22</f>
        <v>43395858567.254463</v>
      </c>
      <c r="R6">
        <f>'[1]Aggregated Consumption'!$D6*'[1]Future year scaling'!Q22</f>
        <v>43722143218.136055</v>
      </c>
      <c r="S6">
        <f>'[1]Aggregated Consumption'!$D6*'[1]Future year scaling'!R22</f>
        <v>44048427869.017647</v>
      </c>
      <c r="T6">
        <f>'[1]Aggregated Consumption'!$D6*'[1]Future year scaling'!S22</f>
        <v>44342084054.811111</v>
      </c>
      <c r="U6">
        <f>'[1]Aggregated Consumption'!$D6*'[1]Future year scaling'!T22</f>
        <v>44635740240.604568</v>
      </c>
      <c r="V6">
        <f>'[1]Aggregated Consumption'!$D6*'[1]Future year scaling'!U22</f>
        <v>44929396426.398026</v>
      </c>
      <c r="W6">
        <f>'[1]Aggregated Consumption'!$D6*'[1]Future year scaling'!V22</f>
        <v>45223052612.191498</v>
      </c>
      <c r="X6">
        <f>'[1]Aggregated Consumption'!$D6*'[1]Future year scaling'!W22</f>
        <v>45516708797.984955</v>
      </c>
      <c r="Y6">
        <f>'[1]Aggregated Consumption'!$D6*'[1]Future year scaling'!X22</f>
        <v>45679851123.425751</v>
      </c>
      <c r="Z6">
        <f>'[1]Aggregated Consumption'!$D6*'[1]Future year scaling'!Y22</f>
        <v>45842993448.866554</v>
      </c>
      <c r="AA6">
        <f>'[1]Aggregated Consumption'!$D6*'[1]Future year scaling'!Z22</f>
        <v>46006135774.30735</v>
      </c>
      <c r="AB6">
        <f>'[1]Aggregated Consumption'!$D6*'[1]Future year scaling'!AA22</f>
        <v>46169278099.748146</v>
      </c>
      <c r="AC6">
        <f>'[1]Aggregated Consumption'!$D6*'[1]Future year scaling'!AB22</f>
        <v>46332420425.188942</v>
      </c>
      <c r="AD6">
        <f>'[1]Aggregated Consumption'!$D6*'[1]Future year scaling'!AC22</f>
        <v>46365048890.277092</v>
      </c>
      <c r="AE6">
        <f>'[1]Aggregated Consumption'!$D6*'[1]Future year scaling'!AD22</f>
        <v>46397677355.365242</v>
      </c>
      <c r="AF6">
        <f>'[1]Aggregated Consumption'!$D6*'[1]Future year scaling'!AE22</f>
        <v>46430305820.453407</v>
      </c>
      <c r="AG6">
        <f>'[1]Aggregated Consumption'!$D6*'[1]Future year scaling'!AF22</f>
        <v>46462934285.54158</v>
      </c>
      <c r="AH6">
        <f>'[1]Aggregated Consumption'!$D6*'[1]Future year scaling'!AG22</f>
        <v>46495562750.62973</v>
      </c>
      <c r="AI6">
        <f>'[1]Aggregated Consumption'!$D6*'[1]Future year scaling'!AH22</f>
        <v>46136649634.659912</v>
      </c>
      <c r="AJ6">
        <f>'[1]Aggregated Consumption'!$D6*'[1]Future year scaling'!AI22</f>
        <v>45777736518.690201</v>
      </c>
      <c r="AK6">
        <f>'[1]Aggregated Consumption'!$D6*'[1]Future year scaling'!AJ22</f>
        <v>45418823402.720375</v>
      </c>
      <c r="AL6">
        <f>'[1]Aggregated Consumption'!$D6*'[1]Future year scaling'!AK22</f>
        <v>45059910286.750557</v>
      </c>
      <c r="AM6">
        <f>'[1]Aggregated Consumption'!$D6*'[1]Future year scaling'!AL22</f>
        <v>44700997170.780838</v>
      </c>
    </row>
    <row r="7" spans="1:39" x14ac:dyDescent="0.25">
      <c r="A7" t="s">
        <v>145</v>
      </c>
      <c r="B7" t="s">
        <v>128</v>
      </c>
      <c r="C7">
        <f>'[1]Aggregated Consumption'!$D7*'[1]Future year scaling'!B22</f>
        <v>26485801601280</v>
      </c>
      <c r="D7">
        <f>'[1]Aggregated Consumption'!$D7*'[1]Future year scaling'!C22</f>
        <v>26463563312781.867</v>
      </c>
      <c r="E7">
        <f>'[1]Aggregated Consumption'!$D7*'[1]Future year scaling'!D22</f>
        <v>26841614217250.168</v>
      </c>
      <c r="F7">
        <f>'[1]Aggregated Consumption'!$D7*'[1]Future year scaling'!E22</f>
        <v>27219665121718.516</v>
      </c>
      <c r="G7">
        <f>'[1]Aggregated Consumption'!$D7*'[1]Future year scaling'!F22</f>
        <v>27597716026186.738</v>
      </c>
      <c r="H7">
        <f>'[1]Aggregated Consumption'!$D7*'[1]Future year scaling'!G22</f>
        <v>27975766930655.086</v>
      </c>
      <c r="I7">
        <f>'[1]Aggregated Consumption'!$D7*'[1]Future year scaling'!H22</f>
        <v>28353817835123.43</v>
      </c>
      <c r="J7">
        <f>'[1]Aggregated Consumption'!$D7*'[1]Future year scaling'!I22</f>
        <v>28465009277614.141</v>
      </c>
      <c r="K7">
        <f>'[1]Aggregated Consumption'!$D7*'[1]Future year scaling'!J22</f>
        <v>28576200720104.813</v>
      </c>
      <c r="L7">
        <f>'[1]Aggregated Consumption'!$D7*'[1]Future year scaling'!K22</f>
        <v>28687392162595.488</v>
      </c>
      <c r="M7">
        <f>'[1]Aggregated Consumption'!$D7*'[1]Future year scaling'!L22</f>
        <v>28798583605086.16</v>
      </c>
      <c r="N7">
        <f>'[1]Aggregated Consumption'!$D7*'[1]Future year scaling'!M22</f>
        <v>28909775047576.836</v>
      </c>
      <c r="O7">
        <f>'[1]Aggregated Consumption'!$D7*'[1]Future year scaling'!N22</f>
        <v>29132157932558.246</v>
      </c>
      <c r="P7">
        <f>'[1]Aggregated Consumption'!$D7*'[1]Future year scaling'!O22</f>
        <v>29354540817539.594</v>
      </c>
      <c r="Q7">
        <f>'[1]Aggregated Consumption'!$D7*'[1]Future year scaling'!P22</f>
        <v>29576923702520.941</v>
      </c>
      <c r="R7">
        <f>'[1]Aggregated Consumption'!$D7*'[1]Future year scaling'!Q22</f>
        <v>29799306587502.289</v>
      </c>
      <c r="S7">
        <f>'[1]Aggregated Consumption'!$D7*'[1]Future year scaling'!R22</f>
        <v>30021689472483.637</v>
      </c>
      <c r="T7">
        <f>'[1]Aggregated Consumption'!$D7*'[1]Future year scaling'!S22</f>
        <v>30221834068966.867</v>
      </c>
      <c r="U7">
        <f>'[1]Aggregated Consumption'!$D7*'[1]Future year scaling'!T22</f>
        <v>30421978665450.098</v>
      </c>
      <c r="V7">
        <f>'[1]Aggregated Consumption'!$D7*'[1]Future year scaling'!U22</f>
        <v>30622123261933.328</v>
      </c>
      <c r="W7">
        <f>'[1]Aggregated Consumption'!$D7*'[1]Future year scaling'!V22</f>
        <v>30822267858416.566</v>
      </c>
      <c r="X7">
        <f>'[1]Aggregated Consumption'!$D7*'[1]Future year scaling'!W22</f>
        <v>31022412454899.797</v>
      </c>
      <c r="Y7">
        <f>'[1]Aggregated Consumption'!$D7*'[1]Future year scaling'!X22</f>
        <v>31133603897390.469</v>
      </c>
      <c r="Z7">
        <f>'[1]Aggregated Consumption'!$D7*'[1]Future year scaling'!Y22</f>
        <v>31244795339881.145</v>
      </c>
      <c r="AA7">
        <f>'[1]Aggregated Consumption'!$D7*'[1]Future year scaling'!Z22</f>
        <v>31355986782371.816</v>
      </c>
      <c r="AB7">
        <f>'[1]Aggregated Consumption'!$D7*'[1]Future year scaling'!AA22</f>
        <v>31467178224862.492</v>
      </c>
      <c r="AC7">
        <f>'[1]Aggregated Consumption'!$D7*'[1]Future year scaling'!AB22</f>
        <v>31578369667353.164</v>
      </c>
      <c r="AD7">
        <f>'[1]Aggregated Consumption'!$D7*'[1]Future year scaling'!AC22</f>
        <v>31600607955851.293</v>
      </c>
      <c r="AE7">
        <f>'[1]Aggregated Consumption'!$D7*'[1]Future year scaling'!AD22</f>
        <v>31622846244349.422</v>
      </c>
      <c r="AF7">
        <f>'[1]Aggregated Consumption'!$D7*'[1]Future year scaling'!AE22</f>
        <v>31645084532847.563</v>
      </c>
      <c r="AG7">
        <f>'[1]Aggregated Consumption'!$D7*'[1]Future year scaling'!AF22</f>
        <v>31667322821345.703</v>
      </c>
      <c r="AH7">
        <f>'[1]Aggregated Consumption'!$D7*'[1]Future year scaling'!AG22</f>
        <v>31689561109843.832</v>
      </c>
      <c r="AI7">
        <f>'[1]Aggregated Consumption'!$D7*'[1]Future year scaling'!AH22</f>
        <v>31444939936364.309</v>
      </c>
      <c r="AJ7">
        <f>'[1]Aggregated Consumption'!$D7*'[1]Future year scaling'!AI22</f>
        <v>31200318762884.852</v>
      </c>
      <c r="AK7">
        <f>'[1]Aggregated Consumption'!$D7*'[1]Future year scaling'!AJ22</f>
        <v>30955697589405.32</v>
      </c>
      <c r="AL7">
        <f>'[1]Aggregated Consumption'!$D7*'[1]Future year scaling'!AK22</f>
        <v>30711076415925.793</v>
      </c>
      <c r="AM7">
        <f>'[1]Aggregated Consumption'!$D7*'[1]Future year scaling'!AL22</f>
        <v>30466455242446.332</v>
      </c>
    </row>
    <row r="8" spans="1:39" x14ac:dyDescent="0.25">
      <c r="A8" t="s">
        <v>145</v>
      </c>
      <c r="B8" t="s">
        <v>129</v>
      </c>
      <c r="C8">
        <f>'[1]Aggregated Consumption'!$D8*'[1]Future year scaling'!B22</f>
        <v>87798195459840</v>
      </c>
      <c r="D8">
        <f>'[1]Aggregated Consumption'!$D8*'[1]Future year scaling'!C22</f>
        <v>87724477411594.969</v>
      </c>
      <c r="E8">
        <f>'[1]Aggregated Consumption'!$D8*'[1]Future year scaling'!D22</f>
        <v>88977684231760.578</v>
      </c>
      <c r="F8">
        <f>'[1]Aggregated Consumption'!$D8*'[1]Future year scaling'!E22</f>
        <v>90230891051926.344</v>
      </c>
      <c r="G8">
        <f>'[1]Aggregated Consumption'!$D8*'[1]Future year scaling'!F22</f>
        <v>91484097872091.672</v>
      </c>
      <c r="H8">
        <f>'[1]Aggregated Consumption'!$D8*'[1]Future year scaling'!G22</f>
        <v>92737304692257.453</v>
      </c>
      <c r="I8">
        <f>'[1]Aggregated Consumption'!$D8*'[1]Future year scaling'!H22</f>
        <v>93990511512423.188</v>
      </c>
      <c r="J8">
        <f>'[1]Aggregated Consumption'!$D8*'[1]Future year scaling'!I22</f>
        <v>94359101753648.484</v>
      </c>
      <c r="K8">
        <f>'[1]Aggregated Consumption'!$D8*'[1]Future year scaling'!J22</f>
        <v>94727691994873.641</v>
      </c>
      <c r="L8">
        <f>'[1]Aggregated Consumption'!$D8*'[1]Future year scaling'!K22</f>
        <v>95096282236098.813</v>
      </c>
      <c r="M8">
        <f>'[1]Aggregated Consumption'!$D8*'[1]Future year scaling'!L22</f>
        <v>95464872477323.984</v>
      </c>
      <c r="N8">
        <f>'[1]Aggregated Consumption'!$D8*'[1]Future year scaling'!M22</f>
        <v>95833462718549.156</v>
      </c>
      <c r="O8">
        <f>'[1]Aggregated Consumption'!$D8*'[1]Future year scaling'!N22</f>
        <v>96570643200999.703</v>
      </c>
      <c r="P8">
        <f>'[1]Aggregated Consumption'!$D8*'[1]Future year scaling'!O22</f>
        <v>97307823683450.031</v>
      </c>
      <c r="Q8">
        <f>'[1]Aggregated Consumption'!$D8*'[1]Future year scaling'!P22</f>
        <v>98045004165900.375</v>
      </c>
      <c r="R8">
        <f>'[1]Aggregated Consumption'!$D8*'[1]Future year scaling'!Q22</f>
        <v>98782184648350.703</v>
      </c>
      <c r="S8">
        <f>'[1]Aggregated Consumption'!$D8*'[1]Future year scaling'!R22</f>
        <v>99519365130801.047</v>
      </c>
      <c r="T8">
        <f>'[1]Aggregated Consumption'!$D8*'[1]Future year scaling'!S22</f>
        <v>100182827565006.41</v>
      </c>
      <c r="U8">
        <f>'[1]Aggregated Consumption'!$D8*'[1]Future year scaling'!T22</f>
        <v>100846289999211.77</v>
      </c>
      <c r="V8">
        <f>'[1]Aggregated Consumption'!$D8*'[1]Future year scaling'!U22</f>
        <v>101509752433417.13</v>
      </c>
      <c r="W8">
        <f>'[1]Aggregated Consumption'!$D8*'[1]Future year scaling'!V22</f>
        <v>102173214867622.5</v>
      </c>
      <c r="X8">
        <f>'[1]Aggregated Consumption'!$D8*'[1]Future year scaling'!W22</f>
        <v>102836677301827.86</v>
      </c>
      <c r="Y8">
        <f>'[1]Aggregated Consumption'!$D8*'[1]Future year scaling'!X22</f>
        <v>103205267543053.03</v>
      </c>
      <c r="Z8">
        <f>'[1]Aggregated Consumption'!$D8*'[1]Future year scaling'!Y22</f>
        <v>103573857784278.2</v>
      </c>
      <c r="AA8">
        <f>'[1]Aggregated Consumption'!$D8*'[1]Future year scaling'!Z22</f>
        <v>103942448025503.38</v>
      </c>
      <c r="AB8">
        <f>'[1]Aggregated Consumption'!$D8*'[1]Future year scaling'!AA22</f>
        <v>104311038266728.53</v>
      </c>
      <c r="AC8">
        <f>'[1]Aggregated Consumption'!$D8*'[1]Future year scaling'!AB22</f>
        <v>104679628507953.7</v>
      </c>
      <c r="AD8">
        <f>'[1]Aggregated Consumption'!$D8*'[1]Future year scaling'!AC22</f>
        <v>104753346556198.72</v>
      </c>
      <c r="AE8">
        <f>'[1]Aggregated Consumption'!$D8*'[1]Future year scaling'!AD22</f>
        <v>104827064604443.73</v>
      </c>
      <c r="AF8">
        <f>'[1]Aggregated Consumption'!$D8*'[1]Future year scaling'!AE22</f>
        <v>104900782652688.78</v>
      </c>
      <c r="AG8">
        <f>'[1]Aggregated Consumption'!$D8*'[1]Future year scaling'!AF22</f>
        <v>104974500700933.84</v>
      </c>
      <c r="AH8">
        <f>'[1]Aggregated Consumption'!$D8*'[1]Future year scaling'!AG22</f>
        <v>105048218749178.86</v>
      </c>
      <c r="AI8">
        <f>'[1]Aggregated Consumption'!$D8*'[1]Future year scaling'!AH22</f>
        <v>104237320218483.34</v>
      </c>
      <c r="AJ8">
        <f>'[1]Aggregated Consumption'!$D8*'[1]Future year scaling'!AI22</f>
        <v>103426421687788.06</v>
      </c>
      <c r="AK8">
        <f>'[1]Aggregated Consumption'!$D8*'[1]Future year scaling'!AJ22</f>
        <v>102615523157092.53</v>
      </c>
      <c r="AL8">
        <f>'[1]Aggregated Consumption'!$D8*'[1]Future year scaling'!AK22</f>
        <v>101804624626397</v>
      </c>
      <c r="AM8">
        <f>'[1]Aggregated Consumption'!$D8*'[1]Future year scaling'!AL22</f>
        <v>100993726095701.72</v>
      </c>
    </row>
    <row r="9" spans="1:39" x14ac:dyDescent="0.25">
      <c r="A9" t="s">
        <v>145</v>
      </c>
      <c r="B9" t="s">
        <v>130</v>
      </c>
      <c r="C9">
        <f>'[1]Aggregated Consumption'!$D9*'[1]Future year scaling'!B22</f>
        <v>4739085600000</v>
      </c>
      <c r="D9">
        <f>'[1]Aggregated Consumption'!$D9*'[1]Future year scaling'!C22</f>
        <v>4735106518891.6885</v>
      </c>
      <c r="E9">
        <f>'[1]Aggregated Consumption'!$D9*'[1]Future year scaling'!D22</f>
        <v>4802750897732.9961</v>
      </c>
      <c r="F9">
        <f>'[1]Aggregated Consumption'!$D9*'[1]Future year scaling'!E22</f>
        <v>4870395276574.3125</v>
      </c>
      <c r="G9">
        <f>'[1]Aggregated Consumption'!$D9*'[1]Future year scaling'!F22</f>
        <v>4938039655415.6055</v>
      </c>
      <c r="H9">
        <f>'[1]Aggregated Consumption'!$D9*'[1]Future year scaling'!G22</f>
        <v>5005684034256.9219</v>
      </c>
      <c r="I9">
        <f>'[1]Aggregated Consumption'!$D9*'[1]Future year scaling'!H22</f>
        <v>5073328413098.2373</v>
      </c>
      <c r="J9">
        <f>'[1]Aggregated Consumption'!$D9*'[1]Future year scaling'!I22</f>
        <v>5093223818639.8047</v>
      </c>
      <c r="K9">
        <f>'[1]Aggregated Consumption'!$D9*'[1]Future year scaling'!J22</f>
        <v>5113119224181.3652</v>
      </c>
      <c r="L9">
        <f>'[1]Aggregated Consumption'!$D9*'[1]Future year scaling'!K22</f>
        <v>5133014629722.9258</v>
      </c>
      <c r="M9">
        <f>'[1]Aggregated Consumption'!$D9*'[1]Future year scaling'!L22</f>
        <v>5152910035264.4863</v>
      </c>
      <c r="N9">
        <f>'[1]Aggregated Consumption'!$D9*'[1]Future year scaling'!M22</f>
        <v>5172805440806.0469</v>
      </c>
      <c r="O9">
        <f>'[1]Aggregated Consumption'!$D9*'[1]Future year scaling'!N22</f>
        <v>5212596251889.1797</v>
      </c>
      <c r="P9">
        <f>'[1]Aggregated Consumption'!$D9*'[1]Future year scaling'!O22</f>
        <v>5252387062972.3008</v>
      </c>
      <c r="Q9">
        <f>'[1]Aggregated Consumption'!$D9*'[1]Future year scaling'!P22</f>
        <v>5292177874055.4219</v>
      </c>
      <c r="R9">
        <f>'[1]Aggregated Consumption'!$D9*'[1]Future year scaling'!Q22</f>
        <v>5331968685138.543</v>
      </c>
      <c r="S9">
        <f>'[1]Aggregated Consumption'!$D9*'[1]Future year scaling'!R22</f>
        <v>5371759496221.6641</v>
      </c>
      <c r="T9">
        <f>'[1]Aggregated Consumption'!$D9*'[1]Future year scaling'!S22</f>
        <v>5407571226196.4766</v>
      </c>
      <c r="U9">
        <f>'[1]Aggregated Consumption'!$D9*'[1]Future year scaling'!T22</f>
        <v>5443382956171.2891</v>
      </c>
      <c r="V9">
        <f>'[1]Aggregated Consumption'!$D9*'[1]Future year scaling'!U22</f>
        <v>5479194686146.1006</v>
      </c>
      <c r="W9">
        <f>'[1]Aggregated Consumption'!$D9*'[1]Future year scaling'!V22</f>
        <v>5515006416120.9141</v>
      </c>
      <c r="X9">
        <f>'[1]Aggregated Consumption'!$D9*'[1]Future year scaling'!W22</f>
        <v>5550818146095.7266</v>
      </c>
      <c r="Y9">
        <f>'[1]Aggregated Consumption'!$D9*'[1]Future year scaling'!X22</f>
        <v>5570713551637.2871</v>
      </c>
      <c r="Z9">
        <f>'[1]Aggregated Consumption'!$D9*'[1]Future year scaling'!Y22</f>
        <v>5590608957178.8477</v>
      </c>
      <c r="AA9">
        <f>'[1]Aggregated Consumption'!$D9*'[1]Future year scaling'!Z22</f>
        <v>5610504362720.4082</v>
      </c>
      <c r="AB9">
        <f>'[1]Aggregated Consumption'!$D9*'[1]Future year scaling'!AA22</f>
        <v>5630399768261.9688</v>
      </c>
      <c r="AC9">
        <f>'[1]Aggregated Consumption'!$D9*'[1]Future year scaling'!AB22</f>
        <v>5650295173803.5293</v>
      </c>
      <c r="AD9">
        <f>'[1]Aggregated Consumption'!$D9*'[1]Future year scaling'!AC22</f>
        <v>5654274254911.8408</v>
      </c>
      <c r="AE9">
        <f>'[1]Aggregated Consumption'!$D9*'[1]Future year scaling'!AD22</f>
        <v>5658253336020.1514</v>
      </c>
      <c r="AF9">
        <f>'[1]Aggregated Consumption'!$D9*'[1]Future year scaling'!AE22</f>
        <v>5662232417128.4648</v>
      </c>
      <c r="AG9">
        <f>'[1]Aggregated Consumption'!$D9*'[1]Future year scaling'!AF22</f>
        <v>5666211498236.7783</v>
      </c>
      <c r="AH9">
        <f>'[1]Aggregated Consumption'!$D9*'[1]Future year scaling'!AG22</f>
        <v>5670190579345.0889</v>
      </c>
      <c r="AI9">
        <f>'[1]Aggregated Consumption'!$D9*'[1]Future year scaling'!AH22</f>
        <v>5626420687153.6484</v>
      </c>
      <c r="AJ9">
        <f>'[1]Aggregated Consumption'!$D9*'[1]Future year scaling'!AI22</f>
        <v>5582650794962.2188</v>
      </c>
      <c r="AK9">
        <f>'[1]Aggregated Consumption'!$D9*'[1]Future year scaling'!AJ22</f>
        <v>5538880902770.7773</v>
      </c>
      <c r="AL9">
        <f>'[1]Aggregated Consumption'!$D9*'[1]Future year scaling'!AK22</f>
        <v>5495111010579.3359</v>
      </c>
      <c r="AM9">
        <f>'[1]Aggregated Consumption'!$D9*'[1]Future year scaling'!AL22</f>
        <v>5451341118387.9063</v>
      </c>
    </row>
    <row r="10" spans="1:39" x14ac:dyDescent="0.25">
      <c r="A10" t="s">
        <v>146</v>
      </c>
      <c r="B10" t="s">
        <v>123</v>
      </c>
      <c r="C10">
        <f>'[1]Aggregated Consumption'!$D10*'[1]Future year scaling'!B23</f>
        <v>39569469125760</v>
      </c>
      <c r="D10">
        <f>'[1]Aggregated Consumption'!$D10*'[1]Future year scaling'!C23</f>
        <v>38139247350130.398</v>
      </c>
      <c r="E10">
        <f>'[1]Aggregated Consumption'!$D10*'[1]Future year scaling'!D23</f>
        <v>37185766166376.992</v>
      </c>
      <c r="F10">
        <f>'[1]Aggregated Consumption'!$D10*'[1]Future year scaling'!E23</f>
        <v>36232284982623.594</v>
      </c>
      <c r="G10">
        <f>'[1]Aggregated Consumption'!$D10*'[1]Future year scaling'!F23</f>
        <v>35278803798870.531</v>
      </c>
      <c r="H10">
        <f>'[1]Aggregated Consumption'!$D10*'[1]Future year scaling'!G23</f>
        <v>34325322615117.125</v>
      </c>
      <c r="I10">
        <f>'[1]Aggregated Consumption'!$D10*'[1]Future year scaling'!H23</f>
        <v>33371841431364.059</v>
      </c>
      <c r="J10">
        <f>'[1]Aggregated Consumption'!$D10*'[1]Future year scaling'!I23</f>
        <v>32418360247610.652</v>
      </c>
      <c r="K10">
        <f>'[1]Aggregated Consumption'!$D10*'[1]Future year scaling'!J23</f>
        <v>31464879063857.59</v>
      </c>
      <c r="L10">
        <f>'[1]Aggregated Consumption'!$D10*'[1]Future year scaling'!K23</f>
        <v>30511397880104.188</v>
      </c>
      <c r="M10">
        <f>'[1]Aggregated Consumption'!$D10*'[1]Future year scaling'!L23</f>
        <v>29557916696350.781</v>
      </c>
      <c r="N10">
        <f>'[1]Aggregated Consumption'!$D10*'[1]Future year scaling'!M23</f>
        <v>28604435512597.719</v>
      </c>
      <c r="O10">
        <f>'[1]Aggregated Consumption'!$D10*'[1]Future year scaling'!N23</f>
        <v>28366065216659.281</v>
      </c>
      <c r="P10">
        <f>'[1]Aggregated Consumption'!$D10*'[1]Future year scaling'!O23</f>
        <v>28127694920721.016</v>
      </c>
      <c r="Q10">
        <f>'[1]Aggregated Consumption'!$D10*'[1]Future year scaling'!P23</f>
        <v>27889324624782.664</v>
      </c>
      <c r="R10">
        <f>'[1]Aggregated Consumption'!$D10*'[1]Future year scaling'!Q23</f>
        <v>27650954328844.395</v>
      </c>
      <c r="S10">
        <f>'[1]Aggregated Consumption'!$D10*'[1]Future year scaling'!R23</f>
        <v>27412584032906.047</v>
      </c>
      <c r="T10">
        <f>'[1]Aggregated Consumption'!$D10*'[1]Future year scaling'!S23</f>
        <v>26935843441029.348</v>
      </c>
      <c r="U10">
        <f>'[1]Aggregated Consumption'!$D10*'[1]Future year scaling'!T23</f>
        <v>26459102849152.809</v>
      </c>
      <c r="V10">
        <f>'[1]Aggregated Consumption'!$D10*'[1]Future year scaling'!U23</f>
        <v>25982362257276.113</v>
      </c>
      <c r="W10">
        <f>'[1]Aggregated Consumption'!$D10*'[1]Future year scaling'!V23</f>
        <v>25505621665399.574</v>
      </c>
      <c r="X10">
        <f>'[1]Aggregated Consumption'!$D10*'[1]Future year scaling'!W23</f>
        <v>25028881073522.875</v>
      </c>
      <c r="Y10">
        <f>'[1]Aggregated Consumption'!$D10*'[1]Future year scaling'!X23</f>
        <v>24790510777584.609</v>
      </c>
      <c r="Z10">
        <f>'[1]Aggregated Consumption'!$D10*'[1]Future year scaling'!Y23</f>
        <v>24552140481646.258</v>
      </c>
      <c r="AA10">
        <f>'[1]Aggregated Consumption'!$D10*'[1]Future year scaling'!Z23</f>
        <v>24313770185707.992</v>
      </c>
      <c r="AB10">
        <f>'[1]Aggregated Consumption'!$D10*'[1]Future year scaling'!AA23</f>
        <v>24075399889769.641</v>
      </c>
      <c r="AC10">
        <f>'[1]Aggregated Consumption'!$D10*'[1]Future year scaling'!AB23</f>
        <v>23837029593831.289</v>
      </c>
      <c r="AD10">
        <f>'[1]Aggregated Consumption'!$D10*'[1]Future year scaling'!AC23</f>
        <v>23598659297893.109</v>
      </c>
      <c r="AE10">
        <f>'[1]Aggregated Consumption'!$D10*'[1]Future year scaling'!AD23</f>
        <v>23360289001954.758</v>
      </c>
      <c r="AF10">
        <f>'[1]Aggregated Consumption'!$D10*'[1]Future year scaling'!AE23</f>
        <v>23121918706016.488</v>
      </c>
      <c r="AG10">
        <f>'[1]Aggregated Consumption'!$D10*'[1]Future year scaling'!AF23</f>
        <v>22883548410078.141</v>
      </c>
      <c r="AH10">
        <f>'[1]Aggregated Consumption'!$D10*'[1]Future year scaling'!AG23</f>
        <v>22645178114139.875</v>
      </c>
      <c r="AI10">
        <f>'[1]Aggregated Consumption'!$D10*'[1]Future year scaling'!AH23</f>
        <v>22168437522263.172</v>
      </c>
      <c r="AJ10">
        <f>'[1]Aggregated Consumption'!$D10*'[1]Future year scaling'!AI23</f>
        <v>21691696930386.641</v>
      </c>
      <c r="AK10">
        <f>'[1]Aggregated Consumption'!$D10*'[1]Future year scaling'!AJ23</f>
        <v>21214956338509.938</v>
      </c>
      <c r="AL10">
        <f>'[1]Aggregated Consumption'!$D10*'[1]Future year scaling'!AK23</f>
        <v>20738215746633.234</v>
      </c>
      <c r="AM10">
        <f>'[1]Aggregated Consumption'!$D10*'[1]Future year scaling'!AL23</f>
        <v>20261475154756.703</v>
      </c>
    </row>
    <row r="11" spans="1:39" x14ac:dyDescent="0.25">
      <c r="A11" t="s">
        <v>146</v>
      </c>
      <c r="B11" t="s">
        <v>124</v>
      </c>
      <c r="C11">
        <f>'[1]Aggregated Consumption'!$D11*'[1]Future year scaling'!B22</f>
        <v>27901840378560</v>
      </c>
      <c r="D11">
        <f>'[1]Aggregated Consumption'!$D11*'[1]Future year scaling'!C22</f>
        <v>27878413140626.703</v>
      </c>
      <c r="E11">
        <f>'[1]Aggregated Consumption'!$D11*'[1]Future year scaling'!D22</f>
        <v>28276676185492.785</v>
      </c>
      <c r="F11">
        <f>'[1]Aggregated Consumption'!$D11*'[1]Future year scaling'!E22</f>
        <v>28674939230358.922</v>
      </c>
      <c r="G11">
        <f>'[1]Aggregated Consumption'!$D11*'[1]Future year scaling'!F22</f>
        <v>29073202275224.922</v>
      </c>
      <c r="H11">
        <f>'[1]Aggregated Consumption'!$D11*'[1]Future year scaling'!G22</f>
        <v>29471465320091.055</v>
      </c>
      <c r="I11">
        <f>'[1]Aggregated Consumption'!$D11*'[1]Future year scaling'!H22</f>
        <v>29869728364957.184</v>
      </c>
      <c r="J11">
        <f>'[1]Aggregated Consumption'!$D11*'[1]Future year scaling'!I22</f>
        <v>29986864554623.715</v>
      </c>
      <c r="K11">
        <f>'[1]Aggregated Consumption'!$D11*'[1]Future year scaling'!J22</f>
        <v>30104000744290.207</v>
      </c>
      <c r="L11">
        <f>'[1]Aggregated Consumption'!$D11*'[1]Future year scaling'!K22</f>
        <v>30221136933956.699</v>
      </c>
      <c r="M11">
        <f>'[1]Aggregated Consumption'!$D11*'[1]Future year scaling'!L22</f>
        <v>30338273123623.191</v>
      </c>
      <c r="N11">
        <f>'[1]Aggregated Consumption'!$D11*'[1]Future year scaling'!M22</f>
        <v>30455409313289.684</v>
      </c>
      <c r="O11">
        <f>'[1]Aggregated Consumption'!$D11*'[1]Future year scaling'!N22</f>
        <v>30689681692622.734</v>
      </c>
      <c r="P11">
        <f>'[1]Aggregated Consumption'!$D11*'[1]Future year scaling'!O22</f>
        <v>30923954071955.719</v>
      </c>
      <c r="Q11">
        <f>'[1]Aggregated Consumption'!$D11*'[1]Future year scaling'!P22</f>
        <v>31158226451288.703</v>
      </c>
      <c r="R11">
        <f>'[1]Aggregated Consumption'!$D11*'[1]Future year scaling'!Q22</f>
        <v>31392498830621.688</v>
      </c>
      <c r="S11">
        <f>'[1]Aggregated Consumption'!$D11*'[1]Future year scaling'!R22</f>
        <v>31626771209954.672</v>
      </c>
      <c r="T11">
        <f>'[1]Aggregated Consumption'!$D11*'[1]Future year scaling'!S22</f>
        <v>31837616351354.375</v>
      </c>
      <c r="U11">
        <f>'[1]Aggregated Consumption'!$D11*'[1]Future year scaling'!T22</f>
        <v>32048461492754.078</v>
      </c>
      <c r="V11">
        <f>'[1]Aggregated Consumption'!$D11*'[1]Future year scaling'!U22</f>
        <v>32259306634153.785</v>
      </c>
      <c r="W11">
        <f>'[1]Aggregated Consumption'!$D11*'[1]Future year scaling'!V22</f>
        <v>32470151775553.496</v>
      </c>
      <c r="X11">
        <f>'[1]Aggregated Consumption'!$D11*'[1]Future year scaling'!W22</f>
        <v>32680996916953.199</v>
      </c>
      <c r="Y11">
        <f>'[1]Aggregated Consumption'!$D11*'[1]Future year scaling'!X22</f>
        <v>32798133106619.691</v>
      </c>
      <c r="Z11">
        <f>'[1]Aggregated Consumption'!$D11*'[1]Future year scaling'!Y22</f>
        <v>32915269296286.184</v>
      </c>
      <c r="AA11">
        <f>'[1]Aggregated Consumption'!$D11*'[1]Future year scaling'!Z22</f>
        <v>33032405485952.676</v>
      </c>
      <c r="AB11">
        <f>'[1]Aggregated Consumption'!$D11*'[1]Future year scaling'!AA22</f>
        <v>33149541675619.168</v>
      </c>
      <c r="AC11">
        <f>'[1]Aggregated Consumption'!$D11*'[1]Future year scaling'!AB22</f>
        <v>33266677865285.66</v>
      </c>
      <c r="AD11">
        <f>'[1]Aggregated Consumption'!$D11*'[1]Future year scaling'!AC22</f>
        <v>33290105103218.953</v>
      </c>
      <c r="AE11">
        <f>'[1]Aggregated Consumption'!$D11*'[1]Future year scaling'!AD22</f>
        <v>33313532341152.242</v>
      </c>
      <c r="AF11">
        <f>'[1]Aggregated Consumption'!$D11*'[1]Future year scaling'!AE22</f>
        <v>33336959579085.547</v>
      </c>
      <c r="AG11">
        <f>'[1]Aggregated Consumption'!$D11*'[1]Future year scaling'!AF22</f>
        <v>33360386817018.852</v>
      </c>
      <c r="AH11">
        <f>'[1]Aggregated Consumption'!$D11*'[1]Future year scaling'!AG22</f>
        <v>33383814054952.145</v>
      </c>
      <c r="AI11">
        <f>'[1]Aggregated Consumption'!$D11*'[1]Future year scaling'!AH22</f>
        <v>33126114437685.82</v>
      </c>
      <c r="AJ11">
        <f>'[1]Aggregated Consumption'!$D11*'[1]Future year scaling'!AI22</f>
        <v>32868414820419.563</v>
      </c>
      <c r="AK11">
        <f>'[1]Aggregated Consumption'!$D11*'[1]Future year scaling'!AJ22</f>
        <v>32610715203153.23</v>
      </c>
      <c r="AL11">
        <f>'[1]Aggregated Consumption'!$D11*'[1]Future year scaling'!AK22</f>
        <v>32353015585886.898</v>
      </c>
      <c r="AM11">
        <f>'[1]Aggregated Consumption'!$D11*'[1]Future year scaling'!AL22</f>
        <v>32095315968620.641</v>
      </c>
    </row>
    <row r="12" spans="1:39" x14ac:dyDescent="0.25">
      <c r="A12" t="s">
        <v>146</v>
      </c>
      <c r="B12" t="s">
        <v>125</v>
      </c>
      <c r="C12">
        <f>'[1]Aggregated Consumption'!$D12*'[1]Future year scaling'!B22</f>
        <v>5478382953600</v>
      </c>
      <c r="D12">
        <f>'[1]Aggregated Consumption'!$D12*'[1]Future year scaling'!C22</f>
        <v>5473783135838.792</v>
      </c>
      <c r="E12">
        <f>'[1]Aggregated Consumption'!$D12*'[1]Future year scaling'!D22</f>
        <v>5551980037779.3438</v>
      </c>
      <c r="F12">
        <f>'[1]Aggregated Consumption'!$D12*'[1]Future year scaling'!E22</f>
        <v>5630176939719.9053</v>
      </c>
      <c r="G12">
        <f>'[1]Aggregated Consumption'!$D12*'[1]Future year scaling'!F22</f>
        <v>5708373841660.4404</v>
      </c>
      <c r="H12">
        <f>'[1]Aggregated Consumption'!$D12*'[1]Future year scaling'!G22</f>
        <v>5786570743601.002</v>
      </c>
      <c r="I12">
        <f>'[1]Aggregated Consumption'!$D12*'[1]Future year scaling'!H22</f>
        <v>5864767645541.5625</v>
      </c>
      <c r="J12">
        <f>'[1]Aggregated Consumption'!$D12*'[1]Future year scaling'!I22</f>
        <v>5887766734347.6143</v>
      </c>
      <c r="K12">
        <f>'[1]Aggregated Consumption'!$D12*'[1]Future year scaling'!J22</f>
        <v>5910765823153.6582</v>
      </c>
      <c r="L12">
        <f>'[1]Aggregated Consumption'!$D12*'[1]Future year scaling'!K22</f>
        <v>5933764911959.7021</v>
      </c>
      <c r="M12">
        <f>'[1]Aggregated Consumption'!$D12*'[1]Future year scaling'!L22</f>
        <v>5956764000765.7461</v>
      </c>
      <c r="N12">
        <f>'[1]Aggregated Consumption'!$D12*'[1]Future year scaling'!M22</f>
        <v>5979763089571.79</v>
      </c>
      <c r="O12">
        <f>'[1]Aggregated Consumption'!$D12*'[1]Future year scaling'!N22</f>
        <v>6025761267183.8916</v>
      </c>
      <c r="P12">
        <f>'[1]Aggregated Consumption'!$D12*'[1]Future year scaling'!O22</f>
        <v>6071759444795.9795</v>
      </c>
      <c r="Q12">
        <f>'[1]Aggregated Consumption'!$D12*'[1]Future year scaling'!P22</f>
        <v>6117757622408.0684</v>
      </c>
      <c r="R12">
        <f>'[1]Aggregated Consumption'!$D12*'[1]Future year scaling'!Q22</f>
        <v>6163755800020.1563</v>
      </c>
      <c r="S12">
        <f>'[1]Aggregated Consumption'!$D12*'[1]Future year scaling'!R22</f>
        <v>6209753977632.2441</v>
      </c>
      <c r="T12">
        <f>'[1]Aggregated Consumption'!$D12*'[1]Future year scaling'!S22</f>
        <v>6251152337483.127</v>
      </c>
      <c r="U12">
        <f>'[1]Aggregated Consumption'!$D12*'[1]Future year scaling'!T22</f>
        <v>6292550697334.0098</v>
      </c>
      <c r="V12">
        <f>'[1]Aggregated Consumption'!$D12*'[1]Future year scaling'!U22</f>
        <v>6333949057184.8926</v>
      </c>
      <c r="W12">
        <f>'[1]Aggregated Consumption'!$D12*'[1]Future year scaling'!V22</f>
        <v>6375347417035.7773</v>
      </c>
      <c r="X12">
        <f>'[1]Aggregated Consumption'!$D12*'[1]Future year scaling'!W22</f>
        <v>6416745776886.6602</v>
      </c>
      <c r="Y12">
        <f>'[1]Aggregated Consumption'!$D12*'[1]Future year scaling'!X22</f>
        <v>6439744865692.7041</v>
      </c>
      <c r="Z12">
        <f>'[1]Aggregated Consumption'!$D12*'[1]Future year scaling'!Y22</f>
        <v>6462743954498.748</v>
      </c>
      <c r="AA12">
        <f>'[1]Aggregated Consumption'!$D12*'[1]Future year scaling'!Z22</f>
        <v>6485743043304.792</v>
      </c>
      <c r="AB12">
        <f>'[1]Aggregated Consumption'!$D12*'[1]Future year scaling'!AA22</f>
        <v>6508742132110.8359</v>
      </c>
      <c r="AC12">
        <f>'[1]Aggregated Consumption'!$D12*'[1]Future year scaling'!AB22</f>
        <v>6531741220916.8799</v>
      </c>
      <c r="AD12">
        <f>'[1]Aggregated Consumption'!$D12*'[1]Future year scaling'!AC22</f>
        <v>6536341038678.0879</v>
      </c>
      <c r="AE12">
        <f>'[1]Aggregated Consumption'!$D12*'[1]Future year scaling'!AD22</f>
        <v>6540940856439.2949</v>
      </c>
      <c r="AF12">
        <f>'[1]Aggregated Consumption'!$D12*'[1]Future year scaling'!AE22</f>
        <v>6545540674200.5049</v>
      </c>
      <c r="AG12">
        <f>'[1]Aggregated Consumption'!$D12*'[1]Future year scaling'!AF22</f>
        <v>6550140491961.7148</v>
      </c>
      <c r="AH12">
        <f>'[1]Aggregated Consumption'!$D12*'[1]Future year scaling'!AG22</f>
        <v>6554740309722.9229</v>
      </c>
      <c r="AI12">
        <f>'[1]Aggregated Consumption'!$D12*'[1]Future year scaling'!AH22</f>
        <v>6504142314349.6172</v>
      </c>
      <c r="AJ12">
        <f>'[1]Aggregated Consumption'!$D12*'[1]Future year scaling'!AI22</f>
        <v>6453544318976.3252</v>
      </c>
      <c r="AK12">
        <f>'[1]Aggregated Consumption'!$D12*'[1]Future year scaling'!AJ22</f>
        <v>6402946323603.0186</v>
      </c>
      <c r="AL12">
        <f>'[1]Aggregated Consumption'!$D12*'[1]Future year scaling'!AK22</f>
        <v>6352348328229.7119</v>
      </c>
      <c r="AM12">
        <f>'[1]Aggregated Consumption'!$D12*'[1]Future year scaling'!AL22</f>
        <v>6301750332856.4199</v>
      </c>
    </row>
    <row r="13" spans="1:39" x14ac:dyDescent="0.25">
      <c r="A13" t="s">
        <v>146</v>
      </c>
      <c r="B13" t="s">
        <v>126</v>
      </c>
      <c r="C13">
        <f>'[1]Aggregated Consumption'!$D13*'[1]Future year scaling'!B22</f>
        <v>113993017205280</v>
      </c>
      <c r="D13">
        <f>'[1]Aggregated Consumption'!$D13*'[1]Future year scaling'!C22</f>
        <v>113897305184116.89</v>
      </c>
      <c r="E13">
        <f>'[1]Aggregated Consumption'!$D13*'[1]Future year scaling'!D22</f>
        <v>115524409543889.94</v>
      </c>
      <c r="F13">
        <f>'[1]Aggregated Consumption'!$D13*'[1]Future year scaling'!E22</f>
        <v>117151513903663.2</v>
      </c>
      <c r="G13">
        <f>'[1]Aggregated Consumption'!$D13*'[1]Future year scaling'!F22</f>
        <v>118778618263435.91</v>
      </c>
      <c r="H13">
        <f>'[1]Aggregated Consumption'!$D13*'[1]Future year scaling'!G22</f>
        <v>120405722623209.16</v>
      </c>
      <c r="I13">
        <f>'[1]Aggregated Consumption'!$D13*'[1]Future year scaling'!H22</f>
        <v>122032826982982.39</v>
      </c>
      <c r="J13">
        <f>'[1]Aggregated Consumption'!$D13*'[1]Future year scaling'!I22</f>
        <v>122511387088798.14</v>
      </c>
      <c r="K13">
        <f>'[1]Aggregated Consumption'!$D13*'[1]Future year scaling'!J22</f>
        <v>122989947194613.72</v>
      </c>
      <c r="L13">
        <f>'[1]Aggregated Consumption'!$D13*'[1]Future year scaling'!K22</f>
        <v>123468507300429.31</v>
      </c>
      <c r="M13">
        <f>'[1]Aggregated Consumption'!$D13*'[1]Future year scaling'!L22</f>
        <v>123947067406244.91</v>
      </c>
      <c r="N13">
        <f>'[1]Aggregated Consumption'!$D13*'[1]Future year scaling'!M22</f>
        <v>124425627512060.5</v>
      </c>
      <c r="O13">
        <f>'[1]Aggregated Consumption'!$D13*'[1]Future year scaling'!N22</f>
        <v>125382747723691.95</v>
      </c>
      <c r="P13">
        <f>'[1]Aggregated Consumption'!$D13*'[1]Future year scaling'!O22</f>
        <v>126339867935323.13</v>
      </c>
      <c r="Q13">
        <f>'[1]Aggregated Consumption'!$D13*'[1]Future year scaling'!P22</f>
        <v>127296988146954.31</v>
      </c>
      <c r="R13">
        <f>'[1]Aggregated Consumption'!$D13*'[1]Future year scaling'!Q22</f>
        <v>128254108358585.48</v>
      </c>
      <c r="S13">
        <f>'[1]Aggregated Consumption'!$D13*'[1]Future year scaling'!R22</f>
        <v>129211228570216.67</v>
      </c>
      <c r="T13">
        <f>'[1]Aggregated Consumption'!$D13*'[1]Future year scaling'!S22</f>
        <v>130072636760684.81</v>
      </c>
      <c r="U13">
        <f>'[1]Aggregated Consumption'!$D13*'[1]Future year scaling'!T22</f>
        <v>130934044951152.95</v>
      </c>
      <c r="V13">
        <f>'[1]Aggregated Consumption'!$D13*'[1]Future year scaling'!U22</f>
        <v>131795453141621.08</v>
      </c>
      <c r="W13">
        <f>'[1]Aggregated Consumption'!$D13*'[1]Future year scaling'!V22</f>
        <v>132656861332089.25</v>
      </c>
      <c r="X13">
        <f>'[1]Aggregated Consumption'!$D13*'[1]Future year scaling'!W22</f>
        <v>133518269522557.39</v>
      </c>
      <c r="Y13">
        <f>'[1]Aggregated Consumption'!$D13*'[1]Future year scaling'!X22</f>
        <v>133996829628372.97</v>
      </c>
      <c r="Z13">
        <f>'[1]Aggregated Consumption'!$D13*'[1]Future year scaling'!Y22</f>
        <v>134475389734188.56</v>
      </c>
      <c r="AA13">
        <f>'[1]Aggregated Consumption'!$D13*'[1]Future year scaling'!Z22</f>
        <v>134953949840004.16</v>
      </c>
      <c r="AB13">
        <f>'[1]Aggregated Consumption'!$D13*'[1]Future year scaling'!AA22</f>
        <v>135432509945819.75</v>
      </c>
      <c r="AC13">
        <f>'[1]Aggregated Consumption'!$D13*'[1]Future year scaling'!AB22</f>
        <v>135911070051635.33</v>
      </c>
      <c r="AD13">
        <f>'[1]Aggregated Consumption'!$D13*'[1]Future year scaling'!AC22</f>
        <v>136006782072798.42</v>
      </c>
      <c r="AE13">
        <f>'[1]Aggregated Consumption'!$D13*'[1]Future year scaling'!AD22</f>
        <v>136102494093961.52</v>
      </c>
      <c r="AF13">
        <f>'[1]Aggregated Consumption'!$D13*'[1]Future year scaling'!AE22</f>
        <v>136198206115124.66</v>
      </c>
      <c r="AG13">
        <f>'[1]Aggregated Consumption'!$D13*'[1]Future year scaling'!AF22</f>
        <v>136293918136287.81</v>
      </c>
      <c r="AH13">
        <f>'[1]Aggregated Consumption'!$D13*'[1]Future year scaling'!AG22</f>
        <v>136389630157450.91</v>
      </c>
      <c r="AI13">
        <f>'[1]Aggregated Consumption'!$D13*'[1]Future year scaling'!AH22</f>
        <v>135336797924656.42</v>
      </c>
      <c r="AJ13">
        <f>'[1]Aggregated Consumption'!$D13*'[1]Future year scaling'!AI22</f>
        <v>134283965691862.23</v>
      </c>
      <c r="AK13">
        <f>'[1]Aggregated Consumption'!$D13*'[1]Future year scaling'!AJ22</f>
        <v>133231133459067.73</v>
      </c>
      <c r="AL13">
        <f>'[1]Aggregated Consumption'!$D13*'[1]Future year scaling'!AK22</f>
        <v>132178301226273.23</v>
      </c>
      <c r="AM13">
        <f>'[1]Aggregated Consumption'!$D13*'[1]Future year scaling'!AL22</f>
        <v>131125468993479.03</v>
      </c>
    </row>
    <row r="14" spans="1:39" x14ac:dyDescent="0.25">
      <c r="A14" t="s">
        <v>146</v>
      </c>
      <c r="B14" t="s">
        <v>127</v>
      </c>
      <c r="C14">
        <f>'[1]Aggregated Consumption'!$D14*'[1]Future year scaling'!B22</f>
        <v>893791544160</v>
      </c>
      <c r="D14">
        <f>'[1]Aggregated Consumption'!$D14*'[1]Future year scaling'!C22</f>
        <v>893041089462.97241</v>
      </c>
      <c r="E14">
        <f>'[1]Aggregated Consumption'!$D14*'[1]Future year scaling'!D22</f>
        <v>905798819312.44299</v>
      </c>
      <c r="F14">
        <f>'[1]Aggregated Consumption'!$D14*'[1]Future year scaling'!E22</f>
        <v>918556549161.91528</v>
      </c>
      <c r="G14">
        <f>'[1]Aggregated Consumption'!$D14*'[1]Future year scaling'!F22</f>
        <v>931314279011.3833</v>
      </c>
      <c r="H14">
        <f>'[1]Aggregated Consumption'!$D14*'[1]Future year scaling'!G22</f>
        <v>944072008860.85559</v>
      </c>
      <c r="I14">
        <f>'[1]Aggregated Consumption'!$D14*'[1]Future year scaling'!H22</f>
        <v>956829738710.32764</v>
      </c>
      <c r="J14">
        <f>'[1]Aggregated Consumption'!$D14*'[1]Future year scaling'!I22</f>
        <v>960582012195.46716</v>
      </c>
      <c r="K14">
        <f>'[1]Aggregated Consumption'!$D14*'[1]Future year scaling'!J22</f>
        <v>964334285680.60547</v>
      </c>
      <c r="L14">
        <f>'[1]Aggregated Consumption'!$D14*'[1]Future year scaling'!K22</f>
        <v>968086559165.74377</v>
      </c>
      <c r="M14">
        <f>'[1]Aggregated Consumption'!$D14*'[1]Future year scaling'!L22</f>
        <v>971838832650.88208</v>
      </c>
      <c r="N14">
        <f>'[1]Aggregated Consumption'!$D14*'[1]Future year scaling'!M22</f>
        <v>975591106136.02051</v>
      </c>
      <c r="O14">
        <f>'[1]Aggregated Consumption'!$D14*'[1]Future year scaling'!N22</f>
        <v>983095653106.29932</v>
      </c>
      <c r="P14">
        <f>'[1]Aggregated Consumption'!$D14*'[1]Future year scaling'!O22</f>
        <v>990600200076.57593</v>
      </c>
      <c r="Q14">
        <f>'[1]Aggregated Consumption'!$D14*'[1]Future year scaling'!P22</f>
        <v>998104747046.85266</v>
      </c>
      <c r="R14">
        <f>'[1]Aggregated Consumption'!$D14*'[1]Future year scaling'!Q22</f>
        <v>1005609294017.1293</v>
      </c>
      <c r="S14">
        <f>'[1]Aggregated Consumption'!$D14*'[1]Future year scaling'!R22</f>
        <v>1013113840987.4059</v>
      </c>
      <c r="T14">
        <f>'[1]Aggregated Consumption'!$D14*'[1]Future year scaling'!S22</f>
        <v>1019867933260.6555</v>
      </c>
      <c r="U14">
        <f>'[1]Aggregated Consumption'!$D14*'[1]Future year scaling'!T22</f>
        <v>1026622025533.905</v>
      </c>
      <c r="V14">
        <f>'[1]Aggregated Consumption'!$D14*'[1]Future year scaling'!U22</f>
        <v>1033376117807.1547</v>
      </c>
      <c r="W14">
        <f>'[1]Aggregated Consumption'!$D14*'[1]Future year scaling'!V22</f>
        <v>1040130210080.4044</v>
      </c>
      <c r="X14">
        <f>'[1]Aggregated Consumption'!$D14*'[1]Future year scaling'!W22</f>
        <v>1046884302353.6541</v>
      </c>
      <c r="Y14">
        <f>'[1]Aggregated Consumption'!$D14*'[1]Future year scaling'!X22</f>
        <v>1050636575838.7924</v>
      </c>
      <c r="Z14">
        <f>'[1]Aggregated Consumption'!$D14*'[1]Future year scaling'!Y22</f>
        <v>1054388849323.9307</v>
      </c>
      <c r="AA14">
        <f>'[1]Aggregated Consumption'!$D14*'[1]Future year scaling'!Z22</f>
        <v>1058141122809.069</v>
      </c>
      <c r="AB14">
        <f>'[1]Aggregated Consumption'!$D14*'[1]Future year scaling'!AA22</f>
        <v>1061893396294.2073</v>
      </c>
      <c r="AC14">
        <f>'[1]Aggregated Consumption'!$D14*'[1]Future year scaling'!AB22</f>
        <v>1065645669779.3456</v>
      </c>
      <c r="AD14">
        <f>'[1]Aggregated Consumption'!$D14*'[1]Future year scaling'!AC22</f>
        <v>1066396124476.373</v>
      </c>
      <c r="AE14">
        <f>'[1]Aggregated Consumption'!$D14*'[1]Future year scaling'!AD22</f>
        <v>1067146579173.4005</v>
      </c>
      <c r="AF14">
        <f>'[1]Aggregated Consumption'!$D14*'[1]Future year scaling'!AE22</f>
        <v>1067897033870.4285</v>
      </c>
      <c r="AG14">
        <f>'[1]Aggregated Consumption'!$D14*'[1]Future year scaling'!AF22</f>
        <v>1068647488567.4563</v>
      </c>
      <c r="AH14">
        <f>'[1]Aggregated Consumption'!$D14*'[1]Future year scaling'!AG22</f>
        <v>1069397943264.4838</v>
      </c>
      <c r="AI14">
        <f>'[1]Aggregated Consumption'!$D14*'[1]Future year scaling'!AH22</f>
        <v>1061142941597.1781</v>
      </c>
      <c r="AJ14">
        <f>'[1]Aggregated Consumption'!$D14*'[1]Future year scaling'!AI22</f>
        <v>1052887939929.8745</v>
      </c>
      <c r="AK14">
        <f>'[1]Aggregated Consumption'!$D14*'[1]Future year scaling'!AJ22</f>
        <v>1044632938262.5686</v>
      </c>
      <c r="AL14">
        <f>'[1]Aggregated Consumption'!$D14*'[1]Future year scaling'!AK22</f>
        <v>1036377936595.2627</v>
      </c>
      <c r="AM14">
        <f>'[1]Aggregated Consumption'!$D14*'[1]Future year scaling'!AL22</f>
        <v>1028122934927.9592</v>
      </c>
    </row>
    <row r="15" spans="1:39" x14ac:dyDescent="0.25">
      <c r="A15" t="s">
        <v>146</v>
      </c>
      <c r="B15" t="s">
        <v>128</v>
      </c>
      <c r="C15">
        <f>'[1]Aggregated Consumption'!$D15*'[1]Future year scaling'!B22</f>
        <v>185772155520</v>
      </c>
      <c r="D15">
        <f>'[1]Aggregated Consumption'!$D15*'[1]Future year scaling'!C22</f>
        <v>185616175540.5542</v>
      </c>
      <c r="E15">
        <f>'[1]Aggregated Consumption'!$D15*'[1]Future year scaling'!D22</f>
        <v>188267835191.13345</v>
      </c>
      <c r="F15">
        <f>'[1]Aggregated Consumption'!$D15*'[1]Future year scaling'!E22</f>
        <v>190919494841.71304</v>
      </c>
      <c r="G15">
        <f>'[1]Aggregated Consumption'!$D15*'[1]Future year scaling'!F22</f>
        <v>193571154492.29175</v>
      </c>
      <c r="H15">
        <f>'[1]Aggregated Consumption'!$D15*'[1]Future year scaling'!G22</f>
        <v>196222814142.87137</v>
      </c>
      <c r="I15">
        <f>'[1]Aggregated Consumption'!$D15*'[1]Future year scaling'!H22</f>
        <v>198874473793.45093</v>
      </c>
      <c r="J15">
        <f>'[1]Aggregated Consumption'!$D15*'[1]Future year scaling'!I22</f>
        <v>199654373690.68033</v>
      </c>
      <c r="K15">
        <f>'[1]Aggregated Consumption'!$D15*'[1]Future year scaling'!J22</f>
        <v>200434273587.90952</v>
      </c>
      <c r="L15">
        <f>'[1]Aggregated Consumption'!$D15*'[1]Future year scaling'!K22</f>
        <v>201214173485.1387</v>
      </c>
      <c r="M15">
        <f>'[1]Aggregated Consumption'!$D15*'[1]Future year scaling'!L22</f>
        <v>201994073382.36786</v>
      </c>
      <c r="N15">
        <f>'[1]Aggregated Consumption'!$D15*'[1]Future year scaling'!M22</f>
        <v>202773973279.59705</v>
      </c>
      <c r="O15">
        <f>'[1]Aggregated Consumption'!$D15*'[1]Future year scaling'!N22</f>
        <v>204333773074.05585</v>
      </c>
      <c r="P15">
        <f>'[1]Aggregated Consumption'!$D15*'[1]Future year scaling'!O22</f>
        <v>205893572868.51419</v>
      </c>
      <c r="Q15">
        <f>'[1]Aggregated Consumption'!$D15*'[1]Future year scaling'!P22</f>
        <v>207453372662.97253</v>
      </c>
      <c r="R15">
        <f>'[1]Aggregated Consumption'!$D15*'[1]Future year scaling'!Q22</f>
        <v>209013172457.43091</v>
      </c>
      <c r="S15">
        <f>'[1]Aggregated Consumption'!$D15*'[1]Future year scaling'!R22</f>
        <v>210572972251.88925</v>
      </c>
      <c r="T15">
        <f>'[1]Aggregated Consumption'!$D15*'[1]Future year scaling'!S22</f>
        <v>211976792066.90189</v>
      </c>
      <c r="U15">
        <f>'[1]Aggregated Consumption'!$D15*'[1]Future year scaling'!T22</f>
        <v>213380611881.91452</v>
      </c>
      <c r="V15">
        <f>'[1]Aggregated Consumption'!$D15*'[1]Future year scaling'!U22</f>
        <v>214784431696.92715</v>
      </c>
      <c r="W15">
        <f>'[1]Aggregated Consumption'!$D15*'[1]Future year scaling'!V22</f>
        <v>216188251511.93985</v>
      </c>
      <c r="X15">
        <f>'[1]Aggregated Consumption'!$D15*'[1]Future year scaling'!W22</f>
        <v>217592071326.95248</v>
      </c>
      <c r="Y15">
        <f>'[1]Aggregated Consumption'!$D15*'[1]Future year scaling'!X22</f>
        <v>218371971224.18164</v>
      </c>
      <c r="Z15">
        <f>'[1]Aggregated Consumption'!$D15*'[1]Future year scaling'!Y22</f>
        <v>219151871121.41083</v>
      </c>
      <c r="AA15">
        <f>'[1]Aggregated Consumption'!$D15*'[1]Future year scaling'!Z22</f>
        <v>219931771018.64001</v>
      </c>
      <c r="AB15">
        <f>'[1]Aggregated Consumption'!$D15*'[1]Future year scaling'!AA22</f>
        <v>220711670915.86917</v>
      </c>
      <c r="AC15">
        <f>'[1]Aggregated Consumption'!$D15*'[1]Future year scaling'!AB22</f>
        <v>221491570813.09836</v>
      </c>
      <c r="AD15">
        <f>'[1]Aggregated Consumption'!$D15*'[1]Future year scaling'!AC22</f>
        <v>221647550792.54416</v>
      </c>
      <c r="AE15">
        <f>'[1]Aggregated Consumption'!$D15*'[1]Future year scaling'!AD22</f>
        <v>221803530771.98993</v>
      </c>
      <c r="AF15">
        <f>'[1]Aggregated Consumption'!$D15*'[1]Future year scaling'!AE22</f>
        <v>221959510751.43582</v>
      </c>
      <c r="AG15">
        <f>'[1]Aggregated Consumption'!$D15*'[1]Future year scaling'!AF22</f>
        <v>222115490730.88168</v>
      </c>
      <c r="AH15">
        <f>'[1]Aggregated Consumption'!$D15*'[1]Future year scaling'!AG22</f>
        <v>222271470710.32748</v>
      </c>
      <c r="AI15">
        <f>'[1]Aggregated Consumption'!$D15*'[1]Future year scaling'!AH22</f>
        <v>220555690936.423</v>
      </c>
      <c r="AJ15">
        <f>'[1]Aggregated Consumption'!$D15*'[1]Future year scaling'!AI22</f>
        <v>218839911162.51898</v>
      </c>
      <c r="AK15">
        <f>'[1]Aggregated Consumption'!$D15*'[1]Future year scaling'!AJ22</f>
        <v>217124131388.61447</v>
      </c>
      <c r="AL15">
        <f>'[1]Aggregated Consumption'!$D15*'[1]Future year scaling'!AK22</f>
        <v>215408351614.70996</v>
      </c>
      <c r="AM15">
        <f>'[1]Aggregated Consumption'!$D15*'[1]Future year scaling'!AL22</f>
        <v>213692571840.80594</v>
      </c>
    </row>
    <row r="16" spans="1:39" x14ac:dyDescent="0.25">
      <c r="A16" t="s">
        <v>146</v>
      </c>
      <c r="B16" t="s">
        <v>129</v>
      </c>
      <c r="C16">
        <f>'[1]Aggregated Consumption'!$D16*'[1]Future year scaling'!B22</f>
        <v>434658505243680</v>
      </c>
      <c r="D16">
        <f>'[1]Aggregated Consumption'!$D16*'[1]Future year scaling'!C22</f>
        <v>434293552678404.13</v>
      </c>
      <c r="E16">
        <f>'[1]Aggregated Consumption'!$D16*'[1]Future year scaling'!D22</f>
        <v>440497746288095.38</v>
      </c>
      <c r="F16">
        <f>'[1]Aggregated Consumption'!$D16*'[1]Future year scaling'!E22</f>
        <v>446701939897787.5</v>
      </c>
      <c r="G16">
        <f>'[1]Aggregated Consumption'!$D16*'[1]Future year scaling'!F22</f>
        <v>452906133507477.44</v>
      </c>
      <c r="H16">
        <f>'[1]Aggregated Consumption'!$D16*'[1]Future year scaling'!G22</f>
        <v>459110327117169.56</v>
      </c>
      <c r="I16">
        <f>'[1]Aggregated Consumption'!$D16*'[1]Future year scaling'!H22</f>
        <v>465314520726861.56</v>
      </c>
      <c r="J16">
        <f>'[1]Aggregated Consumption'!$D16*'[1]Future year scaling'!I22</f>
        <v>467139283553241.88</v>
      </c>
      <c r="K16">
        <f>'[1]Aggregated Consumption'!$D16*'[1]Future year scaling'!J22</f>
        <v>468964046379621.63</v>
      </c>
      <c r="L16">
        <f>'[1]Aggregated Consumption'!$D16*'[1]Future year scaling'!K22</f>
        <v>470788809206001.38</v>
      </c>
      <c r="M16">
        <f>'[1]Aggregated Consumption'!$D16*'[1]Future year scaling'!L22</f>
        <v>472613572032381.13</v>
      </c>
      <c r="N16">
        <f>'[1]Aggregated Consumption'!$D16*'[1]Future year scaling'!M22</f>
        <v>474438334858760.88</v>
      </c>
      <c r="O16">
        <f>'[1]Aggregated Consumption'!$D16*'[1]Future year scaling'!N22</f>
        <v>478087860511521.44</v>
      </c>
      <c r="P16">
        <f>'[1]Aggregated Consumption'!$D16*'[1]Future year scaling'!O22</f>
        <v>481737386164280.88</v>
      </c>
      <c r="Q16">
        <f>'[1]Aggregated Consumption'!$D16*'[1]Future year scaling'!P22</f>
        <v>485386911817040.38</v>
      </c>
      <c r="R16">
        <f>'[1]Aggregated Consumption'!$D16*'[1]Future year scaling'!Q22</f>
        <v>489036437469799.88</v>
      </c>
      <c r="S16">
        <f>'[1]Aggregated Consumption'!$D16*'[1]Future year scaling'!R22</f>
        <v>492685963122559.38</v>
      </c>
      <c r="T16">
        <f>'[1]Aggregated Consumption'!$D16*'[1]Future year scaling'!S22</f>
        <v>495970536210043.19</v>
      </c>
      <c r="U16">
        <f>'[1]Aggregated Consumption'!$D16*'[1]Future year scaling'!T22</f>
        <v>499255109297527.06</v>
      </c>
      <c r="V16">
        <f>'[1]Aggregated Consumption'!$D16*'[1]Future year scaling'!U22</f>
        <v>502539682385010.88</v>
      </c>
      <c r="W16">
        <f>'[1]Aggregated Consumption'!$D16*'[1]Future year scaling'!V22</f>
        <v>505824255472494.81</v>
      </c>
      <c r="X16">
        <f>'[1]Aggregated Consumption'!$D16*'[1]Future year scaling'!W22</f>
        <v>509108828559978.63</v>
      </c>
      <c r="Y16">
        <f>'[1]Aggregated Consumption'!$D16*'[1]Future year scaling'!X22</f>
        <v>510933591386358.38</v>
      </c>
      <c r="Z16">
        <f>'[1]Aggregated Consumption'!$D16*'[1]Future year scaling'!Y22</f>
        <v>512758354212738.13</v>
      </c>
      <c r="AA16">
        <f>'[1]Aggregated Consumption'!$D16*'[1]Future year scaling'!Z22</f>
        <v>514583117039117.88</v>
      </c>
      <c r="AB16">
        <f>'[1]Aggregated Consumption'!$D16*'[1]Future year scaling'!AA22</f>
        <v>516407879865497.63</v>
      </c>
      <c r="AC16">
        <f>'[1]Aggregated Consumption'!$D16*'[1]Future year scaling'!AB22</f>
        <v>518232642691877.38</v>
      </c>
      <c r="AD16">
        <f>'[1]Aggregated Consumption'!$D16*'[1]Future year scaling'!AC22</f>
        <v>518597595257153.19</v>
      </c>
      <c r="AE16">
        <f>'[1]Aggregated Consumption'!$D16*'[1]Future year scaling'!AD22</f>
        <v>518962547822429.06</v>
      </c>
      <c r="AF16">
        <f>'[1]Aggregated Consumption'!$D16*'[1]Future year scaling'!AE22</f>
        <v>519327500387705.13</v>
      </c>
      <c r="AG16">
        <f>'[1]Aggregated Consumption'!$D16*'[1]Future year scaling'!AF22</f>
        <v>519692452952981.13</v>
      </c>
      <c r="AH16">
        <f>'[1]Aggregated Consumption'!$D16*'[1]Future year scaling'!AG22</f>
        <v>520057405518257</v>
      </c>
      <c r="AI16">
        <f>'[1]Aggregated Consumption'!$D16*'[1]Future year scaling'!AH22</f>
        <v>516042927300220.88</v>
      </c>
      <c r="AJ16">
        <f>'[1]Aggregated Consumption'!$D16*'[1]Future year scaling'!AI22</f>
        <v>512028449082185.81</v>
      </c>
      <c r="AK16">
        <f>'[1]Aggregated Consumption'!$D16*'[1]Future year scaling'!AJ22</f>
        <v>508013970864149.63</v>
      </c>
      <c r="AL16">
        <f>'[1]Aggregated Consumption'!$D16*'[1]Future year scaling'!AK22</f>
        <v>503999492646113.38</v>
      </c>
      <c r="AM16">
        <f>'[1]Aggregated Consumption'!$D16*'[1]Future year scaling'!AL22</f>
        <v>499985014428078.38</v>
      </c>
    </row>
    <row r="17" spans="1:39" x14ac:dyDescent="0.25">
      <c r="A17" t="s">
        <v>146</v>
      </c>
      <c r="B17" t="s">
        <v>130</v>
      </c>
      <c r="C17">
        <f>'[1]Aggregated Consumption'!$D17*'[1]Future year scaling'!B22</f>
        <v>4822493506560</v>
      </c>
      <c r="D17">
        <f>'[1]Aggregated Consumption'!$D17*'[1]Future year scaling'!C22</f>
        <v>4818444393624.1816</v>
      </c>
      <c r="E17">
        <f>'[1]Aggregated Consumption'!$D17*'[1]Future year scaling'!D22</f>
        <v>4887279313533.0967</v>
      </c>
      <c r="F17">
        <f>'[1]Aggregated Consumption'!$D17*'[1]Future year scaling'!E22</f>
        <v>4956114233442.0205</v>
      </c>
      <c r="G17">
        <f>'[1]Aggregated Consumption'!$D17*'[1]Future year scaling'!F22</f>
        <v>5024949153350.9209</v>
      </c>
      <c r="H17">
        <f>'[1]Aggregated Consumption'!$D17*'[1]Future year scaling'!G22</f>
        <v>5093784073259.8438</v>
      </c>
      <c r="I17">
        <f>'[1]Aggregated Consumption'!$D17*'[1]Future year scaling'!H22</f>
        <v>5162618993168.7666</v>
      </c>
      <c r="J17">
        <f>'[1]Aggregated Consumption'!$D17*'[1]Future year scaling'!I22</f>
        <v>5182864557847.8652</v>
      </c>
      <c r="K17">
        <f>'[1]Aggregated Consumption'!$D17*'[1]Future year scaling'!J22</f>
        <v>5203110122526.957</v>
      </c>
      <c r="L17">
        <f>'[1]Aggregated Consumption'!$D17*'[1]Future year scaling'!K22</f>
        <v>5223355687206.0498</v>
      </c>
      <c r="M17">
        <f>'[1]Aggregated Consumption'!$D17*'[1]Future year scaling'!L22</f>
        <v>5243601251885.1416</v>
      </c>
      <c r="N17">
        <f>'[1]Aggregated Consumption'!$D17*'[1]Future year scaling'!M22</f>
        <v>5263846816564.2334</v>
      </c>
      <c r="O17">
        <f>'[1]Aggregated Consumption'!$D17*'[1]Future year scaling'!N22</f>
        <v>5304337945922.4297</v>
      </c>
      <c r="P17">
        <f>'[1]Aggregated Consumption'!$D17*'[1]Future year scaling'!O22</f>
        <v>5344829075280.6133</v>
      </c>
      <c r="Q17">
        <f>'[1]Aggregated Consumption'!$D17*'[1]Future year scaling'!P22</f>
        <v>5385320204638.7979</v>
      </c>
      <c r="R17">
        <f>'[1]Aggregated Consumption'!$D17*'[1]Future year scaling'!Q22</f>
        <v>5425811333996.9814</v>
      </c>
      <c r="S17">
        <f>'[1]Aggregated Consumption'!$D17*'[1]Future year scaling'!R22</f>
        <v>5466302463355.166</v>
      </c>
      <c r="T17">
        <f>'[1]Aggregated Consumption'!$D17*'[1]Future year scaling'!S22</f>
        <v>5502744479777.5342</v>
      </c>
      <c r="U17">
        <f>'[1]Aggregated Consumption'!$D17*'[1]Future year scaling'!T22</f>
        <v>5539186496199.9033</v>
      </c>
      <c r="V17">
        <f>'[1]Aggregated Consumption'!$D17*'[1]Future year scaling'!U22</f>
        <v>5575628512622.2725</v>
      </c>
      <c r="W17">
        <f>'[1]Aggregated Consumption'!$D17*'[1]Future year scaling'!V22</f>
        <v>5612070529044.6426</v>
      </c>
      <c r="X17">
        <f>'[1]Aggregated Consumption'!$D17*'[1]Future year scaling'!W22</f>
        <v>5648512545467.0117</v>
      </c>
      <c r="Y17">
        <f>'[1]Aggregated Consumption'!$D17*'[1]Future year scaling'!X22</f>
        <v>5668758110146.1035</v>
      </c>
      <c r="Z17">
        <f>'[1]Aggregated Consumption'!$D17*'[1]Future year scaling'!Y22</f>
        <v>5689003674825.1953</v>
      </c>
      <c r="AA17">
        <f>'[1]Aggregated Consumption'!$D17*'[1]Future year scaling'!Z22</f>
        <v>5709249239504.2871</v>
      </c>
      <c r="AB17">
        <f>'[1]Aggregated Consumption'!$D17*'[1]Future year scaling'!AA22</f>
        <v>5729494804183.3799</v>
      </c>
      <c r="AC17">
        <f>'[1]Aggregated Consumption'!$D17*'[1]Future year scaling'!AB22</f>
        <v>5749740368862.4717</v>
      </c>
      <c r="AD17">
        <f>'[1]Aggregated Consumption'!$D17*'[1]Future year scaling'!AC22</f>
        <v>5753789481798.2891</v>
      </c>
      <c r="AE17">
        <f>'[1]Aggregated Consumption'!$D17*'[1]Future year scaling'!AD22</f>
        <v>5757838594734.1064</v>
      </c>
      <c r="AF17">
        <f>'[1]Aggregated Consumption'!$D17*'[1]Future year scaling'!AE22</f>
        <v>5761887707669.9258</v>
      </c>
      <c r="AG17">
        <f>'[1]Aggregated Consumption'!$D17*'[1]Future year scaling'!AF22</f>
        <v>5765936820605.7451</v>
      </c>
      <c r="AH17">
        <f>'[1]Aggregated Consumption'!$D17*'[1]Future year scaling'!AG22</f>
        <v>5769985933541.5625</v>
      </c>
      <c r="AI17">
        <f>'[1]Aggregated Consumption'!$D17*'[1]Future year scaling'!AH22</f>
        <v>5725445691247.5527</v>
      </c>
      <c r="AJ17">
        <f>'[1]Aggregated Consumption'!$D17*'[1]Future year scaling'!AI22</f>
        <v>5680905448953.5547</v>
      </c>
      <c r="AK17">
        <f>'[1]Aggregated Consumption'!$D17*'[1]Future year scaling'!AJ22</f>
        <v>5636365206659.543</v>
      </c>
      <c r="AL17">
        <f>'[1]Aggregated Consumption'!$D17*'[1]Future year scaling'!AK22</f>
        <v>5591824964365.5322</v>
      </c>
      <c r="AM17">
        <f>'[1]Aggregated Consumption'!$D17*'[1]Future year scaling'!AL22</f>
        <v>5547284722071.5342</v>
      </c>
    </row>
    <row r="18" spans="1:39" x14ac:dyDescent="0.25">
      <c r="A18" t="s">
        <v>147</v>
      </c>
      <c r="B18" t="s">
        <v>123</v>
      </c>
      <c r="C18">
        <f>'[1]Aggregated Consumption'!$D18*'[1]Future year scaling'!B23-'[1]AutoProduced Heat&amp;Elec'!C18</f>
        <v>5086722348825.0557</v>
      </c>
      <c r="D18">
        <f>'[1]Aggregated Consumption'!$D18*'[1]Future year scaling'!C23-'[1]AutoProduced Heat&amp;Elec'!D18</f>
        <v>4902864914530.21</v>
      </c>
      <c r="E18">
        <f>'[1]Aggregated Consumption'!$D18*'[1]Future year scaling'!D23-'[1]AutoProduced Heat&amp;Elec'!E18</f>
        <v>4780293291666.9365</v>
      </c>
      <c r="F18">
        <f>'[1]Aggregated Consumption'!$D18*'[1]Future year scaling'!E23-'[1]AutoProduced Heat&amp;Elec'!F18</f>
        <v>4657721668803.6621</v>
      </c>
      <c r="G18">
        <f>'[1]Aggregated Consumption'!$D18*'[1]Future year scaling'!F23-'[1]AutoProduced Heat&amp;Elec'!G18</f>
        <v>4535150045940.4316</v>
      </c>
      <c r="H18">
        <f>'[1]Aggregated Consumption'!$D18*'[1]Future year scaling'!G23-'[1]AutoProduced Heat&amp;Elec'!H18</f>
        <v>4412578423077.1592</v>
      </c>
      <c r="I18">
        <f>'[1]Aggregated Consumption'!$D18*'[1]Future year scaling'!H23-'[1]AutoProduced Heat&amp;Elec'!I18</f>
        <v>4290006800213.9287</v>
      </c>
      <c r="J18">
        <f>'[1]Aggregated Consumption'!$D18*'[1]Future year scaling'!I23-'[1]AutoProduced Heat&amp;Elec'!J18</f>
        <v>4167435177350.6548</v>
      </c>
      <c r="K18">
        <f>'[1]Aggregated Consumption'!$D18*'[1]Future year scaling'!J23-'[1]AutoProduced Heat&amp;Elec'!K18</f>
        <v>4044863554487.4243</v>
      </c>
      <c r="L18">
        <f>'[1]Aggregated Consumption'!$D18*'[1]Future year scaling'!K23-'[1]AutoProduced Heat&amp;Elec'!L18</f>
        <v>3922291931624.1509</v>
      </c>
      <c r="M18">
        <f>'[1]Aggregated Consumption'!$D18*'[1]Future year scaling'!L23-'[1]AutoProduced Heat&amp;Elec'!M18</f>
        <v>3799720308760.8765</v>
      </c>
      <c r="N18">
        <f>'[1]Aggregated Consumption'!$D18*'[1]Future year scaling'!M23-'[1]AutoProduced Heat&amp;Elec'!N18</f>
        <v>3677148685897.6465</v>
      </c>
      <c r="O18">
        <f>'[1]Aggregated Consumption'!$D18*'[1]Future year scaling'!N23-'[1]AutoProduced Heat&amp;Elec'!O18</f>
        <v>3646505780181.8179</v>
      </c>
      <c r="P18">
        <f>'[1]Aggregated Consumption'!$D18*'[1]Future year scaling'!O23-'[1]AutoProduced Heat&amp;Elec'!P18</f>
        <v>3615862874466.0103</v>
      </c>
      <c r="Q18">
        <f>'[1]Aggregated Consumption'!$D18*'[1]Future year scaling'!P23-'[1]AutoProduced Heat&amp;Elec'!Q18</f>
        <v>3585219968750.1914</v>
      </c>
      <c r="R18">
        <f>'[1]Aggregated Consumption'!$D18*'[1]Future year scaling'!Q23-'[1]AutoProduced Heat&amp;Elec'!R18</f>
        <v>3554577063034.3838</v>
      </c>
      <c r="S18">
        <f>'[1]Aggregated Consumption'!$D18*'[1]Future year scaling'!R23-'[1]AutoProduced Heat&amp;Elec'!S18</f>
        <v>3523934157318.5659</v>
      </c>
      <c r="T18">
        <f>'[1]Aggregated Consumption'!$D18*'[1]Future year scaling'!S23-'[1]AutoProduced Heat&amp;Elec'!T18</f>
        <v>3462648345886.9287</v>
      </c>
      <c r="U18">
        <f>'[1]Aggregated Consumption'!$D18*'[1]Future year scaling'!T23-'[1]AutoProduced Heat&amp;Elec'!U18</f>
        <v>3401362534455.313</v>
      </c>
      <c r="V18">
        <f>'[1]Aggregated Consumption'!$D18*'[1]Future year scaling'!U23-'[1]AutoProduced Heat&amp;Elec'!V18</f>
        <v>3340076723023.6768</v>
      </c>
      <c r="W18">
        <f>'[1]Aggregated Consumption'!$D18*'[1]Future year scaling'!V23-'[1]AutoProduced Heat&amp;Elec'!W18</f>
        <v>3278790911592.061</v>
      </c>
      <c r="X18">
        <f>'[1]Aggregated Consumption'!$D18*'[1]Future year scaling'!W23-'[1]AutoProduced Heat&amp;Elec'!X18</f>
        <v>3217505100160.4248</v>
      </c>
      <c r="Y18">
        <f>'[1]Aggregated Consumption'!$D18*'[1]Future year scaling'!X23-'[1]AutoProduced Heat&amp;Elec'!Y18</f>
        <v>3186862194444.6172</v>
      </c>
      <c r="Z18">
        <f>'[1]Aggregated Consumption'!$D18*'[1]Future year scaling'!Y23-'[1]AutoProduced Heat&amp;Elec'!Z18</f>
        <v>3156219288728.7988</v>
      </c>
      <c r="AA18">
        <f>'[1]Aggregated Consumption'!$D18*'[1]Future year scaling'!Z23-'[1]AutoProduced Heat&amp;Elec'!AA18</f>
        <v>3125576383012.9912</v>
      </c>
      <c r="AB18">
        <f>'[1]Aggregated Consumption'!$D18*'[1]Future year scaling'!AA23-'[1]AutoProduced Heat&amp;Elec'!AB18</f>
        <v>3094933477297.1724</v>
      </c>
      <c r="AC18">
        <f>'[1]Aggregated Consumption'!$D18*'[1]Future year scaling'!AB23-'[1]AutoProduced Heat&amp;Elec'!AC18</f>
        <v>3064290571581.354</v>
      </c>
      <c r="AD18">
        <f>'[1]Aggregated Consumption'!$D18*'[1]Future year scaling'!AC23-'[1]AutoProduced Heat&amp;Elec'!AD18</f>
        <v>3033647665865.5576</v>
      </c>
      <c r="AE18">
        <f>'[1]Aggregated Consumption'!$D18*'[1]Future year scaling'!AD23-'[1]AutoProduced Heat&amp;Elec'!AE18</f>
        <v>3003004760149.7393</v>
      </c>
      <c r="AF18">
        <f>'[1]Aggregated Consumption'!$D18*'[1]Future year scaling'!AE23-'[1]AutoProduced Heat&amp;Elec'!AF18</f>
        <v>2972361854433.9312</v>
      </c>
      <c r="AG18">
        <f>'[1]Aggregated Consumption'!$D18*'[1]Future year scaling'!AF23-'[1]AutoProduced Heat&amp;Elec'!AG18</f>
        <v>2941718948718.1133</v>
      </c>
      <c r="AH18">
        <f>'[1]Aggregated Consumption'!$D18*'[1]Future year scaling'!AG23-'[1]AutoProduced Heat&amp;Elec'!AH18</f>
        <v>2911076043002.3057</v>
      </c>
      <c r="AI18">
        <f>'[1]Aggregated Consumption'!$D18*'[1]Future year scaling'!AH23-'[1]AutoProduced Heat&amp;Elec'!AI18</f>
        <v>2849790231570.6685</v>
      </c>
      <c r="AJ18">
        <f>'[1]Aggregated Consumption'!$D18*'[1]Future year scaling'!AI23-'[1]AutoProduced Heat&amp;Elec'!AJ18</f>
        <v>2788504420139.0537</v>
      </c>
      <c r="AK18">
        <f>'[1]Aggregated Consumption'!$D18*'[1]Future year scaling'!AJ23-'[1]AutoProduced Heat&amp;Elec'!AK18</f>
        <v>2727218608707.4165</v>
      </c>
      <c r="AL18">
        <f>'[1]Aggregated Consumption'!$D18*'[1]Future year scaling'!AK23-'[1]AutoProduced Heat&amp;Elec'!AL18</f>
        <v>2665932797275.7798</v>
      </c>
      <c r="AM18">
        <f>'[1]Aggregated Consumption'!$D18*'[1]Future year scaling'!AL23-'[1]AutoProduced Heat&amp;Elec'!AM18</f>
        <v>2604646985844.165</v>
      </c>
    </row>
    <row r="19" spans="1:39" x14ac:dyDescent="0.25">
      <c r="A19" t="s">
        <v>147</v>
      </c>
      <c r="B19" t="s">
        <v>124</v>
      </c>
      <c r="C19">
        <f>'[1]Aggregated Consumption'!$D19*'[1]Future year scaling'!B22-'[1]AutoProduced Heat&amp;Elec'!C19</f>
        <v>15292194557560.361</v>
      </c>
      <c r="D19">
        <f>'[1]Aggregated Consumption'!$D19*'[1]Future year scaling'!C22-'[1]AutoProduced Heat&amp;Elec'!D19</f>
        <v>15279354763641.336</v>
      </c>
      <c r="E19">
        <f>'[1]Aggregated Consumption'!$D19*'[1]Future year scaling'!D22-'[1]AutoProduced Heat&amp;Elec'!E19</f>
        <v>15497631260264.779</v>
      </c>
      <c r="F19">
        <f>'[1]Aggregated Consumption'!$D19*'[1]Future year scaling'!E22-'[1]AutoProduced Heat&amp;Elec'!F19</f>
        <v>15715907756888.248</v>
      </c>
      <c r="G19">
        <f>'[1]Aggregated Consumption'!$D19*'[1]Future year scaling'!F22-'[1]AutoProduced Heat&amp;Elec'!G19</f>
        <v>15934184253511.641</v>
      </c>
      <c r="H19">
        <f>'[1]Aggregated Consumption'!$D19*'[1]Future year scaling'!G22-'[1]AutoProduced Heat&amp;Elec'!H19</f>
        <v>16152460750135.111</v>
      </c>
      <c r="I19">
        <f>'[1]Aggregated Consumption'!$D19*'[1]Future year scaling'!H22-'[1]AutoProduced Heat&amp;Elec'!I19</f>
        <v>16370737246758.576</v>
      </c>
      <c r="J19">
        <f>'[1]Aggregated Consumption'!$D19*'[1]Future year scaling'!I22-'[1]AutoProduced Heat&amp;Elec'!J19</f>
        <v>16434936216353.727</v>
      </c>
      <c r="K19">
        <f>'[1]Aggregated Consumption'!$D19*'[1]Future year scaling'!J22-'[1]AutoProduced Heat&amp;Elec'!K19</f>
        <v>16499135185948.854</v>
      </c>
      <c r="L19">
        <f>'[1]Aggregated Consumption'!$D19*'[1]Future year scaling'!K22-'[1]AutoProduced Heat&amp;Elec'!L19</f>
        <v>16563334155543.982</v>
      </c>
      <c r="M19">
        <f>'[1]Aggregated Consumption'!$D19*'[1]Future year scaling'!L22-'[1]AutoProduced Heat&amp;Elec'!M19</f>
        <v>16627533125139.109</v>
      </c>
      <c r="N19">
        <f>'[1]Aggregated Consumption'!$D19*'[1]Future year scaling'!M22-'[1]AutoProduced Heat&amp;Elec'!N19</f>
        <v>16691732094734.238</v>
      </c>
      <c r="O19">
        <f>'[1]Aggregated Consumption'!$D19*'[1]Future year scaling'!N22-'[1]AutoProduced Heat&amp;Elec'!O19</f>
        <v>16820130033924.531</v>
      </c>
      <c r="P19">
        <f>'[1]Aggregated Consumption'!$D19*'[1]Future year scaling'!O22-'[1]AutoProduced Heat&amp;Elec'!P19</f>
        <v>16948527973114.787</v>
      </c>
      <c r="Q19">
        <f>'[1]Aggregated Consumption'!$D19*'[1]Future year scaling'!P22-'[1]AutoProduced Heat&amp;Elec'!Q19</f>
        <v>17076925912305.043</v>
      </c>
      <c r="R19">
        <f>'[1]Aggregated Consumption'!$D19*'[1]Future year scaling'!Q22-'[1]AutoProduced Heat&amp;Elec'!R19</f>
        <v>17205323851495.299</v>
      </c>
      <c r="S19">
        <f>'[1]Aggregated Consumption'!$D19*'[1]Future year scaling'!R22-'[1]AutoProduced Heat&amp;Elec'!S19</f>
        <v>17333721790685.555</v>
      </c>
      <c r="T19">
        <f>'[1]Aggregated Consumption'!$D19*'[1]Future year scaling'!S22-'[1]AutoProduced Heat&amp;Elec'!T19</f>
        <v>17449279935956.795</v>
      </c>
      <c r="U19">
        <f>'[1]Aggregated Consumption'!$D19*'[1]Future year scaling'!T22-'[1]AutoProduced Heat&amp;Elec'!U19</f>
        <v>17564838081228.037</v>
      </c>
      <c r="V19">
        <f>'[1]Aggregated Consumption'!$D19*'[1]Future year scaling'!U22-'[1]AutoProduced Heat&amp;Elec'!V19</f>
        <v>17680396226499.277</v>
      </c>
      <c r="W19">
        <f>'[1]Aggregated Consumption'!$D19*'[1]Future year scaling'!V22-'[1]AutoProduced Heat&amp;Elec'!W19</f>
        <v>17795954371770.52</v>
      </c>
      <c r="X19">
        <f>'[1]Aggregated Consumption'!$D19*'[1]Future year scaling'!W22-'[1]AutoProduced Heat&amp;Elec'!X19</f>
        <v>17911512517041.762</v>
      </c>
      <c r="Y19">
        <f>'[1]Aggregated Consumption'!$D19*'[1]Future year scaling'!X22-'[1]AutoProduced Heat&amp;Elec'!Y19</f>
        <v>17975711486636.891</v>
      </c>
      <c r="Z19">
        <f>'[1]Aggregated Consumption'!$D19*'[1]Future year scaling'!Y22-'[1]AutoProduced Heat&amp;Elec'!Z19</f>
        <v>18039910456232.016</v>
      </c>
      <c r="AA19">
        <f>'[1]Aggregated Consumption'!$D19*'[1]Future year scaling'!Z22-'[1]AutoProduced Heat&amp;Elec'!AA19</f>
        <v>18104109425827.145</v>
      </c>
      <c r="AB19">
        <f>'[1]Aggregated Consumption'!$D19*'[1]Future year scaling'!AA22-'[1]AutoProduced Heat&amp;Elec'!AB19</f>
        <v>18168308395422.273</v>
      </c>
      <c r="AC19">
        <f>'[1]Aggregated Consumption'!$D19*'[1]Future year scaling'!AB22-'[1]AutoProduced Heat&amp;Elec'!AC19</f>
        <v>18232507365017.402</v>
      </c>
      <c r="AD19">
        <f>'[1]Aggregated Consumption'!$D19*'[1]Future year scaling'!AC22-'[1]AutoProduced Heat&amp;Elec'!AD19</f>
        <v>18245347158936.422</v>
      </c>
      <c r="AE19">
        <f>'[1]Aggregated Consumption'!$D19*'[1]Future year scaling'!AD22-'[1]AutoProduced Heat&amp;Elec'!AE19</f>
        <v>18258186952855.445</v>
      </c>
      <c r="AF19">
        <f>'[1]Aggregated Consumption'!$D19*'[1]Future year scaling'!AE22-'[1]AutoProduced Heat&amp;Elec'!AF19</f>
        <v>18271026746774.473</v>
      </c>
      <c r="AG19">
        <f>'[1]Aggregated Consumption'!$D19*'[1]Future year scaling'!AF22-'[1]AutoProduced Heat&amp;Elec'!AG19</f>
        <v>18283866540693.504</v>
      </c>
      <c r="AH19">
        <f>'[1]Aggregated Consumption'!$D19*'[1]Future year scaling'!AG22-'[1]AutoProduced Heat&amp;Elec'!AH19</f>
        <v>18296706334612.523</v>
      </c>
      <c r="AI19">
        <f>'[1]Aggregated Consumption'!$D19*'[1]Future year scaling'!AH22-'[1]AutoProduced Heat&amp;Elec'!AI19</f>
        <v>18155468601503.219</v>
      </c>
      <c r="AJ19">
        <f>'[1]Aggregated Consumption'!$D19*'[1]Future year scaling'!AI22-'[1]AutoProduced Heat&amp;Elec'!AJ19</f>
        <v>18014230868393.949</v>
      </c>
      <c r="AK19">
        <f>'[1]Aggregated Consumption'!$D19*'[1]Future year scaling'!AJ22-'[1]AutoProduced Heat&amp;Elec'!AK19</f>
        <v>17872993135284.645</v>
      </c>
      <c r="AL19">
        <f>'[1]Aggregated Consumption'!$D19*'[1]Future year scaling'!AK22-'[1]AutoProduced Heat&amp;Elec'!AL19</f>
        <v>17731755402175.336</v>
      </c>
      <c r="AM19">
        <f>'[1]Aggregated Consumption'!$D19*'[1]Future year scaling'!AL22-'[1]AutoProduced Heat&amp;Elec'!AM19</f>
        <v>17590517669066.066</v>
      </c>
    </row>
    <row r="20" spans="1:39" x14ac:dyDescent="0.25">
      <c r="A20" t="s">
        <v>147</v>
      </c>
      <c r="B20" t="s">
        <v>125</v>
      </c>
      <c r="C20">
        <f>'[1]Aggregated Consumption'!$D20*'[1]Future year scaling'!B22-'[1]AutoProduced Heat&amp;Elec'!C20</f>
        <v>23984837860330.289</v>
      </c>
      <c r="D20">
        <f>'[1]Aggregated Consumption'!$D20*'[1]Future year scaling'!C22-'[1]AutoProduced Heat&amp;Elec'!D20</f>
        <v>23964699457424.895</v>
      </c>
      <c r="E20">
        <f>'[1]Aggregated Consumption'!$D20*'[1]Future year scaling'!D22-'[1]AutoProduced Heat&amp;Elec'!E20</f>
        <v>24307052306816.668</v>
      </c>
      <c r="F20">
        <f>'[1]Aggregated Consumption'!$D20*'[1]Future year scaling'!E22-'[1]AutoProduced Heat&amp;Elec'!F20</f>
        <v>24649405156208.484</v>
      </c>
      <c r="G20">
        <f>'[1]Aggregated Consumption'!$D20*'[1]Future year scaling'!F22-'[1]AutoProduced Heat&amp;Elec'!G20</f>
        <v>24991758005600.184</v>
      </c>
      <c r="H20">
        <f>'[1]Aggregated Consumption'!$D20*'[1]Future year scaling'!G22-'[1]AutoProduced Heat&amp;Elec'!H20</f>
        <v>25334110854992.004</v>
      </c>
      <c r="I20">
        <f>'[1]Aggregated Consumption'!$D20*'[1]Future year scaling'!H22-'[1]AutoProduced Heat&amp;Elec'!I20</f>
        <v>25676463704383.816</v>
      </c>
      <c r="J20">
        <f>'[1]Aggregated Consumption'!$D20*'[1]Future year scaling'!I22-'[1]AutoProduced Heat&amp;Elec'!J20</f>
        <v>25777155718910.836</v>
      </c>
      <c r="K20">
        <f>'[1]Aggregated Consumption'!$D20*'[1]Future year scaling'!J22-'[1]AutoProduced Heat&amp;Elec'!K20</f>
        <v>25877847733437.828</v>
      </c>
      <c r="L20">
        <f>'[1]Aggregated Consumption'!$D20*'[1]Future year scaling'!K22-'[1]AutoProduced Heat&amp;Elec'!L20</f>
        <v>25978539747964.816</v>
      </c>
      <c r="M20">
        <f>'[1]Aggregated Consumption'!$D20*'[1]Future year scaling'!L22-'[1]AutoProduced Heat&amp;Elec'!M20</f>
        <v>26079231762491.809</v>
      </c>
      <c r="N20">
        <f>'[1]Aggregated Consumption'!$D20*'[1]Future year scaling'!M22-'[1]AutoProduced Heat&amp;Elec'!N20</f>
        <v>26179923777018.797</v>
      </c>
      <c r="O20">
        <f>'[1]Aggregated Consumption'!$D20*'[1]Future year scaling'!N22-'[1]AutoProduced Heat&amp;Elec'!O20</f>
        <v>26381307806072.832</v>
      </c>
      <c r="P20">
        <f>'[1]Aggregated Consumption'!$D20*'[1]Future year scaling'!O22-'[1]AutoProduced Heat&amp;Elec'!P20</f>
        <v>26582691835126.813</v>
      </c>
      <c r="Q20">
        <f>'[1]Aggregated Consumption'!$D20*'[1]Future year scaling'!P22-'[1]AutoProduced Heat&amp;Elec'!Q20</f>
        <v>26784075864180.793</v>
      </c>
      <c r="R20">
        <f>'[1]Aggregated Consumption'!$D20*'[1]Future year scaling'!Q22-'[1]AutoProduced Heat&amp;Elec'!R20</f>
        <v>26985459893234.77</v>
      </c>
      <c r="S20">
        <f>'[1]Aggregated Consumption'!$D20*'[1]Future year scaling'!R22-'[1]AutoProduced Heat&amp;Elec'!S20</f>
        <v>27186843922288.75</v>
      </c>
      <c r="T20">
        <f>'[1]Aggregated Consumption'!$D20*'[1]Future year scaling'!S22-'[1]AutoProduced Heat&amp;Elec'!T20</f>
        <v>27368089548437.348</v>
      </c>
      <c r="U20">
        <f>'[1]Aggregated Consumption'!$D20*'[1]Future year scaling'!T22-'[1]AutoProduced Heat&amp;Elec'!U20</f>
        <v>27549335174585.945</v>
      </c>
      <c r="V20">
        <f>'[1]Aggregated Consumption'!$D20*'[1]Future year scaling'!U22-'[1]AutoProduced Heat&amp;Elec'!V20</f>
        <v>27730580800734.543</v>
      </c>
      <c r="W20">
        <f>'[1]Aggregated Consumption'!$D20*'[1]Future year scaling'!V22-'[1]AutoProduced Heat&amp;Elec'!W20</f>
        <v>27911826426883.145</v>
      </c>
      <c r="X20">
        <f>'[1]Aggregated Consumption'!$D20*'[1]Future year scaling'!W22-'[1]AutoProduced Heat&amp;Elec'!X20</f>
        <v>28093072053031.746</v>
      </c>
      <c r="Y20">
        <f>'[1]Aggregated Consumption'!$D20*'[1]Future year scaling'!X22-'[1]AutoProduced Heat&amp;Elec'!Y20</f>
        <v>28193764067558.73</v>
      </c>
      <c r="Z20">
        <f>'[1]Aggregated Consumption'!$D20*'[1]Future year scaling'!Y22-'[1]AutoProduced Heat&amp;Elec'!Z20</f>
        <v>28294456082085.723</v>
      </c>
      <c r="AA20">
        <f>'[1]Aggregated Consumption'!$D20*'[1]Future year scaling'!Z22-'[1]AutoProduced Heat&amp;Elec'!AA20</f>
        <v>28395148096612.711</v>
      </c>
      <c r="AB20">
        <f>'[1]Aggregated Consumption'!$D20*'[1]Future year scaling'!AA22-'[1]AutoProduced Heat&amp;Elec'!AB20</f>
        <v>28495840111139.703</v>
      </c>
      <c r="AC20">
        <f>'[1]Aggregated Consumption'!$D20*'[1]Future year scaling'!AB22-'[1]AutoProduced Heat&amp;Elec'!AC20</f>
        <v>28596532125666.691</v>
      </c>
      <c r="AD20">
        <f>'[1]Aggregated Consumption'!$D20*'[1]Future year scaling'!AC22-'[1]AutoProduced Heat&amp;Elec'!AD20</f>
        <v>28616670528572.082</v>
      </c>
      <c r="AE20">
        <f>'[1]Aggregated Consumption'!$D20*'[1]Future year scaling'!AD22-'[1]AutoProduced Heat&amp;Elec'!AE20</f>
        <v>28636808931477.477</v>
      </c>
      <c r="AF20">
        <f>'[1]Aggregated Consumption'!$D20*'[1]Future year scaling'!AE22-'[1]AutoProduced Heat&amp;Elec'!AF20</f>
        <v>28656947334382.879</v>
      </c>
      <c r="AG20">
        <f>'[1]Aggregated Consumption'!$D20*'[1]Future year scaling'!AF22-'[1]AutoProduced Heat&amp;Elec'!AG20</f>
        <v>28677085737288.285</v>
      </c>
      <c r="AH20">
        <f>'[1]Aggregated Consumption'!$D20*'[1]Future year scaling'!AG22-'[1]AutoProduced Heat&amp;Elec'!AH20</f>
        <v>28697224140193.676</v>
      </c>
      <c r="AI20">
        <f>'[1]Aggregated Consumption'!$D20*'[1]Future year scaling'!AH22-'[1]AutoProduced Heat&amp;Elec'!AI20</f>
        <v>28475701708234.262</v>
      </c>
      <c r="AJ20">
        <f>'[1]Aggregated Consumption'!$D20*'[1]Future year scaling'!AI22-'[1]AutoProduced Heat&amp;Elec'!AJ20</f>
        <v>28254179276274.906</v>
      </c>
      <c r="AK20">
        <f>'[1]Aggregated Consumption'!$D20*'[1]Future year scaling'!AJ22-'[1]AutoProduced Heat&amp;Elec'!AK20</f>
        <v>28032656844315.484</v>
      </c>
      <c r="AL20">
        <f>'[1]Aggregated Consumption'!$D20*'[1]Future year scaling'!AK22-'[1]AutoProduced Heat&amp;Elec'!AL20</f>
        <v>27811134412356.066</v>
      </c>
      <c r="AM20">
        <f>'[1]Aggregated Consumption'!$D20*'[1]Future year scaling'!AL22-'[1]AutoProduced Heat&amp;Elec'!AM20</f>
        <v>27589611980396.707</v>
      </c>
    </row>
    <row r="21" spans="1:39" x14ac:dyDescent="0.25">
      <c r="A21" t="s">
        <v>147</v>
      </c>
      <c r="B21" t="s">
        <v>126</v>
      </c>
      <c r="C21">
        <f>'[1]Aggregated Consumption'!$D21*'[1]Future year scaling'!B22-'[1]AutoProduced Heat&amp;Elec'!C21</f>
        <v>28045737868808.961</v>
      </c>
      <c r="D21">
        <f>'[1]Aggregated Consumption'!$D21*'[1]Future year scaling'!C22-'[1]AutoProduced Heat&amp;Elec'!D21</f>
        <v>28022189810144.977</v>
      </c>
      <c r="E21">
        <f>'[1]Aggregated Consumption'!$D21*'[1]Future year scaling'!D22-'[1]AutoProduced Heat&amp;Elec'!E21</f>
        <v>28422506807432.75</v>
      </c>
      <c r="F21">
        <f>'[1]Aggregated Consumption'!$D21*'[1]Future year scaling'!E22-'[1]AutoProduced Heat&amp;Elec'!F21</f>
        <v>28822823804720.574</v>
      </c>
      <c r="G21">
        <f>'[1]Aggregated Consumption'!$D21*'[1]Future year scaling'!F22-'[1]AutoProduced Heat&amp;Elec'!G21</f>
        <v>29223140802008.262</v>
      </c>
      <c r="H21">
        <f>'[1]Aggregated Consumption'!$D21*'[1]Future year scaling'!G22-'[1]AutoProduced Heat&amp;Elec'!H21</f>
        <v>29623457799296.086</v>
      </c>
      <c r="I21">
        <f>'[1]Aggregated Consumption'!$D21*'[1]Future year scaling'!H22-'[1]AutoProduced Heat&amp;Elec'!I21</f>
        <v>30023774796583.902</v>
      </c>
      <c r="J21">
        <f>'[1]Aggregated Consumption'!$D21*'[1]Future year scaling'!I22-'[1]AutoProduced Heat&amp;Elec'!J21</f>
        <v>30141515089903.871</v>
      </c>
      <c r="K21">
        <f>'[1]Aggregated Consumption'!$D21*'[1]Future year scaling'!J22-'[1]AutoProduced Heat&amp;Elec'!K21</f>
        <v>30259255383223.805</v>
      </c>
      <c r="L21">
        <f>'[1]Aggregated Consumption'!$D21*'[1]Future year scaling'!K22-'[1]AutoProduced Heat&amp;Elec'!L21</f>
        <v>30376995676543.73</v>
      </c>
      <c r="M21">
        <f>'[1]Aggregated Consumption'!$D21*'[1]Future year scaling'!L22-'[1]AutoProduced Heat&amp;Elec'!M21</f>
        <v>30494735969863.66</v>
      </c>
      <c r="N21">
        <f>'[1]Aggregated Consumption'!$D21*'[1]Future year scaling'!M22-'[1]AutoProduced Heat&amp;Elec'!N21</f>
        <v>30612476263183.594</v>
      </c>
      <c r="O21">
        <f>'[1]Aggregated Consumption'!$D21*'[1]Future year scaling'!N22-'[1]AutoProduced Heat&amp;Elec'!O21</f>
        <v>30847956849823.52</v>
      </c>
      <c r="P21">
        <f>'[1]Aggregated Consumption'!$D21*'[1]Future year scaling'!O22-'[1]AutoProduced Heat&amp;Elec'!P21</f>
        <v>31083437436463.383</v>
      </c>
      <c r="Q21">
        <f>'[1]Aggregated Consumption'!$D21*'[1]Future year scaling'!P22-'[1]AutoProduced Heat&amp;Elec'!Q21</f>
        <v>31318918023103.242</v>
      </c>
      <c r="R21">
        <f>'[1]Aggregated Consumption'!$D21*'[1]Future year scaling'!Q22-'[1]AutoProduced Heat&amp;Elec'!R21</f>
        <v>31554398609743.102</v>
      </c>
      <c r="S21">
        <f>'[1]Aggregated Consumption'!$D21*'[1]Future year scaling'!R22-'[1]AutoProduced Heat&amp;Elec'!S21</f>
        <v>31789879196382.965</v>
      </c>
      <c r="T21">
        <f>'[1]Aggregated Consumption'!$D21*'[1]Future year scaling'!S22-'[1]AutoProduced Heat&amp;Elec'!T21</f>
        <v>32001811724358.855</v>
      </c>
      <c r="U21">
        <f>'[1]Aggregated Consumption'!$D21*'[1]Future year scaling'!T22-'[1]AutoProduced Heat&amp;Elec'!U21</f>
        <v>32213744252334.746</v>
      </c>
      <c r="V21">
        <f>'[1]Aggregated Consumption'!$D21*'[1]Future year scaling'!U22-'[1]AutoProduced Heat&amp;Elec'!V21</f>
        <v>32425676780310.641</v>
      </c>
      <c r="W21">
        <f>'[1]Aggregated Consumption'!$D21*'[1]Future year scaling'!V22-'[1]AutoProduced Heat&amp;Elec'!W21</f>
        <v>32637609308286.543</v>
      </c>
      <c r="X21">
        <f>'[1]Aggregated Consumption'!$D21*'[1]Future year scaling'!W22-'[1]AutoProduced Heat&amp;Elec'!X21</f>
        <v>32849541836262.434</v>
      </c>
      <c r="Y21">
        <f>'[1]Aggregated Consumption'!$D21*'[1]Future year scaling'!X22-'[1]AutoProduced Heat&amp;Elec'!Y21</f>
        <v>32967282129582.363</v>
      </c>
      <c r="Z21">
        <f>'[1]Aggregated Consumption'!$D21*'[1]Future year scaling'!Y22-'[1]AutoProduced Heat&amp;Elec'!Z21</f>
        <v>33085022422902.297</v>
      </c>
      <c r="AA21">
        <f>'[1]Aggregated Consumption'!$D21*'[1]Future year scaling'!Z22-'[1]AutoProduced Heat&amp;Elec'!AA21</f>
        <v>33202762716222.223</v>
      </c>
      <c r="AB21">
        <f>'[1]Aggregated Consumption'!$D21*'[1]Future year scaling'!AA22-'[1]AutoProduced Heat&amp;Elec'!AB21</f>
        <v>33320503009542.152</v>
      </c>
      <c r="AC21">
        <f>'[1]Aggregated Consumption'!$D21*'[1]Future year scaling'!AB22-'[1]AutoProduced Heat&amp;Elec'!AC21</f>
        <v>33438243302862.086</v>
      </c>
      <c r="AD21">
        <f>'[1]Aggregated Consumption'!$D21*'[1]Future year scaling'!AC22-'[1]AutoProduced Heat&amp;Elec'!AD21</f>
        <v>33461791361526.066</v>
      </c>
      <c r="AE21">
        <f>'[1]Aggregated Consumption'!$D21*'[1]Future year scaling'!AD22-'[1]AutoProduced Heat&amp;Elec'!AE21</f>
        <v>33485339420190.043</v>
      </c>
      <c r="AF21">
        <f>'[1]Aggregated Consumption'!$D21*'[1]Future year scaling'!AE22-'[1]AutoProduced Heat&amp;Elec'!AF21</f>
        <v>33508887478854.035</v>
      </c>
      <c r="AG21">
        <f>'[1]Aggregated Consumption'!$D21*'[1]Future year scaling'!AF22-'[1]AutoProduced Heat&amp;Elec'!AG21</f>
        <v>33532435537518.031</v>
      </c>
      <c r="AH21">
        <f>'[1]Aggregated Consumption'!$D21*'[1]Future year scaling'!AG22-'[1]AutoProduced Heat&amp;Elec'!AH21</f>
        <v>33555983596182.008</v>
      </c>
      <c r="AI21">
        <f>'[1]Aggregated Consumption'!$D21*'[1]Future year scaling'!AH22-'[1]AutoProduced Heat&amp;Elec'!AI21</f>
        <v>33296954950878.117</v>
      </c>
      <c r="AJ21">
        <f>'[1]Aggregated Consumption'!$D21*'[1]Future year scaling'!AI22-'[1]AutoProduced Heat&amp;Elec'!AJ21</f>
        <v>33037926305574.297</v>
      </c>
      <c r="AK21">
        <f>'[1]Aggregated Consumption'!$D21*'[1]Future year scaling'!AJ22-'[1]AutoProduced Heat&amp;Elec'!AK21</f>
        <v>32778897660270.398</v>
      </c>
      <c r="AL21">
        <f>'[1]Aggregated Consumption'!$D21*'[1]Future year scaling'!AK22-'[1]AutoProduced Heat&amp;Elec'!AL21</f>
        <v>32519869014966.504</v>
      </c>
      <c r="AM21">
        <f>'[1]Aggregated Consumption'!$D21*'[1]Future year scaling'!AL22-'[1]AutoProduced Heat&amp;Elec'!AM21</f>
        <v>32260840369662.684</v>
      </c>
    </row>
    <row r="22" spans="1:39" x14ac:dyDescent="0.25">
      <c r="A22" t="s">
        <v>147</v>
      </c>
      <c r="B22" t="s">
        <v>127</v>
      </c>
      <c r="C22">
        <f>'[1]Aggregated Consumption'!$D22*'[1]Future year scaling'!B22-'[1]AutoProduced Heat&amp;Elec'!C22</f>
        <v>26540444847804.805</v>
      </c>
      <c r="D22">
        <f>'[1]Aggregated Consumption'!$D22*'[1]Future year scaling'!C22-'[1]AutoProduced Heat&amp;Elec'!D22</f>
        <v>26518160679166.852</v>
      </c>
      <c r="E22">
        <f>'[1]Aggregated Consumption'!$D22*'[1]Future year scaling'!D22-'[1]AutoProduced Heat&amp;Elec'!E22</f>
        <v>26896991546012.082</v>
      </c>
      <c r="F22">
        <f>'[1]Aggregated Consumption'!$D22*'[1]Future year scaling'!E22-'[1]AutoProduced Heat&amp;Elec'!F22</f>
        <v>27275822412857.359</v>
      </c>
      <c r="G22">
        <f>'[1]Aggregated Consumption'!$D22*'[1]Future year scaling'!F22-'[1]AutoProduced Heat&amp;Elec'!G22</f>
        <v>27654653279702.504</v>
      </c>
      <c r="H22">
        <f>'[1]Aggregated Consumption'!$D22*'[1]Future year scaling'!G22-'[1]AutoProduced Heat&amp;Elec'!H22</f>
        <v>28033484146547.785</v>
      </c>
      <c r="I22">
        <f>'[1]Aggregated Consumption'!$D22*'[1]Future year scaling'!H22-'[1]AutoProduced Heat&amp;Elec'!I22</f>
        <v>28412315013393.059</v>
      </c>
      <c r="J22">
        <f>'[1]Aggregated Consumption'!$D22*'[1]Future year scaling'!I22-'[1]AutoProduced Heat&amp;Elec'!J22</f>
        <v>28523735856582.863</v>
      </c>
      <c r="K22">
        <f>'[1]Aggregated Consumption'!$D22*'[1]Future year scaling'!J22-'[1]AutoProduced Heat&amp;Elec'!K22</f>
        <v>28635156699772.633</v>
      </c>
      <c r="L22">
        <f>'[1]Aggregated Consumption'!$D22*'[1]Future year scaling'!K22-'[1]AutoProduced Heat&amp;Elec'!L22</f>
        <v>28746577542962.402</v>
      </c>
      <c r="M22">
        <f>'[1]Aggregated Consumption'!$D22*'[1]Future year scaling'!L22-'[1]AutoProduced Heat&amp;Elec'!M22</f>
        <v>28857998386152.176</v>
      </c>
      <c r="N22">
        <f>'[1]Aggregated Consumption'!$D22*'[1]Future year scaling'!M22-'[1]AutoProduced Heat&amp;Elec'!N22</f>
        <v>28969419229341.945</v>
      </c>
      <c r="O22">
        <f>'[1]Aggregated Consumption'!$D22*'[1]Future year scaling'!N22-'[1]AutoProduced Heat&amp;Elec'!O22</f>
        <v>29192260915721.551</v>
      </c>
      <c r="P22">
        <f>'[1]Aggregated Consumption'!$D22*'[1]Future year scaling'!O22-'[1]AutoProduced Heat&amp;Elec'!P22</f>
        <v>29415102602101.09</v>
      </c>
      <c r="Q22">
        <f>'[1]Aggregated Consumption'!$D22*'[1]Future year scaling'!P22-'[1]AutoProduced Heat&amp;Elec'!Q22</f>
        <v>29637944288480.633</v>
      </c>
      <c r="R22">
        <f>'[1]Aggregated Consumption'!$D22*'[1]Future year scaling'!Q22-'[1]AutoProduced Heat&amp;Elec'!R22</f>
        <v>29860785974860.172</v>
      </c>
      <c r="S22">
        <f>'[1]Aggregated Consumption'!$D22*'[1]Future year scaling'!R22-'[1]AutoProduced Heat&amp;Elec'!S22</f>
        <v>30083627661239.711</v>
      </c>
      <c r="T22">
        <f>'[1]Aggregated Consumption'!$D22*'[1]Future year scaling'!S22-'[1]AutoProduced Heat&amp;Elec'!T22</f>
        <v>30284185178981.316</v>
      </c>
      <c r="U22">
        <f>'[1]Aggregated Consumption'!$D22*'[1]Future year scaling'!T22-'[1]AutoProduced Heat&amp;Elec'!U22</f>
        <v>30484742696722.918</v>
      </c>
      <c r="V22">
        <f>'[1]Aggregated Consumption'!$D22*'[1]Future year scaling'!U22-'[1]AutoProduced Heat&amp;Elec'!V22</f>
        <v>30685300214464.523</v>
      </c>
      <c r="W22">
        <f>'[1]Aggregated Consumption'!$D22*'[1]Future year scaling'!V22-'[1]AutoProduced Heat&amp;Elec'!W22</f>
        <v>30885857732206.137</v>
      </c>
      <c r="X22">
        <f>'[1]Aggregated Consumption'!$D22*'[1]Future year scaling'!W22-'[1]AutoProduced Heat&amp;Elec'!X22</f>
        <v>31086415249947.738</v>
      </c>
      <c r="Y22">
        <f>'[1]Aggregated Consumption'!$D22*'[1]Future year scaling'!X22-'[1]AutoProduced Heat&amp;Elec'!Y22</f>
        <v>31197836093137.512</v>
      </c>
      <c r="Z22">
        <f>'[1]Aggregated Consumption'!$D22*'[1]Future year scaling'!Y22-'[1]AutoProduced Heat&amp;Elec'!Z22</f>
        <v>31309256936327.277</v>
      </c>
      <c r="AA22">
        <f>'[1]Aggregated Consumption'!$D22*'[1]Future year scaling'!Z22-'[1]AutoProduced Heat&amp;Elec'!AA22</f>
        <v>31420677779517.051</v>
      </c>
      <c r="AB22">
        <f>'[1]Aggregated Consumption'!$D22*'[1]Future year scaling'!AA22-'[1]AutoProduced Heat&amp;Elec'!AB22</f>
        <v>31532098622706.824</v>
      </c>
      <c r="AC22">
        <f>'[1]Aggregated Consumption'!$D22*'[1]Future year scaling'!AB22-'[1]AutoProduced Heat&amp;Elec'!AC22</f>
        <v>31643519465896.59</v>
      </c>
      <c r="AD22">
        <f>'[1]Aggregated Consumption'!$D22*'[1]Future year scaling'!AC22-'[1]AutoProduced Heat&amp;Elec'!AD22</f>
        <v>31665803634534.543</v>
      </c>
      <c r="AE22">
        <f>'[1]Aggregated Consumption'!$D22*'[1]Future year scaling'!AD22-'[1]AutoProduced Heat&amp;Elec'!AE22</f>
        <v>31688087803172.488</v>
      </c>
      <c r="AF22">
        <f>'[1]Aggregated Consumption'!$D22*'[1]Future year scaling'!AE22-'[1]AutoProduced Heat&amp;Elec'!AF22</f>
        <v>31710371971810.449</v>
      </c>
      <c r="AG22">
        <f>'[1]Aggregated Consumption'!$D22*'[1]Future year scaling'!AF22-'[1]AutoProduced Heat&amp;Elec'!AG22</f>
        <v>31732656140448.406</v>
      </c>
      <c r="AH22">
        <f>'[1]Aggregated Consumption'!$D22*'[1]Future year scaling'!AG22-'[1]AutoProduced Heat&amp;Elec'!AH22</f>
        <v>31754940309086.355</v>
      </c>
      <c r="AI22">
        <f>'[1]Aggregated Consumption'!$D22*'[1]Future year scaling'!AH22-'[1]AutoProduced Heat&amp;Elec'!AI22</f>
        <v>31509814454068.82</v>
      </c>
      <c r="AJ22">
        <f>'[1]Aggregated Consumption'!$D22*'[1]Future year scaling'!AI22-'[1]AutoProduced Heat&amp;Elec'!AJ22</f>
        <v>31264688599051.348</v>
      </c>
      <c r="AK22">
        <f>'[1]Aggregated Consumption'!$D22*'[1]Future year scaling'!AJ22-'[1]AutoProduced Heat&amp;Elec'!AK22</f>
        <v>31019562744033.809</v>
      </c>
      <c r="AL22">
        <f>'[1]Aggregated Consumption'!$D22*'[1]Future year scaling'!AK22-'[1]AutoProduced Heat&amp;Elec'!AL22</f>
        <v>30774436889016.266</v>
      </c>
      <c r="AM22">
        <f>'[1]Aggregated Consumption'!$D22*'[1]Future year scaling'!AL22-'[1]AutoProduced Heat&amp;Elec'!AM22</f>
        <v>30529311033998.797</v>
      </c>
    </row>
    <row r="23" spans="1:39" x14ac:dyDescent="0.25">
      <c r="A23" t="s">
        <v>147</v>
      </c>
      <c r="B23" t="s">
        <v>128</v>
      </c>
      <c r="C23">
        <f>'[1]Aggregated Consumption'!$D23*'[1]Future year scaling'!B22-'[1]AutoProduced Heat&amp;Elec'!C23</f>
        <v>9125014702420.0586</v>
      </c>
      <c r="D23">
        <f>'[1]Aggregated Consumption'!$D23*'[1]Future year scaling'!C22-'[1]AutoProduced Heat&amp;Elec'!D23</f>
        <v>9117353061192.168</v>
      </c>
      <c r="E23">
        <f>'[1]Aggregated Consumption'!$D23*'[1]Future year scaling'!D22-'[1]AutoProduced Heat&amp;Elec'!E23</f>
        <v>9247600962066.3359</v>
      </c>
      <c r="F23">
        <f>'[1]Aggregated Consumption'!$D23*'[1]Future year scaling'!E22-'[1]AutoProduced Heat&amp;Elec'!F23</f>
        <v>9377848862940.5215</v>
      </c>
      <c r="G23">
        <f>'[1]Aggregated Consumption'!$D23*'[1]Future year scaling'!F22-'[1]AutoProduced Heat&amp;Elec'!G23</f>
        <v>9508096763814.666</v>
      </c>
      <c r="H23">
        <f>'[1]Aggregated Consumption'!$D23*'[1]Future year scaling'!G22-'[1]AutoProduced Heat&amp;Elec'!H23</f>
        <v>9638344664688.8516</v>
      </c>
      <c r="I23">
        <f>'[1]Aggregated Consumption'!$D23*'[1]Future year scaling'!H22-'[1]AutoProduced Heat&amp;Elec'!I23</f>
        <v>9768592565563.0352</v>
      </c>
      <c r="J23">
        <f>'[1]Aggregated Consumption'!$D23*'[1]Future year scaling'!I22-'[1]AutoProduced Heat&amp;Elec'!J23</f>
        <v>9806900771702.5098</v>
      </c>
      <c r="K23">
        <f>'[1]Aggregated Consumption'!$D23*'[1]Future year scaling'!J22-'[1]AutoProduced Heat&amp;Elec'!K23</f>
        <v>9845208977841.9688</v>
      </c>
      <c r="L23">
        <f>'[1]Aggregated Consumption'!$D23*'[1]Future year scaling'!K22-'[1]AutoProduced Heat&amp;Elec'!L23</f>
        <v>9883517183981.4316</v>
      </c>
      <c r="M23">
        <f>'[1]Aggregated Consumption'!$D23*'[1]Future year scaling'!L22-'[1]AutoProduced Heat&amp;Elec'!M23</f>
        <v>9921825390120.8906</v>
      </c>
      <c r="N23">
        <f>'[1]Aggregated Consumption'!$D23*'[1]Future year scaling'!M22-'[1]AutoProduced Heat&amp;Elec'!N23</f>
        <v>9960133596260.3516</v>
      </c>
      <c r="O23">
        <f>'[1]Aggregated Consumption'!$D23*'[1]Future year scaling'!N22-'[1]AutoProduced Heat&amp;Elec'!O23</f>
        <v>10036750008539.297</v>
      </c>
      <c r="P23">
        <f>'[1]Aggregated Consumption'!$D23*'[1]Future year scaling'!O22-'[1]AutoProduced Heat&amp;Elec'!P23</f>
        <v>10113366420818.217</v>
      </c>
      <c r="Q23">
        <f>'[1]Aggregated Consumption'!$D23*'[1]Future year scaling'!P22-'[1]AutoProduced Heat&amp;Elec'!Q23</f>
        <v>10189982833097.139</v>
      </c>
      <c r="R23">
        <f>'[1]Aggregated Consumption'!$D23*'[1]Future year scaling'!Q22-'[1]AutoProduced Heat&amp;Elec'!R23</f>
        <v>10266599245376.061</v>
      </c>
      <c r="S23">
        <f>'[1]Aggregated Consumption'!$D23*'[1]Future year scaling'!R22-'[1]AutoProduced Heat&amp;Elec'!S23</f>
        <v>10343215657654.982</v>
      </c>
      <c r="T23">
        <f>'[1]Aggregated Consumption'!$D23*'[1]Future year scaling'!S22-'[1]AutoProduced Heat&amp;Elec'!T23</f>
        <v>10412170428706.018</v>
      </c>
      <c r="U23">
        <f>'[1]Aggregated Consumption'!$D23*'[1]Future year scaling'!T22-'[1]AutoProduced Heat&amp;Elec'!U23</f>
        <v>10481125199757.053</v>
      </c>
      <c r="V23">
        <f>'[1]Aggregated Consumption'!$D23*'[1]Future year scaling'!U22-'[1]AutoProduced Heat&amp;Elec'!V23</f>
        <v>10550079970808.088</v>
      </c>
      <c r="W23">
        <f>'[1]Aggregated Consumption'!$D23*'[1]Future year scaling'!V22-'[1]AutoProduced Heat&amp;Elec'!W23</f>
        <v>10619034741859.125</v>
      </c>
      <c r="X23">
        <f>'[1]Aggregated Consumption'!$D23*'[1]Future year scaling'!W22-'[1]AutoProduced Heat&amp;Elec'!X23</f>
        <v>10687989512910.16</v>
      </c>
      <c r="Y23">
        <f>'[1]Aggregated Consumption'!$D23*'[1]Future year scaling'!X22-'[1]AutoProduced Heat&amp;Elec'!Y23</f>
        <v>10726297719049.621</v>
      </c>
      <c r="Z23">
        <f>'[1]Aggregated Consumption'!$D23*'[1]Future year scaling'!Y22-'[1]AutoProduced Heat&amp;Elec'!Z23</f>
        <v>10764605925189.08</v>
      </c>
      <c r="AA23">
        <f>'[1]Aggregated Consumption'!$D23*'[1]Future year scaling'!Z22-'[1]AutoProduced Heat&amp;Elec'!AA23</f>
        <v>10802914131328.543</v>
      </c>
      <c r="AB23">
        <f>'[1]Aggregated Consumption'!$D23*'[1]Future year scaling'!AA22-'[1]AutoProduced Heat&amp;Elec'!AB23</f>
        <v>10841222337468.002</v>
      </c>
      <c r="AC23">
        <f>'[1]Aggregated Consumption'!$D23*'[1]Future year scaling'!AB22-'[1]AutoProduced Heat&amp;Elec'!AC23</f>
        <v>10879530543607.463</v>
      </c>
      <c r="AD23">
        <f>'[1]Aggregated Consumption'!$D23*'[1]Future year scaling'!AC22-'[1]AutoProduced Heat&amp;Elec'!AD23</f>
        <v>10887192184835.354</v>
      </c>
      <c r="AE23">
        <f>'[1]Aggregated Consumption'!$D23*'[1]Future year scaling'!AD22-'[1]AutoProduced Heat&amp;Elec'!AE23</f>
        <v>10894853826063.244</v>
      </c>
      <c r="AF23">
        <f>'[1]Aggregated Consumption'!$D23*'[1]Future year scaling'!AE22-'[1]AutoProduced Heat&amp;Elec'!AF23</f>
        <v>10902515467291.139</v>
      </c>
      <c r="AG23">
        <f>'[1]Aggregated Consumption'!$D23*'[1]Future year scaling'!AF22-'[1]AutoProduced Heat&amp;Elec'!AG23</f>
        <v>10910177108519.033</v>
      </c>
      <c r="AH23">
        <f>'[1]Aggregated Consumption'!$D23*'[1]Future year scaling'!AG22-'[1]AutoProduced Heat&amp;Elec'!AH23</f>
        <v>10917838749746.922</v>
      </c>
      <c r="AI23">
        <f>'[1]Aggregated Consumption'!$D23*'[1]Future year scaling'!AH22-'[1]AutoProduced Heat&amp;Elec'!AI23</f>
        <v>10833560696240.096</v>
      </c>
      <c r="AJ23">
        <f>'[1]Aggregated Consumption'!$D23*'[1]Future year scaling'!AI22-'[1]AutoProduced Heat&amp;Elec'!AJ23</f>
        <v>10749282642733.289</v>
      </c>
      <c r="AK23">
        <f>'[1]Aggregated Consumption'!$D23*'[1]Future year scaling'!AJ22-'[1]AutoProduced Heat&amp;Elec'!AK23</f>
        <v>10665004589226.459</v>
      </c>
      <c r="AL23">
        <f>'[1]Aggregated Consumption'!$D23*'[1]Future year scaling'!AK22-'[1]AutoProduced Heat&amp;Elec'!AL23</f>
        <v>10580726535719.629</v>
      </c>
      <c r="AM23">
        <f>'[1]Aggregated Consumption'!$D23*'[1]Future year scaling'!AL22-'[1]AutoProduced Heat&amp;Elec'!AM23</f>
        <v>10496448482212.824</v>
      </c>
    </row>
    <row r="24" spans="1:39" x14ac:dyDescent="0.25">
      <c r="A24" t="s">
        <v>147</v>
      </c>
      <c r="B24" t="s">
        <v>129</v>
      </c>
      <c r="C24">
        <f>'[1]Aggregated Consumption'!$D24*'[1]Future year scaling'!B22-'[1]AutoProduced Heat&amp;Elec'!C24</f>
        <v>87629154300333.266</v>
      </c>
      <c r="D24">
        <f>'[1]Aggregated Consumption'!$D24*'[1]Future year scaling'!C22-'[1]AutoProduced Heat&amp;Elec'!D24</f>
        <v>87555578184212.094</v>
      </c>
      <c r="E24">
        <f>'[1]Aggregated Consumption'!$D24*'[1]Future year scaling'!D22-'[1]AutoProduced Heat&amp;Elec'!E24</f>
        <v>88806372158272.219</v>
      </c>
      <c r="F24">
        <f>'[1]Aggregated Consumption'!$D24*'[1]Future year scaling'!E22-'[1]AutoProduced Heat&amp;Elec'!F24</f>
        <v>90057166132332.516</v>
      </c>
      <c r="G24">
        <f>'[1]Aggregated Consumption'!$D24*'[1]Future year scaling'!F22-'[1]AutoProduced Heat&amp;Elec'!G24</f>
        <v>91307960106392.375</v>
      </c>
      <c r="H24">
        <f>'[1]Aggregated Consumption'!$D24*'[1]Future year scaling'!G22-'[1]AutoProduced Heat&amp;Elec'!H24</f>
        <v>92558754080452.688</v>
      </c>
      <c r="I24">
        <f>'[1]Aggregated Consumption'!$D24*'[1]Future year scaling'!H22-'[1]AutoProduced Heat&amp;Elec'!I24</f>
        <v>93809548054512.953</v>
      </c>
      <c r="J24">
        <f>'[1]Aggregated Consumption'!$D24*'[1]Future year scaling'!I22-'[1]AutoProduced Heat&amp;Elec'!J24</f>
        <v>94177428635118.984</v>
      </c>
      <c r="K24">
        <f>'[1]Aggregated Consumption'!$D24*'[1]Future year scaling'!J22-'[1]AutoProduced Heat&amp;Elec'!K24</f>
        <v>94545309215724.906</v>
      </c>
      <c r="L24">
        <f>'[1]Aggregated Consumption'!$D24*'[1]Future year scaling'!K22-'[1]AutoProduced Heat&amp;Elec'!L24</f>
        <v>94913189796330.813</v>
      </c>
      <c r="M24">
        <f>'[1]Aggregated Consumption'!$D24*'[1]Future year scaling'!L22-'[1]AutoProduced Heat&amp;Elec'!M24</f>
        <v>95281070376936.734</v>
      </c>
      <c r="N24">
        <f>'[1]Aggregated Consumption'!$D24*'[1]Future year scaling'!M22-'[1]AutoProduced Heat&amp;Elec'!N24</f>
        <v>95648950957542.641</v>
      </c>
      <c r="O24">
        <f>'[1]Aggregated Consumption'!$D24*'[1]Future year scaling'!N22-'[1]AutoProduced Heat&amp;Elec'!O24</f>
        <v>96384712118754.672</v>
      </c>
      <c r="P24">
        <f>'[1]Aggregated Consumption'!$D24*'[1]Future year scaling'!O22-'[1]AutoProduced Heat&amp;Elec'!P24</f>
        <v>97120473279966.5</v>
      </c>
      <c r="Q24">
        <f>'[1]Aggregated Consumption'!$D24*'[1]Future year scaling'!P22-'[1]AutoProduced Heat&amp;Elec'!Q24</f>
        <v>97856234441178.328</v>
      </c>
      <c r="R24">
        <f>'[1]Aggregated Consumption'!$D24*'[1]Future year scaling'!Q22-'[1]AutoProduced Heat&amp;Elec'!R24</f>
        <v>98591995602390.141</v>
      </c>
      <c r="S24">
        <f>'[1]Aggregated Consumption'!$D24*'[1]Future year scaling'!R22-'[1]AutoProduced Heat&amp;Elec'!S24</f>
        <v>99327756763601.969</v>
      </c>
      <c r="T24">
        <f>'[1]Aggregated Consumption'!$D24*'[1]Future year scaling'!S22-'[1]AutoProduced Heat&amp;Elec'!T24</f>
        <v>99989941808692.672</v>
      </c>
      <c r="U24">
        <f>'[1]Aggregated Consumption'!$D24*'[1]Future year scaling'!T22-'[1]AutoProduced Heat&amp;Elec'!U24</f>
        <v>100652126853783.38</v>
      </c>
      <c r="V24">
        <f>'[1]Aggregated Consumption'!$D24*'[1]Future year scaling'!U22-'[1]AutoProduced Heat&amp;Elec'!V24</f>
        <v>101314311898874.08</v>
      </c>
      <c r="W24">
        <f>'[1]Aggregated Consumption'!$D24*'[1]Future year scaling'!V22-'[1]AutoProduced Heat&amp;Elec'!W24</f>
        <v>101976496943964.78</v>
      </c>
      <c r="X24">
        <f>'[1]Aggregated Consumption'!$D24*'[1]Future year scaling'!W22-'[1]AutoProduced Heat&amp;Elec'!X24</f>
        <v>102638681989055.48</v>
      </c>
      <c r="Y24">
        <f>'[1]Aggregated Consumption'!$D24*'[1]Future year scaling'!X22-'[1]AutoProduced Heat&amp;Elec'!Y24</f>
        <v>103006562569661.39</v>
      </c>
      <c r="Z24">
        <f>'[1]Aggregated Consumption'!$D24*'[1]Future year scaling'!Y22-'[1]AutoProduced Heat&amp;Elec'!Z24</f>
        <v>103374443150267.31</v>
      </c>
      <c r="AA24">
        <f>'[1]Aggregated Consumption'!$D24*'[1]Future year scaling'!Z22-'[1]AutoProduced Heat&amp;Elec'!AA24</f>
        <v>103742323730873.22</v>
      </c>
      <c r="AB24">
        <f>'[1]Aggregated Consumption'!$D24*'[1]Future year scaling'!AA22-'[1]AutoProduced Heat&amp;Elec'!AB24</f>
        <v>104110204311479.14</v>
      </c>
      <c r="AC24">
        <f>'[1]Aggregated Consumption'!$D24*'[1]Future year scaling'!AB22-'[1]AutoProduced Heat&amp;Elec'!AC24</f>
        <v>104478084892085.05</v>
      </c>
      <c r="AD24">
        <f>'[1]Aggregated Consumption'!$D24*'[1]Future year scaling'!AC22-'[1]AutoProduced Heat&amp;Elec'!AD24</f>
        <v>104551661008206.22</v>
      </c>
      <c r="AE24">
        <f>'[1]Aggregated Consumption'!$D24*'[1]Future year scaling'!AD22-'[1]AutoProduced Heat&amp;Elec'!AE24</f>
        <v>104625237124327.38</v>
      </c>
      <c r="AF24">
        <f>'[1]Aggregated Consumption'!$D24*'[1]Future year scaling'!AE22-'[1]AutoProduced Heat&amp;Elec'!AF24</f>
        <v>104698813240448.58</v>
      </c>
      <c r="AG24">
        <f>'[1]Aggregated Consumption'!$D24*'[1]Future year scaling'!AF22-'[1]AutoProduced Heat&amp;Elec'!AG24</f>
        <v>104772389356569.8</v>
      </c>
      <c r="AH24">
        <f>'[1]Aggregated Consumption'!$D24*'[1]Future year scaling'!AG22-'[1]AutoProduced Heat&amp;Elec'!AH24</f>
        <v>104845965472690.95</v>
      </c>
      <c r="AI24">
        <f>'[1]Aggregated Consumption'!$D24*'[1]Future year scaling'!AH22-'[1]AutoProduced Heat&amp;Elec'!AI24</f>
        <v>104036628195357.81</v>
      </c>
      <c r="AJ24">
        <f>'[1]Aggregated Consumption'!$D24*'[1]Future year scaling'!AI22-'[1]AutoProduced Heat&amp;Elec'!AJ24</f>
        <v>103227290918024.88</v>
      </c>
      <c r="AK24">
        <f>'[1]Aggregated Consumption'!$D24*'[1]Future year scaling'!AJ22-'[1]AutoProduced Heat&amp;Elec'!AK24</f>
        <v>102417953640691.72</v>
      </c>
      <c r="AL24">
        <f>'[1]Aggregated Consumption'!$D24*'[1]Future year scaling'!AK22-'[1]AutoProduced Heat&amp;Elec'!AL24</f>
        <v>101608616363358.55</v>
      </c>
      <c r="AM24">
        <f>'[1]Aggregated Consumption'!$D24*'[1]Future year scaling'!AL22-'[1]AutoProduced Heat&amp;Elec'!AM24</f>
        <v>100799279086025.63</v>
      </c>
    </row>
    <row r="25" spans="1:39" x14ac:dyDescent="0.25">
      <c r="A25" t="s">
        <v>147</v>
      </c>
      <c r="B25" t="s">
        <v>130</v>
      </c>
      <c r="C25">
        <f>'[1]Aggregated Consumption'!$D25*'[1]Future year scaling'!B22-'[1]AutoProduced Heat&amp;Elec'!C25</f>
        <v>9058133723389.2109</v>
      </c>
      <c r="D25">
        <f>'[1]Aggregated Consumption'!$D25*'[1]Future year scaling'!C22-'[1]AutoProduced Heat&amp;Elec'!D25</f>
        <v>9050528237475.3672</v>
      </c>
      <c r="E25">
        <f>'[1]Aggregated Consumption'!$D25*'[1]Future year scaling'!D22-'[1]AutoProduced Heat&amp;Elec'!E25</f>
        <v>9179821498010.7246</v>
      </c>
      <c r="F25">
        <f>'[1]Aggregated Consumption'!$D25*'[1]Future year scaling'!E22-'[1]AutoProduced Heat&amp;Elec'!F25</f>
        <v>9309114758546.0996</v>
      </c>
      <c r="G25">
        <f>'[1]Aggregated Consumption'!$D25*'[1]Future year scaling'!F22-'[1]AutoProduced Heat&amp;Elec'!G25</f>
        <v>9438408019081.4297</v>
      </c>
      <c r="H25">
        <f>'[1]Aggregated Consumption'!$D25*'[1]Future year scaling'!G22-'[1]AutoProduced Heat&amp;Elec'!H25</f>
        <v>9567701279616.8047</v>
      </c>
      <c r="I25">
        <f>'[1]Aggregated Consumption'!$D25*'[1]Future year scaling'!H22-'[1]AutoProduced Heat&amp;Elec'!I25</f>
        <v>9696994540152.1797</v>
      </c>
      <c r="J25">
        <f>'[1]Aggregated Consumption'!$D25*'[1]Future year scaling'!I22-'[1]AutoProduced Heat&amp;Elec'!J25</f>
        <v>9735021969721.4121</v>
      </c>
      <c r="K25">
        <f>'[1]Aggregated Consumption'!$D25*'[1]Future year scaling'!J22-'[1]AutoProduced Heat&amp;Elec'!K25</f>
        <v>9773049399290.6348</v>
      </c>
      <c r="L25">
        <f>'[1]Aggregated Consumption'!$D25*'[1]Future year scaling'!K22-'[1]AutoProduced Heat&amp;Elec'!L25</f>
        <v>9811076828859.8574</v>
      </c>
      <c r="M25">
        <f>'[1]Aggregated Consumption'!$D25*'[1]Future year scaling'!L22-'[1]AutoProduced Heat&amp;Elec'!M25</f>
        <v>9849104258429.0781</v>
      </c>
      <c r="N25">
        <f>'[1]Aggregated Consumption'!$D25*'[1]Future year scaling'!M22-'[1]AutoProduced Heat&amp;Elec'!N25</f>
        <v>9887131687998.3008</v>
      </c>
      <c r="O25">
        <f>'[1]Aggregated Consumption'!$D25*'[1]Future year scaling'!N22-'[1]AutoProduced Heat&amp;Elec'!O25</f>
        <v>9963186547136.7656</v>
      </c>
      <c r="P25">
        <f>'[1]Aggregated Consumption'!$D25*'[1]Future year scaling'!O22-'[1]AutoProduced Heat&amp;Elec'!P25</f>
        <v>10039241406275.211</v>
      </c>
      <c r="Q25">
        <f>'[1]Aggregated Consumption'!$D25*'[1]Future year scaling'!P22-'[1]AutoProduced Heat&amp;Elec'!Q25</f>
        <v>10115296265413.656</v>
      </c>
      <c r="R25">
        <f>'[1]Aggregated Consumption'!$D25*'[1]Future year scaling'!Q22-'[1]AutoProduced Heat&amp;Elec'!R25</f>
        <v>10191351124552.102</v>
      </c>
      <c r="S25">
        <f>'[1]Aggregated Consumption'!$D25*'[1]Future year scaling'!R22-'[1]AutoProduced Heat&amp;Elec'!S25</f>
        <v>10267405983690.545</v>
      </c>
      <c r="T25">
        <f>'[1]Aggregated Consumption'!$D25*'[1]Future year scaling'!S22-'[1]AutoProduced Heat&amp;Elec'!T25</f>
        <v>10335855356915.15</v>
      </c>
      <c r="U25">
        <f>'[1]Aggregated Consumption'!$D25*'[1]Future year scaling'!T22-'[1]AutoProduced Heat&amp;Elec'!U25</f>
        <v>10404304730139.756</v>
      </c>
      <c r="V25">
        <f>'[1]Aggregated Consumption'!$D25*'[1]Future year scaling'!U22-'[1]AutoProduced Heat&amp;Elec'!V25</f>
        <v>10472754103364.361</v>
      </c>
      <c r="W25">
        <f>'[1]Aggregated Consumption'!$D25*'[1]Future year scaling'!V22-'[1]AutoProduced Heat&amp;Elec'!W25</f>
        <v>10541203476588.969</v>
      </c>
      <c r="X25">
        <f>'[1]Aggregated Consumption'!$D25*'[1]Future year scaling'!W22-'[1]AutoProduced Heat&amp;Elec'!X25</f>
        <v>10609652849813.574</v>
      </c>
      <c r="Y25">
        <f>'[1]Aggregated Consumption'!$D25*'[1]Future year scaling'!X22-'[1]AutoProduced Heat&amp;Elec'!Y25</f>
        <v>10647680279382.797</v>
      </c>
      <c r="Z25">
        <f>'[1]Aggregated Consumption'!$D25*'[1]Future year scaling'!Y22-'[1]AutoProduced Heat&amp;Elec'!Z25</f>
        <v>10685707708952.018</v>
      </c>
      <c r="AA25">
        <f>'[1]Aggregated Consumption'!$D25*'[1]Future year scaling'!Z22-'[1]AutoProduced Heat&amp;Elec'!AA25</f>
        <v>10723735138521.24</v>
      </c>
      <c r="AB25">
        <f>'[1]Aggregated Consumption'!$D25*'[1]Future year scaling'!AA22-'[1]AutoProduced Heat&amp;Elec'!AB25</f>
        <v>10761762568090.463</v>
      </c>
      <c r="AC25">
        <f>'[1]Aggregated Consumption'!$D25*'[1]Future year scaling'!AB22-'[1]AutoProduced Heat&amp;Elec'!AC25</f>
        <v>10799789997659.686</v>
      </c>
      <c r="AD25">
        <f>'[1]Aggregated Consumption'!$D25*'[1]Future year scaling'!AC22-'[1]AutoProduced Heat&amp;Elec'!AD25</f>
        <v>10807395483573.527</v>
      </c>
      <c r="AE25">
        <f>'[1]Aggregated Consumption'!$D25*'[1]Future year scaling'!AD22-'[1]AutoProduced Heat&amp;Elec'!AE25</f>
        <v>10815000969487.369</v>
      </c>
      <c r="AF25">
        <f>'[1]Aggregated Consumption'!$D25*'[1]Future year scaling'!AE22-'[1]AutoProduced Heat&amp;Elec'!AF25</f>
        <v>10822606455401.217</v>
      </c>
      <c r="AG25">
        <f>'[1]Aggregated Consumption'!$D25*'[1]Future year scaling'!AF22-'[1]AutoProduced Heat&amp;Elec'!AG25</f>
        <v>10830211941315.063</v>
      </c>
      <c r="AH25">
        <f>'[1]Aggregated Consumption'!$D25*'[1]Future year scaling'!AG22-'[1]AutoProduced Heat&amp;Elec'!AH25</f>
        <v>10837817427228.904</v>
      </c>
      <c r="AI25">
        <f>'[1]Aggregated Consumption'!$D25*'[1]Future year scaling'!AH22-'[1]AutoProduced Heat&amp;Elec'!AI25</f>
        <v>10754157082176.604</v>
      </c>
      <c r="AJ25">
        <f>'[1]Aggregated Consumption'!$D25*'[1]Future year scaling'!AI22-'[1]AutoProduced Heat&amp;Elec'!AJ25</f>
        <v>10670496737124.322</v>
      </c>
      <c r="AK25">
        <f>'[1]Aggregated Consumption'!$D25*'[1]Future year scaling'!AJ22-'[1]AutoProduced Heat&amp;Elec'!AK25</f>
        <v>10586836392072.018</v>
      </c>
      <c r="AL25">
        <f>'[1]Aggregated Consumption'!$D25*'[1]Future year scaling'!AK22-'[1]AutoProduced Heat&amp;Elec'!AL25</f>
        <v>10503176047019.711</v>
      </c>
      <c r="AM25">
        <f>'[1]Aggregated Consumption'!$D25*'[1]Future year scaling'!AL22-'[1]AutoProduced Heat&amp;Elec'!AM25</f>
        <v>10419515701967.434</v>
      </c>
    </row>
    <row r="26" spans="1:39" x14ac:dyDescent="0.25">
      <c r="A26" t="s">
        <v>148</v>
      </c>
      <c r="B26" t="s">
        <v>123</v>
      </c>
      <c r="C26">
        <f>'[1]Aggregated Consumption'!$D26*'[1]Future year scaling'!B23-'[1]AutoProduced Heat&amp;Elec'!C46</f>
        <v>771157867462.91101</v>
      </c>
      <c r="D26">
        <f>'[1]Aggregated Consumption'!$D26*'[1]Future year scaling'!C23-'[1]AutoProduced Heat&amp;Elec'!D46</f>
        <v>743284691530.52197</v>
      </c>
      <c r="E26">
        <f>'[1]Aggregated Consumption'!$D26*'[1]Future year scaling'!D23-'[1]AutoProduced Heat&amp;Elec'!E46</f>
        <v>724702574242.25623</v>
      </c>
      <c r="F26">
        <f>'[1]Aggregated Consumption'!$D26*'[1]Future year scaling'!E23-'[1]AutoProduced Heat&amp;Elec'!F46</f>
        <v>706120456953.99036</v>
      </c>
      <c r="G26">
        <f>'[1]Aggregated Consumption'!$D26*'[1]Future year scaling'!F23-'[1]AutoProduced Heat&amp;Elec'!G46</f>
        <v>687538339665.73108</v>
      </c>
      <c r="H26">
        <f>'[1]Aggregated Consumption'!$D26*'[1]Future year scaling'!G23-'[1]AutoProduced Heat&amp;Elec'!H46</f>
        <v>668956222377.46533</v>
      </c>
      <c r="I26">
        <f>'[1]Aggregated Consumption'!$D26*'[1]Future year scaling'!H23-'[1]AutoProduced Heat&amp;Elec'!I46</f>
        <v>650374105089.20605</v>
      </c>
      <c r="J26">
        <f>'[1]Aggregated Consumption'!$D26*'[1]Future year scaling'!I23-'[1]AutoProduced Heat&amp;Elec'!J46</f>
        <v>631791987800.94006</v>
      </c>
      <c r="K26">
        <f>'[1]Aggregated Consumption'!$D26*'[1]Future year scaling'!J23-'[1]AutoProduced Heat&amp;Elec'!K46</f>
        <v>613209870512.68091</v>
      </c>
      <c r="L26">
        <f>'[1]Aggregated Consumption'!$D26*'[1]Future year scaling'!K23-'[1]AutoProduced Heat&amp;Elec'!L46</f>
        <v>594627753224.41492</v>
      </c>
      <c r="M26">
        <f>'[1]Aggregated Consumption'!$D26*'[1]Future year scaling'!L23-'[1]AutoProduced Heat&amp;Elec'!M46</f>
        <v>576045635936.14917</v>
      </c>
      <c r="N26">
        <f>'[1]Aggregated Consumption'!$D26*'[1]Future year scaling'!M23-'[1]AutoProduced Heat&amp;Elec'!N46</f>
        <v>557463518647.89001</v>
      </c>
      <c r="O26">
        <f>'[1]Aggregated Consumption'!$D26*'[1]Future year scaling'!N23-'[1]AutoProduced Heat&amp;Elec'!O46</f>
        <v>552817989325.82178</v>
      </c>
      <c r="P26">
        <f>'[1]Aggregated Consumption'!$D26*'[1]Future year scaling'!O23-'[1]AutoProduced Heat&amp;Elec'!P46</f>
        <v>548172460003.75702</v>
      </c>
      <c r="Q26">
        <f>'[1]Aggregated Consumption'!$D26*'[1]Future year scaling'!P23-'[1]AutoProduced Heat&amp;Elec'!Q46</f>
        <v>543526930681.69055</v>
      </c>
      <c r="R26">
        <f>'[1]Aggregated Consumption'!$D26*'[1]Future year scaling'!Q23-'[1]AutoProduced Heat&amp;Elec'!R46</f>
        <v>538881401359.62573</v>
      </c>
      <c r="S26">
        <f>'[1]Aggregated Consumption'!$D26*'[1]Future year scaling'!R23-'[1]AutoProduced Heat&amp;Elec'!S46</f>
        <v>534235872037.55933</v>
      </c>
      <c r="T26">
        <f>'[1]Aggregated Consumption'!$D26*'[1]Future year scaling'!S23-'[1]AutoProduced Heat&amp;Elec'!T46</f>
        <v>524944813393.42639</v>
      </c>
      <c r="U26">
        <f>'[1]Aggregated Consumption'!$D26*'[1]Future year scaling'!T23-'[1]AutoProduced Heat&amp;Elec'!U46</f>
        <v>515653754749.29663</v>
      </c>
      <c r="V26">
        <f>'[1]Aggregated Consumption'!$D26*'[1]Future year scaling'!U23-'[1]AutoProduced Heat&amp;Elec'!V46</f>
        <v>506362696105.16376</v>
      </c>
      <c r="W26">
        <f>'[1]Aggregated Consumption'!$D26*'[1]Future year scaling'!V23-'[1]AutoProduced Heat&amp;Elec'!W46</f>
        <v>497071637461.03412</v>
      </c>
      <c r="X26">
        <f>'[1]Aggregated Consumption'!$D26*'[1]Future year scaling'!W23-'[1]AutoProduced Heat&amp;Elec'!X46</f>
        <v>487780578816.90112</v>
      </c>
      <c r="Y26">
        <f>'[1]Aggregated Consumption'!$D26*'[1]Future year scaling'!X23-'[1]AutoProduced Heat&amp;Elec'!Y46</f>
        <v>483135049494.83636</v>
      </c>
      <c r="Z26">
        <f>'[1]Aggregated Consumption'!$D26*'[1]Future year scaling'!Y23-'[1]AutoProduced Heat&amp;Elec'!Z46</f>
        <v>478489520172.7699</v>
      </c>
      <c r="AA26">
        <f>'[1]Aggregated Consumption'!$D26*'[1]Future year scaling'!Z23-'[1]AutoProduced Heat&amp;Elec'!AA46</f>
        <v>473843990850.70508</v>
      </c>
      <c r="AB26">
        <f>'[1]Aggregated Consumption'!$D26*'[1]Future year scaling'!AA23-'[1]AutoProduced Heat&amp;Elec'!AB46</f>
        <v>469198461528.63861</v>
      </c>
      <c r="AC26">
        <f>'[1]Aggregated Consumption'!$D26*'[1]Future year scaling'!AB23-'[1]AutoProduced Heat&amp;Elec'!AC46</f>
        <v>464552932206.57214</v>
      </c>
      <c r="AD26">
        <f>'[1]Aggregated Consumption'!$D26*'[1]Future year scaling'!AC23-'[1]AutoProduced Heat&amp;Elec'!AD46</f>
        <v>459907402884.50903</v>
      </c>
      <c r="AE26">
        <f>'[1]Aggregated Consumption'!$D26*'[1]Future year scaling'!AD23-'[1]AutoProduced Heat&amp;Elec'!AE46</f>
        <v>455261873562.4425</v>
      </c>
      <c r="AF26">
        <f>'[1]Aggregated Consumption'!$D26*'[1]Future year scaling'!AE23-'[1]AutoProduced Heat&amp;Elec'!AF46</f>
        <v>450616344240.37769</v>
      </c>
      <c r="AG26">
        <f>'[1]Aggregated Consumption'!$D26*'[1]Future year scaling'!AF23-'[1]AutoProduced Heat&amp;Elec'!AG46</f>
        <v>445970814918.31128</v>
      </c>
      <c r="AH26">
        <f>'[1]Aggregated Consumption'!$D26*'[1]Future year scaling'!AG23-'[1]AutoProduced Heat&amp;Elec'!AH46</f>
        <v>441325285596.24646</v>
      </c>
      <c r="AI26">
        <f>'[1]Aggregated Consumption'!$D26*'[1]Future year scaling'!AH23-'[1]AutoProduced Heat&amp;Elec'!AI46</f>
        <v>432034226952.11353</v>
      </c>
      <c r="AJ26">
        <f>'[1]Aggregated Consumption'!$D26*'[1]Future year scaling'!AI23-'[1]AutoProduced Heat&amp;Elec'!AJ46</f>
        <v>422743168307.98389</v>
      </c>
      <c r="AK26">
        <f>'[1]Aggregated Consumption'!$D26*'[1]Future year scaling'!AJ23-'[1]AutoProduced Heat&amp;Elec'!AK46</f>
        <v>413452109663.85101</v>
      </c>
      <c r="AL26">
        <f>'[1]Aggregated Consumption'!$D26*'[1]Future year scaling'!AK23-'[1]AutoProduced Heat&amp;Elec'!AL46</f>
        <v>404161051019.71802</v>
      </c>
      <c r="AM26">
        <f>'[1]Aggregated Consumption'!$D26*'[1]Future year scaling'!AL23-'[1]AutoProduced Heat&amp;Elec'!AM46</f>
        <v>394869992375.58844</v>
      </c>
    </row>
    <row r="27" spans="1:39" x14ac:dyDescent="0.25">
      <c r="A27" t="s">
        <v>148</v>
      </c>
      <c r="B27" t="s">
        <v>124</v>
      </c>
      <c r="C27">
        <f>'[1]Aggregated Consumption'!$D27*'[1]Future year scaling'!B22-'[1]AutoProduced Heat&amp;Elec'!C47</f>
        <v>1139599959695.1907</v>
      </c>
      <c r="D27">
        <f>'[1]Aggregated Consumption'!$D27*'[1]Future year scaling'!C22-'[1]AutoProduced Heat&amp;Elec'!D47</f>
        <v>1138643116739.9473</v>
      </c>
      <c r="E27">
        <f>'[1]Aggregated Consumption'!$D27*'[1]Future year scaling'!D22-'[1]AutoProduced Heat&amp;Elec'!E47</f>
        <v>1154909446979.0886</v>
      </c>
      <c r="F27">
        <f>'[1]Aggregated Consumption'!$D27*'[1]Future year scaling'!E22-'[1]AutoProduced Heat&amp;Elec'!F47</f>
        <v>1171175777218.2324</v>
      </c>
      <c r="G27">
        <f>'[1]Aggregated Consumption'!$D27*'[1]Future year scaling'!F22-'[1]AutoProduced Heat&amp;Elec'!G47</f>
        <v>1187442107457.3706</v>
      </c>
      <c r="H27">
        <f>'[1]Aggregated Consumption'!$D27*'[1]Future year scaling'!G22-'[1]AutoProduced Heat&amp;Elec'!H47</f>
        <v>1203708437696.5142</v>
      </c>
      <c r="I27">
        <f>'[1]Aggregated Consumption'!$D27*'[1]Future year scaling'!H22-'[1]AutoProduced Heat&amp;Elec'!I47</f>
        <v>1219974767935.6577</v>
      </c>
      <c r="J27">
        <f>'[1]Aggregated Consumption'!$D27*'[1]Future year scaling'!I22-'[1]AutoProduced Heat&amp;Elec'!J47</f>
        <v>1224758982711.8772</v>
      </c>
      <c r="K27">
        <f>'[1]Aggregated Consumption'!$D27*'[1]Future year scaling'!J22-'[1]AutoProduced Heat&amp;Elec'!K47</f>
        <v>1229543197488.0952</v>
      </c>
      <c r="L27">
        <f>'[1]Aggregated Consumption'!$D27*'[1]Future year scaling'!K22-'[1]AutoProduced Heat&amp;Elec'!L47</f>
        <v>1234327412264.3132</v>
      </c>
      <c r="M27">
        <f>'[1]Aggregated Consumption'!$D27*'[1]Future year scaling'!L22-'[1]AutoProduced Heat&amp;Elec'!M47</f>
        <v>1239111627040.531</v>
      </c>
      <c r="N27">
        <f>'[1]Aggregated Consumption'!$D27*'[1]Future year scaling'!M22-'[1]AutoProduced Heat&amp;Elec'!N47</f>
        <v>1243895841816.749</v>
      </c>
      <c r="O27">
        <f>'[1]Aggregated Consumption'!$D27*'[1]Future year scaling'!N22-'[1]AutoProduced Heat&amp;Elec'!O47</f>
        <v>1253464271369.188</v>
      </c>
      <c r="P27">
        <f>'[1]Aggregated Consumption'!$D27*'[1]Future year scaling'!O22-'[1]AutoProduced Heat&amp;Elec'!P47</f>
        <v>1263032700921.624</v>
      </c>
      <c r="Q27">
        <f>'[1]Aggregated Consumption'!$D27*'[1]Future year scaling'!P22-'[1]AutoProduced Heat&amp;Elec'!Q47</f>
        <v>1272601130474.0598</v>
      </c>
      <c r="R27">
        <f>'[1]Aggregated Consumption'!$D27*'[1]Future year scaling'!Q22-'[1]AutoProduced Heat&amp;Elec'!R47</f>
        <v>1282169560026.4958</v>
      </c>
      <c r="S27">
        <f>'[1]Aggregated Consumption'!$D27*'[1]Future year scaling'!R22-'[1]AutoProduced Heat&amp;Elec'!S47</f>
        <v>1291737989578.9319</v>
      </c>
      <c r="T27">
        <f>'[1]Aggregated Consumption'!$D27*'[1]Future year scaling'!S22-'[1]AutoProduced Heat&amp;Elec'!T47</f>
        <v>1300349576176.125</v>
      </c>
      <c r="U27">
        <f>'[1]Aggregated Consumption'!$D27*'[1]Future year scaling'!T22-'[1]AutoProduced Heat&amp;Elec'!U47</f>
        <v>1308961162773.3181</v>
      </c>
      <c r="V27">
        <f>'[1]Aggregated Consumption'!$D27*'[1]Future year scaling'!U22-'[1]AutoProduced Heat&amp;Elec'!V47</f>
        <v>1317572749370.5112</v>
      </c>
      <c r="W27">
        <f>'[1]Aggregated Consumption'!$D27*'[1]Future year scaling'!V22-'[1]AutoProduced Heat&amp;Elec'!W47</f>
        <v>1326184335967.7046</v>
      </c>
      <c r="X27">
        <f>'[1]Aggregated Consumption'!$D27*'[1]Future year scaling'!W22-'[1]AutoProduced Heat&amp;Elec'!X47</f>
        <v>1334795922564.8977</v>
      </c>
      <c r="Y27">
        <f>'[1]Aggregated Consumption'!$D27*'[1]Future year scaling'!X22-'[1]AutoProduced Heat&amp;Elec'!Y47</f>
        <v>1339580137341.1157</v>
      </c>
      <c r="Z27">
        <f>'[1]Aggregated Consumption'!$D27*'[1]Future year scaling'!Y22-'[1]AutoProduced Heat&amp;Elec'!Z47</f>
        <v>1344364352117.334</v>
      </c>
      <c r="AA27">
        <f>'[1]Aggregated Consumption'!$D27*'[1]Future year scaling'!Z22-'[1]AutoProduced Heat&amp;Elec'!AA47</f>
        <v>1349148566893.552</v>
      </c>
      <c r="AB27">
        <f>'[1]Aggregated Consumption'!$D27*'[1]Future year scaling'!AA22-'[1]AutoProduced Heat&amp;Elec'!AB47</f>
        <v>1353932781669.7698</v>
      </c>
      <c r="AC27">
        <f>'[1]Aggregated Consumption'!$D27*'[1]Future year scaling'!AB22-'[1]AutoProduced Heat&amp;Elec'!AC47</f>
        <v>1358716996445.9878</v>
      </c>
      <c r="AD27">
        <f>'[1]Aggregated Consumption'!$D27*'[1]Future year scaling'!AC22-'[1]AutoProduced Heat&amp;Elec'!AD47</f>
        <v>1359673839401.2312</v>
      </c>
      <c r="AE27">
        <f>'[1]Aggregated Consumption'!$D27*'[1]Future year scaling'!AD22-'[1]AutoProduced Heat&amp;Elec'!AE47</f>
        <v>1360630682356.4746</v>
      </c>
      <c r="AF27">
        <f>'[1]Aggregated Consumption'!$D27*'[1]Future year scaling'!AE22-'[1]AutoProduced Heat&amp;Elec'!AF47</f>
        <v>1361587525311.7185</v>
      </c>
      <c r="AG27">
        <f>'[1]Aggregated Consumption'!$D27*'[1]Future year scaling'!AF22-'[1]AutoProduced Heat&amp;Elec'!AG47</f>
        <v>1362544368266.9622</v>
      </c>
      <c r="AH27">
        <f>'[1]Aggregated Consumption'!$D27*'[1]Future year scaling'!AG22-'[1]AutoProduced Heat&amp;Elec'!AH47</f>
        <v>1363501211222.2056</v>
      </c>
      <c r="AI27">
        <f>'[1]Aggregated Consumption'!$D27*'[1]Future year scaling'!AH22-'[1]AutoProduced Heat&amp;Elec'!AI47</f>
        <v>1352975938714.5242</v>
      </c>
      <c r="AJ27">
        <f>'[1]Aggregated Consumption'!$D27*'[1]Future year scaling'!AI22-'[1]AutoProduced Heat&amp;Elec'!AJ47</f>
        <v>1342450666206.8455</v>
      </c>
      <c r="AK27">
        <f>'[1]Aggregated Consumption'!$D27*'[1]Future year scaling'!AJ22-'[1]AutoProduced Heat&amp;Elec'!AK47</f>
        <v>1331925393699.1641</v>
      </c>
      <c r="AL27">
        <f>'[1]Aggregated Consumption'!$D27*'[1]Future year scaling'!AK22-'[1]AutoProduced Heat&amp;Elec'!AL47</f>
        <v>1321400121191.4824</v>
      </c>
      <c r="AM27">
        <f>'[1]Aggregated Consumption'!$D27*'[1]Future year scaling'!AL22-'[1]AutoProduced Heat&amp;Elec'!AM47</f>
        <v>1310874848683.8037</v>
      </c>
    </row>
    <row r="28" spans="1:39" x14ac:dyDescent="0.25">
      <c r="A28" t="s">
        <v>148</v>
      </c>
      <c r="B28" t="s">
        <v>125</v>
      </c>
      <c r="C28">
        <f>'[1]Aggregated Consumption'!$D28*'[1]Future year scaling'!B22-'[1]AutoProduced Heat&amp;Elec'!C48</f>
        <v>17027165713581.074</v>
      </c>
      <c r="D28">
        <f>'[1]Aggregated Consumption'!$D28*'[1]Future year scaling'!C22-'[1]AutoProduced Heat&amp;Elec'!D48</f>
        <v>17012869184854.307</v>
      </c>
      <c r="E28">
        <f>'[1]Aggregated Consumption'!$D28*'[1]Future year scaling'!D22-'[1]AutoProduced Heat&amp;Elec'!E48</f>
        <v>17255910173209.361</v>
      </c>
      <c r="F28">
        <f>'[1]Aggregated Consumption'!$D28*'[1]Future year scaling'!E22-'[1]AutoProduced Heat&amp;Elec'!F48</f>
        <v>17498951161564.449</v>
      </c>
      <c r="G28">
        <f>'[1]Aggregated Consumption'!$D28*'[1]Future year scaling'!F22-'[1]AutoProduced Heat&amp;Elec'!G48</f>
        <v>17741992149919.449</v>
      </c>
      <c r="H28">
        <f>'[1]Aggregated Consumption'!$D28*'[1]Future year scaling'!G22-'[1]AutoProduced Heat&amp;Elec'!H48</f>
        <v>17985033138274.535</v>
      </c>
      <c r="I28">
        <f>'[1]Aggregated Consumption'!$D28*'[1]Future year scaling'!H22-'[1]AutoProduced Heat&amp;Elec'!I48</f>
        <v>18228074126629.617</v>
      </c>
      <c r="J28">
        <f>'[1]Aggregated Consumption'!$D28*'[1]Future year scaling'!I22-'[1]AutoProduced Heat&amp;Elec'!J48</f>
        <v>18299556770263.477</v>
      </c>
      <c r="K28">
        <f>'[1]Aggregated Consumption'!$D28*'[1]Future year scaling'!J22-'[1]AutoProduced Heat&amp;Elec'!K48</f>
        <v>18371039413897.313</v>
      </c>
      <c r="L28">
        <f>'[1]Aggregated Consumption'!$D28*'[1]Future year scaling'!K22-'[1]AutoProduced Heat&amp;Elec'!L48</f>
        <v>18442522057531.152</v>
      </c>
      <c r="M28">
        <f>'[1]Aggregated Consumption'!$D28*'[1]Future year scaling'!L22-'[1]AutoProduced Heat&amp;Elec'!M48</f>
        <v>18514004701164.992</v>
      </c>
      <c r="N28">
        <f>'[1]Aggregated Consumption'!$D28*'[1]Future year scaling'!M22-'[1]AutoProduced Heat&amp;Elec'!N48</f>
        <v>18585487344798.828</v>
      </c>
      <c r="O28">
        <f>'[1]Aggregated Consumption'!$D28*'[1]Future year scaling'!N22-'[1]AutoProduced Heat&amp;Elec'!O48</f>
        <v>18728452632066.543</v>
      </c>
      <c r="P28">
        <f>'[1]Aggregated Consumption'!$D28*'[1]Future year scaling'!O22-'[1]AutoProduced Heat&amp;Elec'!P48</f>
        <v>18871417919334.219</v>
      </c>
      <c r="Q28">
        <f>'[1]Aggregated Consumption'!$D28*'[1]Future year scaling'!P22-'[1]AutoProduced Heat&amp;Elec'!Q48</f>
        <v>19014383206601.895</v>
      </c>
      <c r="R28">
        <f>'[1]Aggregated Consumption'!$D28*'[1]Future year scaling'!Q22-'[1]AutoProduced Heat&amp;Elec'!R48</f>
        <v>19157348493869.566</v>
      </c>
      <c r="S28">
        <f>'[1]Aggregated Consumption'!$D28*'[1]Future year scaling'!R22-'[1]AutoProduced Heat&amp;Elec'!S48</f>
        <v>19300313781137.246</v>
      </c>
      <c r="T28">
        <f>'[1]Aggregated Consumption'!$D28*'[1]Future year scaling'!S22-'[1]AutoProduced Heat&amp;Elec'!T48</f>
        <v>19428982539678.164</v>
      </c>
      <c r="U28">
        <f>'[1]Aggregated Consumption'!$D28*'[1]Future year scaling'!T22-'[1]AutoProduced Heat&amp;Elec'!U48</f>
        <v>19557651298219.086</v>
      </c>
      <c r="V28">
        <f>'[1]Aggregated Consumption'!$D28*'[1]Future year scaling'!U22-'[1]AutoProduced Heat&amp;Elec'!V48</f>
        <v>19686320056760</v>
      </c>
      <c r="W28">
        <f>'[1]Aggregated Consumption'!$D28*'[1]Future year scaling'!V22-'[1]AutoProduced Heat&amp;Elec'!W48</f>
        <v>19814988815300.922</v>
      </c>
      <c r="X28">
        <f>'[1]Aggregated Consumption'!$D28*'[1]Future year scaling'!W22-'[1]AutoProduced Heat&amp;Elec'!X48</f>
        <v>19943657573841.844</v>
      </c>
      <c r="Y28">
        <f>'[1]Aggregated Consumption'!$D28*'[1]Future year scaling'!X22-'[1]AutoProduced Heat&amp;Elec'!Y48</f>
        <v>20015140217475.68</v>
      </c>
      <c r="Z28">
        <f>'[1]Aggregated Consumption'!$D28*'[1]Future year scaling'!Y22-'[1]AutoProduced Heat&amp;Elec'!Z48</f>
        <v>20086622861109.52</v>
      </c>
      <c r="AA28">
        <f>'[1]Aggregated Consumption'!$D28*'[1]Future year scaling'!Z22-'[1]AutoProduced Heat&amp;Elec'!AA48</f>
        <v>20158105504743.359</v>
      </c>
      <c r="AB28">
        <f>'[1]Aggregated Consumption'!$D28*'[1]Future year scaling'!AA22-'[1]AutoProduced Heat&amp;Elec'!AB48</f>
        <v>20229588148377.191</v>
      </c>
      <c r="AC28">
        <f>'[1]Aggregated Consumption'!$D28*'[1]Future year scaling'!AB22-'[1]AutoProduced Heat&amp;Elec'!AC48</f>
        <v>20301070792011.031</v>
      </c>
      <c r="AD28">
        <f>'[1]Aggregated Consumption'!$D28*'[1]Future year scaling'!AC22-'[1]AutoProduced Heat&amp;Elec'!AD48</f>
        <v>20315367320737.793</v>
      </c>
      <c r="AE28">
        <f>'[1]Aggregated Consumption'!$D28*'[1]Future year scaling'!AD22-'[1]AutoProduced Heat&amp;Elec'!AE48</f>
        <v>20329663849464.555</v>
      </c>
      <c r="AF28">
        <f>'[1]Aggregated Consumption'!$D28*'[1]Future year scaling'!AE22-'[1]AutoProduced Heat&amp;Elec'!AF48</f>
        <v>20343960378191.332</v>
      </c>
      <c r="AG28">
        <f>'[1]Aggregated Consumption'!$D28*'[1]Future year scaling'!AF22-'[1]AutoProduced Heat&amp;Elec'!AG48</f>
        <v>20358256906918.102</v>
      </c>
      <c r="AH28">
        <f>'[1]Aggregated Consumption'!$D28*'[1]Future year scaling'!AG22-'[1]AutoProduced Heat&amp;Elec'!AH48</f>
        <v>20372553435644.863</v>
      </c>
      <c r="AI28">
        <f>'[1]Aggregated Consumption'!$D28*'[1]Future year scaling'!AH22-'[1]AutoProduced Heat&amp;Elec'!AI48</f>
        <v>20215291619650.398</v>
      </c>
      <c r="AJ28">
        <f>'[1]Aggregated Consumption'!$D28*'[1]Future year scaling'!AI22-'[1]AutoProduced Heat&amp;Elec'!AJ48</f>
        <v>20058029803655.969</v>
      </c>
      <c r="AK28">
        <f>'[1]Aggregated Consumption'!$D28*'[1]Future year scaling'!AJ22-'[1]AutoProduced Heat&amp;Elec'!AK48</f>
        <v>19900767987661.496</v>
      </c>
      <c r="AL28">
        <f>'[1]Aggregated Consumption'!$D28*'[1]Future year scaling'!AK22-'[1]AutoProduced Heat&amp;Elec'!AL48</f>
        <v>19743506171667.023</v>
      </c>
      <c r="AM28">
        <f>'[1]Aggregated Consumption'!$D28*'[1]Future year scaling'!AL22-'[1]AutoProduced Heat&amp;Elec'!AM48</f>
        <v>19586244355672.594</v>
      </c>
    </row>
    <row r="29" spans="1:39" x14ac:dyDescent="0.25">
      <c r="A29" t="s">
        <v>148</v>
      </c>
      <c r="B29" t="s">
        <v>126</v>
      </c>
      <c r="C29">
        <f>'[1]Aggregated Consumption'!$D29*'[1]Future year scaling'!B22-'[1]AutoProduced Heat&amp;Elec'!C49</f>
        <v>8036321821038.4912</v>
      </c>
      <c r="D29">
        <f>'[1]Aggregated Consumption'!$D29*'[1]Future year scaling'!C22-'[1]AutoProduced Heat&amp;Elec'!D49</f>
        <v>8029574279627.041</v>
      </c>
      <c r="E29">
        <f>'[1]Aggregated Consumption'!$D29*'[1]Future year scaling'!D22-'[1]AutoProduced Heat&amp;Elec'!E49</f>
        <v>8144282483621.71</v>
      </c>
      <c r="F29">
        <f>'[1]Aggregated Consumption'!$D29*'[1]Future year scaling'!E22-'[1]AutoProduced Heat&amp;Elec'!F49</f>
        <v>8258990687616.3926</v>
      </c>
      <c r="G29">
        <f>'[1]Aggregated Consumption'!$D29*'[1]Future year scaling'!F22-'[1]AutoProduced Heat&amp;Elec'!G49</f>
        <v>8373698891611.0371</v>
      </c>
      <c r="H29">
        <f>'[1]Aggregated Consumption'!$D29*'[1]Future year scaling'!G22-'[1]AutoProduced Heat&amp;Elec'!H49</f>
        <v>8488407095605.7197</v>
      </c>
      <c r="I29">
        <f>'[1]Aggregated Consumption'!$D29*'[1]Future year scaling'!H22-'[1]AutoProduced Heat&amp;Elec'!I49</f>
        <v>8603115299600.4004</v>
      </c>
      <c r="J29">
        <f>'[1]Aggregated Consumption'!$D29*'[1]Future year scaling'!I22-'[1]AutoProduced Heat&amp;Elec'!J49</f>
        <v>8636853006657.666</v>
      </c>
      <c r="K29">
        <f>'[1]Aggregated Consumption'!$D29*'[1]Future year scaling'!J22-'[1]AutoProduced Heat&amp;Elec'!K49</f>
        <v>8670590713714.9209</v>
      </c>
      <c r="L29">
        <f>'[1]Aggregated Consumption'!$D29*'[1]Future year scaling'!K22-'[1]AutoProduced Heat&amp;Elec'!L49</f>
        <v>8704328420772.1748</v>
      </c>
      <c r="M29">
        <f>'[1]Aggregated Consumption'!$D29*'[1]Future year scaling'!L22-'[1]AutoProduced Heat&amp;Elec'!M49</f>
        <v>8738066127829.4297</v>
      </c>
      <c r="N29">
        <f>'[1]Aggregated Consumption'!$D29*'[1]Future year scaling'!M22-'[1]AutoProduced Heat&amp;Elec'!N49</f>
        <v>8771803834886.6846</v>
      </c>
      <c r="O29">
        <f>'[1]Aggregated Consumption'!$D29*'[1]Future year scaling'!N22-'[1]AutoProduced Heat&amp;Elec'!O49</f>
        <v>8839279249001.2129</v>
      </c>
      <c r="P29">
        <f>'[1]Aggregated Consumption'!$D29*'[1]Future year scaling'!O22-'[1]AutoProduced Heat&amp;Elec'!P49</f>
        <v>8906754663115.7227</v>
      </c>
      <c r="Q29">
        <f>'[1]Aggregated Consumption'!$D29*'[1]Future year scaling'!P22-'[1]AutoProduced Heat&amp;Elec'!Q49</f>
        <v>8974230077230.2305</v>
      </c>
      <c r="R29">
        <f>'[1]Aggregated Consumption'!$D29*'[1]Future year scaling'!Q22-'[1]AutoProduced Heat&amp;Elec'!R49</f>
        <v>9041705491344.7402</v>
      </c>
      <c r="S29">
        <f>'[1]Aggregated Consumption'!$D29*'[1]Future year scaling'!R22-'[1]AutoProduced Heat&amp;Elec'!S49</f>
        <v>9109180905459.25</v>
      </c>
      <c r="T29">
        <f>'[1]Aggregated Consumption'!$D29*'[1]Future year scaling'!S22-'[1]AutoProduced Heat&amp;Elec'!T49</f>
        <v>9169908778162.3145</v>
      </c>
      <c r="U29">
        <f>'[1]Aggregated Consumption'!$D29*'[1]Future year scaling'!T22-'[1]AutoProduced Heat&amp;Elec'!U49</f>
        <v>9230636650865.377</v>
      </c>
      <c r="V29">
        <f>'[1]Aggregated Consumption'!$D29*'[1]Future year scaling'!U22-'[1]AutoProduced Heat&amp;Elec'!V49</f>
        <v>9291364523568.4395</v>
      </c>
      <c r="W29">
        <f>'[1]Aggregated Consumption'!$D29*'[1]Future year scaling'!V22-'[1]AutoProduced Heat&amp;Elec'!W49</f>
        <v>9352092396271.5059</v>
      </c>
      <c r="X29">
        <f>'[1]Aggregated Consumption'!$D29*'[1]Future year scaling'!W22-'[1]AutoProduced Heat&amp;Elec'!X49</f>
        <v>9412820268974.5684</v>
      </c>
      <c r="Y29">
        <f>'[1]Aggregated Consumption'!$D29*'[1]Future year scaling'!X22-'[1]AutoProduced Heat&amp;Elec'!Y49</f>
        <v>9446557976031.8242</v>
      </c>
      <c r="Z29">
        <f>'[1]Aggregated Consumption'!$D29*'[1]Future year scaling'!Y22-'[1]AutoProduced Heat&amp;Elec'!Z49</f>
        <v>9480295683089.0781</v>
      </c>
      <c r="AA29">
        <f>'[1]Aggregated Consumption'!$D29*'[1]Future year scaling'!Z22-'[1]AutoProduced Heat&amp;Elec'!AA49</f>
        <v>9514033390146.332</v>
      </c>
      <c r="AB29">
        <f>'[1]Aggregated Consumption'!$D29*'[1]Future year scaling'!AA22-'[1]AutoProduced Heat&amp;Elec'!AB49</f>
        <v>9547771097203.5879</v>
      </c>
      <c r="AC29">
        <f>'[1]Aggregated Consumption'!$D29*'[1]Future year scaling'!AB22-'[1]AutoProduced Heat&amp;Elec'!AC49</f>
        <v>9581508804260.8418</v>
      </c>
      <c r="AD29">
        <f>'[1]Aggregated Consumption'!$D29*'[1]Future year scaling'!AC22-'[1]AutoProduced Heat&amp;Elec'!AD49</f>
        <v>9588256345672.291</v>
      </c>
      <c r="AE29">
        <f>'[1]Aggregated Consumption'!$D29*'[1]Future year scaling'!AD22-'[1]AutoProduced Heat&amp;Elec'!AE49</f>
        <v>9595003887083.7402</v>
      </c>
      <c r="AF29">
        <f>'[1]Aggregated Consumption'!$D29*'[1]Future year scaling'!AE22-'[1]AutoProduced Heat&amp;Elec'!AF49</f>
        <v>9601751428495.1934</v>
      </c>
      <c r="AG29">
        <f>'[1]Aggregated Consumption'!$D29*'[1]Future year scaling'!AF22-'[1]AutoProduced Heat&amp;Elec'!AG49</f>
        <v>9608498969906.6465</v>
      </c>
      <c r="AH29">
        <f>'[1]Aggregated Consumption'!$D29*'[1]Future year scaling'!AG22-'[1]AutoProduced Heat&amp;Elec'!AH49</f>
        <v>9615246511318.0957</v>
      </c>
      <c r="AI29">
        <f>'[1]Aggregated Consumption'!$D29*'[1]Future year scaling'!AH22-'[1]AutoProduced Heat&amp;Elec'!AI49</f>
        <v>9541023555792.1211</v>
      </c>
      <c r="AJ29">
        <f>'[1]Aggregated Consumption'!$D29*'[1]Future year scaling'!AI22-'[1]AutoProduced Heat&amp;Elec'!AJ49</f>
        <v>9466800600266.1699</v>
      </c>
      <c r="AK29">
        <f>'[1]Aggregated Consumption'!$D29*'[1]Future year scaling'!AJ22-'[1]AutoProduced Heat&amp;Elec'!AK49</f>
        <v>9392577644740.1953</v>
      </c>
      <c r="AL29">
        <f>'[1]Aggregated Consumption'!$D29*'[1]Future year scaling'!AK22-'[1]AutoProduced Heat&amp;Elec'!AL49</f>
        <v>9318354689214.2227</v>
      </c>
      <c r="AM29">
        <f>'[1]Aggregated Consumption'!$D29*'[1]Future year scaling'!AL22-'[1]AutoProduced Heat&amp;Elec'!AM49</f>
        <v>9244131733688.2676</v>
      </c>
    </row>
    <row r="30" spans="1:39" x14ac:dyDescent="0.25">
      <c r="A30" t="s">
        <v>148</v>
      </c>
      <c r="B30" t="s">
        <v>127</v>
      </c>
      <c r="C30">
        <f>'[1]Aggregated Consumption'!$D30*'[1]Future year scaling'!B22-'[1]AutoProduced Heat&amp;Elec'!C50</f>
        <v>3535330401279.9673</v>
      </c>
      <c r="D30">
        <f>'[1]Aggregated Consumption'!$D30*'[1]Future year scaling'!C22-'[1]AutoProduced Heat&amp;Elec'!D50</f>
        <v>3532362029826.3325</v>
      </c>
      <c r="E30">
        <f>'[1]Aggregated Consumption'!$D30*'[1]Future year scaling'!D22-'[1]AutoProduced Heat&amp;Elec'!E50</f>
        <v>3582824344538.1353</v>
      </c>
      <c r="F30">
        <f>'[1]Aggregated Consumption'!$D30*'[1]Future year scaling'!E22-'[1]AutoProduced Heat&amp;Elec'!F50</f>
        <v>3633286659249.9448</v>
      </c>
      <c r="G30">
        <f>'[1]Aggregated Consumption'!$D30*'[1]Future year scaling'!F22-'[1]AutoProduced Heat&amp;Elec'!G50</f>
        <v>3683748973961.7378</v>
      </c>
      <c r="H30">
        <f>'[1]Aggregated Consumption'!$D30*'[1]Future year scaling'!G22-'[1]AutoProduced Heat&amp;Elec'!H50</f>
        <v>3734211288673.5474</v>
      </c>
      <c r="I30">
        <f>'[1]Aggregated Consumption'!$D30*'[1]Future year scaling'!H22-'[1]AutoProduced Heat&amp;Elec'!I50</f>
        <v>3784673603385.3564</v>
      </c>
      <c r="J30">
        <f>'[1]Aggregated Consumption'!$D30*'[1]Future year scaling'!I22-'[1]AutoProduced Heat&amp;Elec'!J50</f>
        <v>3799515460653.5381</v>
      </c>
      <c r="K30">
        <f>'[1]Aggregated Consumption'!$D30*'[1]Future year scaling'!J22-'[1]AutoProduced Heat&amp;Elec'!K50</f>
        <v>3814357317921.7148</v>
      </c>
      <c r="L30">
        <f>'[1]Aggregated Consumption'!$D30*'[1]Future year scaling'!K22-'[1]AutoProduced Heat&amp;Elec'!L50</f>
        <v>3829199175189.8921</v>
      </c>
      <c r="M30">
        <f>'[1]Aggregated Consumption'!$D30*'[1]Future year scaling'!L22-'[1]AutoProduced Heat&amp;Elec'!M50</f>
        <v>3844041032458.0693</v>
      </c>
      <c r="N30">
        <f>'[1]Aggregated Consumption'!$D30*'[1]Future year scaling'!M22-'[1]AutoProduced Heat&amp;Elec'!N50</f>
        <v>3858882889726.2461</v>
      </c>
      <c r="O30">
        <f>'[1]Aggregated Consumption'!$D30*'[1]Future year scaling'!N22-'[1]AutoProduced Heat&amp;Elec'!O50</f>
        <v>3888566604262.6089</v>
      </c>
      <c r="P30">
        <f>'[1]Aggregated Consumption'!$D30*'[1]Future year scaling'!O22-'[1]AutoProduced Heat&amp;Elec'!P50</f>
        <v>3918250318798.9629</v>
      </c>
      <c r="Q30">
        <f>'[1]Aggregated Consumption'!$D30*'[1]Future year scaling'!P22-'[1]AutoProduced Heat&amp;Elec'!Q50</f>
        <v>3947934033335.3169</v>
      </c>
      <c r="R30">
        <f>'[1]Aggregated Consumption'!$D30*'[1]Future year scaling'!Q22-'[1]AutoProduced Heat&amp;Elec'!R50</f>
        <v>3977617747871.6709</v>
      </c>
      <c r="S30">
        <f>'[1]Aggregated Consumption'!$D30*'[1]Future year scaling'!R22-'[1]AutoProduced Heat&amp;Elec'!S50</f>
        <v>4007301462408.0244</v>
      </c>
      <c r="T30">
        <f>'[1]Aggregated Consumption'!$D30*'[1]Future year scaling'!S22-'[1]AutoProduced Heat&amp;Elec'!T50</f>
        <v>4034016805490.7456</v>
      </c>
      <c r="U30">
        <f>'[1]Aggregated Consumption'!$D30*'[1]Future year scaling'!T22-'[1]AutoProduced Heat&amp;Elec'!U50</f>
        <v>4060732148573.4673</v>
      </c>
      <c r="V30">
        <f>'[1]Aggregated Consumption'!$D30*'[1]Future year scaling'!U22-'[1]AutoProduced Heat&amp;Elec'!V50</f>
        <v>4087447491656.188</v>
      </c>
      <c r="W30">
        <f>'[1]Aggregated Consumption'!$D30*'[1]Future year scaling'!V22-'[1]AutoProduced Heat&amp;Elec'!W50</f>
        <v>4114162834738.9097</v>
      </c>
      <c r="X30">
        <f>'[1]Aggregated Consumption'!$D30*'[1]Future year scaling'!W22-'[1]AutoProduced Heat&amp;Elec'!X50</f>
        <v>4140878177821.6304</v>
      </c>
      <c r="Y30">
        <f>'[1]Aggregated Consumption'!$D30*'[1]Future year scaling'!X22-'[1]AutoProduced Heat&amp;Elec'!Y50</f>
        <v>4155720035089.8071</v>
      </c>
      <c r="Z30">
        <f>'[1]Aggregated Consumption'!$D30*'[1]Future year scaling'!Y22-'[1]AutoProduced Heat&amp;Elec'!Z50</f>
        <v>4170561892357.9849</v>
      </c>
      <c r="AA30">
        <f>'[1]Aggregated Consumption'!$D30*'[1]Future year scaling'!Z22-'[1]AutoProduced Heat&amp;Elec'!AA50</f>
        <v>4185403749626.1616</v>
      </c>
      <c r="AB30">
        <f>'[1]Aggregated Consumption'!$D30*'[1]Future year scaling'!AA22-'[1]AutoProduced Heat&amp;Elec'!AB50</f>
        <v>4200245606894.3384</v>
      </c>
      <c r="AC30">
        <f>'[1]Aggregated Consumption'!$D30*'[1]Future year scaling'!AB22-'[1]AutoProduced Heat&amp;Elec'!AC50</f>
        <v>4215087464162.5161</v>
      </c>
      <c r="AD30">
        <f>'[1]Aggregated Consumption'!$D30*'[1]Future year scaling'!AC22-'[1]AutoProduced Heat&amp;Elec'!AD50</f>
        <v>4218055835616.1504</v>
      </c>
      <c r="AE30">
        <f>'[1]Aggregated Consumption'!$D30*'[1]Future year scaling'!AD22-'[1]AutoProduced Heat&amp;Elec'!AE50</f>
        <v>4221024207069.7852</v>
      </c>
      <c r="AF30">
        <f>'[1]Aggregated Consumption'!$D30*'[1]Future year scaling'!AE22-'[1]AutoProduced Heat&amp;Elec'!AF50</f>
        <v>4223992578523.4214</v>
      </c>
      <c r="AG30">
        <f>'[1]Aggregated Consumption'!$D30*'[1]Future year scaling'!AF22-'[1]AutoProduced Heat&amp;Elec'!AG50</f>
        <v>4226960949977.0576</v>
      </c>
      <c r="AH30">
        <f>'[1]Aggregated Consumption'!$D30*'[1]Future year scaling'!AG22-'[1]AutoProduced Heat&amp;Elec'!AH50</f>
        <v>4229929321430.6919</v>
      </c>
      <c r="AI30">
        <f>'[1]Aggregated Consumption'!$D30*'[1]Future year scaling'!AH22-'[1]AutoProduced Heat&amp;Elec'!AI50</f>
        <v>4197277235440.6968</v>
      </c>
      <c r="AJ30">
        <f>'[1]Aggregated Consumption'!$D30*'[1]Future year scaling'!AI22-'[1]AutoProduced Heat&amp;Elec'!AJ50</f>
        <v>4164625149450.7109</v>
      </c>
      <c r="AK30">
        <f>'[1]Aggregated Consumption'!$D30*'[1]Future year scaling'!AJ22-'[1]AutoProduced Heat&amp;Elec'!AK50</f>
        <v>4131973063460.7148</v>
      </c>
      <c r="AL30">
        <f>'[1]Aggregated Consumption'!$D30*'[1]Future year scaling'!AK22-'[1]AutoProduced Heat&amp;Elec'!AL50</f>
        <v>4099320977470.7197</v>
      </c>
      <c r="AM30">
        <f>'[1]Aggregated Consumption'!$D30*'[1]Future year scaling'!AL22-'[1]AutoProduced Heat&amp;Elec'!AM50</f>
        <v>4066668891480.7324</v>
      </c>
    </row>
    <row r="31" spans="1:39" x14ac:dyDescent="0.25">
      <c r="A31" t="s">
        <v>148</v>
      </c>
      <c r="B31" t="s">
        <v>128</v>
      </c>
      <c r="C31">
        <f>'[1]Aggregated Consumption'!$D31*'[1]Future year scaling'!B22-'[1]AutoProduced Heat&amp;Elec'!C51</f>
        <v>1322964163736.3716</v>
      </c>
      <c r="D31">
        <f>'[1]Aggregated Consumption'!$D31*'[1]Future year scaling'!C22-'[1]AutoProduced Heat&amp;Elec'!D51</f>
        <v>1321853362591.3372</v>
      </c>
      <c r="E31">
        <f>'[1]Aggregated Consumption'!$D31*'[1]Future year scaling'!D22-'[1]AutoProduced Heat&amp;Elec'!E51</f>
        <v>1340736982056.9272</v>
      </c>
      <c r="F31">
        <f>'[1]Aggregated Consumption'!$D31*'[1]Future year scaling'!E22-'[1]AutoProduced Heat&amp;Elec'!F51</f>
        <v>1359620601522.5195</v>
      </c>
      <c r="G31">
        <f>'[1]Aggregated Consumption'!$D31*'[1]Future year scaling'!F22-'[1]AutoProduced Heat&amp;Elec'!G51</f>
        <v>1378504220988.1055</v>
      </c>
      <c r="H31">
        <f>'[1]Aggregated Consumption'!$D31*'[1]Future year scaling'!G22-'[1]AutoProduced Heat&amp;Elec'!H51</f>
        <v>1397387840453.6978</v>
      </c>
      <c r="I31">
        <f>'[1]Aggregated Consumption'!$D31*'[1]Future year scaling'!H22-'[1]AutoProduced Heat&amp;Elec'!I51</f>
        <v>1416271459919.2898</v>
      </c>
      <c r="J31">
        <f>'[1]Aggregated Consumption'!$D31*'[1]Future year scaling'!I22-'[1]AutoProduced Heat&amp;Elec'!J51</f>
        <v>1421825465644.4651</v>
      </c>
      <c r="K31">
        <f>'[1]Aggregated Consumption'!$D31*'[1]Future year scaling'!J22-'[1]AutoProduced Heat&amp;Elec'!K51</f>
        <v>1427379471369.6384</v>
      </c>
      <c r="L31">
        <f>'[1]Aggregated Consumption'!$D31*'[1]Future year scaling'!K22-'[1]AutoProduced Heat&amp;Elec'!L51</f>
        <v>1432933477094.8118</v>
      </c>
      <c r="M31">
        <f>'[1]Aggregated Consumption'!$D31*'[1]Future year scaling'!L22-'[1]AutoProduced Heat&amp;Elec'!M51</f>
        <v>1438487482819.9851</v>
      </c>
      <c r="N31">
        <f>'[1]Aggregated Consumption'!$D31*'[1]Future year scaling'!M22-'[1]AutoProduced Heat&amp;Elec'!N51</f>
        <v>1444041488545.1584</v>
      </c>
      <c r="O31">
        <f>'[1]Aggregated Consumption'!$D31*'[1]Future year scaling'!N22-'[1]AutoProduced Heat&amp;Elec'!O51</f>
        <v>1455149499995.5083</v>
      </c>
      <c r="P31">
        <f>'[1]Aggregated Consumption'!$D31*'[1]Future year scaling'!O22-'[1]AutoProduced Heat&amp;Elec'!P51</f>
        <v>1466257511445.8552</v>
      </c>
      <c r="Q31">
        <f>'[1]Aggregated Consumption'!$D31*'[1]Future year scaling'!P22-'[1]AutoProduced Heat&amp;Elec'!Q51</f>
        <v>1477365522896.2021</v>
      </c>
      <c r="R31">
        <f>'[1]Aggregated Consumption'!$D31*'[1]Future year scaling'!Q22-'[1]AutoProduced Heat&amp;Elec'!R51</f>
        <v>1488473534346.5488</v>
      </c>
      <c r="S31">
        <f>'[1]Aggregated Consumption'!$D31*'[1]Future year scaling'!R22-'[1]AutoProduced Heat&amp;Elec'!S51</f>
        <v>1499581545796.8955</v>
      </c>
      <c r="T31">
        <f>'[1]Aggregated Consumption'!$D31*'[1]Future year scaling'!S22-'[1]AutoProduced Heat&amp;Elec'!T51</f>
        <v>1509578756102.2083</v>
      </c>
      <c r="U31">
        <f>'[1]Aggregated Consumption'!$D31*'[1]Future year scaling'!T22-'[1]AutoProduced Heat&amp;Elec'!U51</f>
        <v>1519575966407.5215</v>
      </c>
      <c r="V31">
        <f>'[1]Aggregated Consumption'!$D31*'[1]Future year scaling'!U22-'[1]AutoProduced Heat&amp;Elec'!V51</f>
        <v>1529573176712.8342</v>
      </c>
      <c r="W31">
        <f>'[1]Aggregated Consumption'!$D31*'[1]Future year scaling'!V22-'[1]AutoProduced Heat&amp;Elec'!W51</f>
        <v>1539570387018.1475</v>
      </c>
      <c r="X31">
        <f>'[1]Aggregated Consumption'!$D31*'[1]Future year scaling'!W22-'[1]AutoProduced Heat&amp;Elec'!X51</f>
        <v>1549567597323.4604</v>
      </c>
      <c r="Y31">
        <f>'[1]Aggregated Consumption'!$D31*'[1]Future year scaling'!X22-'[1]AutoProduced Heat&amp;Elec'!Y51</f>
        <v>1555121603048.6338</v>
      </c>
      <c r="Z31">
        <f>'[1]Aggregated Consumption'!$D31*'[1]Future year scaling'!Y22-'[1]AutoProduced Heat&amp;Elec'!Z51</f>
        <v>1560675608773.8071</v>
      </c>
      <c r="AA31">
        <f>'[1]Aggregated Consumption'!$D31*'[1]Future year scaling'!Z22-'[1]AutoProduced Heat&amp;Elec'!AA51</f>
        <v>1566229614498.9805</v>
      </c>
      <c r="AB31">
        <f>'[1]Aggregated Consumption'!$D31*'[1]Future year scaling'!AA22-'[1]AutoProduced Heat&amp;Elec'!AB51</f>
        <v>1571783620224.1538</v>
      </c>
      <c r="AC31">
        <f>'[1]Aggregated Consumption'!$D31*'[1]Future year scaling'!AB22-'[1]AutoProduced Heat&amp;Elec'!AC51</f>
        <v>1577337625949.3271</v>
      </c>
      <c r="AD31">
        <f>'[1]Aggregated Consumption'!$D31*'[1]Future year scaling'!AC22-'[1]AutoProduced Heat&amp;Elec'!AD51</f>
        <v>1578448427094.3618</v>
      </c>
      <c r="AE31">
        <f>'[1]Aggregated Consumption'!$D31*'[1]Future year scaling'!AD22-'[1]AutoProduced Heat&amp;Elec'!AE51</f>
        <v>1579559228239.396</v>
      </c>
      <c r="AF31">
        <f>'[1]Aggregated Consumption'!$D31*'[1]Future year scaling'!AE22-'[1]AutoProduced Heat&amp;Elec'!AF51</f>
        <v>1580670029384.4309</v>
      </c>
      <c r="AG31">
        <f>'[1]Aggregated Consumption'!$D31*'[1]Future year scaling'!AF22-'[1]AutoProduced Heat&amp;Elec'!AG51</f>
        <v>1581780830529.4661</v>
      </c>
      <c r="AH31">
        <f>'[1]Aggregated Consumption'!$D31*'[1]Future year scaling'!AG22-'[1]AutoProduced Heat&amp;Elec'!AH51</f>
        <v>1582891631674.5002</v>
      </c>
      <c r="AI31">
        <f>'[1]Aggregated Consumption'!$D31*'[1]Future year scaling'!AH22-'[1]AutoProduced Heat&amp;Elec'!AI51</f>
        <v>1570672819079.1169</v>
      </c>
      <c r="AJ31">
        <f>'[1]Aggregated Consumption'!$D31*'[1]Future year scaling'!AI22-'[1]AutoProduced Heat&amp;Elec'!AJ51</f>
        <v>1558454006483.7366</v>
      </c>
      <c r="AK31">
        <f>'[1]Aggregated Consumption'!$D31*'[1]Future year scaling'!AJ22-'[1]AutoProduced Heat&amp;Elec'!AK51</f>
        <v>1546235193888.3528</v>
      </c>
      <c r="AL31">
        <f>'[1]Aggregated Consumption'!$D31*'[1]Future year scaling'!AK22-'[1]AutoProduced Heat&amp;Elec'!AL51</f>
        <v>1534016381292.9692</v>
      </c>
      <c r="AM31">
        <f>'[1]Aggregated Consumption'!$D31*'[1]Future year scaling'!AL22-'[1]AutoProduced Heat&amp;Elec'!AM51</f>
        <v>1521797568697.5889</v>
      </c>
    </row>
    <row r="32" spans="1:39" x14ac:dyDescent="0.25">
      <c r="A32" t="s">
        <v>148</v>
      </c>
      <c r="B32" t="s">
        <v>129</v>
      </c>
      <c r="C32">
        <f>'[1]Aggregated Consumption'!$D32*'[1]Future year scaling'!B22-'[1]AutoProduced Heat&amp;Elec'!C52</f>
        <v>42445385867233.578</v>
      </c>
      <c r="D32">
        <f>'[1]Aggregated Consumption'!$D32*'[1]Future year scaling'!C22-'[1]AutoProduced Heat&amp;Elec'!D52</f>
        <v>42409747424020.125</v>
      </c>
      <c r="E32">
        <f>'[1]Aggregated Consumption'!$D32*'[1]Future year scaling'!D22-'[1]AutoProduced Heat&amp;Elec'!E52</f>
        <v>43015600958648.961</v>
      </c>
      <c r="F32">
        <f>'[1]Aggregated Consumption'!$D32*'[1]Future year scaling'!E22-'[1]AutoProduced Heat&amp;Elec'!F52</f>
        <v>43621454493277.883</v>
      </c>
      <c r="G32">
        <f>'[1]Aggregated Consumption'!$D32*'[1]Future year scaling'!F22-'[1]AutoProduced Heat&amp;Elec'!G52</f>
        <v>44227308027906.586</v>
      </c>
      <c r="H32">
        <f>'[1]Aggregated Consumption'!$D32*'[1]Future year scaling'!G22-'[1]AutoProduced Heat&amp;Elec'!H52</f>
        <v>44833161562535.508</v>
      </c>
      <c r="I32">
        <f>'[1]Aggregated Consumption'!$D32*'[1]Future year scaling'!H22-'[1]AutoProduced Heat&amp;Elec'!I52</f>
        <v>45439015097164.422</v>
      </c>
      <c r="J32">
        <f>'[1]Aggregated Consumption'!$D32*'[1]Future year scaling'!I22-'[1]AutoProduced Heat&amp;Elec'!J52</f>
        <v>45617207313231.773</v>
      </c>
      <c r="K32">
        <f>'[1]Aggregated Consumption'!$D32*'[1]Future year scaling'!J22-'[1]AutoProduced Heat&amp;Elec'!K52</f>
        <v>45795399529299.078</v>
      </c>
      <c r="L32">
        <f>'[1]Aggregated Consumption'!$D32*'[1]Future year scaling'!K22-'[1]AutoProduced Heat&amp;Elec'!L52</f>
        <v>45973591745366.375</v>
      </c>
      <c r="M32">
        <f>'[1]Aggregated Consumption'!$D32*'[1]Future year scaling'!L22-'[1]AutoProduced Heat&amp;Elec'!M52</f>
        <v>46151783961433.68</v>
      </c>
      <c r="N32">
        <f>'[1]Aggregated Consumption'!$D32*'[1]Future year scaling'!M22-'[1]AutoProduced Heat&amp;Elec'!N52</f>
        <v>46329976177500.977</v>
      </c>
      <c r="O32">
        <f>'[1]Aggregated Consumption'!$D32*'[1]Future year scaling'!N22-'[1]AutoProduced Heat&amp;Elec'!O52</f>
        <v>46686360609635.688</v>
      </c>
      <c r="P32">
        <f>'[1]Aggregated Consumption'!$D32*'[1]Future year scaling'!O22-'[1]AutoProduced Heat&amp;Elec'!P52</f>
        <v>47042745041770.289</v>
      </c>
      <c r="Q32">
        <f>'[1]Aggregated Consumption'!$D32*'[1]Future year scaling'!P22-'[1]AutoProduced Heat&amp;Elec'!Q52</f>
        <v>47399129473904.891</v>
      </c>
      <c r="R32">
        <f>'[1]Aggregated Consumption'!$D32*'[1]Future year scaling'!Q22-'[1]AutoProduced Heat&amp;Elec'!R52</f>
        <v>47755513906039.492</v>
      </c>
      <c r="S32">
        <f>'[1]Aggregated Consumption'!$D32*'[1]Future year scaling'!R22-'[1]AutoProduced Heat&amp;Elec'!S52</f>
        <v>48111898338174.094</v>
      </c>
      <c r="T32">
        <f>'[1]Aggregated Consumption'!$D32*'[1]Future year scaling'!S22-'[1]AutoProduced Heat&amp;Elec'!T52</f>
        <v>48432644327095.266</v>
      </c>
      <c r="U32">
        <f>'[1]Aggregated Consumption'!$D32*'[1]Future year scaling'!T22-'[1]AutoProduced Heat&amp;Elec'!U52</f>
        <v>48753390316016.445</v>
      </c>
      <c r="V32">
        <f>'[1]Aggregated Consumption'!$D32*'[1]Future year scaling'!U22-'[1]AutoProduced Heat&amp;Elec'!V52</f>
        <v>49074136304937.609</v>
      </c>
      <c r="W32">
        <f>'[1]Aggregated Consumption'!$D32*'[1]Future year scaling'!V22-'[1]AutoProduced Heat&amp;Elec'!W52</f>
        <v>49394882293858.789</v>
      </c>
      <c r="X32">
        <f>'[1]Aggregated Consumption'!$D32*'[1]Future year scaling'!W22-'[1]AutoProduced Heat&amp;Elec'!X52</f>
        <v>49715628282779.953</v>
      </c>
      <c r="Y32">
        <f>'[1]Aggregated Consumption'!$D32*'[1]Future year scaling'!X22-'[1]AutoProduced Heat&amp;Elec'!Y52</f>
        <v>49893820498847.266</v>
      </c>
      <c r="Z32">
        <f>'[1]Aggregated Consumption'!$D32*'[1]Future year scaling'!Y22-'[1]AutoProduced Heat&amp;Elec'!Z52</f>
        <v>50072012714914.563</v>
      </c>
      <c r="AA32">
        <f>'[1]Aggregated Consumption'!$D32*'[1]Future year scaling'!Z22-'[1]AutoProduced Heat&amp;Elec'!AA52</f>
        <v>50250204930981.867</v>
      </c>
      <c r="AB32">
        <f>'[1]Aggregated Consumption'!$D32*'[1]Future year scaling'!AA22-'[1]AutoProduced Heat&amp;Elec'!AB52</f>
        <v>50428397147049.172</v>
      </c>
      <c r="AC32">
        <f>'[1]Aggregated Consumption'!$D32*'[1]Future year scaling'!AB22-'[1]AutoProduced Heat&amp;Elec'!AC52</f>
        <v>50606589363116.469</v>
      </c>
      <c r="AD32">
        <f>'[1]Aggregated Consumption'!$D32*'[1]Future year scaling'!AC22-'[1]AutoProduced Heat&amp;Elec'!AD52</f>
        <v>50642227806329.922</v>
      </c>
      <c r="AE32">
        <f>'[1]Aggregated Consumption'!$D32*'[1]Future year scaling'!AD22-'[1]AutoProduced Heat&amp;Elec'!AE52</f>
        <v>50677866249543.367</v>
      </c>
      <c r="AF32">
        <f>'[1]Aggregated Consumption'!$D32*'[1]Future year scaling'!AE22-'[1]AutoProduced Heat&amp;Elec'!AF52</f>
        <v>50713504692756.844</v>
      </c>
      <c r="AG32">
        <f>'[1]Aggregated Consumption'!$D32*'[1]Future year scaling'!AF22-'[1]AutoProduced Heat&amp;Elec'!AG52</f>
        <v>50749143135970.313</v>
      </c>
      <c r="AH32">
        <f>'[1]Aggregated Consumption'!$D32*'[1]Future year scaling'!AG22-'[1]AutoProduced Heat&amp;Elec'!AH52</f>
        <v>50784781579183.758</v>
      </c>
      <c r="AI32">
        <f>'[1]Aggregated Consumption'!$D32*'[1]Future year scaling'!AH22-'[1]AutoProduced Heat&amp;Elec'!AI52</f>
        <v>50392758703835.633</v>
      </c>
      <c r="AJ32">
        <f>'[1]Aggregated Consumption'!$D32*'[1]Future year scaling'!AI22-'[1]AutoProduced Heat&amp;Elec'!AJ52</f>
        <v>50000735828487.602</v>
      </c>
      <c r="AK32">
        <f>'[1]Aggregated Consumption'!$D32*'[1]Future year scaling'!AJ22-'[1]AutoProduced Heat&amp;Elec'!AK52</f>
        <v>49608712953139.469</v>
      </c>
      <c r="AL32">
        <f>'[1]Aggregated Consumption'!$D32*'[1]Future year scaling'!AK22-'[1]AutoProduced Heat&amp;Elec'!AL52</f>
        <v>49216690077791.328</v>
      </c>
      <c r="AM32">
        <f>'[1]Aggregated Consumption'!$D32*'[1]Future year scaling'!AL22-'[1]AutoProduced Heat&amp;Elec'!AM52</f>
        <v>48824667202443.297</v>
      </c>
    </row>
    <row r="33" spans="1:39" x14ac:dyDescent="0.25">
      <c r="A33" t="s">
        <v>148</v>
      </c>
      <c r="B33" t="s">
        <v>130</v>
      </c>
      <c r="C33">
        <f>'[1]Aggregated Consumption'!$D33*'[1]Future year scaling'!B22-'[1]AutoProduced Heat&amp;Elec'!C53</f>
        <v>656341029418.43311</v>
      </c>
      <c r="D33">
        <f>'[1]Aggregated Consumption'!$D33*'[1]Future year scaling'!C22-'[1]AutoProduced Heat&amp;Elec'!D53</f>
        <v>655789945430.67639</v>
      </c>
      <c r="E33">
        <f>'[1]Aggregated Consumption'!$D33*'[1]Future year scaling'!D22-'[1]AutoProduced Heat&amp;Elec'!E53</f>
        <v>665158373222.54272</v>
      </c>
      <c r="F33">
        <f>'[1]Aggregated Consumption'!$D33*'[1]Future year scaling'!E22-'[1]AutoProduced Heat&amp;Elec'!F53</f>
        <v>674526801014.41064</v>
      </c>
      <c r="G33">
        <f>'[1]Aggregated Consumption'!$D33*'[1]Future year scaling'!F22-'[1]AutoProduced Heat&amp;Elec'!G53</f>
        <v>683895228806.27502</v>
      </c>
      <c r="H33">
        <f>'[1]Aggregated Consumption'!$D33*'[1]Future year scaling'!G22-'[1]AutoProduced Heat&amp;Elec'!H53</f>
        <v>693263656598.14282</v>
      </c>
      <c r="I33">
        <f>'[1]Aggregated Consumption'!$D33*'[1]Future year scaling'!H22-'[1]AutoProduced Heat&amp;Elec'!I53</f>
        <v>702632084390.01038</v>
      </c>
      <c r="J33">
        <f>'[1]Aggregated Consumption'!$D33*'[1]Future year scaling'!I22-'[1]AutoProduced Heat&amp;Elec'!J53</f>
        <v>705387504328.79541</v>
      </c>
      <c r="K33">
        <f>'[1]Aggregated Consumption'!$D33*'[1]Future year scaling'!J22-'[1]AutoProduced Heat&amp;Elec'!K53</f>
        <v>708142924267.57971</v>
      </c>
      <c r="L33">
        <f>'[1]Aggregated Consumption'!$D33*'[1]Future year scaling'!K22-'[1]AutoProduced Heat&amp;Elec'!L53</f>
        <v>710898344206.36389</v>
      </c>
      <c r="M33">
        <f>'[1]Aggregated Consumption'!$D33*'[1]Future year scaling'!L22-'[1]AutoProduced Heat&amp;Elec'!M53</f>
        <v>713653764145.14807</v>
      </c>
      <c r="N33">
        <f>'[1]Aggregated Consumption'!$D33*'[1]Future year scaling'!M22-'[1]AutoProduced Heat&amp;Elec'!N53</f>
        <v>716409184083.93225</v>
      </c>
      <c r="O33">
        <f>'[1]Aggregated Consumption'!$D33*'[1]Future year scaling'!N22-'[1]AutoProduced Heat&amp;Elec'!O53</f>
        <v>721920023961.50232</v>
      </c>
      <c r="P33">
        <f>'[1]Aggregated Consumption'!$D33*'[1]Future year scaling'!O22-'[1]AutoProduced Heat&amp;Elec'!P53</f>
        <v>727430863839.07056</v>
      </c>
      <c r="Q33">
        <f>'[1]Aggregated Consumption'!$D33*'[1]Future year scaling'!P22-'[1]AutoProduced Heat&amp;Elec'!Q53</f>
        <v>732941703716.63904</v>
      </c>
      <c r="R33">
        <f>'[1]Aggregated Consumption'!$D33*'[1]Future year scaling'!Q22-'[1]AutoProduced Heat&amp;Elec'!R53</f>
        <v>738452543594.20752</v>
      </c>
      <c r="S33">
        <f>'[1]Aggregated Consumption'!$D33*'[1]Future year scaling'!R22-'[1]AutoProduced Heat&amp;Elec'!S53</f>
        <v>743963383471.77576</v>
      </c>
      <c r="T33">
        <f>'[1]Aggregated Consumption'!$D33*'[1]Future year scaling'!S22-'[1]AutoProduced Heat&amp;Elec'!T53</f>
        <v>748923139361.58777</v>
      </c>
      <c r="U33">
        <f>'[1]Aggregated Consumption'!$D33*'[1]Future year scaling'!T22-'[1]AutoProduced Heat&amp;Elec'!U53</f>
        <v>753882895251.39978</v>
      </c>
      <c r="V33">
        <f>'[1]Aggregated Consumption'!$D33*'[1]Future year scaling'!U22-'[1]AutoProduced Heat&amp;Elec'!V53</f>
        <v>758842651141.21179</v>
      </c>
      <c r="W33">
        <f>'[1]Aggregated Consumption'!$D33*'[1]Future year scaling'!V22-'[1]AutoProduced Heat&amp;Elec'!W53</f>
        <v>763802407031.02405</v>
      </c>
      <c r="X33">
        <f>'[1]Aggregated Consumption'!$D33*'[1]Future year scaling'!W22-'[1]AutoProduced Heat&amp;Elec'!X53</f>
        <v>768762162920.83594</v>
      </c>
      <c r="Y33">
        <f>'[1]Aggregated Consumption'!$D33*'[1]Future year scaling'!X22-'[1]AutoProduced Heat&amp;Elec'!Y53</f>
        <v>771517582859.62012</v>
      </c>
      <c r="Z33">
        <f>'[1]Aggregated Consumption'!$D33*'[1]Future year scaling'!Y22-'[1]AutoProduced Heat&amp;Elec'!Z53</f>
        <v>774273002798.4043</v>
      </c>
      <c r="AA33">
        <f>'[1]Aggregated Consumption'!$D33*'[1]Future year scaling'!Z22-'[1]AutoProduced Heat&amp;Elec'!AA53</f>
        <v>777028422737.18848</v>
      </c>
      <c r="AB33">
        <f>'[1]Aggregated Consumption'!$D33*'[1]Future year scaling'!AA22-'[1]AutoProduced Heat&amp;Elec'!AB53</f>
        <v>779783842675.97278</v>
      </c>
      <c r="AC33">
        <f>'[1]Aggregated Consumption'!$D33*'[1]Future year scaling'!AB22-'[1]AutoProduced Heat&amp;Elec'!AC53</f>
        <v>782539262614.75684</v>
      </c>
      <c r="AD33">
        <f>'[1]Aggregated Consumption'!$D33*'[1]Future year scaling'!AC22-'[1]AutoProduced Heat&amp;Elec'!AD53</f>
        <v>783090346602.51355</v>
      </c>
      <c r="AE33">
        <f>'[1]Aggregated Consumption'!$D33*'[1]Future year scaling'!AD22-'[1]AutoProduced Heat&amp;Elec'!AE53</f>
        <v>783641430590.27026</v>
      </c>
      <c r="AF33">
        <f>'[1]Aggregated Consumption'!$D33*'[1]Future year scaling'!AE22-'[1]AutoProduced Heat&amp;Elec'!AF53</f>
        <v>784192514578.02734</v>
      </c>
      <c r="AG33">
        <f>'[1]Aggregated Consumption'!$D33*'[1]Future year scaling'!AF22-'[1]AutoProduced Heat&amp;Elec'!AG53</f>
        <v>784743598565.7843</v>
      </c>
      <c r="AH33">
        <f>'[1]Aggregated Consumption'!$D33*'[1]Future year scaling'!AG22-'[1]AutoProduced Heat&amp;Elec'!AH53</f>
        <v>785294682553.54102</v>
      </c>
      <c r="AI33">
        <f>'[1]Aggregated Consumption'!$D33*'[1]Future year scaling'!AH22-'[1]AutoProduced Heat&amp;Elec'!AI53</f>
        <v>779232758688.21472</v>
      </c>
      <c r="AJ33">
        <f>'[1]Aggregated Consumption'!$D33*'[1]Future year scaling'!AI22-'[1]AutoProduced Heat&amp;Elec'!AJ53</f>
        <v>773170834822.89014</v>
      </c>
      <c r="AK33">
        <f>'[1]Aggregated Consumption'!$D33*'[1]Future year scaling'!AJ22-'[1]AutoProduced Heat&amp;Elec'!AK53</f>
        <v>767108910957.56372</v>
      </c>
      <c r="AL33">
        <f>'[1]Aggregated Consumption'!$D33*'[1]Future year scaling'!AK22-'[1]AutoProduced Heat&amp;Elec'!AL53</f>
        <v>761046987092.2373</v>
      </c>
      <c r="AM33">
        <f>'[1]Aggregated Consumption'!$D33*'[1]Future year scaling'!AL22-'[1]AutoProduced Heat&amp;Elec'!AM53</f>
        <v>754985063226.9126</v>
      </c>
    </row>
    <row r="34" spans="1:39" x14ac:dyDescent="0.25">
      <c r="A34" t="s">
        <v>149</v>
      </c>
      <c r="B34" t="s">
        <v>123</v>
      </c>
      <c r="C34">
        <f>'[1]Aggregated Consumption'!$D34*'[1]Future year scaling'!B23</f>
        <v>4052866005120</v>
      </c>
      <c r="D34">
        <f>'[1]Aggregated Consumption'!$D34*'[1]Future year scaling'!C23</f>
        <v>3906376872404.8481</v>
      </c>
      <c r="E34">
        <f>'[1]Aggregated Consumption'!$D34*'[1]Future year scaling'!D23</f>
        <v>3808717450594.7119</v>
      </c>
      <c r="F34">
        <f>'[1]Aggregated Consumption'!$D34*'[1]Future year scaling'!E23</f>
        <v>3711058028784.5762</v>
      </c>
      <c r="G34">
        <f>'[1]Aggregated Consumption'!$D34*'[1]Future year scaling'!F23</f>
        <v>3613398606974.4751</v>
      </c>
      <c r="H34">
        <f>'[1]Aggregated Consumption'!$D34*'[1]Future year scaling'!G23</f>
        <v>3515739185164.3394</v>
      </c>
      <c r="I34">
        <f>'[1]Aggregated Consumption'!$D34*'[1]Future year scaling'!H23</f>
        <v>3418079763354.2378</v>
      </c>
      <c r="J34">
        <f>'[1]Aggregated Consumption'!$D34*'[1]Future year scaling'!I23</f>
        <v>3320420341544.1016</v>
      </c>
      <c r="K34">
        <f>'[1]Aggregated Consumption'!$D34*'[1]Future year scaling'!J23</f>
        <v>3222760919734.0005</v>
      </c>
      <c r="L34">
        <f>'[1]Aggregated Consumption'!$D34*'[1]Future year scaling'!K23</f>
        <v>3125101497923.8647</v>
      </c>
      <c r="M34">
        <f>'[1]Aggregated Consumption'!$D34*'[1]Future year scaling'!L23</f>
        <v>3027442076113.7285</v>
      </c>
      <c r="N34">
        <f>'[1]Aggregated Consumption'!$D34*'[1]Future year scaling'!M23</f>
        <v>2929782654303.6274</v>
      </c>
      <c r="O34">
        <f>'[1]Aggregated Consumption'!$D34*'[1]Future year scaling'!N23</f>
        <v>2905367798851.085</v>
      </c>
      <c r="P34">
        <f>'[1]Aggregated Consumption'!$D34*'[1]Future year scaling'!O23</f>
        <v>2880952943398.5596</v>
      </c>
      <c r="Q34">
        <f>'[1]Aggregated Consumption'!$D34*'[1]Future year scaling'!P23</f>
        <v>2856538087946.0254</v>
      </c>
      <c r="R34">
        <f>'[1]Aggregated Consumption'!$D34*'[1]Future year scaling'!Q23</f>
        <v>2832123232493.5</v>
      </c>
      <c r="S34">
        <f>'[1]Aggregated Consumption'!$D34*'[1]Future year scaling'!R23</f>
        <v>2807708377040.9663</v>
      </c>
      <c r="T34">
        <f>'[1]Aggregated Consumption'!$D34*'[1]Future year scaling'!S23</f>
        <v>2758878666135.8984</v>
      </c>
      <c r="U34">
        <f>'[1]Aggregated Consumption'!$D34*'[1]Future year scaling'!T23</f>
        <v>2710048955230.8472</v>
      </c>
      <c r="V34">
        <f>'[1]Aggregated Consumption'!$D34*'[1]Future year scaling'!U23</f>
        <v>2661219244325.7798</v>
      </c>
      <c r="W34">
        <f>'[1]Aggregated Consumption'!$D34*'[1]Future year scaling'!V23</f>
        <v>2612389533420.729</v>
      </c>
      <c r="X34">
        <f>'[1]Aggregated Consumption'!$D34*'[1]Future year scaling'!W23</f>
        <v>2563559822515.6606</v>
      </c>
      <c r="Y34">
        <f>'[1]Aggregated Consumption'!$D34*'[1]Future year scaling'!X23</f>
        <v>2539144967063.1357</v>
      </c>
      <c r="Z34">
        <f>'[1]Aggregated Consumption'!$D34*'[1]Future year scaling'!Y23</f>
        <v>2514730111610.6016</v>
      </c>
      <c r="AA34">
        <f>'[1]Aggregated Consumption'!$D34*'[1]Future year scaling'!Z23</f>
        <v>2490315256158.0762</v>
      </c>
      <c r="AB34">
        <f>'[1]Aggregated Consumption'!$D34*'[1]Future year scaling'!AA23</f>
        <v>2465900400705.542</v>
      </c>
      <c r="AC34">
        <f>'[1]Aggregated Consumption'!$D34*'[1]Future year scaling'!AB23</f>
        <v>2441485545253.0083</v>
      </c>
      <c r="AD34">
        <f>'[1]Aggregated Consumption'!$D34*'[1]Future year scaling'!AC23</f>
        <v>2417070689800.4917</v>
      </c>
      <c r="AE34">
        <f>'[1]Aggregated Consumption'!$D34*'[1]Future year scaling'!AD23</f>
        <v>2392655834347.9575</v>
      </c>
      <c r="AF34">
        <f>'[1]Aggregated Consumption'!$D34*'[1]Future year scaling'!AE23</f>
        <v>2368240978895.4321</v>
      </c>
      <c r="AG34">
        <f>'[1]Aggregated Consumption'!$D34*'[1]Future year scaling'!AF23</f>
        <v>2343826123442.8984</v>
      </c>
      <c r="AH34">
        <f>'[1]Aggregated Consumption'!$D34*'[1]Future year scaling'!AG23</f>
        <v>2319411267990.373</v>
      </c>
      <c r="AI34">
        <f>'[1]Aggregated Consumption'!$D34*'[1]Future year scaling'!AH23</f>
        <v>2270581557085.3052</v>
      </c>
      <c r="AJ34">
        <f>'[1]Aggregated Consumption'!$D34*'[1]Future year scaling'!AI23</f>
        <v>2221751846180.2549</v>
      </c>
      <c r="AK34">
        <f>'[1]Aggregated Consumption'!$D34*'[1]Future year scaling'!AJ23</f>
        <v>2172922135275.1865</v>
      </c>
      <c r="AL34">
        <f>'[1]Aggregated Consumption'!$D34*'[1]Future year scaling'!AK23</f>
        <v>2124092424370.1187</v>
      </c>
      <c r="AM34">
        <f>'[1]Aggregated Consumption'!$D34*'[1]Future year scaling'!AL23</f>
        <v>2075262713465.0681</v>
      </c>
    </row>
    <row r="35" spans="1:39" x14ac:dyDescent="0.25">
      <c r="A35" t="s">
        <v>149</v>
      </c>
      <c r="B35" t="s">
        <v>124</v>
      </c>
      <c r="C35">
        <f>'[1]Aggregated Consumption'!$D35*'[1]Future year scaling'!B22</f>
        <v>41163697521600</v>
      </c>
      <c r="D35">
        <f>'[1]Aggregated Consumption'!$D35*'[1]Future year scaling'!C22</f>
        <v>41129135223093.203</v>
      </c>
      <c r="E35">
        <f>'[1]Aggregated Consumption'!$D35*'[1]Future year scaling'!D22</f>
        <v>41716694297708.805</v>
      </c>
      <c r="F35">
        <f>'[1]Aggregated Consumption'!$D35*'[1]Future year scaling'!E22</f>
        <v>42304253372324.477</v>
      </c>
      <c r="G35">
        <f>'[1]Aggregated Consumption'!$D35*'[1]Future year scaling'!F22</f>
        <v>42891812446939.953</v>
      </c>
      <c r="H35">
        <f>'[1]Aggregated Consumption'!$D35*'[1]Future year scaling'!G22</f>
        <v>43479371521555.625</v>
      </c>
      <c r="I35">
        <f>'[1]Aggregated Consumption'!$D35*'[1]Future year scaling'!H22</f>
        <v>44066930596171.297</v>
      </c>
      <c r="J35">
        <f>'[1]Aggregated Consumption'!$D35*'[1]Future year scaling'!I22</f>
        <v>44239742088705.344</v>
      </c>
      <c r="K35">
        <f>'[1]Aggregated Consumption'!$D35*'[1]Future year scaling'!J22</f>
        <v>44412553581239.336</v>
      </c>
      <c r="L35">
        <f>'[1]Aggregated Consumption'!$D35*'[1]Future year scaling'!K22</f>
        <v>44585365073773.336</v>
      </c>
      <c r="M35">
        <f>'[1]Aggregated Consumption'!$D35*'[1]Future year scaling'!L22</f>
        <v>44758176566307.328</v>
      </c>
      <c r="N35">
        <f>'[1]Aggregated Consumption'!$D35*'[1]Future year scaling'!M22</f>
        <v>44930988058841.32</v>
      </c>
      <c r="O35">
        <f>'[1]Aggregated Consumption'!$D35*'[1]Future year scaling'!N22</f>
        <v>45276611043909.414</v>
      </c>
      <c r="P35">
        <f>'[1]Aggregated Consumption'!$D35*'[1]Future year scaling'!O22</f>
        <v>45622234028977.406</v>
      </c>
      <c r="Q35">
        <f>'[1]Aggregated Consumption'!$D35*'[1]Future year scaling'!P22</f>
        <v>45967857014045.398</v>
      </c>
      <c r="R35">
        <f>'[1]Aggregated Consumption'!$D35*'[1]Future year scaling'!Q22</f>
        <v>46313479999113.383</v>
      </c>
      <c r="S35">
        <f>'[1]Aggregated Consumption'!$D35*'[1]Future year scaling'!R22</f>
        <v>46659102984181.375</v>
      </c>
      <c r="T35">
        <f>'[1]Aggregated Consumption'!$D35*'[1]Future year scaling'!S22</f>
        <v>46970163670742.594</v>
      </c>
      <c r="U35">
        <f>'[1]Aggregated Consumption'!$D35*'[1]Future year scaling'!T22</f>
        <v>47281224357303.813</v>
      </c>
      <c r="V35">
        <f>'[1]Aggregated Consumption'!$D35*'[1]Future year scaling'!U22</f>
        <v>47592285043865.031</v>
      </c>
      <c r="W35">
        <f>'[1]Aggregated Consumption'!$D35*'[1]Future year scaling'!V22</f>
        <v>47903345730426.258</v>
      </c>
      <c r="X35">
        <f>'[1]Aggregated Consumption'!$D35*'[1]Future year scaling'!W22</f>
        <v>48214406416987.477</v>
      </c>
      <c r="Y35">
        <f>'[1]Aggregated Consumption'!$D35*'[1]Future year scaling'!X22</f>
        <v>48387217909521.477</v>
      </c>
      <c r="Z35">
        <f>'[1]Aggregated Consumption'!$D35*'[1]Future year scaling'!Y22</f>
        <v>48560029402055.469</v>
      </c>
      <c r="AA35">
        <f>'[1]Aggregated Consumption'!$D35*'[1]Future year scaling'!Z22</f>
        <v>48732840894589.469</v>
      </c>
      <c r="AB35">
        <f>'[1]Aggregated Consumption'!$D35*'[1]Future year scaling'!AA22</f>
        <v>48905652387123.461</v>
      </c>
      <c r="AC35">
        <f>'[1]Aggregated Consumption'!$D35*'[1]Future year scaling'!AB22</f>
        <v>49078463879657.453</v>
      </c>
      <c r="AD35">
        <f>'[1]Aggregated Consumption'!$D35*'[1]Future year scaling'!AC22</f>
        <v>49113026178164.242</v>
      </c>
      <c r="AE35">
        <f>'[1]Aggregated Consumption'!$D35*'[1]Future year scaling'!AD22</f>
        <v>49147588476671.039</v>
      </c>
      <c r="AF35">
        <f>'[1]Aggregated Consumption'!$D35*'[1]Future year scaling'!AE22</f>
        <v>49182150775177.844</v>
      </c>
      <c r="AG35">
        <f>'[1]Aggregated Consumption'!$D35*'[1]Future year scaling'!AF22</f>
        <v>49216713073684.648</v>
      </c>
      <c r="AH35">
        <f>'[1]Aggregated Consumption'!$D35*'[1]Future year scaling'!AG22</f>
        <v>49251275372191.445</v>
      </c>
      <c r="AI35">
        <f>'[1]Aggregated Consumption'!$D35*'[1]Future year scaling'!AH22</f>
        <v>48871090088616.586</v>
      </c>
      <c r="AJ35">
        <f>'[1]Aggregated Consumption'!$D35*'[1]Future year scaling'!AI22</f>
        <v>48490904805041.836</v>
      </c>
      <c r="AK35">
        <f>'[1]Aggregated Consumption'!$D35*'[1]Future year scaling'!AJ22</f>
        <v>48110719521466.977</v>
      </c>
      <c r="AL35">
        <f>'[1]Aggregated Consumption'!$D35*'[1]Future year scaling'!AK22</f>
        <v>47730534237892.109</v>
      </c>
      <c r="AM35">
        <f>'[1]Aggregated Consumption'!$D35*'[1]Future year scaling'!AL22</f>
        <v>47350348954317.359</v>
      </c>
    </row>
    <row r="36" spans="1:39" x14ac:dyDescent="0.25">
      <c r="A36" t="s">
        <v>149</v>
      </c>
      <c r="B36" t="s">
        <v>125</v>
      </c>
      <c r="C36">
        <f>'[1]Aggregated Consumption'!$D36*'[1]Future year scaling'!B22</f>
        <v>96556973465760</v>
      </c>
      <c r="D36">
        <f>'[1]Aggregated Consumption'!$D36*'[1]Future year scaling'!C22</f>
        <v>96475901279810.594</v>
      </c>
      <c r="E36">
        <f>'[1]Aggregated Consumption'!$D36*'[1]Future year scaling'!D22</f>
        <v>97854128440950.703</v>
      </c>
      <c r="F36">
        <f>'[1]Aggregated Consumption'!$D36*'[1]Future year scaling'!E22</f>
        <v>99232355602090.984</v>
      </c>
      <c r="G36">
        <f>'[1]Aggregated Consumption'!$D36*'[1]Future year scaling'!F22</f>
        <v>100610582763230.8</v>
      </c>
      <c r="H36">
        <f>'[1]Aggregated Consumption'!$D36*'[1]Future year scaling'!G22</f>
        <v>101988809924371.09</v>
      </c>
      <c r="I36">
        <f>'[1]Aggregated Consumption'!$D36*'[1]Future year scaling'!H22</f>
        <v>103367037085511.36</v>
      </c>
      <c r="J36">
        <f>'[1]Aggregated Consumption'!$D36*'[1]Future year scaling'!I22</f>
        <v>103772398015258.56</v>
      </c>
      <c r="K36">
        <f>'[1]Aggregated Consumption'!$D36*'[1]Future year scaling'!J22</f>
        <v>104177758945005.64</v>
      </c>
      <c r="L36">
        <f>'[1]Aggregated Consumption'!$D36*'[1]Future year scaling'!K22</f>
        <v>104583119874752.72</v>
      </c>
      <c r="M36">
        <f>'[1]Aggregated Consumption'!$D36*'[1]Future year scaling'!L22</f>
        <v>104988480804499.81</v>
      </c>
      <c r="N36">
        <f>'[1]Aggregated Consumption'!$D36*'[1]Future year scaling'!M22</f>
        <v>105393841734246.89</v>
      </c>
      <c r="O36">
        <f>'[1]Aggregated Consumption'!$D36*'[1]Future year scaling'!N22</f>
        <v>106204563593741.28</v>
      </c>
      <c r="P36">
        <f>'[1]Aggregated Consumption'!$D36*'[1]Future year scaling'!O22</f>
        <v>107015285453235.44</v>
      </c>
      <c r="Q36">
        <f>'[1]Aggregated Consumption'!$D36*'[1]Future year scaling'!P22</f>
        <v>107826007312729.61</v>
      </c>
      <c r="R36">
        <f>'[1]Aggregated Consumption'!$D36*'[1]Future year scaling'!Q22</f>
        <v>108636729172223.77</v>
      </c>
      <c r="S36">
        <f>'[1]Aggregated Consumption'!$D36*'[1]Future year scaling'!R22</f>
        <v>109447451031717.92</v>
      </c>
      <c r="T36">
        <f>'[1]Aggregated Consumption'!$D36*'[1]Future year scaling'!S22</f>
        <v>110177100705262.73</v>
      </c>
      <c r="U36">
        <f>'[1]Aggregated Consumption'!$D36*'[1]Future year scaling'!T22</f>
        <v>110906750378807.55</v>
      </c>
      <c r="V36">
        <f>'[1]Aggregated Consumption'!$D36*'[1]Future year scaling'!U22</f>
        <v>111636400052352.34</v>
      </c>
      <c r="W36">
        <f>'[1]Aggregated Consumption'!$D36*'[1]Future year scaling'!V22</f>
        <v>112366049725897.17</v>
      </c>
      <c r="X36">
        <f>'[1]Aggregated Consumption'!$D36*'[1]Future year scaling'!W22</f>
        <v>113095699399441.98</v>
      </c>
      <c r="Y36">
        <f>'[1]Aggregated Consumption'!$D36*'[1]Future year scaling'!X22</f>
        <v>113501060329189.06</v>
      </c>
      <c r="Z36">
        <f>'[1]Aggregated Consumption'!$D36*'[1]Future year scaling'!Y22</f>
        <v>113906421258936.16</v>
      </c>
      <c r="AA36">
        <f>'[1]Aggregated Consumption'!$D36*'[1]Future year scaling'!Z22</f>
        <v>114311782188683.23</v>
      </c>
      <c r="AB36">
        <f>'[1]Aggregated Consumption'!$D36*'[1]Future year scaling'!AA22</f>
        <v>114717143118430.31</v>
      </c>
      <c r="AC36">
        <f>'[1]Aggregated Consumption'!$D36*'[1]Future year scaling'!AB22</f>
        <v>115122504048177.39</v>
      </c>
      <c r="AD36">
        <f>'[1]Aggregated Consumption'!$D36*'[1]Future year scaling'!AC22</f>
        <v>115203576234126.78</v>
      </c>
      <c r="AE36">
        <f>'[1]Aggregated Consumption'!$D36*'[1]Future year scaling'!AD22</f>
        <v>115284648420076.17</v>
      </c>
      <c r="AF36">
        <f>'[1]Aggregated Consumption'!$D36*'[1]Future year scaling'!AE22</f>
        <v>115365720606025.61</v>
      </c>
      <c r="AG36">
        <f>'[1]Aggregated Consumption'!$D36*'[1]Future year scaling'!AF22</f>
        <v>115446792791975.05</v>
      </c>
      <c r="AH36">
        <f>'[1]Aggregated Consumption'!$D36*'[1]Future year scaling'!AG22</f>
        <v>115527864977924.45</v>
      </c>
      <c r="AI36">
        <f>'[1]Aggregated Consumption'!$D36*'[1]Future year scaling'!AH22</f>
        <v>114636070932480.72</v>
      </c>
      <c r="AJ36">
        <f>'[1]Aggregated Consumption'!$D36*'[1]Future year scaling'!AI22</f>
        <v>113744276887037.23</v>
      </c>
      <c r="AK36">
        <f>'[1]Aggregated Consumption'!$D36*'[1]Future year scaling'!AJ22</f>
        <v>112852482841593.48</v>
      </c>
      <c r="AL36">
        <f>'[1]Aggregated Consumption'!$D36*'[1]Future year scaling'!AK22</f>
        <v>111960688796149.73</v>
      </c>
      <c r="AM36">
        <f>'[1]Aggregated Consumption'!$D36*'[1]Future year scaling'!AL22</f>
        <v>111068894750706.25</v>
      </c>
    </row>
    <row r="37" spans="1:39" x14ac:dyDescent="0.25">
      <c r="A37" t="s">
        <v>149</v>
      </c>
      <c r="B37" t="s">
        <v>126</v>
      </c>
      <c r="C37">
        <f>'[1]Aggregated Consumption'!$D37*'[1]Future year scaling'!B22</f>
        <v>48839120559360</v>
      </c>
      <c r="D37">
        <f>'[1]Aggregated Consumption'!$D37*'[1]Future year scaling'!C22</f>
        <v>48798113741090.188</v>
      </c>
      <c r="E37">
        <f>'[1]Aggregated Consumption'!$D37*'[1]Future year scaling'!D22</f>
        <v>49495229651677.164</v>
      </c>
      <c r="F37">
        <f>'[1]Aggregated Consumption'!$D37*'[1]Future year scaling'!E22</f>
        <v>50192345562264.234</v>
      </c>
      <c r="G37">
        <f>'[1]Aggregated Consumption'!$D37*'[1]Future year scaling'!F22</f>
        <v>50889461472851.07</v>
      </c>
      <c r="H37">
        <f>'[1]Aggregated Consumption'!$D37*'[1]Future year scaling'!G22</f>
        <v>51586577383438.141</v>
      </c>
      <c r="I37">
        <f>'[1]Aggregated Consumption'!$D37*'[1]Future year scaling'!H22</f>
        <v>52283693294025.195</v>
      </c>
      <c r="J37">
        <f>'[1]Aggregated Consumption'!$D37*'[1]Future year scaling'!I22</f>
        <v>52488727385374.367</v>
      </c>
      <c r="K37">
        <f>'[1]Aggregated Consumption'!$D37*'[1]Future year scaling'!J22</f>
        <v>52693761476723.477</v>
      </c>
      <c r="L37">
        <f>'[1]Aggregated Consumption'!$D37*'[1]Future year scaling'!K22</f>
        <v>52898795568072.586</v>
      </c>
      <c r="M37">
        <f>'[1]Aggregated Consumption'!$D37*'[1]Future year scaling'!L22</f>
        <v>53103829659421.688</v>
      </c>
      <c r="N37">
        <f>'[1]Aggregated Consumption'!$D37*'[1]Future year scaling'!M22</f>
        <v>53308863750770.797</v>
      </c>
      <c r="O37">
        <f>'[1]Aggregated Consumption'!$D37*'[1]Future year scaling'!N22</f>
        <v>53718931933469.133</v>
      </c>
      <c r="P37">
        <f>'[1]Aggregated Consumption'!$D37*'[1]Future year scaling'!O22</f>
        <v>54129000116167.344</v>
      </c>
      <c r="Q37">
        <f>'[1]Aggregated Consumption'!$D37*'[1]Future year scaling'!P22</f>
        <v>54539068298865.555</v>
      </c>
      <c r="R37">
        <f>'[1]Aggregated Consumption'!$D37*'[1]Future year scaling'!Q22</f>
        <v>54949136481563.773</v>
      </c>
      <c r="S37">
        <f>'[1]Aggregated Consumption'!$D37*'[1]Future year scaling'!R22</f>
        <v>55359204664261.984</v>
      </c>
      <c r="T37">
        <f>'[1]Aggregated Consumption'!$D37*'[1]Future year scaling'!S22</f>
        <v>55728266028690.406</v>
      </c>
      <c r="U37">
        <f>'[1]Aggregated Consumption'!$D37*'[1]Future year scaling'!T22</f>
        <v>56097327393118.836</v>
      </c>
      <c r="V37">
        <f>'[1]Aggregated Consumption'!$D37*'[1]Future year scaling'!U22</f>
        <v>56466388757547.258</v>
      </c>
      <c r="W37">
        <f>'[1]Aggregated Consumption'!$D37*'[1]Future year scaling'!V22</f>
        <v>56835450121975.695</v>
      </c>
      <c r="X37">
        <f>'[1]Aggregated Consumption'!$D37*'[1]Future year scaling'!W22</f>
        <v>57204511486404.117</v>
      </c>
      <c r="Y37">
        <f>'[1]Aggregated Consumption'!$D37*'[1]Future year scaling'!X22</f>
        <v>57409545577753.227</v>
      </c>
      <c r="Z37">
        <f>'[1]Aggregated Consumption'!$D37*'[1]Future year scaling'!Y22</f>
        <v>57614579669102.336</v>
      </c>
      <c r="AA37">
        <f>'[1]Aggregated Consumption'!$D37*'[1]Future year scaling'!Z22</f>
        <v>57819613760451.438</v>
      </c>
      <c r="AB37">
        <f>'[1]Aggregated Consumption'!$D37*'[1]Future year scaling'!AA22</f>
        <v>58024647851800.547</v>
      </c>
      <c r="AC37">
        <f>'[1]Aggregated Consumption'!$D37*'[1]Future year scaling'!AB22</f>
        <v>58229681943149.648</v>
      </c>
      <c r="AD37">
        <f>'[1]Aggregated Consumption'!$D37*'[1]Future year scaling'!AC22</f>
        <v>58270688761419.461</v>
      </c>
      <c r="AE37">
        <f>'[1]Aggregated Consumption'!$D37*'[1]Future year scaling'!AD22</f>
        <v>58311695579689.273</v>
      </c>
      <c r="AF37">
        <f>'[1]Aggregated Consumption'!$D37*'[1]Future year scaling'!AE22</f>
        <v>58352702397959.109</v>
      </c>
      <c r="AG37">
        <f>'[1]Aggregated Consumption'!$D37*'[1]Future year scaling'!AF22</f>
        <v>58393709216228.938</v>
      </c>
      <c r="AH37">
        <f>'[1]Aggregated Consumption'!$D37*'[1]Future year scaling'!AG22</f>
        <v>58434716034498.75</v>
      </c>
      <c r="AI37">
        <f>'[1]Aggregated Consumption'!$D37*'[1]Future year scaling'!AH22</f>
        <v>57983641033530.641</v>
      </c>
      <c r="AJ37">
        <f>'[1]Aggregated Consumption'!$D37*'[1]Future year scaling'!AI22</f>
        <v>57532566032562.648</v>
      </c>
      <c r="AK37">
        <f>'[1]Aggregated Consumption'!$D37*'[1]Future year scaling'!AJ22</f>
        <v>57081491031594.523</v>
      </c>
      <c r="AL37">
        <f>'[1]Aggregated Consumption'!$D37*'[1]Future year scaling'!AK22</f>
        <v>56630416030626.406</v>
      </c>
      <c r="AM37">
        <f>'[1]Aggregated Consumption'!$D37*'[1]Future year scaling'!AL22</f>
        <v>56179341029658.414</v>
      </c>
    </row>
    <row r="38" spans="1:39" x14ac:dyDescent="0.25">
      <c r="A38" t="s">
        <v>149</v>
      </c>
      <c r="B38" t="s">
        <v>127</v>
      </c>
      <c r="C38">
        <f>'[1]Aggregated Consumption'!$D38*'[1]Future year scaling'!B22</f>
        <v>1173397594560</v>
      </c>
      <c r="D38">
        <f>'[1]Aggregated Consumption'!$D38*'[1]Future year scaling'!C22</f>
        <v>1172412374077.582</v>
      </c>
      <c r="E38">
        <f>'[1]Aggregated Consumption'!$D38*'[1]Future year scaling'!D22</f>
        <v>1189161122278.6897</v>
      </c>
      <c r="F38">
        <f>'[1]Aggregated Consumption'!$D38*'[1]Future year scaling'!E22</f>
        <v>1205909870479.7998</v>
      </c>
      <c r="G38">
        <f>'[1]Aggregated Consumption'!$D38*'[1]Future year scaling'!F22</f>
        <v>1222658618680.9041</v>
      </c>
      <c r="H38">
        <f>'[1]Aggregated Consumption'!$D38*'[1]Future year scaling'!G22</f>
        <v>1239407366882.0139</v>
      </c>
      <c r="I38">
        <f>'[1]Aggregated Consumption'!$D38*'[1]Future year scaling'!H22</f>
        <v>1256156115083.1238</v>
      </c>
      <c r="J38">
        <f>'[1]Aggregated Consumption'!$D38*'[1]Future year scaling'!I22</f>
        <v>1261082217495.2156</v>
      </c>
      <c r="K38">
        <f>'[1]Aggregated Consumption'!$D38*'[1]Future year scaling'!J22</f>
        <v>1266008319907.3062</v>
      </c>
      <c r="L38">
        <f>'[1]Aggregated Consumption'!$D38*'[1]Future year scaling'!K22</f>
        <v>1270934422319.3965</v>
      </c>
      <c r="M38">
        <f>'[1]Aggregated Consumption'!$D38*'[1]Future year scaling'!L22</f>
        <v>1275860524731.4868</v>
      </c>
      <c r="N38">
        <f>'[1]Aggregated Consumption'!$D38*'[1]Future year scaling'!M22</f>
        <v>1280786627143.5771</v>
      </c>
      <c r="O38">
        <f>'[1]Aggregated Consumption'!$D38*'[1]Future year scaling'!N22</f>
        <v>1290638831967.761</v>
      </c>
      <c r="P38">
        <f>'[1]Aggregated Consumption'!$D38*'[1]Future year scaling'!O22</f>
        <v>1300491036791.9417</v>
      </c>
      <c r="Q38">
        <f>'[1]Aggregated Consumption'!$D38*'[1]Future year scaling'!P22</f>
        <v>1310343241616.1226</v>
      </c>
      <c r="R38">
        <f>'[1]Aggregated Consumption'!$D38*'[1]Future year scaling'!Q22</f>
        <v>1320195446440.3032</v>
      </c>
      <c r="S38">
        <f>'[1]Aggregated Consumption'!$D38*'[1]Future year scaling'!R22</f>
        <v>1330047651264.4841</v>
      </c>
      <c r="T38">
        <f>'[1]Aggregated Consumption'!$D38*'[1]Future year scaling'!S22</f>
        <v>1338914635606.2476</v>
      </c>
      <c r="U38">
        <f>'[1]Aggregated Consumption'!$D38*'[1]Future year scaling'!T22</f>
        <v>1347781619948.011</v>
      </c>
      <c r="V38">
        <f>'[1]Aggregated Consumption'!$D38*'[1]Future year scaling'!U22</f>
        <v>1356648604289.7747</v>
      </c>
      <c r="W38">
        <f>'[1]Aggregated Consumption'!$D38*'[1]Future year scaling'!V22</f>
        <v>1365515588631.5383</v>
      </c>
      <c r="X38">
        <f>'[1]Aggregated Consumption'!$D38*'[1]Future year scaling'!W22</f>
        <v>1374382572973.3018</v>
      </c>
      <c r="Y38">
        <f>'[1]Aggregated Consumption'!$D38*'[1]Future year scaling'!X22</f>
        <v>1379308675385.3923</v>
      </c>
      <c r="Z38">
        <f>'[1]Aggregated Consumption'!$D38*'[1]Future year scaling'!Y22</f>
        <v>1384234777797.4827</v>
      </c>
      <c r="AA38">
        <f>'[1]Aggregated Consumption'!$D38*'[1]Future year scaling'!Z22</f>
        <v>1389160880209.573</v>
      </c>
      <c r="AB38">
        <f>'[1]Aggregated Consumption'!$D38*'[1]Future year scaling'!AA22</f>
        <v>1394086982621.6636</v>
      </c>
      <c r="AC38">
        <f>'[1]Aggregated Consumption'!$D38*'[1]Future year scaling'!AB22</f>
        <v>1399013085033.7539</v>
      </c>
      <c r="AD38">
        <f>'[1]Aggregated Consumption'!$D38*'[1]Future year scaling'!AC22</f>
        <v>1399998305516.1716</v>
      </c>
      <c r="AE38">
        <f>'[1]Aggregated Consumption'!$D38*'[1]Future year scaling'!AD22</f>
        <v>1400983525998.5896</v>
      </c>
      <c r="AF38">
        <f>'[1]Aggregated Consumption'!$D38*'[1]Future year scaling'!AE22</f>
        <v>1401968746481.0078</v>
      </c>
      <c r="AG38">
        <f>'[1]Aggregated Consumption'!$D38*'[1]Future year scaling'!AF22</f>
        <v>1402953966963.4263</v>
      </c>
      <c r="AH38">
        <f>'[1]Aggregated Consumption'!$D38*'[1]Future year scaling'!AG22</f>
        <v>1403939187445.844</v>
      </c>
      <c r="AI38">
        <f>'[1]Aggregated Consumption'!$D38*'[1]Future year scaling'!AH22</f>
        <v>1393101762139.2434</v>
      </c>
      <c r="AJ38">
        <f>'[1]Aggregated Consumption'!$D38*'[1]Future year scaling'!AI22</f>
        <v>1382264336832.6455</v>
      </c>
      <c r="AK38">
        <f>'[1]Aggregated Consumption'!$D38*'[1]Future year scaling'!AJ22</f>
        <v>1371426911526.0444</v>
      </c>
      <c r="AL38">
        <f>'[1]Aggregated Consumption'!$D38*'[1]Future year scaling'!AK22</f>
        <v>1360589486219.4436</v>
      </c>
      <c r="AM38">
        <f>'[1]Aggregated Consumption'!$D38*'[1]Future year scaling'!AL22</f>
        <v>1349752060912.8457</v>
      </c>
    </row>
    <row r="39" spans="1:39" x14ac:dyDescent="0.25">
      <c r="A39" t="s">
        <v>149</v>
      </c>
      <c r="B39" t="s">
        <v>128</v>
      </c>
      <c r="C39">
        <f>'[1]Aggregated Consumption'!$D39*'[1]Future year scaling'!B22</f>
        <v>156332955772800</v>
      </c>
      <c r="D39">
        <f>'[1]Aggregated Consumption'!$D39*'[1]Future year scaling'!C22</f>
        <v>156201693845199.03</v>
      </c>
      <c r="E39">
        <f>'[1]Aggregated Consumption'!$D39*'[1]Future year scaling'!D22</f>
        <v>158433146614416.06</v>
      </c>
      <c r="F39">
        <f>'[1]Aggregated Consumption'!$D39*'[1]Future year scaling'!E22</f>
        <v>160664599383633.41</v>
      </c>
      <c r="G39">
        <f>'[1]Aggregated Consumption'!$D39*'[1]Future year scaling'!F22</f>
        <v>162896052152850</v>
      </c>
      <c r="H39">
        <f>'[1]Aggregated Consumption'!$D39*'[1]Future year scaling'!G22</f>
        <v>165127504922067.34</v>
      </c>
      <c r="I39">
        <f>'[1]Aggregated Consumption'!$D39*'[1]Future year scaling'!H22</f>
        <v>167358957691284.66</v>
      </c>
      <c r="J39">
        <f>'[1]Aggregated Consumption'!$D39*'[1]Future year scaling'!I22</f>
        <v>168015267329289.88</v>
      </c>
      <c r="K39">
        <f>'[1]Aggregated Consumption'!$D39*'[1]Future year scaling'!J22</f>
        <v>168671576967294.88</v>
      </c>
      <c r="L39">
        <f>'[1]Aggregated Consumption'!$D39*'[1]Future year scaling'!K22</f>
        <v>169327886605299.88</v>
      </c>
      <c r="M39">
        <f>'[1]Aggregated Consumption'!$D39*'[1]Future year scaling'!L22</f>
        <v>169984196243304.88</v>
      </c>
      <c r="N39">
        <f>'[1]Aggregated Consumption'!$D39*'[1]Future year scaling'!M22</f>
        <v>170640505881309.88</v>
      </c>
      <c r="O39">
        <f>'[1]Aggregated Consumption'!$D39*'[1]Future year scaling'!N22</f>
        <v>171953125157320.25</v>
      </c>
      <c r="P39">
        <f>'[1]Aggregated Consumption'!$D39*'[1]Future year scaling'!O22</f>
        <v>173265744433330.25</v>
      </c>
      <c r="Q39">
        <f>'[1]Aggregated Consumption'!$D39*'[1]Future year scaling'!P22</f>
        <v>174578363709340.25</v>
      </c>
      <c r="R39">
        <f>'[1]Aggregated Consumption'!$D39*'[1]Future year scaling'!Q22</f>
        <v>175890982985350.25</v>
      </c>
      <c r="S39">
        <f>'[1]Aggregated Consumption'!$D39*'[1]Future year scaling'!R22</f>
        <v>177203602261360.25</v>
      </c>
      <c r="T39">
        <f>'[1]Aggregated Consumption'!$D39*'[1]Future year scaling'!S22</f>
        <v>178384959609769.38</v>
      </c>
      <c r="U39">
        <f>'[1]Aggregated Consumption'!$D39*'[1]Future year scaling'!T22</f>
        <v>179566316958178.47</v>
      </c>
      <c r="V39">
        <f>'[1]Aggregated Consumption'!$D39*'[1]Future year scaling'!U22</f>
        <v>180747674306587.59</v>
      </c>
      <c r="W39">
        <f>'[1]Aggregated Consumption'!$D39*'[1]Future year scaling'!V22</f>
        <v>181929031654996.72</v>
      </c>
      <c r="X39">
        <f>'[1]Aggregated Consumption'!$D39*'[1]Future year scaling'!W22</f>
        <v>183110389003405.81</v>
      </c>
      <c r="Y39">
        <f>'[1]Aggregated Consumption'!$D39*'[1]Future year scaling'!X22</f>
        <v>183766698641410.81</v>
      </c>
      <c r="Z39">
        <f>'[1]Aggregated Consumption'!$D39*'[1]Future year scaling'!Y22</f>
        <v>184423008279415.81</v>
      </c>
      <c r="AA39">
        <f>'[1]Aggregated Consumption'!$D39*'[1]Future year scaling'!Z22</f>
        <v>185079317917420.81</v>
      </c>
      <c r="AB39">
        <f>'[1]Aggregated Consumption'!$D39*'[1]Future year scaling'!AA22</f>
        <v>185735627555425.81</v>
      </c>
      <c r="AC39">
        <f>'[1]Aggregated Consumption'!$D39*'[1]Future year scaling'!AB22</f>
        <v>186391937193430.81</v>
      </c>
      <c r="AD39">
        <f>'[1]Aggregated Consumption'!$D39*'[1]Future year scaling'!AC22</f>
        <v>186523199121031.78</v>
      </c>
      <c r="AE39">
        <f>'[1]Aggregated Consumption'!$D39*'[1]Future year scaling'!AD22</f>
        <v>186654461048632.75</v>
      </c>
      <c r="AF39">
        <f>'[1]Aggregated Consumption'!$D39*'[1]Future year scaling'!AE22</f>
        <v>186785722976233.78</v>
      </c>
      <c r="AG39">
        <f>'[1]Aggregated Consumption'!$D39*'[1]Future year scaling'!AF22</f>
        <v>186916984903834.81</v>
      </c>
      <c r="AH39">
        <f>'[1]Aggregated Consumption'!$D39*'[1]Future year scaling'!AG22</f>
        <v>187048246831435.78</v>
      </c>
      <c r="AI39">
        <f>'[1]Aggregated Consumption'!$D39*'[1]Future year scaling'!AH22</f>
        <v>185604365627824.56</v>
      </c>
      <c r="AJ39">
        <f>'[1]Aggregated Consumption'!$D39*'[1]Future year scaling'!AI22</f>
        <v>184160484424213.69</v>
      </c>
      <c r="AK39">
        <f>'[1]Aggregated Consumption'!$D39*'[1]Future year scaling'!AJ22</f>
        <v>182716603220602.41</v>
      </c>
      <c r="AL39">
        <f>'[1]Aggregated Consumption'!$D39*'[1]Future year scaling'!AK22</f>
        <v>181272722016991.13</v>
      </c>
      <c r="AM39">
        <f>'[1]Aggregated Consumption'!$D39*'[1]Future year scaling'!AL22</f>
        <v>179828840813380.28</v>
      </c>
    </row>
    <row r="40" spans="1:39" x14ac:dyDescent="0.25">
      <c r="A40" t="s">
        <v>149</v>
      </c>
      <c r="B40" t="s">
        <v>129</v>
      </c>
      <c r="C40">
        <f>'[1]Aggregated Consumption'!$D40*'[1]Future year scaling'!B22</f>
        <v>119957630341440</v>
      </c>
      <c r="D40">
        <f>'[1]Aggregated Consumption'!$D40*'[1]Future year scaling'!C22</f>
        <v>119856910248793.97</v>
      </c>
      <c r="E40">
        <f>'[1]Aggregated Consumption'!$D40*'[1]Future year scaling'!D22</f>
        <v>121569151823776.69</v>
      </c>
      <c r="F40">
        <f>'[1]Aggregated Consumption'!$D40*'[1]Future year scaling'!E22</f>
        <v>123281393398759.63</v>
      </c>
      <c r="G40">
        <f>'[1]Aggregated Consumption'!$D40*'[1]Future year scaling'!F22</f>
        <v>124993634973741.98</v>
      </c>
      <c r="H40">
        <f>'[1]Aggregated Consumption'!$D40*'[1]Future year scaling'!G22</f>
        <v>126705876548724.92</v>
      </c>
      <c r="I40">
        <f>'[1]Aggregated Consumption'!$D40*'[1]Future year scaling'!H22</f>
        <v>128418118123707.83</v>
      </c>
      <c r="J40">
        <f>'[1]Aggregated Consumption'!$D40*'[1]Future year scaling'!I22</f>
        <v>128921718586938.19</v>
      </c>
      <c r="K40">
        <f>'[1]Aggregated Consumption'!$D40*'[1]Future year scaling'!J22</f>
        <v>129425319050168.39</v>
      </c>
      <c r="L40">
        <f>'[1]Aggregated Consumption'!$D40*'[1]Future year scaling'!K22</f>
        <v>129928919513398.59</v>
      </c>
      <c r="M40">
        <f>'[1]Aggregated Consumption'!$D40*'[1]Future year scaling'!L22</f>
        <v>130432519976628.78</v>
      </c>
      <c r="N40">
        <f>'[1]Aggregated Consumption'!$D40*'[1]Future year scaling'!M22</f>
        <v>130936120439858.98</v>
      </c>
      <c r="O40">
        <f>'[1]Aggregated Consumption'!$D40*'[1]Future year scaling'!N22</f>
        <v>131943321366319.67</v>
      </c>
      <c r="P40">
        <f>'[1]Aggregated Consumption'!$D40*'[1]Future year scaling'!O22</f>
        <v>132950522292780.06</v>
      </c>
      <c r="Q40">
        <f>'[1]Aggregated Consumption'!$D40*'[1]Future year scaling'!P22</f>
        <v>133957723219240.47</v>
      </c>
      <c r="R40">
        <f>'[1]Aggregated Consumption'!$D40*'[1]Future year scaling'!Q22</f>
        <v>134964924145700.86</v>
      </c>
      <c r="S40">
        <f>'[1]Aggregated Consumption'!$D40*'[1]Future year scaling'!R22</f>
        <v>135972125072161.25</v>
      </c>
      <c r="T40">
        <f>'[1]Aggregated Consumption'!$D40*'[1]Future year scaling'!S22</f>
        <v>136878605905975.69</v>
      </c>
      <c r="U40">
        <f>'[1]Aggregated Consumption'!$D40*'[1]Future year scaling'!T22</f>
        <v>137785086739790.13</v>
      </c>
      <c r="V40">
        <f>'[1]Aggregated Consumption'!$D40*'[1]Future year scaling'!U22</f>
        <v>138691567573604.56</v>
      </c>
      <c r="W40">
        <f>'[1]Aggregated Consumption'!$D40*'[1]Future year scaling'!V22</f>
        <v>139598048407419.03</v>
      </c>
      <c r="X40">
        <f>'[1]Aggregated Consumption'!$D40*'[1]Future year scaling'!W22</f>
        <v>140504529241233.47</v>
      </c>
      <c r="Y40">
        <f>'[1]Aggregated Consumption'!$D40*'[1]Future year scaling'!X22</f>
        <v>141008129704463.66</v>
      </c>
      <c r="Z40">
        <f>'[1]Aggregated Consumption'!$D40*'[1]Future year scaling'!Y22</f>
        <v>141511730167693.88</v>
      </c>
      <c r="AA40">
        <f>'[1]Aggregated Consumption'!$D40*'[1]Future year scaling'!Z22</f>
        <v>142015330630924.06</v>
      </c>
      <c r="AB40">
        <f>'[1]Aggregated Consumption'!$D40*'[1]Future year scaling'!AA22</f>
        <v>142518931094154.25</v>
      </c>
      <c r="AC40">
        <f>'[1]Aggregated Consumption'!$D40*'[1]Future year scaling'!AB22</f>
        <v>143022531557384.47</v>
      </c>
      <c r="AD40">
        <f>'[1]Aggregated Consumption'!$D40*'[1]Future year scaling'!AC22</f>
        <v>143123251650030.47</v>
      </c>
      <c r="AE40">
        <f>'[1]Aggregated Consumption'!$D40*'[1]Future year scaling'!AD22</f>
        <v>143223971742676.47</v>
      </c>
      <c r="AF40">
        <f>'[1]Aggregated Consumption'!$D40*'[1]Future year scaling'!AE22</f>
        <v>143324691835322.56</v>
      </c>
      <c r="AG40">
        <f>'[1]Aggregated Consumption'!$D40*'[1]Future year scaling'!AF22</f>
        <v>143425411927968.63</v>
      </c>
      <c r="AH40">
        <f>'[1]Aggregated Consumption'!$D40*'[1]Future year scaling'!AG22</f>
        <v>143526132020614.63</v>
      </c>
      <c r="AI40">
        <f>'[1]Aggregated Consumption'!$D40*'[1]Future year scaling'!AH22</f>
        <v>142418211001508</v>
      </c>
      <c r="AJ40">
        <f>'[1]Aggregated Consumption'!$D40*'[1]Future year scaling'!AI22</f>
        <v>141310289982401.69</v>
      </c>
      <c r="AK40">
        <f>'[1]Aggregated Consumption'!$D40*'[1]Future year scaling'!AJ22</f>
        <v>140202368963295.03</v>
      </c>
      <c r="AL40">
        <f>'[1]Aggregated Consumption'!$D40*'[1]Future year scaling'!AK22</f>
        <v>139094447944188.38</v>
      </c>
      <c r="AM40">
        <f>'[1]Aggregated Consumption'!$D40*'[1]Future year scaling'!AL22</f>
        <v>137986526925082.05</v>
      </c>
    </row>
    <row r="41" spans="1:39" x14ac:dyDescent="0.25">
      <c r="A41" t="s">
        <v>149</v>
      </c>
      <c r="B41" t="s">
        <v>130</v>
      </c>
      <c r="C41">
        <f>'[1]Aggregated Consumption'!$D41*'[1]Future year scaling'!B22</f>
        <v>2732556756960</v>
      </c>
      <c r="D41">
        <f>'[1]Aggregated Consumption'!$D41*'[1]Future year scaling'!C22</f>
        <v>2730262418792.9478</v>
      </c>
      <c r="E41">
        <f>'[1]Aggregated Consumption'!$D41*'[1]Future year scaling'!D22</f>
        <v>2769266167632.8457</v>
      </c>
      <c r="F41">
        <f>'[1]Aggregated Consumption'!$D41*'[1]Future year scaling'!E22</f>
        <v>2808269916472.7485</v>
      </c>
      <c r="G41">
        <f>'[1]Aggregated Consumption'!$D41*'[1]Future year scaling'!F22</f>
        <v>2847273665312.6382</v>
      </c>
      <c r="H41">
        <f>'[1]Aggregated Consumption'!$D41*'[1]Future year scaling'!G22</f>
        <v>2886277414152.5415</v>
      </c>
      <c r="I41">
        <f>'[1]Aggregated Consumption'!$D41*'[1]Future year scaling'!H22</f>
        <v>2925281162992.4438</v>
      </c>
      <c r="J41">
        <f>'[1]Aggregated Consumption'!$D41*'[1]Future year scaling'!I22</f>
        <v>2936752853827.7114</v>
      </c>
      <c r="K41">
        <f>'[1]Aggregated Consumption'!$D41*'[1]Future year scaling'!J22</f>
        <v>2948224544662.9751</v>
      </c>
      <c r="L41">
        <f>'[1]Aggregated Consumption'!$D41*'[1]Future year scaling'!K22</f>
        <v>2959696235498.2393</v>
      </c>
      <c r="M41">
        <f>'[1]Aggregated Consumption'!$D41*'[1]Future year scaling'!L22</f>
        <v>2971167926333.5029</v>
      </c>
      <c r="N41">
        <f>'[1]Aggregated Consumption'!$D41*'[1]Future year scaling'!M22</f>
        <v>2982639617168.7666</v>
      </c>
      <c r="O41">
        <f>'[1]Aggregated Consumption'!$D41*'[1]Future year scaling'!N22</f>
        <v>3005582998839.3013</v>
      </c>
      <c r="P41">
        <f>'[1]Aggregated Consumption'!$D41*'[1]Future year scaling'!O22</f>
        <v>3028526380509.8286</v>
      </c>
      <c r="Q41">
        <f>'[1]Aggregated Consumption'!$D41*'[1]Future year scaling'!P22</f>
        <v>3051469762180.3564</v>
      </c>
      <c r="R41">
        <f>'[1]Aggregated Consumption'!$D41*'[1]Future year scaling'!Q22</f>
        <v>3074413143850.8838</v>
      </c>
      <c r="S41">
        <f>'[1]Aggregated Consumption'!$D41*'[1]Future year scaling'!R22</f>
        <v>3097356525521.4116</v>
      </c>
      <c r="T41">
        <f>'[1]Aggregated Consumption'!$D41*'[1]Future year scaling'!S22</f>
        <v>3118005569024.8882</v>
      </c>
      <c r="U41">
        <f>'[1]Aggregated Consumption'!$D41*'[1]Future year scaling'!T22</f>
        <v>3138654612528.3652</v>
      </c>
      <c r="V41">
        <f>'[1]Aggregated Consumption'!$D41*'[1]Future year scaling'!U22</f>
        <v>3159303656031.8418</v>
      </c>
      <c r="W41">
        <f>'[1]Aggregated Consumption'!$D41*'[1]Future year scaling'!V22</f>
        <v>3179952699535.3193</v>
      </c>
      <c r="X41">
        <f>'[1]Aggregated Consumption'!$D41*'[1]Future year scaling'!W22</f>
        <v>3200601743038.7959</v>
      </c>
      <c r="Y41">
        <f>'[1]Aggregated Consumption'!$D41*'[1]Future year scaling'!X22</f>
        <v>3212073433874.0596</v>
      </c>
      <c r="Z41">
        <f>'[1]Aggregated Consumption'!$D41*'[1]Future year scaling'!Y22</f>
        <v>3223545124709.3237</v>
      </c>
      <c r="AA41">
        <f>'[1]Aggregated Consumption'!$D41*'[1]Future year scaling'!Z22</f>
        <v>3235016815544.5874</v>
      </c>
      <c r="AB41">
        <f>'[1]Aggregated Consumption'!$D41*'[1]Future year scaling'!AA22</f>
        <v>3246488506379.8511</v>
      </c>
      <c r="AC41">
        <f>'[1]Aggregated Consumption'!$D41*'[1]Future year scaling'!AB22</f>
        <v>3257960197215.1152</v>
      </c>
      <c r="AD41">
        <f>'[1]Aggregated Consumption'!$D41*'[1]Future year scaling'!AC22</f>
        <v>3260254535382.167</v>
      </c>
      <c r="AE41">
        <f>'[1]Aggregated Consumption'!$D41*'[1]Future year scaling'!AD22</f>
        <v>3262548873549.2192</v>
      </c>
      <c r="AF41">
        <f>'[1]Aggregated Consumption'!$D41*'[1]Future year scaling'!AE22</f>
        <v>3264843211716.2729</v>
      </c>
      <c r="AG41">
        <f>'[1]Aggregated Consumption'!$D41*'[1]Future year scaling'!AF22</f>
        <v>3267137549883.3262</v>
      </c>
      <c r="AH41">
        <f>'[1]Aggregated Consumption'!$D41*'[1]Future year scaling'!AG22</f>
        <v>3269431888050.3784</v>
      </c>
      <c r="AI41">
        <f>'[1]Aggregated Consumption'!$D41*'[1]Future year scaling'!AH22</f>
        <v>3244194168212.7935</v>
      </c>
      <c r="AJ41">
        <f>'[1]Aggregated Consumption'!$D41*'[1]Future year scaling'!AI22</f>
        <v>3218956448375.2158</v>
      </c>
      <c r="AK41">
        <f>'[1]Aggregated Consumption'!$D41*'[1]Future year scaling'!AJ22</f>
        <v>3193718728537.6304</v>
      </c>
      <c r="AL41">
        <f>'[1]Aggregated Consumption'!$D41*'[1]Future year scaling'!AK22</f>
        <v>3168481008700.0449</v>
      </c>
      <c r="AM41">
        <f>'[1]Aggregated Consumption'!$D41*'[1]Future year scaling'!AL22</f>
        <v>3143243288862.4668</v>
      </c>
    </row>
    <row r="42" spans="1:39" x14ac:dyDescent="0.25">
      <c r="A42" t="s">
        <v>150</v>
      </c>
      <c r="B42" t="s">
        <v>123</v>
      </c>
      <c r="C42">
        <f>'[1]Aggregated Consumption'!$D42*'[1]Future year scaling'!B23</f>
        <v>68713897748640</v>
      </c>
      <c r="D42">
        <f>'[1]Aggregated Consumption'!$D42*'[1]Future year scaling'!C23</f>
        <v>66230262890255.906</v>
      </c>
      <c r="E42">
        <f>'[1]Aggregated Consumption'!$D42*'[1]Future year scaling'!D23</f>
        <v>64574506317999.258</v>
      </c>
      <c r="F42">
        <f>'[1]Aggregated Consumption'!$D42*'[1]Future year scaling'!E23</f>
        <v>62918749745742.617</v>
      </c>
      <c r="G42">
        <f>'[1]Aggregated Consumption'!$D42*'[1]Future year scaling'!F23</f>
        <v>61262993173486.555</v>
      </c>
      <c r="H42">
        <f>'[1]Aggregated Consumption'!$D42*'[1]Future year scaling'!G23</f>
        <v>59607236601229.914</v>
      </c>
      <c r="I42">
        <f>'[1]Aggregated Consumption'!$D42*'[1]Future year scaling'!H23</f>
        <v>57951480028973.852</v>
      </c>
      <c r="J42">
        <f>'[1]Aggregated Consumption'!$D42*'[1]Future year scaling'!I23</f>
        <v>56295723456717.195</v>
      </c>
      <c r="K42">
        <f>'[1]Aggregated Consumption'!$D42*'[1]Future year scaling'!J23</f>
        <v>54639966884461.141</v>
      </c>
      <c r="L42">
        <f>'[1]Aggregated Consumption'!$D42*'[1]Future year scaling'!K23</f>
        <v>52984210312204.492</v>
      </c>
      <c r="M42">
        <f>'[1]Aggregated Consumption'!$D42*'[1]Future year scaling'!L23</f>
        <v>51328453739947.844</v>
      </c>
      <c r="N42">
        <f>'[1]Aggregated Consumption'!$D42*'[1]Future year scaling'!M23</f>
        <v>49672697167691.789</v>
      </c>
      <c r="O42">
        <f>'[1]Aggregated Consumption'!$D42*'[1]Future year scaling'!N23</f>
        <v>49258758024627.477</v>
      </c>
      <c r="P42">
        <f>'[1]Aggregated Consumption'!$D42*'[1]Future year scaling'!O23</f>
        <v>48844818881563.461</v>
      </c>
      <c r="Q42">
        <f>'[1]Aggregated Consumption'!$D42*'[1]Future year scaling'!P23</f>
        <v>48430879738499.297</v>
      </c>
      <c r="R42">
        <f>'[1]Aggregated Consumption'!$D42*'[1]Future year scaling'!Q23</f>
        <v>48016940595435.281</v>
      </c>
      <c r="S42">
        <f>'[1]Aggregated Consumption'!$D42*'[1]Future year scaling'!R23</f>
        <v>47603001452371.125</v>
      </c>
      <c r="T42">
        <f>'[1]Aggregated Consumption'!$D42*'[1]Future year scaling'!S23</f>
        <v>46775123166242.805</v>
      </c>
      <c r="U42">
        <f>'[1]Aggregated Consumption'!$D42*'[1]Future year scaling'!T23</f>
        <v>45947244880114.766</v>
      </c>
      <c r="V42">
        <f>'[1]Aggregated Consumption'!$D42*'[1]Future year scaling'!U23</f>
        <v>45119366593986.445</v>
      </c>
      <c r="W42">
        <f>'[1]Aggregated Consumption'!$D42*'[1]Future year scaling'!V23</f>
        <v>44291488307858.414</v>
      </c>
      <c r="X42">
        <f>'[1]Aggregated Consumption'!$D42*'[1]Future year scaling'!W23</f>
        <v>43463610021730.086</v>
      </c>
      <c r="Y42">
        <f>'[1]Aggregated Consumption'!$D42*'[1]Future year scaling'!X23</f>
        <v>43049670878666.078</v>
      </c>
      <c r="Z42">
        <f>'[1]Aggregated Consumption'!$D42*'[1]Future year scaling'!Y23</f>
        <v>42635731735601.914</v>
      </c>
      <c r="AA42">
        <f>'[1]Aggregated Consumption'!$D42*'[1]Future year scaling'!Z23</f>
        <v>42221792592537.898</v>
      </c>
      <c r="AB42">
        <f>'[1]Aggregated Consumption'!$D42*'[1]Future year scaling'!AA23</f>
        <v>41807853449473.734</v>
      </c>
      <c r="AC42">
        <f>'[1]Aggregated Consumption'!$D42*'[1]Future year scaling'!AB23</f>
        <v>41393914306409.57</v>
      </c>
      <c r="AD42">
        <f>'[1]Aggregated Consumption'!$D42*'[1]Future year scaling'!AC23</f>
        <v>40979975163345.711</v>
      </c>
      <c r="AE42">
        <f>'[1]Aggregated Consumption'!$D42*'[1]Future year scaling'!AD23</f>
        <v>40566036020281.547</v>
      </c>
      <c r="AF42">
        <f>'[1]Aggregated Consumption'!$D42*'[1]Future year scaling'!AE23</f>
        <v>40152096877217.531</v>
      </c>
      <c r="AG42">
        <f>'[1]Aggregated Consumption'!$D42*'[1]Future year scaling'!AF23</f>
        <v>39738157734153.375</v>
      </c>
      <c r="AH42">
        <f>'[1]Aggregated Consumption'!$D42*'[1]Future year scaling'!AG23</f>
        <v>39324218591089.359</v>
      </c>
      <c r="AI42">
        <f>'[1]Aggregated Consumption'!$D42*'[1]Future year scaling'!AH23</f>
        <v>38496340304961.031</v>
      </c>
      <c r="AJ42">
        <f>'[1]Aggregated Consumption'!$D42*'[1]Future year scaling'!AI23</f>
        <v>37668462018833</v>
      </c>
      <c r="AK42">
        <f>'[1]Aggregated Consumption'!$D42*'[1]Future year scaling'!AJ23</f>
        <v>36840583732704.68</v>
      </c>
      <c r="AL42">
        <f>'[1]Aggregated Consumption'!$D42*'[1]Future year scaling'!AK23</f>
        <v>36012705446576.352</v>
      </c>
      <c r="AM42">
        <f>'[1]Aggregated Consumption'!$D42*'[1]Future year scaling'!AL23</f>
        <v>35184827160448.328</v>
      </c>
    </row>
    <row r="43" spans="1:39" x14ac:dyDescent="0.25">
      <c r="A43" t="s">
        <v>150</v>
      </c>
      <c r="B43" t="s">
        <v>124</v>
      </c>
      <c r="C43">
        <f>'[1]Aggregated Consumption'!$D43*'[1]Future year scaling'!B22</f>
        <v>3896476180320</v>
      </c>
      <c r="D43">
        <f>'[1]Aggregated Consumption'!$D43*'[1]Future year scaling'!C22</f>
        <v>3893204579832.7461</v>
      </c>
      <c r="E43">
        <f>'[1]Aggregated Consumption'!$D43*'[1]Future year scaling'!D22</f>
        <v>3948821788116.0693</v>
      </c>
      <c r="F43">
        <f>'[1]Aggregated Consumption'!$D43*'[1]Future year scaling'!E22</f>
        <v>4004438996399.3999</v>
      </c>
      <c r="G43">
        <f>'[1]Aggregated Consumption'!$D43*'[1]Future year scaling'!F22</f>
        <v>4060056204682.7109</v>
      </c>
      <c r="H43">
        <f>'[1]Aggregated Consumption'!$D43*'[1]Future year scaling'!G22</f>
        <v>4115673412966.0415</v>
      </c>
      <c r="I43">
        <f>'[1]Aggregated Consumption'!$D43*'[1]Future year scaling'!H22</f>
        <v>4171290621249.3711</v>
      </c>
      <c r="J43">
        <f>'[1]Aggregated Consumption'!$D43*'[1]Future year scaling'!I22</f>
        <v>4187648623685.6475</v>
      </c>
      <c r="K43">
        <f>'[1]Aggregated Consumption'!$D43*'[1]Future year scaling'!J22</f>
        <v>4204006626121.9185</v>
      </c>
      <c r="L43">
        <f>'[1]Aggregated Consumption'!$D43*'[1]Future year scaling'!K22</f>
        <v>4220364628558.1895</v>
      </c>
      <c r="M43">
        <f>'[1]Aggregated Consumption'!$D43*'[1]Future year scaling'!L22</f>
        <v>4236722630994.4609</v>
      </c>
      <c r="N43">
        <f>'[1]Aggregated Consumption'!$D43*'[1]Future year scaling'!M22</f>
        <v>4253080633430.7319</v>
      </c>
      <c r="O43">
        <f>'[1]Aggregated Consumption'!$D43*'[1]Future year scaling'!N22</f>
        <v>4285796638303.2837</v>
      </c>
      <c r="P43">
        <f>'[1]Aggregated Consumption'!$D43*'[1]Future year scaling'!O22</f>
        <v>4318512643175.8257</v>
      </c>
      <c r="Q43">
        <f>'[1]Aggregated Consumption'!$D43*'[1]Future year scaling'!P22</f>
        <v>4351228648048.3682</v>
      </c>
      <c r="R43">
        <f>'[1]Aggregated Consumption'!$D43*'[1]Future year scaling'!Q22</f>
        <v>4383944652920.9102</v>
      </c>
      <c r="S43">
        <f>'[1]Aggregated Consumption'!$D43*'[1]Future year scaling'!R22</f>
        <v>4416660657793.4521</v>
      </c>
      <c r="T43">
        <f>'[1]Aggregated Consumption'!$D43*'[1]Future year scaling'!S22</f>
        <v>4446105062178.7432</v>
      </c>
      <c r="U43">
        <f>'[1]Aggregated Consumption'!$D43*'[1]Future year scaling'!T22</f>
        <v>4475549466564.0332</v>
      </c>
      <c r="V43">
        <f>'[1]Aggregated Consumption'!$D43*'[1]Future year scaling'!U22</f>
        <v>4504993870949.3242</v>
      </c>
      <c r="W43">
        <f>'[1]Aggregated Consumption'!$D43*'[1]Future year scaling'!V22</f>
        <v>4534438275334.6152</v>
      </c>
      <c r="X43">
        <f>'[1]Aggregated Consumption'!$D43*'[1]Future year scaling'!W22</f>
        <v>4563882679719.9063</v>
      </c>
      <c r="Y43">
        <f>'[1]Aggregated Consumption'!$D43*'[1]Future year scaling'!X22</f>
        <v>4580240682156.1777</v>
      </c>
      <c r="Z43">
        <f>'[1]Aggregated Consumption'!$D43*'[1]Future year scaling'!Y22</f>
        <v>4596598684592.4482</v>
      </c>
      <c r="AA43">
        <f>'[1]Aggregated Consumption'!$D43*'[1]Future year scaling'!Z22</f>
        <v>4612956687028.7197</v>
      </c>
      <c r="AB43">
        <f>'[1]Aggregated Consumption'!$D43*'[1]Future year scaling'!AA22</f>
        <v>4629314689464.9912</v>
      </c>
      <c r="AC43">
        <f>'[1]Aggregated Consumption'!$D43*'[1]Future year scaling'!AB22</f>
        <v>4645672691901.2617</v>
      </c>
      <c r="AD43">
        <f>'[1]Aggregated Consumption'!$D43*'[1]Future year scaling'!AC22</f>
        <v>4648944292388.5156</v>
      </c>
      <c r="AE43">
        <f>'[1]Aggregated Consumption'!$D43*'[1]Future year scaling'!AD22</f>
        <v>4652215892875.7686</v>
      </c>
      <c r="AF43">
        <f>'[1]Aggregated Consumption'!$D43*'[1]Future year scaling'!AE22</f>
        <v>4655487493363.0234</v>
      </c>
      <c r="AG43">
        <f>'[1]Aggregated Consumption'!$D43*'[1]Future year scaling'!AF22</f>
        <v>4658759093850.2783</v>
      </c>
      <c r="AH43">
        <f>'[1]Aggregated Consumption'!$D43*'[1]Future year scaling'!AG22</f>
        <v>4662030694337.5322</v>
      </c>
      <c r="AI43">
        <f>'[1]Aggregated Consumption'!$D43*'[1]Future year scaling'!AH22</f>
        <v>4626043088977.7295</v>
      </c>
      <c r="AJ43">
        <f>'[1]Aggregated Consumption'!$D43*'[1]Future year scaling'!AI22</f>
        <v>4590055483617.9365</v>
      </c>
      <c r="AK43">
        <f>'[1]Aggregated Consumption'!$D43*'[1]Future year scaling'!AJ22</f>
        <v>4554067878258.1328</v>
      </c>
      <c r="AL43">
        <f>'[1]Aggregated Consumption'!$D43*'[1]Future year scaling'!AK22</f>
        <v>4518080272898.3301</v>
      </c>
      <c r="AM43">
        <f>'[1]Aggregated Consumption'!$D43*'[1]Future year scaling'!AL22</f>
        <v>4482092667538.5371</v>
      </c>
    </row>
    <row r="44" spans="1:39" x14ac:dyDescent="0.25">
      <c r="A44" t="s">
        <v>150</v>
      </c>
      <c r="B44" t="s">
        <v>125</v>
      </c>
      <c r="C44">
        <f>'[1]Aggregated Consumption'!$D44*'[1]Future year scaling'!B22</f>
        <v>1387604263680</v>
      </c>
      <c r="D44">
        <f>'[1]Aggregated Consumption'!$D44*'[1]Future year scaling'!C22</f>
        <v>1386439188731.4863</v>
      </c>
      <c r="E44">
        <f>'[1]Aggregated Consumption'!$D44*'[1]Future year scaling'!D22</f>
        <v>1406245462856.2212</v>
      </c>
      <c r="F44">
        <f>'[1]Aggregated Consumption'!$D44*'[1]Future year scaling'!E22</f>
        <v>1426051736980.9587</v>
      </c>
      <c r="G44">
        <f>'[1]Aggregated Consumption'!$D44*'[1]Future year scaling'!F22</f>
        <v>1445858011105.6895</v>
      </c>
      <c r="H44">
        <f>'[1]Aggregated Consumption'!$D44*'[1]Future year scaling'!G22</f>
        <v>1465664285230.4268</v>
      </c>
      <c r="I44">
        <f>'[1]Aggregated Consumption'!$D44*'[1]Future year scaling'!H22</f>
        <v>1485470559355.1641</v>
      </c>
      <c r="J44">
        <f>'[1]Aggregated Consumption'!$D44*'[1]Future year scaling'!I22</f>
        <v>1491295934097.7349</v>
      </c>
      <c r="K44">
        <f>'[1]Aggregated Consumption'!$D44*'[1]Future year scaling'!J22</f>
        <v>1497121308840.3037</v>
      </c>
      <c r="L44">
        <f>'[1]Aggregated Consumption'!$D44*'[1]Future year scaling'!K22</f>
        <v>1502946683582.8728</v>
      </c>
      <c r="M44">
        <f>'[1]Aggregated Consumption'!$D44*'[1]Future year scaling'!L22</f>
        <v>1508772058325.4417</v>
      </c>
      <c r="N44">
        <f>'[1]Aggregated Consumption'!$D44*'[1]Future year scaling'!M22</f>
        <v>1514597433068.0105</v>
      </c>
      <c r="O44">
        <f>'[1]Aggregated Consumption'!$D44*'[1]Future year scaling'!N22</f>
        <v>1526248182553.1519</v>
      </c>
      <c r="P44">
        <f>'[1]Aggregated Consumption'!$D44*'[1]Future year scaling'!O22</f>
        <v>1537898932038.2898</v>
      </c>
      <c r="Q44">
        <f>'[1]Aggregated Consumption'!$D44*'[1]Future year scaling'!P22</f>
        <v>1549549681523.4275</v>
      </c>
      <c r="R44">
        <f>'[1]Aggregated Consumption'!$D44*'[1]Future year scaling'!Q22</f>
        <v>1561200431008.5654</v>
      </c>
      <c r="S44">
        <f>'[1]Aggregated Consumption'!$D44*'[1]Future year scaling'!R22</f>
        <v>1572851180493.7034</v>
      </c>
      <c r="T44">
        <f>'[1]Aggregated Consumption'!$D44*'[1]Future year scaling'!S22</f>
        <v>1583336855030.3284</v>
      </c>
      <c r="U44">
        <f>'[1]Aggregated Consumption'!$D44*'[1]Future year scaling'!T22</f>
        <v>1593822529566.9534</v>
      </c>
      <c r="V44">
        <f>'[1]Aggregated Consumption'!$D44*'[1]Future year scaling'!U22</f>
        <v>1604308204103.5784</v>
      </c>
      <c r="W44">
        <f>'[1]Aggregated Consumption'!$D44*'[1]Future year scaling'!V22</f>
        <v>1614793878640.2036</v>
      </c>
      <c r="X44">
        <f>'[1]Aggregated Consumption'!$D44*'[1]Future year scaling'!W22</f>
        <v>1625279553176.8286</v>
      </c>
      <c r="Y44">
        <f>'[1]Aggregated Consumption'!$D44*'[1]Future year scaling'!X22</f>
        <v>1631104927919.3977</v>
      </c>
      <c r="Z44">
        <f>'[1]Aggregated Consumption'!$D44*'[1]Future year scaling'!Y22</f>
        <v>1636930302661.9666</v>
      </c>
      <c r="AA44">
        <f>'[1]Aggregated Consumption'!$D44*'[1]Future year scaling'!Z22</f>
        <v>1642755677404.5356</v>
      </c>
      <c r="AB44">
        <f>'[1]Aggregated Consumption'!$D44*'[1]Future year scaling'!AA22</f>
        <v>1648581052147.1045</v>
      </c>
      <c r="AC44">
        <f>'[1]Aggregated Consumption'!$D44*'[1]Future year scaling'!AB22</f>
        <v>1654406426889.6733</v>
      </c>
      <c r="AD44">
        <f>'[1]Aggregated Consumption'!$D44*'[1]Future year scaling'!AC22</f>
        <v>1655571501838.1868</v>
      </c>
      <c r="AE44">
        <f>'[1]Aggregated Consumption'!$D44*'[1]Future year scaling'!AD22</f>
        <v>1656736576786.7004</v>
      </c>
      <c r="AF44">
        <f>'[1]Aggregated Consumption'!$D44*'[1]Future year scaling'!AE22</f>
        <v>1657901651735.2144</v>
      </c>
      <c r="AG44">
        <f>'[1]Aggregated Consumption'!$D44*'[1]Future year scaling'!AF22</f>
        <v>1659066726683.7285</v>
      </c>
      <c r="AH44">
        <f>'[1]Aggregated Consumption'!$D44*'[1]Future year scaling'!AG22</f>
        <v>1660231801632.2419</v>
      </c>
      <c r="AI44">
        <f>'[1]Aggregated Consumption'!$D44*'[1]Future year scaling'!AH22</f>
        <v>1647415977198.5881</v>
      </c>
      <c r="AJ44">
        <f>'[1]Aggregated Consumption'!$D44*'[1]Future year scaling'!AI22</f>
        <v>1634600152764.9377</v>
      </c>
      <c r="AK44">
        <f>'[1]Aggregated Consumption'!$D44*'[1]Future year scaling'!AJ22</f>
        <v>1621784328331.2837</v>
      </c>
      <c r="AL44">
        <f>'[1]Aggregated Consumption'!$D44*'[1]Future year scaling'!AK22</f>
        <v>1608968503897.6296</v>
      </c>
      <c r="AM44">
        <f>'[1]Aggregated Consumption'!$D44*'[1]Future year scaling'!AL22</f>
        <v>1596152679463.979</v>
      </c>
    </row>
    <row r="45" spans="1:39" x14ac:dyDescent="0.25">
      <c r="A45" t="s">
        <v>150</v>
      </c>
      <c r="B45" t="s">
        <v>126</v>
      </c>
      <c r="C45">
        <f>'[1]Aggregated Consumption'!$D45*'[1]Future year scaling'!B22</f>
        <v>668211069600</v>
      </c>
      <c r="D45">
        <f>'[1]Aggregated Consumption'!$D45*'[1]Future year scaling'!C22</f>
        <v>667650019163.72803</v>
      </c>
      <c r="E45">
        <f>'[1]Aggregated Consumption'!$D45*'[1]Future year scaling'!D22</f>
        <v>677187876580.35242</v>
      </c>
      <c r="F45">
        <f>'[1]Aggregated Consumption'!$D45*'[1]Future year scaling'!E22</f>
        <v>686725733996.97803</v>
      </c>
      <c r="G45">
        <f>'[1]Aggregated Consumption'!$D45*'[1]Future year scaling'!F22</f>
        <v>696263591413.60046</v>
      </c>
      <c r="H45">
        <f>'[1]Aggregated Consumption'!$D45*'[1]Future year scaling'!G22</f>
        <v>705801448830.22607</v>
      </c>
      <c r="I45">
        <f>'[1]Aggregated Consumption'!$D45*'[1]Future year scaling'!H22</f>
        <v>715339306246.85156</v>
      </c>
      <c r="J45">
        <f>'[1]Aggregated Consumption'!$D45*'[1]Future year scaling'!I22</f>
        <v>718144558428.2124</v>
      </c>
      <c r="K45">
        <f>'[1]Aggregated Consumption'!$D45*'[1]Future year scaling'!J22</f>
        <v>720949810609.57251</v>
      </c>
      <c r="L45">
        <f>'[1]Aggregated Consumption'!$D45*'[1]Future year scaling'!K22</f>
        <v>723755062790.9325</v>
      </c>
      <c r="M45">
        <f>'[1]Aggregated Consumption'!$D45*'[1]Future year scaling'!L22</f>
        <v>726560314972.2926</v>
      </c>
      <c r="N45">
        <f>'[1]Aggregated Consumption'!$D45*'[1]Future year scaling'!M22</f>
        <v>729365567153.65259</v>
      </c>
      <c r="O45">
        <f>'[1]Aggregated Consumption'!$D45*'[1]Future year scaling'!N22</f>
        <v>734976071516.37439</v>
      </c>
      <c r="P45">
        <f>'[1]Aggregated Consumption'!$D45*'[1]Future year scaling'!O22</f>
        <v>740586575879.09448</v>
      </c>
      <c r="Q45">
        <f>'[1]Aggregated Consumption'!$D45*'[1]Future year scaling'!P22</f>
        <v>746197080241.81445</v>
      </c>
      <c r="R45">
        <f>'[1]Aggregated Consumption'!$D45*'[1]Future year scaling'!Q22</f>
        <v>751807584604.53455</v>
      </c>
      <c r="S45">
        <f>'[1]Aggregated Consumption'!$D45*'[1]Future year scaling'!R22</f>
        <v>757418088967.25464</v>
      </c>
      <c r="T45">
        <f>'[1]Aggregated Consumption'!$D45*'[1]Future year scaling'!S22</f>
        <v>762467542893.70325</v>
      </c>
      <c r="U45">
        <f>'[1]Aggregated Consumption'!$D45*'[1]Future year scaling'!T22</f>
        <v>767516996820.15173</v>
      </c>
      <c r="V45">
        <f>'[1]Aggregated Consumption'!$D45*'[1]Future year scaling'!U22</f>
        <v>772566450746.60022</v>
      </c>
      <c r="W45">
        <f>'[1]Aggregated Consumption'!$D45*'[1]Future year scaling'!V22</f>
        <v>777615904673.04895</v>
      </c>
      <c r="X45">
        <f>'[1]Aggregated Consumption'!$D45*'[1]Future year scaling'!W22</f>
        <v>782665358599.49744</v>
      </c>
      <c r="Y45">
        <f>'[1]Aggregated Consumption'!$D45*'[1]Future year scaling'!X22</f>
        <v>785470610780.85742</v>
      </c>
      <c r="Z45">
        <f>'[1]Aggregated Consumption'!$D45*'[1]Future year scaling'!Y22</f>
        <v>788275862962.21753</v>
      </c>
      <c r="AA45">
        <f>'[1]Aggregated Consumption'!$D45*'[1]Future year scaling'!Z22</f>
        <v>791081115143.57751</v>
      </c>
      <c r="AB45">
        <f>'[1]Aggregated Consumption'!$D45*'[1]Future year scaling'!AA22</f>
        <v>793886367324.93762</v>
      </c>
      <c r="AC45">
        <f>'[1]Aggregated Consumption'!$D45*'[1]Future year scaling'!AB22</f>
        <v>796691619506.29761</v>
      </c>
      <c r="AD45">
        <f>'[1]Aggregated Consumption'!$D45*'[1]Future year scaling'!AC22</f>
        <v>797252669942.56946</v>
      </c>
      <c r="AE45">
        <f>'[1]Aggregated Consumption'!$D45*'[1]Future year scaling'!AD22</f>
        <v>797813720378.84131</v>
      </c>
      <c r="AF45">
        <f>'[1]Aggregated Consumption'!$D45*'[1]Future year scaling'!AE22</f>
        <v>798374770815.11353</v>
      </c>
      <c r="AG45">
        <f>'[1]Aggregated Consumption'!$D45*'[1]Future year scaling'!AF22</f>
        <v>798935821251.38562</v>
      </c>
      <c r="AH45">
        <f>'[1]Aggregated Consumption'!$D45*'[1]Future year scaling'!AG22</f>
        <v>799496871687.65759</v>
      </c>
      <c r="AI45">
        <f>'[1]Aggregated Consumption'!$D45*'[1]Future year scaling'!AH22</f>
        <v>793325316888.66443</v>
      </c>
      <c r="AJ45">
        <f>'[1]Aggregated Consumption'!$D45*'[1]Future year scaling'!AI22</f>
        <v>787153762089.67285</v>
      </c>
      <c r="AK45">
        <f>'[1]Aggregated Consumption'!$D45*'[1]Future year scaling'!AJ22</f>
        <v>780982207290.67957</v>
      </c>
      <c r="AL45">
        <f>'[1]Aggregated Consumption'!$D45*'[1]Future year scaling'!AK22</f>
        <v>774810652491.6864</v>
      </c>
      <c r="AM45">
        <f>'[1]Aggregated Consumption'!$D45*'[1]Future year scaling'!AL22</f>
        <v>768639097692.69482</v>
      </c>
    </row>
    <row r="46" spans="1:39" x14ac:dyDescent="0.25">
      <c r="A46" t="s">
        <v>150</v>
      </c>
      <c r="B46" t="s">
        <v>127</v>
      </c>
      <c r="C46">
        <f>'[1]Aggregated Consumption'!$D46*'[1]Future year scaling'!B22</f>
        <v>3560948919840</v>
      </c>
      <c r="D46">
        <f>'[1]Aggregated Consumption'!$D46*'[1]Future year scaling'!C22</f>
        <v>3557959038295.2148</v>
      </c>
      <c r="E46">
        <f>'[1]Aggregated Consumption'!$D46*'[1]Future year scaling'!D22</f>
        <v>3608787024556.5732</v>
      </c>
      <c r="F46">
        <f>'[1]Aggregated Consumption'!$D46*'[1]Future year scaling'!E22</f>
        <v>3659615010817.9385</v>
      </c>
      <c r="G46">
        <f>'[1]Aggregated Consumption'!$D46*'[1]Future year scaling'!F22</f>
        <v>3710442997079.2861</v>
      </c>
      <c r="H46">
        <f>'[1]Aggregated Consumption'!$D46*'[1]Future year scaling'!G22</f>
        <v>3761270983340.6514</v>
      </c>
      <c r="I46">
        <f>'[1]Aggregated Consumption'!$D46*'[1]Future year scaling'!H22</f>
        <v>3812098969602.0156</v>
      </c>
      <c r="J46">
        <f>'[1]Aggregated Consumption'!$D46*'[1]Future year scaling'!I22</f>
        <v>3827048377325.9492</v>
      </c>
      <c r="K46">
        <f>'[1]Aggregated Consumption'!$D46*'[1]Future year scaling'!J22</f>
        <v>3841997785049.8779</v>
      </c>
      <c r="L46">
        <f>'[1]Aggregated Consumption'!$D46*'[1]Future year scaling'!K22</f>
        <v>3856947192773.8066</v>
      </c>
      <c r="M46">
        <f>'[1]Aggregated Consumption'!$D46*'[1]Future year scaling'!L22</f>
        <v>3871896600497.7349</v>
      </c>
      <c r="N46">
        <f>'[1]Aggregated Consumption'!$D46*'[1]Future year scaling'!M22</f>
        <v>3886846008221.6636</v>
      </c>
      <c r="O46">
        <f>'[1]Aggregated Consumption'!$D46*'[1]Future year scaling'!N22</f>
        <v>3916744823669.5298</v>
      </c>
      <c r="P46">
        <f>'[1]Aggregated Consumption'!$D46*'[1]Future year scaling'!O22</f>
        <v>3946643639117.3867</v>
      </c>
      <c r="Q46">
        <f>'[1]Aggregated Consumption'!$D46*'[1]Future year scaling'!P22</f>
        <v>3976542454565.2441</v>
      </c>
      <c r="R46">
        <f>'[1]Aggregated Consumption'!$D46*'[1]Future year scaling'!Q22</f>
        <v>4006441270013.1016</v>
      </c>
      <c r="S46">
        <f>'[1]Aggregated Consumption'!$D46*'[1]Future year scaling'!R22</f>
        <v>4036340085460.9585</v>
      </c>
      <c r="T46">
        <f>'[1]Aggregated Consumption'!$D46*'[1]Future year scaling'!S22</f>
        <v>4063249019364.0327</v>
      </c>
      <c r="U46">
        <f>'[1]Aggregated Consumption'!$D46*'[1]Future year scaling'!T22</f>
        <v>4090157953267.1064</v>
      </c>
      <c r="V46">
        <f>'[1]Aggregated Consumption'!$D46*'[1]Future year scaling'!U22</f>
        <v>4117066887170.1802</v>
      </c>
      <c r="W46">
        <f>'[1]Aggregated Consumption'!$D46*'[1]Future year scaling'!V22</f>
        <v>4143975821073.2549</v>
      </c>
      <c r="X46">
        <f>'[1]Aggregated Consumption'!$D46*'[1]Future year scaling'!W22</f>
        <v>4170884754976.3291</v>
      </c>
      <c r="Y46">
        <f>'[1]Aggregated Consumption'!$D46*'[1]Future year scaling'!X22</f>
        <v>4185834162700.2573</v>
      </c>
      <c r="Z46">
        <f>'[1]Aggregated Consumption'!$D46*'[1]Future year scaling'!Y22</f>
        <v>4200783570424.186</v>
      </c>
      <c r="AA46">
        <f>'[1]Aggregated Consumption'!$D46*'[1]Future year scaling'!Z22</f>
        <v>4215732978148.1147</v>
      </c>
      <c r="AB46">
        <f>'[1]Aggregated Consumption'!$D46*'[1]Future year scaling'!AA22</f>
        <v>4230682385872.0435</v>
      </c>
      <c r="AC46">
        <f>'[1]Aggregated Consumption'!$D46*'[1]Future year scaling'!AB22</f>
        <v>4245631793595.9722</v>
      </c>
      <c r="AD46">
        <f>'[1]Aggregated Consumption'!$D46*'[1]Future year scaling'!AC22</f>
        <v>4248621675140.7568</v>
      </c>
      <c r="AE46">
        <f>'[1]Aggregated Consumption'!$D46*'[1]Future year scaling'!AD22</f>
        <v>4251611556685.542</v>
      </c>
      <c r="AF46">
        <f>'[1]Aggregated Consumption'!$D46*'[1]Future year scaling'!AE22</f>
        <v>4254601438230.3281</v>
      </c>
      <c r="AG46">
        <f>'[1]Aggregated Consumption'!$D46*'[1]Future year scaling'!AF22</f>
        <v>4257591319775.1147</v>
      </c>
      <c r="AH46">
        <f>'[1]Aggregated Consumption'!$D46*'[1]Future year scaling'!AG22</f>
        <v>4260581201319.8999</v>
      </c>
      <c r="AI46">
        <f>'[1]Aggregated Consumption'!$D46*'[1]Future year scaling'!AH22</f>
        <v>4227692504327.2515</v>
      </c>
      <c r="AJ46">
        <f>'[1]Aggregated Consumption'!$D46*'[1]Future year scaling'!AI22</f>
        <v>4194803807334.6113</v>
      </c>
      <c r="AK46">
        <f>'[1]Aggregated Consumption'!$D46*'[1]Future year scaling'!AJ22</f>
        <v>4161915110341.9624</v>
      </c>
      <c r="AL46">
        <f>'[1]Aggregated Consumption'!$D46*'[1]Future year scaling'!AK22</f>
        <v>4129026413349.313</v>
      </c>
      <c r="AM46">
        <f>'[1]Aggregated Consumption'!$D46*'[1]Future year scaling'!AL22</f>
        <v>4096137716356.6733</v>
      </c>
    </row>
    <row r="47" spans="1:39" x14ac:dyDescent="0.25">
      <c r="A47" t="s">
        <v>150</v>
      </c>
      <c r="B47" t="s">
        <v>128</v>
      </c>
      <c r="C47">
        <f>'[1]Aggregated Consumption'!$D47*'[1]Future year scaling'!B22</f>
        <v>1003145944380000</v>
      </c>
      <c r="D47">
        <f>'[1]Aggregated Consumption'!$D47*'[1]Future year scaling'!C22</f>
        <v>1002303672386398.1</v>
      </c>
      <c r="E47">
        <f>'[1]Aggregated Consumption'!$D47*'[1]Future year scaling'!D22</f>
        <v>1016622296277631.9</v>
      </c>
      <c r="F47">
        <f>'[1]Aggregated Consumption'!$D47*'[1]Future year scaling'!E22</f>
        <v>1030940920168867.6</v>
      </c>
      <c r="G47">
        <f>'[1]Aggregated Consumption'!$D47*'[1]Future year scaling'!F22</f>
        <v>1045259544060098.4</v>
      </c>
      <c r="H47">
        <f>'[1]Aggregated Consumption'!$D47*'[1]Future year scaling'!G22</f>
        <v>1059578167951334</v>
      </c>
      <c r="I47">
        <f>'[1]Aggregated Consumption'!$D47*'[1]Future year scaling'!H22</f>
        <v>1073896791842569.5</v>
      </c>
      <c r="J47">
        <f>'[1]Aggregated Consumption'!$D47*'[1]Future year scaling'!I22</f>
        <v>1078108151810580.6</v>
      </c>
      <c r="K47">
        <f>'[1]Aggregated Consumption'!$D47*'[1]Future year scaling'!J22</f>
        <v>1082319511778590.5</v>
      </c>
      <c r="L47">
        <f>'[1]Aggregated Consumption'!$D47*'[1]Future year scaling'!K22</f>
        <v>1086530871746600.4</v>
      </c>
      <c r="M47">
        <f>'[1]Aggregated Consumption'!$D47*'[1]Future year scaling'!L22</f>
        <v>1090742231714610.1</v>
      </c>
      <c r="N47">
        <f>'[1]Aggregated Consumption'!$D47*'[1]Future year scaling'!M22</f>
        <v>1094953591682620</v>
      </c>
      <c r="O47">
        <f>'[1]Aggregated Consumption'!$D47*'[1]Future year scaling'!N22</f>
        <v>1103376311618642.1</v>
      </c>
      <c r="P47">
        <f>'[1]Aggregated Consumption'!$D47*'[1]Future year scaling'!O22</f>
        <v>1111799031554661.8</v>
      </c>
      <c r="Q47">
        <f>'[1]Aggregated Consumption'!$D47*'[1]Future year scaling'!P22</f>
        <v>1120221751490681.5</v>
      </c>
      <c r="R47">
        <f>'[1]Aggregated Consumption'!$D47*'[1]Future year scaling'!Q22</f>
        <v>1128644471426701.3</v>
      </c>
      <c r="S47">
        <f>'[1]Aggregated Consumption'!$D47*'[1]Future year scaling'!R22</f>
        <v>1137067191362720.8</v>
      </c>
      <c r="T47">
        <f>'[1]Aggregated Consumption'!$D47*'[1]Future year scaling'!S22</f>
        <v>1144647639305139.3</v>
      </c>
      <c r="U47">
        <f>'[1]Aggregated Consumption'!$D47*'[1]Future year scaling'!T22</f>
        <v>1152228087247557.5</v>
      </c>
      <c r="V47">
        <f>'[1]Aggregated Consumption'!$D47*'[1]Future year scaling'!U22</f>
        <v>1159808535189976</v>
      </c>
      <c r="W47">
        <f>'[1]Aggregated Consumption'!$D47*'[1]Future year scaling'!V22</f>
        <v>1167388983132394.5</v>
      </c>
      <c r="X47">
        <f>'[1]Aggregated Consumption'!$D47*'[1]Future year scaling'!W22</f>
        <v>1174969431074813</v>
      </c>
      <c r="Y47">
        <f>'[1]Aggregated Consumption'!$D47*'[1]Future year scaling'!X22</f>
        <v>1179180791042822.8</v>
      </c>
      <c r="Z47">
        <f>'[1]Aggregated Consumption'!$D47*'[1]Future year scaling'!Y22</f>
        <v>1183392151010832.5</v>
      </c>
      <c r="AA47">
        <f>'[1]Aggregated Consumption'!$D47*'[1]Future year scaling'!Z22</f>
        <v>1187603510978842.5</v>
      </c>
      <c r="AB47">
        <f>'[1]Aggregated Consumption'!$D47*'[1]Future year scaling'!AA22</f>
        <v>1191814870946852.3</v>
      </c>
      <c r="AC47">
        <f>'[1]Aggregated Consumption'!$D47*'[1]Future year scaling'!AB22</f>
        <v>1196026230914862</v>
      </c>
      <c r="AD47">
        <f>'[1]Aggregated Consumption'!$D47*'[1]Future year scaling'!AC22</f>
        <v>1196868502908463.8</v>
      </c>
      <c r="AE47">
        <f>'[1]Aggregated Consumption'!$D47*'[1]Future year scaling'!AD22</f>
        <v>1197710774902065.5</v>
      </c>
      <c r="AF47">
        <f>'[1]Aggregated Consumption'!$D47*'[1]Future year scaling'!AE22</f>
        <v>1198553046895667.8</v>
      </c>
      <c r="AG47">
        <f>'[1]Aggregated Consumption'!$D47*'[1]Future year scaling'!AF22</f>
        <v>1199395318889270</v>
      </c>
      <c r="AH47">
        <f>'[1]Aggregated Consumption'!$D47*'[1]Future year scaling'!AG22</f>
        <v>1200237590882871.8</v>
      </c>
      <c r="AI47">
        <f>'[1]Aggregated Consumption'!$D47*'[1]Future year scaling'!AH22</f>
        <v>1190972598953248.5</v>
      </c>
      <c r="AJ47">
        <f>'[1]Aggregated Consumption'!$D47*'[1]Future year scaling'!AI22</f>
        <v>1181707607023627.8</v>
      </c>
      <c r="AK47">
        <f>'[1]Aggregated Consumption'!$D47*'[1]Future year scaling'!AJ22</f>
        <v>1172442615094004.3</v>
      </c>
      <c r="AL47">
        <f>'[1]Aggregated Consumption'!$D47*'[1]Future year scaling'!AK22</f>
        <v>1163177623164381</v>
      </c>
      <c r="AM47">
        <f>'[1]Aggregated Consumption'!$D47*'[1]Future year scaling'!AL22</f>
        <v>1153912631234760.3</v>
      </c>
    </row>
    <row r="48" spans="1:39" x14ac:dyDescent="0.25">
      <c r="A48" t="s">
        <v>150</v>
      </c>
      <c r="B48" t="s">
        <v>129</v>
      </c>
      <c r="C48">
        <f>'[1]Aggregated Consumption'!$D48*'[1]Future year scaling'!B22</f>
        <v>20481380146080</v>
      </c>
      <c r="D48">
        <f>'[1]Aggregated Consumption'!$D48*'[1]Future year scaling'!C22</f>
        <v>20464183353346.098</v>
      </c>
      <c r="E48">
        <f>'[1]Aggregated Consumption'!$D48*'[1]Future year scaling'!D22</f>
        <v>20756528829822.461</v>
      </c>
      <c r="F48">
        <f>'[1]Aggregated Consumption'!$D48*'[1]Future year scaling'!E22</f>
        <v>21048874306298.863</v>
      </c>
      <c r="G48">
        <f>'[1]Aggregated Consumption'!$D48*'[1]Future year scaling'!F22</f>
        <v>21341219782775.164</v>
      </c>
      <c r="H48">
        <f>'[1]Aggregated Consumption'!$D48*'[1]Future year scaling'!G22</f>
        <v>21633565259251.566</v>
      </c>
      <c r="I48">
        <f>'[1]Aggregated Consumption'!$D48*'[1]Future year scaling'!H22</f>
        <v>21925910735727.965</v>
      </c>
      <c r="J48">
        <f>'[1]Aggregated Consumption'!$D48*'[1]Future year scaling'!I22</f>
        <v>22011894699397.508</v>
      </c>
      <c r="K48">
        <f>'[1]Aggregated Consumption'!$D48*'[1]Future year scaling'!J22</f>
        <v>22097878663067.023</v>
      </c>
      <c r="L48">
        <f>'[1]Aggregated Consumption'!$D48*'[1]Future year scaling'!K22</f>
        <v>22183862626736.539</v>
      </c>
      <c r="M48">
        <f>'[1]Aggregated Consumption'!$D48*'[1]Future year scaling'!L22</f>
        <v>22269846590406.059</v>
      </c>
      <c r="N48">
        <f>'[1]Aggregated Consumption'!$D48*'[1]Future year scaling'!M22</f>
        <v>22355830554075.574</v>
      </c>
      <c r="O48">
        <f>'[1]Aggregated Consumption'!$D48*'[1]Future year scaling'!N22</f>
        <v>22527798481414.656</v>
      </c>
      <c r="P48">
        <f>'[1]Aggregated Consumption'!$D48*'[1]Future year scaling'!O22</f>
        <v>22699766408753.691</v>
      </c>
      <c r="Q48">
        <f>'[1]Aggregated Consumption'!$D48*'[1]Future year scaling'!P22</f>
        <v>22871734336092.723</v>
      </c>
      <c r="R48">
        <f>'[1]Aggregated Consumption'!$D48*'[1]Future year scaling'!Q22</f>
        <v>23043702263431.758</v>
      </c>
      <c r="S48">
        <f>'[1]Aggregated Consumption'!$D48*'[1]Future year scaling'!R22</f>
        <v>23215670190770.789</v>
      </c>
      <c r="T48">
        <f>'[1]Aggregated Consumption'!$D48*'[1]Future year scaling'!S22</f>
        <v>23370441325375.934</v>
      </c>
      <c r="U48">
        <f>'[1]Aggregated Consumption'!$D48*'[1]Future year scaling'!T22</f>
        <v>23525212459981.074</v>
      </c>
      <c r="V48">
        <f>'[1]Aggregated Consumption'!$D48*'[1]Future year scaling'!U22</f>
        <v>23679983594586.219</v>
      </c>
      <c r="W48">
        <f>'[1]Aggregated Consumption'!$D48*'[1]Future year scaling'!V22</f>
        <v>23834754729191.367</v>
      </c>
      <c r="X48">
        <f>'[1]Aggregated Consumption'!$D48*'[1]Future year scaling'!W22</f>
        <v>23989525863796.512</v>
      </c>
      <c r="Y48">
        <f>'[1]Aggregated Consumption'!$D48*'[1]Future year scaling'!X22</f>
        <v>24075509827466.027</v>
      </c>
      <c r="Z48">
        <f>'[1]Aggregated Consumption'!$D48*'[1]Future year scaling'!Y22</f>
        <v>24161493791135.543</v>
      </c>
      <c r="AA48">
        <f>'[1]Aggregated Consumption'!$D48*'[1]Future year scaling'!Z22</f>
        <v>24247477754805.059</v>
      </c>
      <c r="AB48">
        <f>'[1]Aggregated Consumption'!$D48*'[1]Future year scaling'!AA22</f>
        <v>24333461718474.578</v>
      </c>
      <c r="AC48">
        <f>'[1]Aggregated Consumption'!$D48*'[1]Future year scaling'!AB22</f>
        <v>24419445682144.094</v>
      </c>
      <c r="AD48">
        <f>'[1]Aggregated Consumption'!$D48*'[1]Future year scaling'!AC22</f>
        <v>24436642474877.992</v>
      </c>
      <c r="AE48">
        <f>'[1]Aggregated Consumption'!$D48*'[1]Future year scaling'!AD22</f>
        <v>24453839267611.891</v>
      </c>
      <c r="AF48">
        <f>'[1]Aggregated Consumption'!$D48*'[1]Future year scaling'!AE22</f>
        <v>24471036060345.797</v>
      </c>
      <c r="AG48">
        <f>'[1]Aggregated Consumption'!$D48*'[1]Future year scaling'!AF22</f>
        <v>24488232853079.707</v>
      </c>
      <c r="AH48">
        <f>'[1]Aggregated Consumption'!$D48*'[1]Future year scaling'!AG22</f>
        <v>24505429645813.605</v>
      </c>
      <c r="AI48">
        <f>'[1]Aggregated Consumption'!$D48*'[1]Future year scaling'!AH22</f>
        <v>24316264925740.637</v>
      </c>
      <c r="AJ48">
        <f>'[1]Aggregated Consumption'!$D48*'[1]Future year scaling'!AI22</f>
        <v>24127100205667.719</v>
      </c>
      <c r="AK48">
        <f>'[1]Aggregated Consumption'!$D48*'[1]Future year scaling'!AJ22</f>
        <v>23937935485594.746</v>
      </c>
      <c r="AL48">
        <f>'[1]Aggregated Consumption'!$D48*'[1]Future year scaling'!AK22</f>
        <v>23748770765521.773</v>
      </c>
      <c r="AM48">
        <f>'[1]Aggregated Consumption'!$D48*'[1]Future year scaling'!AL22</f>
        <v>23559606045448.855</v>
      </c>
    </row>
    <row r="49" spans="1:39" x14ac:dyDescent="0.25">
      <c r="A49" t="s">
        <v>150</v>
      </c>
      <c r="B49" t="s">
        <v>130</v>
      </c>
      <c r="C49">
        <f>'[1]Aggregated Consumption'!$D49*'[1]Future year scaling'!B22</f>
        <v>4944761915040</v>
      </c>
      <c r="D49">
        <f>'[1]Aggregated Consumption'!$D49*'[1]Future year scaling'!C22</f>
        <v>4940610141811.5879</v>
      </c>
      <c r="E49">
        <f>'[1]Aggregated Consumption'!$D49*'[1]Future year scaling'!D22</f>
        <v>5011190286694.6084</v>
      </c>
      <c r="F49">
        <f>'[1]Aggregated Consumption'!$D49*'[1]Future year scaling'!E22</f>
        <v>5081770431577.6377</v>
      </c>
      <c r="G49">
        <f>'[1]Aggregated Consumption'!$D49*'[1]Future year scaling'!F22</f>
        <v>5152350576460.6436</v>
      </c>
      <c r="H49">
        <f>'[1]Aggregated Consumption'!$D49*'[1]Future year scaling'!G22</f>
        <v>5222930721343.6729</v>
      </c>
      <c r="I49">
        <f>'[1]Aggregated Consumption'!$D49*'[1]Future year scaling'!H22</f>
        <v>5293510866226.7012</v>
      </c>
      <c r="J49">
        <f>'[1]Aggregated Consumption'!$D49*'[1]Future year scaling'!I22</f>
        <v>5314269732368.7725</v>
      </c>
      <c r="K49">
        <f>'[1]Aggregated Consumption'!$D49*'[1]Future year scaling'!J22</f>
        <v>5335028598510.8369</v>
      </c>
      <c r="L49">
        <f>'[1]Aggregated Consumption'!$D49*'[1]Future year scaling'!K22</f>
        <v>5355787464652.9004</v>
      </c>
      <c r="M49">
        <f>'[1]Aggregated Consumption'!$D49*'[1]Future year scaling'!L22</f>
        <v>5376546330794.9648</v>
      </c>
      <c r="N49">
        <f>'[1]Aggregated Consumption'!$D49*'[1]Future year scaling'!M22</f>
        <v>5397305196937.0293</v>
      </c>
      <c r="O49">
        <f>'[1]Aggregated Consumption'!$D49*'[1]Future year scaling'!N22</f>
        <v>5438822929221.1699</v>
      </c>
      <c r="P49">
        <f>'[1]Aggregated Consumption'!$D49*'[1]Future year scaling'!O22</f>
        <v>5480340661505.2988</v>
      </c>
      <c r="Q49">
        <f>'[1]Aggregated Consumption'!$D49*'[1]Future year scaling'!P22</f>
        <v>5521858393789.4277</v>
      </c>
      <c r="R49">
        <f>'[1]Aggregated Consumption'!$D49*'[1]Future year scaling'!Q22</f>
        <v>5563376126073.5557</v>
      </c>
      <c r="S49">
        <f>'[1]Aggregated Consumption'!$D49*'[1]Future year scaling'!R22</f>
        <v>5604893858357.6846</v>
      </c>
      <c r="T49">
        <f>'[1]Aggregated Consumption'!$D49*'[1]Future year scaling'!S22</f>
        <v>5642259817413.4033</v>
      </c>
      <c r="U49">
        <f>'[1]Aggregated Consumption'!$D49*'[1]Future year scaling'!T22</f>
        <v>5679625776469.123</v>
      </c>
      <c r="V49">
        <f>'[1]Aggregated Consumption'!$D49*'[1]Future year scaling'!U22</f>
        <v>5716991735524.8418</v>
      </c>
      <c r="W49">
        <f>'[1]Aggregated Consumption'!$D49*'[1]Future year scaling'!V22</f>
        <v>5754357694580.5615</v>
      </c>
      <c r="X49">
        <f>'[1]Aggregated Consumption'!$D49*'[1]Future year scaling'!W22</f>
        <v>5791723653636.2813</v>
      </c>
      <c r="Y49">
        <f>'[1]Aggregated Consumption'!$D49*'[1]Future year scaling'!X22</f>
        <v>5812482519778.3457</v>
      </c>
      <c r="Z49">
        <f>'[1]Aggregated Consumption'!$D49*'[1]Future year scaling'!Y22</f>
        <v>5833241385920.4092</v>
      </c>
      <c r="AA49">
        <f>'[1]Aggregated Consumption'!$D49*'[1]Future year scaling'!Z22</f>
        <v>5854000252062.4736</v>
      </c>
      <c r="AB49">
        <f>'[1]Aggregated Consumption'!$D49*'[1]Future year scaling'!AA22</f>
        <v>5874759118204.5381</v>
      </c>
      <c r="AC49">
        <f>'[1]Aggregated Consumption'!$D49*'[1]Future year scaling'!AB22</f>
        <v>5895517984346.6025</v>
      </c>
      <c r="AD49">
        <f>'[1]Aggregated Consumption'!$D49*'[1]Future year scaling'!AC22</f>
        <v>5899669757575.0146</v>
      </c>
      <c r="AE49">
        <f>'[1]Aggregated Consumption'!$D49*'[1]Future year scaling'!AD22</f>
        <v>5903821530803.4258</v>
      </c>
      <c r="AF49">
        <f>'[1]Aggregated Consumption'!$D49*'[1]Future year scaling'!AE22</f>
        <v>5907973304031.8398</v>
      </c>
      <c r="AG49">
        <f>'[1]Aggregated Consumption'!$D49*'[1]Future year scaling'!AF22</f>
        <v>5912125077260.2539</v>
      </c>
      <c r="AH49">
        <f>'[1]Aggregated Consumption'!$D49*'[1]Future year scaling'!AG22</f>
        <v>5916276850488.666</v>
      </c>
      <c r="AI49">
        <f>'[1]Aggregated Consumption'!$D49*'[1]Future year scaling'!AH22</f>
        <v>5870607344976.1162</v>
      </c>
      <c r="AJ49">
        <f>'[1]Aggregated Consumption'!$D49*'[1]Future year scaling'!AI22</f>
        <v>5824937839463.5791</v>
      </c>
      <c r="AK49">
        <f>'[1]Aggregated Consumption'!$D49*'[1]Future year scaling'!AJ22</f>
        <v>5779268333951.0293</v>
      </c>
      <c r="AL49">
        <f>'[1]Aggregated Consumption'!$D49*'[1]Future year scaling'!AK22</f>
        <v>5733598828438.4785</v>
      </c>
      <c r="AM49">
        <f>'[1]Aggregated Consumption'!$D49*'[1]Future year scaling'!AL22</f>
        <v>5687929322925.9414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42"/>
  <sheetViews>
    <sheetView workbookViewId="0"/>
  </sheetViews>
  <sheetFormatPr defaultColWidth="9" defaultRowHeight="15" x14ac:dyDescent="0.25"/>
  <cols>
    <col min="1" max="1" width="9" style="31"/>
    <col min="2" max="9" width="17.625" style="31" customWidth="1"/>
    <col min="10" max="16384" width="9" style="27"/>
  </cols>
  <sheetData>
    <row r="1" spans="1:9" x14ac:dyDescent="0.25">
      <c r="A1" s="31" t="s">
        <v>59</v>
      </c>
      <c r="B1" s="31" t="s">
        <v>60</v>
      </c>
      <c r="C1" s="31" t="s">
        <v>61</v>
      </c>
      <c r="D1" s="31" t="s">
        <v>62</v>
      </c>
      <c r="E1" s="31" t="s">
        <v>63</v>
      </c>
      <c r="F1" s="31" t="s">
        <v>64</v>
      </c>
      <c r="G1" s="31" t="s">
        <v>65</v>
      </c>
      <c r="H1" s="42" t="s">
        <v>94</v>
      </c>
      <c r="I1" s="31" t="s">
        <v>66</v>
      </c>
    </row>
    <row r="2" spans="1:9" x14ac:dyDescent="0.25">
      <c r="A2" s="31">
        <v>2010</v>
      </c>
      <c r="B2" s="33">
        <f>Data!B$20*10^12</f>
        <v>6221490000000</v>
      </c>
      <c r="C2" s="33">
        <f>Data!B$24*10^12</f>
        <v>189090000000</v>
      </c>
      <c r="D2" s="33">
        <f>Data!B$30*10^12</f>
        <v>6707949999999.999</v>
      </c>
      <c r="E2" s="33">
        <f>Data!B$37*10^12</f>
        <v>3625429999999.9995</v>
      </c>
      <c r="F2" s="36">
        <v>0</v>
      </c>
      <c r="G2" s="36">
        <v>0</v>
      </c>
      <c r="H2" s="36">
        <v>0</v>
      </c>
      <c r="I2" s="33">
        <f>Data!B$70*10^12</f>
        <v>4780620000000</v>
      </c>
    </row>
    <row r="3" spans="1:9" x14ac:dyDescent="0.25">
      <c r="A3" s="31">
        <v>2011</v>
      </c>
      <c r="B3" s="34">
        <f>(B$7-B$2)/5*($A3-$A$2)+B$2</f>
        <v>6268476000000</v>
      </c>
      <c r="C3" s="34">
        <f t="shared" ref="C3:I3" si="0">(C$7-C$2)/5*($A3-$A$2)+C$2</f>
        <v>522780000000</v>
      </c>
      <c r="D3" s="34">
        <f t="shared" si="0"/>
        <v>5781955999999.999</v>
      </c>
      <c r="E3" s="34">
        <f t="shared" si="0"/>
        <v>4033027999999.9995</v>
      </c>
      <c r="F3" s="37">
        <f t="shared" si="0"/>
        <v>0</v>
      </c>
      <c r="G3" s="37">
        <f t="shared" si="0"/>
        <v>0</v>
      </c>
      <c r="H3" s="37">
        <f t="shared" si="0"/>
        <v>0</v>
      </c>
      <c r="I3" s="34">
        <f t="shared" si="0"/>
        <v>5075104000000</v>
      </c>
    </row>
    <row r="4" spans="1:9" x14ac:dyDescent="0.25">
      <c r="A4" s="31">
        <v>2012</v>
      </c>
      <c r="B4" s="34">
        <f t="shared" ref="B4:I6" si="1">(B$7-B$2)/5*($A4-$A$2)+B$2</f>
        <v>6315462000000</v>
      </c>
      <c r="C4" s="34">
        <f t="shared" si="1"/>
        <v>856470000000</v>
      </c>
      <c r="D4" s="34">
        <f t="shared" si="1"/>
        <v>4855962000000</v>
      </c>
      <c r="E4" s="34">
        <f t="shared" si="1"/>
        <v>4440626000000</v>
      </c>
      <c r="F4" s="37">
        <f t="shared" si="1"/>
        <v>0</v>
      </c>
      <c r="G4" s="37">
        <f t="shared" si="1"/>
        <v>0</v>
      </c>
      <c r="H4" s="37">
        <f t="shared" si="1"/>
        <v>0</v>
      </c>
      <c r="I4" s="34">
        <f t="shared" si="1"/>
        <v>5369588000000</v>
      </c>
    </row>
    <row r="5" spans="1:9" x14ac:dyDescent="0.25">
      <c r="A5" s="31">
        <v>2013</v>
      </c>
      <c r="B5" s="34">
        <f t="shared" si="1"/>
        <v>6362448000000.001</v>
      </c>
      <c r="C5" s="34">
        <f t="shared" si="1"/>
        <v>1190160000000</v>
      </c>
      <c r="D5" s="34">
        <f t="shared" si="1"/>
        <v>3929968000000</v>
      </c>
      <c r="E5" s="34">
        <f t="shared" si="1"/>
        <v>4848224000000</v>
      </c>
      <c r="F5" s="37">
        <f t="shared" si="1"/>
        <v>0</v>
      </c>
      <c r="G5" s="37">
        <f t="shared" si="1"/>
        <v>0</v>
      </c>
      <c r="H5" s="37">
        <f t="shared" si="1"/>
        <v>0</v>
      </c>
      <c r="I5" s="34">
        <f t="shared" si="1"/>
        <v>5664072000000</v>
      </c>
    </row>
    <row r="6" spans="1:9" x14ac:dyDescent="0.25">
      <c r="A6" s="31">
        <v>2014</v>
      </c>
      <c r="B6" s="34">
        <f t="shared" si="1"/>
        <v>6409434000000.001</v>
      </c>
      <c r="C6" s="34">
        <f t="shared" si="1"/>
        <v>1523850000000</v>
      </c>
      <c r="D6" s="34">
        <f t="shared" si="1"/>
        <v>3003974000000</v>
      </c>
      <c r="E6" s="34">
        <f t="shared" si="1"/>
        <v>5255822000000</v>
      </c>
      <c r="F6" s="37">
        <f t="shared" si="1"/>
        <v>0</v>
      </c>
      <c r="G6" s="37">
        <f t="shared" si="1"/>
        <v>0</v>
      </c>
      <c r="H6" s="37">
        <f t="shared" si="1"/>
        <v>0</v>
      </c>
      <c r="I6" s="34">
        <f t="shared" si="1"/>
        <v>5958556000000</v>
      </c>
    </row>
    <row r="7" spans="1:9" x14ac:dyDescent="0.25">
      <c r="A7" s="31">
        <v>2015</v>
      </c>
      <c r="B7" s="33">
        <f>Data!C$20*10^12</f>
        <v>6456420000000.001</v>
      </c>
      <c r="C7" s="33">
        <f>Data!C$24*10^12</f>
        <v>1857540000000</v>
      </c>
      <c r="D7" s="33">
        <f>Data!C$30*10^12</f>
        <v>2077980000000.0002</v>
      </c>
      <c r="E7" s="33">
        <f>Data!C$37*10^12</f>
        <v>5663420000000</v>
      </c>
      <c r="F7" s="36">
        <v>0</v>
      </c>
      <c r="G7" s="36">
        <v>0</v>
      </c>
      <c r="H7" s="36">
        <v>0</v>
      </c>
      <c r="I7" s="33">
        <f>Data!C$70*10^12</f>
        <v>6253040000000</v>
      </c>
    </row>
    <row r="8" spans="1:9" x14ac:dyDescent="0.25">
      <c r="A8" s="31">
        <v>2016</v>
      </c>
      <c r="B8" s="34">
        <f>(B$12-B$7)/5*($A8-$A$7)+B$7</f>
        <v>6548654571428.5723</v>
      </c>
      <c r="C8" s="34">
        <f t="shared" ref="C8:I8" si="2">(C$12-C$7)/5*($A8-$A$7)+C$7</f>
        <v>1884076285714.2859</v>
      </c>
      <c r="D8" s="34">
        <f t="shared" si="2"/>
        <v>2107665428571.4287</v>
      </c>
      <c r="E8" s="34">
        <f t="shared" si="2"/>
        <v>5744326000000</v>
      </c>
      <c r="F8" s="37">
        <f t="shared" si="2"/>
        <v>0</v>
      </c>
      <c r="G8" s="37">
        <f t="shared" si="2"/>
        <v>0</v>
      </c>
      <c r="H8" s="37">
        <f t="shared" si="2"/>
        <v>0</v>
      </c>
      <c r="I8" s="34">
        <f t="shared" si="2"/>
        <v>6342369142857.1426</v>
      </c>
    </row>
    <row r="9" spans="1:9" x14ac:dyDescent="0.25">
      <c r="A9" s="31">
        <v>2017</v>
      </c>
      <c r="B9" s="34">
        <f t="shared" ref="B9:I11" si="3">(B$12-B$7)/5*($A9-$A$7)+B$7</f>
        <v>6640889142857.1436</v>
      </c>
      <c r="C9" s="34">
        <f t="shared" si="3"/>
        <v>1910612571428.5715</v>
      </c>
      <c r="D9" s="34">
        <f t="shared" si="3"/>
        <v>2137350857142.8574</v>
      </c>
      <c r="E9" s="34">
        <f t="shared" si="3"/>
        <v>5825232000000</v>
      </c>
      <c r="F9" s="37">
        <f t="shared" si="3"/>
        <v>0</v>
      </c>
      <c r="G9" s="37">
        <f t="shared" si="3"/>
        <v>0</v>
      </c>
      <c r="H9" s="37">
        <f t="shared" si="3"/>
        <v>0</v>
      </c>
      <c r="I9" s="34">
        <f t="shared" si="3"/>
        <v>6431698285714.2861</v>
      </c>
    </row>
    <row r="10" spans="1:9" x14ac:dyDescent="0.25">
      <c r="A10" s="31">
        <v>2018</v>
      </c>
      <c r="B10" s="34">
        <f t="shared" si="3"/>
        <v>6733123714285.7158</v>
      </c>
      <c r="C10" s="34">
        <f t="shared" si="3"/>
        <v>1937148857142.8574</v>
      </c>
      <c r="D10" s="34">
        <f t="shared" si="3"/>
        <v>2167036285714.2859</v>
      </c>
      <c r="E10" s="34">
        <f t="shared" si="3"/>
        <v>5906138000000</v>
      </c>
      <c r="F10" s="37">
        <f t="shared" si="3"/>
        <v>0</v>
      </c>
      <c r="G10" s="37">
        <f t="shared" si="3"/>
        <v>0</v>
      </c>
      <c r="H10" s="37">
        <f t="shared" si="3"/>
        <v>0</v>
      </c>
      <c r="I10" s="34">
        <f t="shared" si="3"/>
        <v>6521027428571.4287</v>
      </c>
    </row>
    <row r="11" spans="1:9" x14ac:dyDescent="0.25">
      <c r="A11" s="31">
        <v>2019</v>
      </c>
      <c r="B11" s="34">
        <f t="shared" si="3"/>
        <v>6825358285714.2871</v>
      </c>
      <c r="C11" s="34">
        <f t="shared" si="3"/>
        <v>1963685142857.1431</v>
      </c>
      <c r="D11" s="34">
        <f t="shared" si="3"/>
        <v>2196721714285.7146</v>
      </c>
      <c r="E11" s="34">
        <f t="shared" si="3"/>
        <v>5987044000000</v>
      </c>
      <c r="F11" s="37">
        <f t="shared" si="3"/>
        <v>0</v>
      </c>
      <c r="G11" s="37">
        <f t="shared" si="3"/>
        <v>0</v>
      </c>
      <c r="H11" s="37">
        <f t="shared" si="3"/>
        <v>0</v>
      </c>
      <c r="I11" s="34">
        <f t="shared" si="3"/>
        <v>6610356571428.5723</v>
      </c>
    </row>
    <row r="12" spans="1:9" x14ac:dyDescent="0.25">
      <c r="A12" s="31">
        <v>2020</v>
      </c>
      <c r="B12" s="33">
        <f>Data!D$20*10^12</f>
        <v>6917592857142.8584</v>
      </c>
      <c r="C12" s="33">
        <f>Data!D$24*10^12</f>
        <v>1990221428571.429</v>
      </c>
      <c r="D12" s="33">
        <f>Data!D$30*10^12</f>
        <v>2226407142857.1431</v>
      </c>
      <c r="E12" s="33">
        <f>Data!D$37*10^12</f>
        <v>6067950000000</v>
      </c>
      <c r="F12" s="36">
        <v>0</v>
      </c>
      <c r="G12" s="36">
        <v>0</v>
      </c>
      <c r="H12" s="36">
        <v>0</v>
      </c>
      <c r="I12" s="33">
        <f>Data!D$70*10^12</f>
        <v>6699685714285.7148</v>
      </c>
    </row>
    <row r="13" spans="1:9" x14ac:dyDescent="0.25">
      <c r="A13" s="31">
        <v>2021</v>
      </c>
      <c r="B13" s="34">
        <f>(B$17-B$12)/5*($A13-$A$12)+B$12</f>
        <v>6944720672268.9092</v>
      </c>
      <c r="C13" s="34">
        <f t="shared" ref="C13:I13" si="4">(C$17-C$12)/5*($A13-$A$12)+C$12</f>
        <v>1998026218487.3953</v>
      </c>
      <c r="D13" s="34">
        <f t="shared" si="4"/>
        <v>2235138151260.5044</v>
      </c>
      <c r="E13" s="34">
        <f t="shared" si="4"/>
        <v>6091745882352.9414</v>
      </c>
      <c r="F13" s="37">
        <f t="shared" si="4"/>
        <v>0</v>
      </c>
      <c r="G13" s="37">
        <f t="shared" si="4"/>
        <v>0</v>
      </c>
      <c r="H13" s="37">
        <f t="shared" si="4"/>
        <v>0</v>
      </c>
      <c r="I13" s="34">
        <f t="shared" si="4"/>
        <v>6725958991596.6396</v>
      </c>
    </row>
    <row r="14" spans="1:9" x14ac:dyDescent="0.25">
      <c r="A14" s="31">
        <v>2022</v>
      </c>
      <c r="B14" s="34">
        <f t="shared" ref="B14:I16" si="5">(B$17-B$12)/5*($A14-$A$12)+B$12</f>
        <v>6971848487394.96</v>
      </c>
      <c r="C14" s="34">
        <f t="shared" si="5"/>
        <v>2005831008403.3618</v>
      </c>
      <c r="D14" s="34">
        <f t="shared" si="5"/>
        <v>2243869159663.8662</v>
      </c>
      <c r="E14" s="34">
        <f t="shared" si="5"/>
        <v>6115541764705.8828</v>
      </c>
      <c r="F14" s="37">
        <f t="shared" si="5"/>
        <v>0</v>
      </c>
      <c r="G14" s="37">
        <f t="shared" si="5"/>
        <v>0</v>
      </c>
      <c r="H14" s="37">
        <f t="shared" si="5"/>
        <v>0</v>
      </c>
      <c r="I14" s="34">
        <f t="shared" si="5"/>
        <v>6752232268907.5645</v>
      </c>
    </row>
    <row r="15" spans="1:9" x14ac:dyDescent="0.25">
      <c r="A15" s="31">
        <v>2023</v>
      </c>
      <c r="B15" s="34">
        <f t="shared" si="5"/>
        <v>6998976302521.0098</v>
      </c>
      <c r="C15" s="34">
        <f t="shared" si="5"/>
        <v>2013635798319.3281</v>
      </c>
      <c r="D15" s="34">
        <f t="shared" si="5"/>
        <v>2252600168067.2275</v>
      </c>
      <c r="E15" s="34">
        <f t="shared" si="5"/>
        <v>6139337647058.8242</v>
      </c>
      <c r="F15" s="37">
        <f t="shared" si="5"/>
        <v>0</v>
      </c>
      <c r="G15" s="37">
        <f t="shared" si="5"/>
        <v>0</v>
      </c>
      <c r="H15" s="37">
        <f t="shared" si="5"/>
        <v>0</v>
      </c>
      <c r="I15" s="34">
        <f t="shared" si="5"/>
        <v>6778505546218.4883</v>
      </c>
    </row>
    <row r="16" spans="1:9" x14ac:dyDescent="0.25">
      <c r="A16" s="31">
        <v>2024</v>
      </c>
      <c r="B16" s="34">
        <f t="shared" si="5"/>
        <v>7026104117647.0605</v>
      </c>
      <c r="C16" s="34">
        <f t="shared" si="5"/>
        <v>2021440588235.2947</v>
      </c>
      <c r="D16" s="34">
        <f t="shared" si="5"/>
        <v>2261331176470.5894</v>
      </c>
      <c r="E16" s="34">
        <f t="shared" si="5"/>
        <v>6163133529411.7656</v>
      </c>
      <c r="F16" s="37">
        <f t="shared" si="5"/>
        <v>0</v>
      </c>
      <c r="G16" s="37">
        <f t="shared" si="5"/>
        <v>0</v>
      </c>
      <c r="H16" s="37">
        <f t="shared" si="5"/>
        <v>0</v>
      </c>
      <c r="I16" s="34">
        <f t="shared" si="5"/>
        <v>6804778823529.4131</v>
      </c>
    </row>
    <row r="17" spans="1:9" x14ac:dyDescent="0.25">
      <c r="A17" s="31">
        <v>2025</v>
      </c>
      <c r="B17" s="33">
        <f>Data!E$20*10^12</f>
        <v>7053231932773.1113</v>
      </c>
      <c r="C17" s="33">
        <f>Data!E$24*10^12</f>
        <v>2029245378151.261</v>
      </c>
      <c r="D17" s="33">
        <f>Data!E$30*10^12</f>
        <v>2270062184873.9507</v>
      </c>
      <c r="E17" s="33">
        <f>Data!E$37*10^12</f>
        <v>6186929411764.707</v>
      </c>
      <c r="F17" s="36">
        <v>0</v>
      </c>
      <c r="G17" s="36">
        <v>0</v>
      </c>
      <c r="H17" s="36">
        <v>0</v>
      </c>
      <c r="I17" s="33">
        <f>Data!E$70*10^12</f>
        <v>6831052100840.3379</v>
      </c>
    </row>
    <row r="18" spans="1:9" x14ac:dyDescent="0.25">
      <c r="A18" s="31">
        <v>2026</v>
      </c>
      <c r="B18" s="34">
        <f>(B$22-B$17)/5*($A18-$A$17)+B$17</f>
        <v>7107487563025.2119</v>
      </c>
      <c r="C18" s="34">
        <f t="shared" ref="C18:I18" si="6">(C$22-C$17)/5*($A18-$A$17)+C$17</f>
        <v>2044854957983.1938</v>
      </c>
      <c r="D18" s="34">
        <f t="shared" si="6"/>
        <v>2287524201680.6733</v>
      </c>
      <c r="E18" s="34">
        <f t="shared" si="6"/>
        <v>6234521176470.5898</v>
      </c>
      <c r="F18" s="37">
        <f t="shared" si="6"/>
        <v>0</v>
      </c>
      <c r="G18" s="37">
        <f t="shared" si="6"/>
        <v>0</v>
      </c>
      <c r="H18" s="37">
        <f t="shared" si="6"/>
        <v>0</v>
      </c>
      <c r="I18" s="34">
        <f t="shared" si="6"/>
        <v>6883598655462.1865</v>
      </c>
    </row>
    <row r="19" spans="1:9" x14ac:dyDescent="0.25">
      <c r="A19" s="31">
        <v>2027</v>
      </c>
      <c r="B19" s="34">
        <f t="shared" ref="B19:I21" si="7">(B$22-B$17)/5*($A19-$A$17)+B$17</f>
        <v>7161743193277.3125</v>
      </c>
      <c r="C19" s="34">
        <f t="shared" si="7"/>
        <v>2060464537815.1265</v>
      </c>
      <c r="D19" s="34">
        <f t="shared" si="7"/>
        <v>2304986218487.396</v>
      </c>
      <c r="E19" s="34">
        <f t="shared" si="7"/>
        <v>6282112941176.4727</v>
      </c>
      <c r="F19" s="37">
        <f t="shared" si="7"/>
        <v>0</v>
      </c>
      <c r="G19" s="37">
        <f t="shared" si="7"/>
        <v>0</v>
      </c>
      <c r="H19" s="37">
        <f t="shared" si="7"/>
        <v>0</v>
      </c>
      <c r="I19" s="34">
        <f t="shared" si="7"/>
        <v>6936145210084.0352</v>
      </c>
    </row>
    <row r="20" spans="1:9" x14ac:dyDescent="0.25">
      <c r="A20" s="31">
        <v>2028</v>
      </c>
      <c r="B20" s="34">
        <f t="shared" si="7"/>
        <v>7215998823529.4141</v>
      </c>
      <c r="C20" s="34">
        <f t="shared" si="7"/>
        <v>2076074117647.0593</v>
      </c>
      <c r="D20" s="34">
        <f t="shared" si="7"/>
        <v>2322448235294.1187</v>
      </c>
      <c r="E20" s="34">
        <f t="shared" si="7"/>
        <v>6329704705882.3555</v>
      </c>
      <c r="F20" s="37">
        <f t="shared" si="7"/>
        <v>0</v>
      </c>
      <c r="G20" s="37">
        <f t="shared" si="7"/>
        <v>0</v>
      </c>
      <c r="H20" s="37">
        <f t="shared" si="7"/>
        <v>0</v>
      </c>
      <c r="I20" s="34">
        <f t="shared" si="7"/>
        <v>6988691764705.8838</v>
      </c>
    </row>
    <row r="21" spans="1:9" x14ac:dyDescent="0.25">
      <c r="A21" s="31">
        <v>2029</v>
      </c>
      <c r="B21" s="34">
        <f t="shared" si="7"/>
        <v>7270254453781.5146</v>
      </c>
      <c r="C21" s="34">
        <f t="shared" si="7"/>
        <v>2091683697478.9919</v>
      </c>
      <c r="D21" s="34">
        <f t="shared" si="7"/>
        <v>2339910252100.8413</v>
      </c>
      <c r="E21" s="34">
        <f t="shared" si="7"/>
        <v>6377296470588.2383</v>
      </c>
      <c r="F21" s="37">
        <f t="shared" si="7"/>
        <v>0</v>
      </c>
      <c r="G21" s="37">
        <f t="shared" si="7"/>
        <v>0</v>
      </c>
      <c r="H21" s="37">
        <f t="shared" si="7"/>
        <v>0</v>
      </c>
      <c r="I21" s="34">
        <f t="shared" si="7"/>
        <v>7041238319327.7324</v>
      </c>
    </row>
    <row r="22" spans="1:9" x14ac:dyDescent="0.25">
      <c r="A22" s="31">
        <v>2030</v>
      </c>
      <c r="B22" s="33">
        <f>Data!F$20*10^12</f>
        <v>7324510084033.6152</v>
      </c>
      <c r="C22" s="33">
        <f>Data!F$24*10^12</f>
        <v>2107293277310.9248</v>
      </c>
      <c r="D22" s="33">
        <f>Data!F$30*10^12</f>
        <v>2357372268907.564</v>
      </c>
      <c r="E22" s="33">
        <f>Data!F$37*10^12</f>
        <v>6424888235294.1211</v>
      </c>
      <c r="F22" s="36">
        <v>0</v>
      </c>
      <c r="G22" s="36">
        <v>0</v>
      </c>
      <c r="H22" s="36">
        <v>0</v>
      </c>
      <c r="I22" s="33">
        <f>Data!F$70*10^12</f>
        <v>7093784873949.5811</v>
      </c>
    </row>
    <row r="23" spans="1:9" x14ac:dyDescent="0.25">
      <c r="A23" s="31">
        <v>2031</v>
      </c>
      <c r="B23" s="34">
        <f>(B$27-B$22)/5*($A23-$A$22)+B$22</f>
        <v>7373340151260.5078</v>
      </c>
      <c r="C23" s="34">
        <f t="shared" ref="C23:I23" si="8">(C$27-C$22)/5*($A23-$A$22)+C$22</f>
        <v>2121341899159.6648</v>
      </c>
      <c r="D23" s="34">
        <f t="shared" si="8"/>
        <v>2373088084033.6147</v>
      </c>
      <c r="E23" s="34">
        <f t="shared" si="8"/>
        <v>6467720823529.417</v>
      </c>
      <c r="F23" s="37">
        <f t="shared" si="8"/>
        <v>0</v>
      </c>
      <c r="G23" s="37">
        <f t="shared" si="8"/>
        <v>0</v>
      </c>
      <c r="H23" s="37">
        <f t="shared" si="8"/>
        <v>0</v>
      </c>
      <c r="I23" s="34">
        <f t="shared" si="8"/>
        <v>7141076773109.2471</v>
      </c>
    </row>
    <row r="24" spans="1:9" x14ac:dyDescent="0.25">
      <c r="A24" s="31">
        <v>2032</v>
      </c>
      <c r="B24" s="34">
        <f t="shared" ref="B24:I26" si="9">(B$27-B$22)/5*($A24-$A$22)+B$22</f>
        <v>7422170218487.4004</v>
      </c>
      <c r="C24" s="34">
        <f t="shared" si="9"/>
        <v>2135390521008.4048</v>
      </c>
      <c r="D24" s="34">
        <f t="shared" si="9"/>
        <v>2388803899159.666</v>
      </c>
      <c r="E24" s="34">
        <f t="shared" si="9"/>
        <v>6510553411764.7119</v>
      </c>
      <c r="F24" s="37">
        <f t="shared" si="9"/>
        <v>0</v>
      </c>
      <c r="G24" s="37">
        <f t="shared" si="9"/>
        <v>0</v>
      </c>
      <c r="H24" s="37">
        <f t="shared" si="9"/>
        <v>0</v>
      </c>
      <c r="I24" s="34">
        <f t="shared" si="9"/>
        <v>7188368672268.9131</v>
      </c>
    </row>
    <row r="25" spans="1:9" x14ac:dyDescent="0.25">
      <c r="A25" s="31">
        <v>2033</v>
      </c>
      <c r="B25" s="34">
        <f t="shared" si="9"/>
        <v>7471000285714.293</v>
      </c>
      <c r="C25" s="34">
        <f t="shared" si="9"/>
        <v>2149439142857.145</v>
      </c>
      <c r="D25" s="34">
        <f t="shared" si="9"/>
        <v>2404519714285.7168</v>
      </c>
      <c r="E25" s="34">
        <f t="shared" si="9"/>
        <v>6553386000000.0078</v>
      </c>
      <c r="F25" s="37">
        <f t="shared" si="9"/>
        <v>0</v>
      </c>
      <c r="G25" s="37">
        <f t="shared" si="9"/>
        <v>0</v>
      </c>
      <c r="H25" s="37">
        <f t="shared" si="9"/>
        <v>0</v>
      </c>
      <c r="I25" s="34">
        <f t="shared" si="9"/>
        <v>7235660571428.5781</v>
      </c>
    </row>
    <row r="26" spans="1:9" x14ac:dyDescent="0.25">
      <c r="A26" s="31">
        <v>2034</v>
      </c>
      <c r="B26" s="34">
        <f t="shared" si="9"/>
        <v>7519830352941.1855</v>
      </c>
      <c r="C26" s="34">
        <f t="shared" si="9"/>
        <v>2163487764705.885</v>
      </c>
      <c r="D26" s="34">
        <f t="shared" si="9"/>
        <v>2420235529411.7681</v>
      </c>
      <c r="E26" s="34">
        <f t="shared" si="9"/>
        <v>6596218588235.3027</v>
      </c>
      <c r="F26" s="37">
        <f t="shared" si="9"/>
        <v>0</v>
      </c>
      <c r="G26" s="37">
        <f t="shared" si="9"/>
        <v>0</v>
      </c>
      <c r="H26" s="37">
        <f t="shared" si="9"/>
        <v>0</v>
      </c>
      <c r="I26" s="34">
        <f t="shared" si="9"/>
        <v>7282952470588.2441</v>
      </c>
    </row>
    <row r="27" spans="1:9" x14ac:dyDescent="0.25">
      <c r="A27" s="31">
        <v>2035</v>
      </c>
      <c r="B27" s="33">
        <f>Data!G$20*10^12</f>
        <v>7568660420168.0781</v>
      </c>
      <c r="C27" s="33">
        <f>Data!G$24*10^12</f>
        <v>2177536386554.625</v>
      </c>
      <c r="D27" s="33">
        <f>Data!G$30*10^12</f>
        <v>2435951344537.8188</v>
      </c>
      <c r="E27" s="33">
        <f>Data!G$37*10^12</f>
        <v>6639051176470.5986</v>
      </c>
      <c r="F27" s="36">
        <v>0</v>
      </c>
      <c r="G27" s="36">
        <v>0</v>
      </c>
      <c r="H27" s="36">
        <v>0</v>
      </c>
      <c r="I27" s="33">
        <f>Data!G$70*10^12</f>
        <v>7330244369747.9102</v>
      </c>
    </row>
    <row r="28" spans="1:9" x14ac:dyDescent="0.25">
      <c r="A28" s="31">
        <v>2036</v>
      </c>
      <c r="B28" s="34">
        <f>(B$32-B$27)/5*($A28-$A$27)+B$27</f>
        <v>7595788235294.127</v>
      </c>
      <c r="C28" s="34">
        <f t="shared" ref="C28:I28" si="10">(C$32-C$27)/5*($A28-$A$27)+C$27</f>
        <v>2185341176470.5908</v>
      </c>
      <c r="D28" s="34">
        <f t="shared" si="10"/>
        <v>2444682352941.1797</v>
      </c>
      <c r="E28" s="34">
        <f t="shared" si="10"/>
        <v>6662847058823.5381</v>
      </c>
      <c r="F28" s="37">
        <f t="shared" si="10"/>
        <v>0</v>
      </c>
      <c r="G28" s="37">
        <f t="shared" si="10"/>
        <v>0</v>
      </c>
      <c r="H28" s="37">
        <f t="shared" si="10"/>
        <v>0</v>
      </c>
      <c r="I28" s="34">
        <f t="shared" si="10"/>
        <v>7356517647058.833</v>
      </c>
    </row>
    <row r="29" spans="1:9" x14ac:dyDescent="0.25">
      <c r="A29" s="31">
        <v>2037</v>
      </c>
      <c r="B29" s="34">
        <f t="shared" ref="B29:I31" si="11">(B$32-B$27)/5*($A29-$A$27)+B$27</f>
        <v>7622916050420.1758</v>
      </c>
      <c r="C29" s="34">
        <f t="shared" si="11"/>
        <v>2193145966386.5569</v>
      </c>
      <c r="D29" s="34">
        <f t="shared" si="11"/>
        <v>2453413361344.5405</v>
      </c>
      <c r="E29" s="34">
        <f t="shared" si="11"/>
        <v>6686642941176.4785</v>
      </c>
      <c r="F29" s="37">
        <f t="shared" si="11"/>
        <v>0</v>
      </c>
      <c r="G29" s="37">
        <f t="shared" si="11"/>
        <v>0</v>
      </c>
      <c r="H29" s="37">
        <f t="shared" si="11"/>
        <v>0</v>
      </c>
      <c r="I29" s="34">
        <f t="shared" si="11"/>
        <v>7382790924369.7559</v>
      </c>
    </row>
    <row r="30" spans="1:9" x14ac:dyDescent="0.25">
      <c r="A30" s="31">
        <v>2038</v>
      </c>
      <c r="B30" s="34">
        <f t="shared" si="11"/>
        <v>7650043865546.2246</v>
      </c>
      <c r="C30" s="34">
        <f t="shared" si="11"/>
        <v>2200950756302.5229</v>
      </c>
      <c r="D30" s="34">
        <f t="shared" si="11"/>
        <v>2462144369747.9014</v>
      </c>
      <c r="E30" s="34">
        <f t="shared" si="11"/>
        <v>6710438823529.418</v>
      </c>
      <c r="F30" s="37">
        <f t="shared" si="11"/>
        <v>0</v>
      </c>
      <c r="G30" s="37">
        <f t="shared" si="11"/>
        <v>0</v>
      </c>
      <c r="H30" s="37">
        <f t="shared" si="11"/>
        <v>0</v>
      </c>
      <c r="I30" s="34">
        <f t="shared" si="11"/>
        <v>7409064201680.6797</v>
      </c>
    </row>
    <row r="31" spans="1:9" x14ac:dyDescent="0.25">
      <c r="A31" s="31">
        <v>2039</v>
      </c>
      <c r="B31" s="34">
        <f t="shared" si="11"/>
        <v>7677171680672.2734</v>
      </c>
      <c r="C31" s="34">
        <f t="shared" si="11"/>
        <v>2208755546218.4888</v>
      </c>
      <c r="D31" s="34">
        <f t="shared" si="11"/>
        <v>2470875378151.2622</v>
      </c>
      <c r="E31" s="34">
        <f t="shared" si="11"/>
        <v>6734234705882.3584</v>
      </c>
      <c r="F31" s="37">
        <f t="shared" si="11"/>
        <v>0</v>
      </c>
      <c r="G31" s="37">
        <f t="shared" si="11"/>
        <v>0</v>
      </c>
      <c r="H31" s="37">
        <f t="shared" si="11"/>
        <v>0</v>
      </c>
      <c r="I31" s="34">
        <f t="shared" si="11"/>
        <v>7435337478991.6025</v>
      </c>
    </row>
    <row r="32" spans="1:9" x14ac:dyDescent="0.25">
      <c r="A32" s="31">
        <v>2040</v>
      </c>
      <c r="B32" s="33">
        <f>Data!H$20*10^12</f>
        <v>7704299495798.3223</v>
      </c>
      <c r="C32" s="33">
        <f>Data!H$24*10^12</f>
        <v>2216560336134.4546</v>
      </c>
      <c r="D32" s="33">
        <f>Data!H$30*10^12</f>
        <v>2479606386554.623</v>
      </c>
      <c r="E32" s="33">
        <f>Data!H$37*10^12</f>
        <v>6758030588235.2979</v>
      </c>
      <c r="F32" s="36">
        <v>0</v>
      </c>
      <c r="G32" s="36">
        <v>0</v>
      </c>
      <c r="H32" s="36">
        <v>0</v>
      </c>
      <c r="I32" s="33">
        <f>Data!H$70*10^12</f>
        <v>7461610756302.5254</v>
      </c>
    </row>
    <row r="33" spans="1:9" x14ac:dyDescent="0.25">
      <c r="A33" s="31">
        <v>2041</v>
      </c>
      <c r="B33" s="34">
        <f>(B$37-B$32)/5*($A33-$A$32)+B$32</f>
        <v>7709725058823.5322</v>
      </c>
      <c r="C33" s="34">
        <f t="shared" ref="C33:I33" si="12">(C$37-C$32)/5*($A33-$A$32)+C$32</f>
        <v>2218121294117.6475</v>
      </c>
      <c r="D33" s="34">
        <f t="shared" si="12"/>
        <v>2481352588235.2949</v>
      </c>
      <c r="E33" s="34">
        <f t="shared" si="12"/>
        <v>6762789764705.8857</v>
      </c>
      <c r="F33" s="37">
        <f t="shared" si="12"/>
        <v>0</v>
      </c>
      <c r="G33" s="37">
        <f t="shared" si="12"/>
        <v>0</v>
      </c>
      <c r="H33" s="37">
        <f t="shared" si="12"/>
        <v>0</v>
      </c>
      <c r="I33" s="34">
        <f t="shared" si="12"/>
        <v>7466865411764.709</v>
      </c>
    </row>
    <row r="34" spans="1:9" x14ac:dyDescent="0.25">
      <c r="A34" s="31">
        <v>2042</v>
      </c>
      <c r="B34" s="34">
        <f t="shared" ref="B34:I36" si="13">(B$37-B$32)/5*($A34-$A$32)+B$32</f>
        <v>7715150621848.7412</v>
      </c>
      <c r="C34" s="34">
        <f t="shared" si="13"/>
        <v>2219682252100.8403</v>
      </c>
      <c r="D34" s="34">
        <f t="shared" si="13"/>
        <v>2483098789915.9673</v>
      </c>
      <c r="E34" s="34">
        <f t="shared" si="13"/>
        <v>6767548941176.4727</v>
      </c>
      <c r="F34" s="37">
        <f t="shared" si="13"/>
        <v>0</v>
      </c>
      <c r="G34" s="37">
        <f t="shared" si="13"/>
        <v>0</v>
      </c>
      <c r="H34" s="37">
        <f t="shared" si="13"/>
        <v>0</v>
      </c>
      <c r="I34" s="34">
        <f t="shared" si="13"/>
        <v>7472120067226.8936</v>
      </c>
    </row>
    <row r="35" spans="1:9" x14ac:dyDescent="0.25">
      <c r="A35" s="31">
        <v>2043</v>
      </c>
      <c r="B35" s="34">
        <f t="shared" si="13"/>
        <v>7720576184873.9512</v>
      </c>
      <c r="C35" s="34">
        <f t="shared" si="13"/>
        <v>2221243210084.0337</v>
      </c>
      <c r="D35" s="34">
        <f t="shared" si="13"/>
        <v>2484844991596.6392</v>
      </c>
      <c r="E35" s="34">
        <f t="shared" si="13"/>
        <v>6772308117647.0605</v>
      </c>
      <c r="F35" s="37">
        <f t="shared" si="13"/>
        <v>0</v>
      </c>
      <c r="G35" s="37">
        <f t="shared" si="13"/>
        <v>0</v>
      </c>
      <c r="H35" s="37">
        <f t="shared" si="13"/>
        <v>0</v>
      </c>
      <c r="I35" s="34">
        <f t="shared" si="13"/>
        <v>7477374722689.0771</v>
      </c>
    </row>
    <row r="36" spans="1:9" x14ac:dyDescent="0.25">
      <c r="A36" s="31">
        <v>2044</v>
      </c>
      <c r="B36" s="34">
        <f t="shared" si="13"/>
        <v>7726001747899.1602</v>
      </c>
      <c r="C36" s="34">
        <f t="shared" si="13"/>
        <v>2222804168067.2266</v>
      </c>
      <c r="D36" s="34">
        <f t="shared" si="13"/>
        <v>2486591193277.3115</v>
      </c>
      <c r="E36" s="34">
        <f t="shared" si="13"/>
        <v>6777067294117.6475</v>
      </c>
      <c r="F36" s="37">
        <f t="shared" si="13"/>
        <v>0</v>
      </c>
      <c r="G36" s="37">
        <f t="shared" si="13"/>
        <v>0</v>
      </c>
      <c r="H36" s="37">
        <f t="shared" si="13"/>
        <v>0</v>
      </c>
      <c r="I36" s="34">
        <f t="shared" si="13"/>
        <v>7482629378151.2617</v>
      </c>
    </row>
    <row r="37" spans="1:9" x14ac:dyDescent="0.25">
      <c r="A37" s="31">
        <v>2045</v>
      </c>
      <c r="B37" s="33">
        <f>Data!I$20*10^12</f>
        <v>7731427310924.3701</v>
      </c>
      <c r="C37" s="33">
        <f>Data!I$24*10^12</f>
        <v>2224365126050.4194</v>
      </c>
      <c r="D37" s="33">
        <f>Data!I$30*10^12</f>
        <v>2488337394957.9834</v>
      </c>
      <c r="E37" s="33">
        <f>Data!I$37*10^12</f>
        <v>6781826470588.2354</v>
      </c>
      <c r="F37" s="36">
        <v>0</v>
      </c>
      <c r="G37" s="36">
        <v>0</v>
      </c>
      <c r="H37" s="36">
        <v>0</v>
      </c>
      <c r="I37" s="33">
        <f>Data!I$70*10^12</f>
        <v>7487884033613.4453</v>
      </c>
    </row>
    <row r="38" spans="1:9" x14ac:dyDescent="0.25">
      <c r="A38" s="31">
        <v>2046</v>
      </c>
      <c r="B38" s="34">
        <f>(B$42-B$37)/5*($A38-$A$37)+B$37</f>
        <v>7671746117647.0576</v>
      </c>
      <c r="C38" s="34">
        <f t="shared" ref="C38:I38" si="14">(C$42-C$37)/5*($A38-$A$37)+C$37</f>
        <v>2207194588235.293</v>
      </c>
      <c r="D38" s="34">
        <f t="shared" si="14"/>
        <v>2469129176470.5879</v>
      </c>
      <c r="E38" s="34">
        <f t="shared" si="14"/>
        <v>6729475529411.7646</v>
      </c>
      <c r="F38" s="37">
        <f t="shared" si="14"/>
        <v>0</v>
      </c>
      <c r="G38" s="37">
        <f t="shared" si="14"/>
        <v>0</v>
      </c>
      <c r="H38" s="37">
        <f t="shared" si="14"/>
        <v>0</v>
      </c>
      <c r="I38" s="34">
        <f t="shared" si="14"/>
        <v>7430082823529.4111</v>
      </c>
    </row>
    <row r="39" spans="1:9" x14ac:dyDescent="0.25">
      <c r="A39" s="31">
        <v>2047</v>
      </c>
      <c r="B39" s="34">
        <f t="shared" ref="B39:I41" si="15">(B$42-B$37)/5*($A39-$A$37)+B$37</f>
        <v>7612064924369.7461</v>
      </c>
      <c r="C39" s="34">
        <f t="shared" si="15"/>
        <v>2190024050420.1667</v>
      </c>
      <c r="D39" s="34">
        <f t="shared" si="15"/>
        <v>2449920957983.1929</v>
      </c>
      <c r="E39" s="34">
        <f t="shared" si="15"/>
        <v>6677124588235.293</v>
      </c>
      <c r="F39" s="37">
        <f t="shared" si="15"/>
        <v>0</v>
      </c>
      <c r="G39" s="37">
        <f t="shared" si="15"/>
        <v>0</v>
      </c>
      <c r="H39" s="37">
        <f t="shared" si="15"/>
        <v>0</v>
      </c>
      <c r="I39" s="34">
        <f t="shared" si="15"/>
        <v>7372281613445.377</v>
      </c>
    </row>
    <row r="40" spans="1:9" x14ac:dyDescent="0.25">
      <c r="A40" s="31">
        <v>2048</v>
      </c>
      <c r="B40" s="34">
        <f t="shared" si="15"/>
        <v>7552383731092.4336</v>
      </c>
      <c r="C40" s="34">
        <f t="shared" si="15"/>
        <v>2172853512605.0405</v>
      </c>
      <c r="D40" s="34">
        <f t="shared" si="15"/>
        <v>2430712739495.7974</v>
      </c>
      <c r="E40" s="34">
        <f t="shared" si="15"/>
        <v>6624773647058.8223</v>
      </c>
      <c r="F40" s="37">
        <f t="shared" si="15"/>
        <v>0</v>
      </c>
      <c r="G40" s="37">
        <f t="shared" si="15"/>
        <v>0</v>
      </c>
      <c r="H40" s="37">
        <f t="shared" si="15"/>
        <v>0</v>
      </c>
      <c r="I40" s="34">
        <f t="shared" si="15"/>
        <v>7314480403361.3418</v>
      </c>
    </row>
    <row r="41" spans="1:9" x14ac:dyDescent="0.25">
      <c r="A41" s="31">
        <v>2049</v>
      </c>
      <c r="B41" s="34">
        <f t="shared" si="15"/>
        <v>7492702537815.1221</v>
      </c>
      <c r="C41" s="34">
        <f t="shared" si="15"/>
        <v>2155682974789.9141</v>
      </c>
      <c r="D41" s="34">
        <f t="shared" si="15"/>
        <v>2411504521008.4023</v>
      </c>
      <c r="E41" s="34">
        <f t="shared" si="15"/>
        <v>6572422705882.3506</v>
      </c>
      <c r="F41" s="37">
        <f t="shared" si="15"/>
        <v>0</v>
      </c>
      <c r="G41" s="37">
        <f t="shared" si="15"/>
        <v>0</v>
      </c>
      <c r="H41" s="37">
        <f t="shared" si="15"/>
        <v>0</v>
      </c>
      <c r="I41" s="34">
        <f t="shared" si="15"/>
        <v>7256679193277.3076</v>
      </c>
    </row>
    <row r="42" spans="1:9" x14ac:dyDescent="0.25">
      <c r="A42" s="31">
        <v>2050</v>
      </c>
      <c r="B42" s="33">
        <f>Data!J$20*10^12</f>
        <v>7433021344537.8096</v>
      </c>
      <c r="C42" s="33">
        <f>Data!J$24*10^12</f>
        <v>2138512436974.7878</v>
      </c>
      <c r="D42" s="33">
        <f>Data!J$30*10^12</f>
        <v>2392296302521.0068</v>
      </c>
      <c r="E42" s="33">
        <f>Data!J$37*10^12</f>
        <v>6520071764705.8799</v>
      </c>
      <c r="F42" s="36">
        <v>0</v>
      </c>
      <c r="G42" s="36">
        <v>0</v>
      </c>
      <c r="H42" s="36">
        <v>0</v>
      </c>
      <c r="I42" s="33">
        <f>Data!J$70*10^12</f>
        <v>7198877983193.2734</v>
      </c>
    </row>
  </sheetData>
  <pageMargins left="0.7" right="0.7" top="0.75" bottom="0.75" header="0.3" footer="0.3"/>
  <ignoredErrors>
    <ignoredError sqref="B32"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42"/>
  <sheetViews>
    <sheetView workbookViewId="0"/>
  </sheetViews>
  <sheetFormatPr defaultColWidth="9" defaultRowHeight="15" x14ac:dyDescent="0.25"/>
  <cols>
    <col min="1" max="1" width="9" style="31"/>
    <col min="2" max="9" width="17.625" style="31" customWidth="1"/>
    <col min="10" max="16384" width="9" style="27"/>
  </cols>
  <sheetData>
    <row r="1" spans="1:9" x14ac:dyDescent="0.25">
      <c r="A1" s="31" t="s">
        <v>59</v>
      </c>
      <c r="B1" s="31" t="s">
        <v>60</v>
      </c>
      <c r="C1" s="31" t="s">
        <v>61</v>
      </c>
      <c r="D1" s="31" t="s">
        <v>62</v>
      </c>
      <c r="E1" s="31" t="s">
        <v>63</v>
      </c>
      <c r="F1" s="31" t="s">
        <v>64</v>
      </c>
      <c r="G1" s="31" t="s">
        <v>65</v>
      </c>
      <c r="H1" s="42" t="s">
        <v>94</v>
      </c>
      <c r="I1" s="31" t="s">
        <v>66</v>
      </c>
    </row>
    <row r="2" spans="1:9" x14ac:dyDescent="0.25">
      <c r="A2" s="31">
        <v>2010</v>
      </c>
      <c r="B2" s="36">
        <v>0</v>
      </c>
      <c r="C2" s="33">
        <f>Data!B$23*10^12</f>
        <v>4159108469886.7739</v>
      </c>
      <c r="D2" s="36">
        <v>0</v>
      </c>
      <c r="E2" s="33">
        <f>Data!B$35*10^12</f>
        <v>334644659836.68451</v>
      </c>
      <c r="F2" s="33">
        <f>Data!B$45*10^12</f>
        <v>7899399101982.334</v>
      </c>
      <c r="G2" s="33">
        <f>Data!B$50*10^12</f>
        <v>7530650263951.0732</v>
      </c>
      <c r="H2" s="33">
        <f>Data!B$59*10^12</f>
        <v>12342445927906.818</v>
      </c>
      <c r="I2" s="36">
        <v>0</v>
      </c>
    </row>
    <row r="3" spans="1:9" x14ac:dyDescent="0.25">
      <c r="A3" s="31">
        <v>2011</v>
      </c>
      <c r="B3" s="37">
        <f>(B$7-B$2)/5*($A3-$A$2)+B$2</f>
        <v>0</v>
      </c>
      <c r="C3" s="34">
        <f t="shared" ref="C3:I3" si="0">(C$7-C$2)/5*($A3-$A$2)+C$2</f>
        <v>4202784775909.4189</v>
      </c>
      <c r="D3" s="37">
        <f t="shared" si="0"/>
        <v>0</v>
      </c>
      <c r="E3" s="34">
        <f t="shared" si="0"/>
        <v>334644659836.68451</v>
      </c>
      <c r="F3" s="34">
        <f t="shared" si="0"/>
        <v>7835015284850.1895</v>
      </c>
      <c r="G3" s="34">
        <f t="shared" si="0"/>
        <v>7551666211160.8584</v>
      </c>
      <c r="H3" s="34">
        <f t="shared" si="0"/>
        <v>12439476555125.455</v>
      </c>
      <c r="I3" s="37">
        <f t="shared" si="0"/>
        <v>0</v>
      </c>
    </row>
    <row r="4" spans="1:9" x14ac:dyDescent="0.25">
      <c r="A4" s="31">
        <v>2012</v>
      </c>
      <c r="B4" s="37">
        <f t="shared" ref="B4:I6" si="1">(B$7-B$2)/5*($A4-$A$2)+B$2</f>
        <v>0</v>
      </c>
      <c r="C4" s="34">
        <f t="shared" si="1"/>
        <v>4246461081932.0645</v>
      </c>
      <c r="D4" s="37">
        <f t="shared" si="1"/>
        <v>0</v>
      </c>
      <c r="E4" s="34">
        <f t="shared" si="1"/>
        <v>334644659836.68451</v>
      </c>
      <c r="F4" s="34">
        <f t="shared" si="1"/>
        <v>7770631467718.0449</v>
      </c>
      <c r="G4" s="34">
        <f t="shared" si="1"/>
        <v>7572682158370.6445</v>
      </c>
      <c r="H4" s="34">
        <f t="shared" si="1"/>
        <v>12536507182344.092</v>
      </c>
      <c r="I4" s="37">
        <f t="shared" si="1"/>
        <v>0</v>
      </c>
    </row>
    <row r="5" spans="1:9" x14ac:dyDescent="0.25">
      <c r="A5" s="31">
        <v>2013</v>
      </c>
      <c r="B5" s="37">
        <f t="shared" si="1"/>
        <v>0</v>
      </c>
      <c r="C5" s="34">
        <f t="shared" si="1"/>
        <v>4290137387954.7095</v>
      </c>
      <c r="D5" s="37">
        <f t="shared" si="1"/>
        <v>0</v>
      </c>
      <c r="E5" s="34">
        <f t="shared" si="1"/>
        <v>334644659836.68451</v>
      </c>
      <c r="F5" s="34">
        <f t="shared" si="1"/>
        <v>7706247650585.9004</v>
      </c>
      <c r="G5" s="34">
        <f t="shared" si="1"/>
        <v>7593698105580.4297</v>
      </c>
      <c r="H5" s="34">
        <f t="shared" si="1"/>
        <v>12633537809562.729</v>
      </c>
      <c r="I5" s="37">
        <f t="shared" si="1"/>
        <v>0</v>
      </c>
    </row>
    <row r="6" spans="1:9" x14ac:dyDescent="0.25">
      <c r="A6" s="31">
        <v>2014</v>
      </c>
      <c r="B6" s="37">
        <f t="shared" si="1"/>
        <v>0</v>
      </c>
      <c r="C6" s="34">
        <f t="shared" si="1"/>
        <v>4333813693977.355</v>
      </c>
      <c r="D6" s="37">
        <f t="shared" si="1"/>
        <v>0</v>
      </c>
      <c r="E6" s="34">
        <f t="shared" si="1"/>
        <v>334644659836.68451</v>
      </c>
      <c r="F6" s="34">
        <f t="shared" si="1"/>
        <v>7641863833453.7559</v>
      </c>
      <c r="G6" s="34">
        <f t="shared" si="1"/>
        <v>7614714052790.2158</v>
      </c>
      <c r="H6" s="34">
        <f t="shared" si="1"/>
        <v>12730568436781.365</v>
      </c>
      <c r="I6" s="37">
        <f t="shared" si="1"/>
        <v>0</v>
      </c>
    </row>
    <row r="7" spans="1:9" x14ac:dyDescent="0.25">
      <c r="A7" s="31">
        <v>2015</v>
      </c>
      <c r="B7" s="36">
        <v>0</v>
      </c>
      <c r="C7" s="33">
        <f>Data!C$23*10^12</f>
        <v>4377490000000</v>
      </c>
      <c r="D7" s="36">
        <v>0</v>
      </c>
      <c r="E7" s="33">
        <f>Data!C$35*10^12</f>
        <v>334644659836.68451</v>
      </c>
      <c r="F7" s="33">
        <f>Data!C$45*10^12</f>
        <v>7577480016321.6113</v>
      </c>
      <c r="G7" s="33">
        <f>Data!C$50*10^12</f>
        <v>7635730000000.001</v>
      </c>
      <c r="H7" s="33">
        <f>Data!C$59*10^12</f>
        <v>12827599064000.002</v>
      </c>
      <c r="I7" s="36">
        <v>0</v>
      </c>
    </row>
    <row r="8" spans="1:9" x14ac:dyDescent="0.25">
      <c r="A8" s="31">
        <v>2016</v>
      </c>
      <c r="B8" s="37">
        <f>(B$12-B$7)/5*($A8-$A$7)+B$7</f>
        <v>0</v>
      </c>
      <c r="C8" s="34">
        <f t="shared" ref="C8:I8" si="2">(C$12-C$7)/5*($A8-$A$7)+C$7</f>
        <v>4472284000000</v>
      </c>
      <c r="D8" s="37">
        <f t="shared" si="2"/>
        <v>0</v>
      </c>
      <c r="E8" s="34">
        <f t="shared" si="2"/>
        <v>334644659836.68451</v>
      </c>
      <c r="F8" s="34">
        <f t="shared" si="2"/>
        <v>7560145911709.1113</v>
      </c>
      <c r="G8" s="34">
        <f t="shared" si="2"/>
        <v>7764793000000.001</v>
      </c>
      <c r="H8" s="34">
        <f t="shared" si="2"/>
        <v>12878321064000.002</v>
      </c>
      <c r="I8" s="37">
        <f t="shared" si="2"/>
        <v>0</v>
      </c>
    </row>
    <row r="9" spans="1:9" x14ac:dyDescent="0.25">
      <c r="A9" s="31">
        <v>2017</v>
      </c>
      <c r="B9" s="37">
        <f t="shared" ref="B9:I11" si="3">(B$12-B$7)/5*($A9-$A$7)+B$7</f>
        <v>0</v>
      </c>
      <c r="C9" s="34">
        <f t="shared" si="3"/>
        <v>4567078000000</v>
      </c>
      <c r="D9" s="37">
        <f t="shared" si="3"/>
        <v>0</v>
      </c>
      <c r="E9" s="34">
        <f t="shared" si="3"/>
        <v>334644659836.68451</v>
      </c>
      <c r="F9" s="34">
        <f t="shared" si="3"/>
        <v>7542811807096.6104</v>
      </c>
      <c r="G9" s="34">
        <f t="shared" si="3"/>
        <v>7893856000000.001</v>
      </c>
      <c r="H9" s="34">
        <f t="shared" si="3"/>
        <v>12929043064000.002</v>
      </c>
      <c r="I9" s="37">
        <f t="shared" si="3"/>
        <v>0</v>
      </c>
    </row>
    <row r="10" spans="1:9" x14ac:dyDescent="0.25">
      <c r="A10" s="31">
        <v>2018</v>
      </c>
      <c r="B10" s="37">
        <f t="shared" si="3"/>
        <v>0</v>
      </c>
      <c r="C10" s="34">
        <f t="shared" si="3"/>
        <v>4661872000000</v>
      </c>
      <c r="D10" s="37">
        <f t="shared" si="3"/>
        <v>0</v>
      </c>
      <c r="E10" s="34">
        <f t="shared" si="3"/>
        <v>334644659836.68451</v>
      </c>
      <c r="F10" s="34">
        <f t="shared" si="3"/>
        <v>7525477702484.1104</v>
      </c>
      <c r="G10" s="34">
        <f t="shared" si="3"/>
        <v>8022919000000.001</v>
      </c>
      <c r="H10" s="34">
        <f t="shared" si="3"/>
        <v>12979765064000.002</v>
      </c>
      <c r="I10" s="37">
        <f t="shared" si="3"/>
        <v>0</v>
      </c>
    </row>
    <row r="11" spans="1:9" x14ac:dyDescent="0.25">
      <c r="A11" s="31">
        <v>2019</v>
      </c>
      <c r="B11" s="37">
        <f t="shared" si="3"/>
        <v>0</v>
      </c>
      <c r="C11" s="34">
        <f t="shared" si="3"/>
        <v>4756666000000</v>
      </c>
      <c r="D11" s="37">
        <f t="shared" si="3"/>
        <v>0</v>
      </c>
      <c r="E11" s="34">
        <f t="shared" si="3"/>
        <v>334644659836.68451</v>
      </c>
      <c r="F11" s="34">
        <f t="shared" si="3"/>
        <v>7508143597871.6094</v>
      </c>
      <c r="G11" s="34">
        <f t="shared" si="3"/>
        <v>8151982000000.001</v>
      </c>
      <c r="H11" s="34">
        <f t="shared" si="3"/>
        <v>13030487064000.002</v>
      </c>
      <c r="I11" s="37">
        <f t="shared" si="3"/>
        <v>0</v>
      </c>
    </row>
    <row r="12" spans="1:9" x14ac:dyDescent="0.25">
      <c r="A12" s="31">
        <v>2020</v>
      </c>
      <c r="B12" s="36">
        <v>0</v>
      </c>
      <c r="C12" s="33">
        <f>Data!D$23*10^12</f>
        <v>4851460000000</v>
      </c>
      <c r="D12" s="36">
        <v>0</v>
      </c>
      <c r="E12" s="33">
        <f>Data!D$35*10^12</f>
        <v>334644659836.68451</v>
      </c>
      <c r="F12" s="33">
        <f>Data!D$45*10^12</f>
        <v>7490809493259.1094</v>
      </c>
      <c r="G12" s="33">
        <f>Data!E$50*10^12</f>
        <v>8281045000000.001</v>
      </c>
      <c r="H12" s="33">
        <f>Data!D$59*10^12</f>
        <v>13081209064000.002</v>
      </c>
      <c r="I12" s="36">
        <v>0</v>
      </c>
    </row>
    <row r="13" spans="1:9" x14ac:dyDescent="0.25">
      <c r="A13" s="31">
        <v>2021</v>
      </c>
      <c r="B13" s="37">
        <f>(B$17-B$12)/5*($A13-$A$12)+B$12</f>
        <v>0</v>
      </c>
      <c r="C13" s="34">
        <f t="shared" ref="C13:I13" si="4">(C$17-C$12)/5*($A13-$A$12)+C$12</f>
        <v>4860922540050.2803</v>
      </c>
      <c r="D13" s="37">
        <f t="shared" si="4"/>
        <v>0</v>
      </c>
      <c r="E13" s="34">
        <f t="shared" si="4"/>
        <v>334644659836.68451</v>
      </c>
      <c r="F13" s="34">
        <f t="shared" si="4"/>
        <v>7458617584693.0371</v>
      </c>
      <c r="G13" s="34">
        <f t="shared" si="4"/>
        <v>8281045000000.001</v>
      </c>
      <c r="H13" s="34">
        <f t="shared" si="4"/>
        <v>13138830064000.002</v>
      </c>
      <c r="I13" s="37">
        <f t="shared" si="4"/>
        <v>0</v>
      </c>
    </row>
    <row r="14" spans="1:9" x14ac:dyDescent="0.25">
      <c r="A14" s="31">
        <v>2022</v>
      </c>
      <c r="B14" s="37">
        <f t="shared" ref="B14:I16" si="5">(B$17-B$12)/5*($A14-$A$12)+B$12</f>
        <v>0</v>
      </c>
      <c r="C14" s="34">
        <f t="shared" si="5"/>
        <v>4870385080100.5605</v>
      </c>
      <c r="D14" s="37">
        <f t="shared" si="5"/>
        <v>0</v>
      </c>
      <c r="E14" s="34">
        <f t="shared" si="5"/>
        <v>334644659836.68451</v>
      </c>
      <c r="F14" s="34">
        <f t="shared" si="5"/>
        <v>7426425676126.9648</v>
      </c>
      <c r="G14" s="34">
        <f t="shared" si="5"/>
        <v>8281045000000.001</v>
      </c>
      <c r="H14" s="34">
        <f t="shared" si="5"/>
        <v>13196451064000.002</v>
      </c>
      <c r="I14" s="37">
        <f t="shared" si="5"/>
        <v>0</v>
      </c>
    </row>
    <row r="15" spans="1:9" x14ac:dyDescent="0.25">
      <c r="A15" s="31">
        <v>2023</v>
      </c>
      <c r="B15" s="37">
        <f t="shared" si="5"/>
        <v>0</v>
      </c>
      <c r="C15" s="34">
        <f t="shared" si="5"/>
        <v>4879847620150.8398</v>
      </c>
      <c r="D15" s="37">
        <f t="shared" si="5"/>
        <v>0</v>
      </c>
      <c r="E15" s="34">
        <f t="shared" si="5"/>
        <v>334644659836.68451</v>
      </c>
      <c r="F15" s="34">
        <f t="shared" si="5"/>
        <v>7394233767560.8926</v>
      </c>
      <c r="G15" s="34">
        <f t="shared" si="5"/>
        <v>8281045000000.001</v>
      </c>
      <c r="H15" s="34">
        <f t="shared" si="5"/>
        <v>13254072064000.002</v>
      </c>
      <c r="I15" s="37">
        <f t="shared" si="5"/>
        <v>0</v>
      </c>
    </row>
    <row r="16" spans="1:9" x14ac:dyDescent="0.25">
      <c r="A16" s="31">
        <v>2024</v>
      </c>
      <c r="B16" s="37">
        <f t="shared" si="5"/>
        <v>0</v>
      </c>
      <c r="C16" s="34">
        <f t="shared" si="5"/>
        <v>4889310160201.1201</v>
      </c>
      <c r="D16" s="37">
        <f t="shared" si="5"/>
        <v>0</v>
      </c>
      <c r="E16" s="34">
        <f t="shared" si="5"/>
        <v>334644659836.68451</v>
      </c>
      <c r="F16" s="34">
        <f t="shared" si="5"/>
        <v>7362041858994.8203</v>
      </c>
      <c r="G16" s="34">
        <f t="shared" si="5"/>
        <v>8281045000000.001</v>
      </c>
      <c r="H16" s="34">
        <f t="shared" si="5"/>
        <v>13311693064000.002</v>
      </c>
      <c r="I16" s="37">
        <f t="shared" si="5"/>
        <v>0</v>
      </c>
    </row>
    <row r="17" spans="1:9" x14ac:dyDescent="0.25">
      <c r="A17" s="31">
        <v>2025</v>
      </c>
      <c r="B17" s="36">
        <v>0</v>
      </c>
      <c r="C17" s="33">
        <f>Data!E$23*10^12</f>
        <v>4898772700251.4004</v>
      </c>
      <c r="D17" s="36">
        <v>0</v>
      </c>
      <c r="E17" s="33">
        <f>Data!E$35*10^12</f>
        <v>334644659836.68451</v>
      </c>
      <c r="F17" s="33">
        <f>Data!E$45*10^12</f>
        <v>7329849950428.748</v>
      </c>
      <c r="G17" s="33">
        <f>Data!E$50*10^12</f>
        <v>8281045000000.001</v>
      </c>
      <c r="H17" s="33">
        <f>Data!E$59*10^12</f>
        <v>13369314064000.002</v>
      </c>
      <c r="I17" s="36">
        <v>0</v>
      </c>
    </row>
    <row r="18" spans="1:9" x14ac:dyDescent="0.25">
      <c r="A18" s="31">
        <v>2026</v>
      </c>
      <c r="B18" s="37">
        <f>(B$22-B$17)/5*($A18-$A$17)+B$17</f>
        <v>0</v>
      </c>
      <c r="C18" s="34">
        <f t="shared" ref="C18:I18" si="6">(C$22-C$17)/5*($A18-$A$17)+C$17</f>
        <v>5056738160201.1201</v>
      </c>
      <c r="D18" s="37">
        <f t="shared" si="6"/>
        <v>0</v>
      </c>
      <c r="E18" s="34">
        <f t="shared" si="6"/>
        <v>334644659836.68451</v>
      </c>
      <c r="F18" s="34">
        <f t="shared" si="6"/>
        <v>7319944747793.0332</v>
      </c>
      <c r="G18" s="34">
        <f t="shared" si="6"/>
        <v>8333224000000.001</v>
      </c>
      <c r="H18" s="34">
        <f t="shared" si="6"/>
        <v>13426935064000.002</v>
      </c>
      <c r="I18" s="37">
        <f t="shared" si="6"/>
        <v>0</v>
      </c>
    </row>
    <row r="19" spans="1:9" x14ac:dyDescent="0.25">
      <c r="A19" s="31">
        <v>2027</v>
      </c>
      <c r="B19" s="37">
        <f t="shared" ref="B19:I21" si="7">(B$22-B$17)/5*($A19-$A$17)+B$17</f>
        <v>0</v>
      </c>
      <c r="C19" s="34">
        <f t="shared" si="7"/>
        <v>5214703620150.8398</v>
      </c>
      <c r="D19" s="37">
        <f t="shared" si="7"/>
        <v>0</v>
      </c>
      <c r="E19" s="34">
        <f t="shared" si="7"/>
        <v>334644659836.68451</v>
      </c>
      <c r="F19" s="34">
        <f t="shared" si="7"/>
        <v>7310039545157.3193</v>
      </c>
      <c r="G19" s="34">
        <f t="shared" si="7"/>
        <v>8385403000000.001</v>
      </c>
      <c r="H19" s="34">
        <f t="shared" si="7"/>
        <v>13484556064000.002</v>
      </c>
      <c r="I19" s="37">
        <f t="shared" si="7"/>
        <v>0</v>
      </c>
    </row>
    <row r="20" spans="1:9" x14ac:dyDescent="0.25">
      <c r="A20" s="31">
        <v>2028</v>
      </c>
      <c r="B20" s="37">
        <f t="shared" si="7"/>
        <v>0</v>
      </c>
      <c r="C20" s="34">
        <f t="shared" si="7"/>
        <v>5372669080100.5605</v>
      </c>
      <c r="D20" s="37">
        <f t="shared" si="7"/>
        <v>0</v>
      </c>
      <c r="E20" s="34">
        <f t="shared" si="7"/>
        <v>334644659836.68451</v>
      </c>
      <c r="F20" s="34">
        <f t="shared" si="7"/>
        <v>7300134342521.6045</v>
      </c>
      <c r="G20" s="34">
        <f t="shared" si="7"/>
        <v>8437582000000</v>
      </c>
      <c r="H20" s="34">
        <f t="shared" si="7"/>
        <v>13542177064000</v>
      </c>
      <c r="I20" s="37">
        <f t="shared" si="7"/>
        <v>0</v>
      </c>
    </row>
    <row r="21" spans="1:9" x14ac:dyDescent="0.25">
      <c r="A21" s="31">
        <v>2029</v>
      </c>
      <c r="B21" s="37">
        <f t="shared" si="7"/>
        <v>0</v>
      </c>
      <c r="C21" s="34">
        <f t="shared" si="7"/>
        <v>5530634540050.2803</v>
      </c>
      <c r="D21" s="37">
        <f t="shared" si="7"/>
        <v>0</v>
      </c>
      <c r="E21" s="34">
        <f t="shared" si="7"/>
        <v>334644659836.68451</v>
      </c>
      <c r="F21" s="34">
        <f t="shared" si="7"/>
        <v>7290229139885.8906</v>
      </c>
      <c r="G21" s="34">
        <f t="shared" si="7"/>
        <v>8489761000000</v>
      </c>
      <c r="H21" s="34">
        <f t="shared" si="7"/>
        <v>13599798064000</v>
      </c>
      <c r="I21" s="37">
        <f t="shared" si="7"/>
        <v>0</v>
      </c>
    </row>
    <row r="22" spans="1:9" x14ac:dyDescent="0.25">
      <c r="A22" s="31">
        <v>2030</v>
      </c>
      <c r="B22" s="36">
        <v>0</v>
      </c>
      <c r="C22" s="33">
        <f>Data!F$23*10^12</f>
        <v>5688600000000</v>
      </c>
      <c r="D22" s="36">
        <v>0</v>
      </c>
      <c r="E22" s="33">
        <f>Data!F$35*10^12</f>
        <v>334644659836.68451</v>
      </c>
      <c r="F22" s="33">
        <f>Data!F$45*10^12</f>
        <v>7280323937250.1758</v>
      </c>
      <c r="G22" s="33">
        <f>Data!F$50*10^12</f>
        <v>8541940000000</v>
      </c>
      <c r="H22" s="33">
        <f>Data!F$59*10^12</f>
        <v>13657419064000</v>
      </c>
      <c r="I22" s="36">
        <v>0</v>
      </c>
    </row>
    <row r="23" spans="1:9" x14ac:dyDescent="0.25">
      <c r="A23" s="31">
        <v>2031</v>
      </c>
      <c r="B23" s="37">
        <f>(B$27-B$22)/5*($A23-$A$22)+B$22</f>
        <v>0</v>
      </c>
      <c r="C23" s="34">
        <f t="shared" ref="C23:I23" si="8">(C$27-C$22)/5*($A23-$A$22)+C$22</f>
        <v>5726524000000.002</v>
      </c>
      <c r="D23" s="37">
        <f t="shared" si="8"/>
        <v>0</v>
      </c>
      <c r="E23" s="34">
        <f t="shared" si="8"/>
        <v>336875624235.59583</v>
      </c>
      <c r="F23" s="34">
        <f t="shared" si="8"/>
        <v>7328859430165.1787</v>
      </c>
      <c r="G23" s="34">
        <f t="shared" si="8"/>
        <v>8598886266666.6689</v>
      </c>
      <c r="H23" s="34">
        <f t="shared" si="8"/>
        <v>13419898732452.17</v>
      </c>
      <c r="I23" s="37">
        <f t="shared" si="8"/>
        <v>0</v>
      </c>
    </row>
    <row r="24" spans="1:9" x14ac:dyDescent="0.25">
      <c r="A24" s="31">
        <v>2032</v>
      </c>
      <c r="B24" s="37">
        <f t="shared" ref="B24:I26" si="9">(B$27-B$22)/5*($A24-$A$22)+B$22</f>
        <v>0</v>
      </c>
      <c r="C24" s="34">
        <f t="shared" si="9"/>
        <v>5764448000000.0029</v>
      </c>
      <c r="D24" s="37">
        <f t="shared" si="9"/>
        <v>0</v>
      </c>
      <c r="E24" s="34">
        <f t="shared" si="9"/>
        <v>339106588634.50714</v>
      </c>
      <c r="F24" s="34">
        <f t="shared" si="9"/>
        <v>7377394923080.1816</v>
      </c>
      <c r="G24" s="34">
        <f t="shared" si="9"/>
        <v>8655832533333.3379</v>
      </c>
      <c r="H24" s="34">
        <f t="shared" si="9"/>
        <v>13182378400904.34</v>
      </c>
      <c r="I24" s="37">
        <f t="shared" si="9"/>
        <v>0</v>
      </c>
    </row>
    <row r="25" spans="1:9" x14ac:dyDescent="0.25">
      <c r="A25" s="31">
        <v>2033</v>
      </c>
      <c r="B25" s="37">
        <f t="shared" si="9"/>
        <v>0</v>
      </c>
      <c r="C25" s="34">
        <f t="shared" si="9"/>
        <v>5802372000000.0049</v>
      </c>
      <c r="D25" s="37">
        <f t="shared" si="9"/>
        <v>0</v>
      </c>
      <c r="E25" s="34">
        <f t="shared" si="9"/>
        <v>341337553033.4184</v>
      </c>
      <c r="F25" s="34">
        <f t="shared" si="9"/>
        <v>7425930415995.1855</v>
      </c>
      <c r="G25" s="34">
        <f t="shared" si="9"/>
        <v>8712778800000.0059</v>
      </c>
      <c r="H25" s="34">
        <f t="shared" si="9"/>
        <v>12944858069356.512</v>
      </c>
      <c r="I25" s="37">
        <f t="shared" si="9"/>
        <v>0</v>
      </c>
    </row>
    <row r="26" spans="1:9" x14ac:dyDescent="0.25">
      <c r="A26" s="31">
        <v>2034</v>
      </c>
      <c r="B26" s="37">
        <f t="shared" si="9"/>
        <v>0</v>
      </c>
      <c r="C26" s="34">
        <f t="shared" si="9"/>
        <v>5840296000000.0059</v>
      </c>
      <c r="D26" s="37">
        <f t="shared" si="9"/>
        <v>0</v>
      </c>
      <c r="E26" s="34">
        <f t="shared" si="9"/>
        <v>343568517432.32971</v>
      </c>
      <c r="F26" s="34">
        <f t="shared" si="9"/>
        <v>7474465908910.1885</v>
      </c>
      <c r="G26" s="34">
        <f t="shared" si="9"/>
        <v>8769725066666.6748</v>
      </c>
      <c r="H26" s="34">
        <f t="shared" si="9"/>
        <v>12707337737808.682</v>
      </c>
      <c r="I26" s="37">
        <f t="shared" si="9"/>
        <v>0</v>
      </c>
    </row>
    <row r="27" spans="1:9" x14ac:dyDescent="0.25">
      <c r="A27" s="31">
        <v>2035</v>
      </c>
      <c r="B27" s="36">
        <v>0</v>
      </c>
      <c r="C27" s="33">
        <f>Data!G$23*10^12</f>
        <v>5878220000000.0078</v>
      </c>
      <c r="D27" s="36">
        <v>0</v>
      </c>
      <c r="E27" s="33">
        <f>Data!G$35*10^12</f>
        <v>345799481831.24103</v>
      </c>
      <c r="F27" s="33">
        <f>Data!G$46*10^12</f>
        <v>7523001401825.1914</v>
      </c>
      <c r="G27" s="33">
        <f>Data!G$50*10^12</f>
        <v>8826671333333.3438</v>
      </c>
      <c r="H27" s="33">
        <f>Data!G$59*10^12</f>
        <v>12469817406260.852</v>
      </c>
      <c r="I27" s="36">
        <v>0</v>
      </c>
    </row>
    <row r="28" spans="1:9" x14ac:dyDescent="0.25">
      <c r="A28" s="31">
        <v>2036</v>
      </c>
      <c r="B28" s="37">
        <f>(B$32-B$27)/5*($A28-$A$27)+B$27</f>
        <v>0</v>
      </c>
      <c r="C28" s="34">
        <f t="shared" ref="C28:I28" si="10">(C$32-C$27)/5*($A28-$A$27)+C$27</f>
        <v>5899288888888.8955</v>
      </c>
      <c r="D28" s="37">
        <f t="shared" si="10"/>
        <v>0</v>
      </c>
      <c r="E28" s="34">
        <f t="shared" si="10"/>
        <v>347038906497.30273</v>
      </c>
      <c r="F28" s="34">
        <f t="shared" si="10"/>
        <v>7549965564555.7461</v>
      </c>
      <c r="G28" s="34">
        <f t="shared" si="10"/>
        <v>8858308148148.1563</v>
      </c>
      <c r="H28" s="34">
        <f t="shared" si="10"/>
        <v>12351057240486.936</v>
      </c>
      <c r="I28" s="37">
        <f t="shared" si="10"/>
        <v>0</v>
      </c>
    </row>
    <row r="29" spans="1:9" x14ac:dyDescent="0.25">
      <c r="A29" s="31">
        <v>2037</v>
      </c>
      <c r="B29" s="37">
        <f t="shared" ref="B29:I31" si="11">(B$32-B$27)/5*($A29-$A$27)+B$27</f>
        <v>0</v>
      </c>
      <c r="C29" s="34">
        <f t="shared" si="11"/>
        <v>5920357777777.7832</v>
      </c>
      <c r="D29" s="37">
        <f t="shared" si="11"/>
        <v>0</v>
      </c>
      <c r="E29" s="34">
        <f t="shared" si="11"/>
        <v>348278331163.3645</v>
      </c>
      <c r="F29" s="34">
        <f t="shared" si="11"/>
        <v>7576929727286.3008</v>
      </c>
      <c r="G29" s="34">
        <f t="shared" si="11"/>
        <v>8889944962962.9707</v>
      </c>
      <c r="H29" s="34">
        <f t="shared" si="11"/>
        <v>12232297074713.021</v>
      </c>
      <c r="I29" s="37">
        <f t="shared" si="11"/>
        <v>0</v>
      </c>
    </row>
    <row r="30" spans="1:9" x14ac:dyDescent="0.25">
      <c r="A30" s="31">
        <v>2038</v>
      </c>
      <c r="B30" s="37">
        <f t="shared" si="11"/>
        <v>0</v>
      </c>
      <c r="C30" s="34">
        <f t="shared" si="11"/>
        <v>5941426666666.6709</v>
      </c>
      <c r="D30" s="37">
        <f t="shared" si="11"/>
        <v>0</v>
      </c>
      <c r="E30" s="34">
        <f t="shared" si="11"/>
        <v>349517755829.42621</v>
      </c>
      <c r="F30" s="34">
        <f t="shared" si="11"/>
        <v>7603893890016.8545</v>
      </c>
      <c r="G30" s="34">
        <f t="shared" si="11"/>
        <v>8921581777777.7832</v>
      </c>
      <c r="H30" s="34">
        <f t="shared" si="11"/>
        <v>12113536908939.105</v>
      </c>
      <c r="I30" s="37">
        <f t="shared" si="11"/>
        <v>0</v>
      </c>
    </row>
    <row r="31" spans="1:9" x14ac:dyDescent="0.25">
      <c r="A31" s="31">
        <v>2039</v>
      </c>
      <c r="B31" s="37">
        <f t="shared" si="11"/>
        <v>0</v>
      </c>
      <c r="C31" s="34">
        <f t="shared" si="11"/>
        <v>5962495555555.5586</v>
      </c>
      <c r="D31" s="37">
        <f t="shared" si="11"/>
        <v>0</v>
      </c>
      <c r="E31" s="34">
        <f t="shared" si="11"/>
        <v>350757180495.48798</v>
      </c>
      <c r="F31" s="34">
        <f t="shared" si="11"/>
        <v>7630858052747.4092</v>
      </c>
      <c r="G31" s="34">
        <f t="shared" si="11"/>
        <v>8953218592592.5977</v>
      </c>
      <c r="H31" s="34">
        <f t="shared" si="11"/>
        <v>11994776743165.191</v>
      </c>
      <c r="I31" s="37">
        <f t="shared" si="11"/>
        <v>0</v>
      </c>
    </row>
    <row r="32" spans="1:9" x14ac:dyDescent="0.25">
      <c r="A32" s="31">
        <v>2040</v>
      </c>
      <c r="B32" s="36">
        <v>0</v>
      </c>
      <c r="C32" s="33">
        <f>Data!H$23*10^12</f>
        <v>5983564444444.4463</v>
      </c>
      <c r="D32" s="36">
        <v>0</v>
      </c>
      <c r="E32" s="33">
        <f>Data!H$35*10^12</f>
        <v>351996605161.54968</v>
      </c>
      <c r="F32" s="33">
        <f>Data!H$45*10^12</f>
        <v>7657822215477.9639</v>
      </c>
      <c r="G32" s="33">
        <f>Data!H$50*10^12</f>
        <v>8984855407407.4102</v>
      </c>
      <c r="H32" s="33">
        <f>Data!H$59*10^12</f>
        <v>11876016577391.275</v>
      </c>
      <c r="I32" s="36">
        <v>0</v>
      </c>
    </row>
    <row r="33" spans="1:9" x14ac:dyDescent="0.25">
      <c r="A33" s="31">
        <v>2041</v>
      </c>
      <c r="B33" s="37">
        <f>(B$37-B$32)/5*($A33-$A$32)+B$32</f>
        <v>0</v>
      </c>
      <c r="C33" s="34">
        <f t="shared" ref="C33:I33" si="12">(C$37-C$32)/5*($A33-$A$32)+C$32</f>
        <v>5987778222222.2236</v>
      </c>
      <c r="D33" s="37">
        <f t="shared" si="12"/>
        <v>0</v>
      </c>
      <c r="E33" s="34">
        <f t="shared" si="12"/>
        <v>352244490094.76202</v>
      </c>
      <c r="F33" s="34">
        <f t="shared" si="12"/>
        <v>7663215048024.0752</v>
      </c>
      <c r="G33" s="34">
        <f t="shared" si="12"/>
        <v>8991182770370.373</v>
      </c>
      <c r="H33" s="34">
        <f t="shared" si="12"/>
        <v>11757256411617.379</v>
      </c>
      <c r="I33" s="37">
        <f t="shared" si="12"/>
        <v>0</v>
      </c>
    </row>
    <row r="34" spans="1:9" x14ac:dyDescent="0.25">
      <c r="A34" s="31">
        <v>2042</v>
      </c>
      <c r="B34" s="37">
        <f t="shared" ref="B34:I36" si="13">(B$37-B$32)/5*($A34-$A$32)+B$32</f>
        <v>0</v>
      </c>
      <c r="C34" s="34">
        <f t="shared" si="13"/>
        <v>5991992000000.001</v>
      </c>
      <c r="D34" s="37">
        <f t="shared" si="13"/>
        <v>0</v>
      </c>
      <c r="E34" s="34">
        <f t="shared" si="13"/>
        <v>352492375027.97437</v>
      </c>
      <c r="F34" s="34">
        <f t="shared" si="13"/>
        <v>7668607880570.1855</v>
      </c>
      <c r="G34" s="34">
        <f t="shared" si="13"/>
        <v>8997510133333.334</v>
      </c>
      <c r="H34" s="34">
        <f t="shared" si="13"/>
        <v>11638496245843.482</v>
      </c>
      <c r="I34" s="37">
        <f t="shared" si="13"/>
        <v>0</v>
      </c>
    </row>
    <row r="35" spans="1:9" x14ac:dyDescent="0.25">
      <c r="A35" s="31">
        <v>2043</v>
      </c>
      <c r="B35" s="37">
        <f t="shared" si="13"/>
        <v>0</v>
      </c>
      <c r="C35" s="34">
        <f t="shared" si="13"/>
        <v>5996205777777.7773</v>
      </c>
      <c r="D35" s="37">
        <f t="shared" si="13"/>
        <v>0</v>
      </c>
      <c r="E35" s="34">
        <f t="shared" si="13"/>
        <v>352740259961.18665</v>
      </c>
      <c r="F35" s="34">
        <f t="shared" si="13"/>
        <v>7674000713116.2969</v>
      </c>
      <c r="G35" s="34">
        <f t="shared" si="13"/>
        <v>9003837496296.2969</v>
      </c>
      <c r="H35" s="34">
        <f t="shared" si="13"/>
        <v>11519736080069.584</v>
      </c>
      <c r="I35" s="37">
        <f t="shared" si="13"/>
        <v>0</v>
      </c>
    </row>
    <row r="36" spans="1:9" x14ac:dyDescent="0.25">
      <c r="A36" s="31">
        <v>2044</v>
      </c>
      <c r="B36" s="37">
        <f t="shared" si="13"/>
        <v>0</v>
      </c>
      <c r="C36" s="34">
        <f t="shared" si="13"/>
        <v>6000419555555.5547</v>
      </c>
      <c r="D36" s="37">
        <f t="shared" si="13"/>
        <v>0</v>
      </c>
      <c r="E36" s="34">
        <f t="shared" si="13"/>
        <v>352988144894.39899</v>
      </c>
      <c r="F36" s="34">
        <f t="shared" si="13"/>
        <v>7679393545662.4072</v>
      </c>
      <c r="G36" s="34">
        <f t="shared" si="13"/>
        <v>9010164859259.2578</v>
      </c>
      <c r="H36" s="34">
        <f t="shared" si="13"/>
        <v>11400975914295.688</v>
      </c>
      <c r="I36" s="37">
        <f t="shared" si="13"/>
        <v>0</v>
      </c>
    </row>
    <row r="37" spans="1:9" x14ac:dyDescent="0.25">
      <c r="A37" s="31">
        <v>2045</v>
      </c>
      <c r="B37" s="36">
        <v>0</v>
      </c>
      <c r="C37" s="33">
        <f>Data!I$23*10^12</f>
        <v>6004633333333.332</v>
      </c>
      <c r="D37" s="36">
        <v>0</v>
      </c>
      <c r="E37" s="33">
        <f>Data!I$35*10^12</f>
        <v>353236029827.61133</v>
      </c>
      <c r="F37" s="33">
        <f>Data!I$45*10^12</f>
        <v>7684786378208.5186</v>
      </c>
      <c r="G37" s="33">
        <f>Data!I$50*10^12</f>
        <v>9016492222222.2207</v>
      </c>
      <c r="H37" s="33">
        <f>Data!I$59*10^12</f>
        <v>11282215748521.791</v>
      </c>
      <c r="I37" s="36">
        <v>0</v>
      </c>
    </row>
    <row r="38" spans="1:9" x14ac:dyDescent="0.25">
      <c r="A38" s="31">
        <v>2046</v>
      </c>
      <c r="B38" s="37">
        <f>(B$42-B$37)/5*($A38-$A$37)+B$37</f>
        <v>0</v>
      </c>
      <c r="C38" s="34">
        <f t="shared" ref="C38:I38" si="14">(C$42-C$37)/5*($A38-$A$37)+C$37</f>
        <v>5958281777777.7754</v>
      </c>
      <c r="D38" s="37">
        <f t="shared" si="14"/>
        <v>0</v>
      </c>
      <c r="E38" s="34">
        <f t="shared" si="14"/>
        <v>350509295562.27533</v>
      </c>
      <c r="F38" s="34">
        <f t="shared" si="14"/>
        <v>7625465220201.2939</v>
      </c>
      <c r="G38" s="34">
        <f t="shared" si="14"/>
        <v>8946891229629.627</v>
      </c>
      <c r="H38" s="34">
        <f t="shared" si="14"/>
        <v>11044695416973.961</v>
      </c>
      <c r="I38" s="37">
        <f t="shared" si="14"/>
        <v>0</v>
      </c>
    </row>
    <row r="39" spans="1:9" x14ac:dyDescent="0.25">
      <c r="A39" s="31">
        <v>2047</v>
      </c>
      <c r="B39" s="37">
        <f t="shared" ref="B39:I41" si="15">(B$42-B$37)/5*($A39-$A$37)+B$37</f>
        <v>0</v>
      </c>
      <c r="C39" s="34">
        <f t="shared" si="15"/>
        <v>5911930222222.2197</v>
      </c>
      <c r="D39" s="37">
        <f t="shared" si="15"/>
        <v>0</v>
      </c>
      <c r="E39" s="34">
        <f t="shared" si="15"/>
        <v>347782561296.93933</v>
      </c>
      <c r="F39" s="34">
        <f t="shared" si="15"/>
        <v>7566144062194.0693</v>
      </c>
      <c r="G39" s="34">
        <f t="shared" si="15"/>
        <v>8877290237037.0352</v>
      </c>
      <c r="H39" s="34">
        <f t="shared" si="15"/>
        <v>10807175085426.131</v>
      </c>
      <c r="I39" s="37">
        <f t="shared" si="15"/>
        <v>0</v>
      </c>
    </row>
    <row r="40" spans="1:9" x14ac:dyDescent="0.25">
      <c r="A40" s="31">
        <v>2048</v>
      </c>
      <c r="B40" s="37">
        <f t="shared" si="15"/>
        <v>0</v>
      </c>
      <c r="C40" s="34">
        <f t="shared" si="15"/>
        <v>5865578666666.6631</v>
      </c>
      <c r="D40" s="37">
        <f t="shared" si="15"/>
        <v>0</v>
      </c>
      <c r="E40" s="34">
        <f t="shared" si="15"/>
        <v>345055827031.60339</v>
      </c>
      <c r="F40" s="34">
        <f t="shared" si="15"/>
        <v>7506822904186.8438</v>
      </c>
      <c r="G40" s="34">
        <f t="shared" si="15"/>
        <v>8807689244444.4414</v>
      </c>
      <c r="H40" s="34">
        <f t="shared" si="15"/>
        <v>10569654753878.301</v>
      </c>
      <c r="I40" s="37">
        <f t="shared" si="15"/>
        <v>0</v>
      </c>
    </row>
    <row r="41" spans="1:9" x14ac:dyDescent="0.25">
      <c r="A41" s="31">
        <v>2049</v>
      </c>
      <c r="B41" s="37">
        <f t="shared" si="15"/>
        <v>0</v>
      </c>
      <c r="C41" s="34">
        <f t="shared" si="15"/>
        <v>5819227111111.1074</v>
      </c>
      <c r="D41" s="37">
        <f t="shared" si="15"/>
        <v>0</v>
      </c>
      <c r="E41" s="34">
        <f t="shared" si="15"/>
        <v>342329092766.2674</v>
      </c>
      <c r="F41" s="34">
        <f t="shared" si="15"/>
        <v>7447501746179.6191</v>
      </c>
      <c r="G41" s="34">
        <f t="shared" si="15"/>
        <v>8738088251851.8477</v>
      </c>
      <c r="H41" s="34">
        <f t="shared" si="15"/>
        <v>10332134422330.471</v>
      </c>
      <c r="I41" s="37">
        <f t="shared" si="15"/>
        <v>0</v>
      </c>
    </row>
    <row r="42" spans="1:9" x14ac:dyDescent="0.25">
      <c r="A42" s="31">
        <v>2050</v>
      </c>
      <c r="B42" s="36">
        <v>0</v>
      </c>
      <c r="C42" s="33">
        <f>Data!J$23*10^12</f>
        <v>5772875555555.5508</v>
      </c>
      <c r="D42" s="36">
        <v>0</v>
      </c>
      <c r="E42" s="33">
        <f>Data!J$35*10^12</f>
        <v>339602358500.9314</v>
      </c>
      <c r="F42" s="33">
        <f>Data!J$45*10^12</f>
        <v>7388180588172.3945</v>
      </c>
      <c r="G42" s="33">
        <f>Data!J$50*10^12</f>
        <v>8668487259259.2549</v>
      </c>
      <c r="H42" s="33">
        <f>Data!J$59*10^12</f>
        <v>10094614090782.641</v>
      </c>
      <c r="I42" s="3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42"/>
  <sheetViews>
    <sheetView zoomScaleNormal="100" workbookViewId="0"/>
  </sheetViews>
  <sheetFormatPr defaultColWidth="9" defaultRowHeight="15" x14ac:dyDescent="0.25"/>
  <cols>
    <col min="1" max="1" width="9" style="31"/>
    <col min="2" max="9" width="17.625" style="31" customWidth="1"/>
    <col min="10" max="16384" width="9" style="27"/>
  </cols>
  <sheetData>
    <row r="1" spans="1:9" x14ac:dyDescent="0.25">
      <c r="A1" s="31" t="s">
        <v>59</v>
      </c>
      <c r="B1" s="31" t="s">
        <v>60</v>
      </c>
      <c r="C1" s="31" t="s">
        <v>61</v>
      </c>
      <c r="D1" s="31" t="s">
        <v>62</v>
      </c>
      <c r="E1" s="31" t="s">
        <v>63</v>
      </c>
      <c r="F1" s="31" t="s">
        <v>64</v>
      </c>
      <c r="G1" s="31" t="s">
        <v>65</v>
      </c>
      <c r="H1" s="42" t="s">
        <v>94</v>
      </c>
      <c r="I1" s="31" t="s">
        <v>66</v>
      </c>
    </row>
    <row r="2" spans="1:9" x14ac:dyDescent="0.25">
      <c r="A2" s="31">
        <v>2010</v>
      </c>
      <c r="B2" s="36">
        <v>0</v>
      </c>
      <c r="C2" s="36">
        <v>0</v>
      </c>
      <c r="D2" s="36">
        <v>0</v>
      </c>
      <c r="E2" s="33">
        <f>Data!B$34*10^12</f>
        <v>1007904251961.4775</v>
      </c>
      <c r="F2" s="36">
        <v>0</v>
      </c>
      <c r="G2" s="33">
        <f>Data!B$49*10^12</f>
        <v>1108421098226.4011</v>
      </c>
      <c r="H2" s="33">
        <f>Data!B$58*10^12</f>
        <v>22015392914677.73</v>
      </c>
      <c r="I2" s="36">
        <v>0</v>
      </c>
    </row>
    <row r="3" spans="1:9" x14ac:dyDescent="0.25">
      <c r="A3" s="31">
        <v>2011</v>
      </c>
      <c r="B3" s="37">
        <f>(B$7-B$2)/5*($A3-$A$2)+B$2</f>
        <v>0</v>
      </c>
      <c r="C3" s="37">
        <f t="shared" ref="C3:I6" si="0">(C$7-C$2)/5*($A3-$A$2)+C$2</f>
        <v>0</v>
      </c>
      <c r="D3" s="37">
        <f t="shared" si="0"/>
        <v>0</v>
      </c>
      <c r="E3" s="34">
        <f t="shared" si="0"/>
        <v>1068122133137.0869</v>
      </c>
      <c r="F3" s="37">
        <f t="shared" si="0"/>
        <v>0</v>
      </c>
      <c r="G3" s="34">
        <f t="shared" si="0"/>
        <v>1102782878581.1208</v>
      </c>
      <c r="H3" s="34">
        <f t="shared" si="0"/>
        <v>22135841724142.184</v>
      </c>
      <c r="I3" s="37">
        <f t="shared" si="0"/>
        <v>0</v>
      </c>
    </row>
    <row r="4" spans="1:9" x14ac:dyDescent="0.25">
      <c r="A4" s="31">
        <v>2012</v>
      </c>
      <c r="B4" s="37">
        <f t="shared" ref="B4:I6" si="1">(B$7-B$2)/5*($A4-$A$2)+B$2</f>
        <v>0</v>
      </c>
      <c r="C4" s="37">
        <f t="shared" si="1"/>
        <v>0</v>
      </c>
      <c r="D4" s="37">
        <f t="shared" si="1"/>
        <v>0</v>
      </c>
      <c r="E4" s="34">
        <f t="shared" si="1"/>
        <v>1128340014312.6963</v>
      </c>
      <c r="F4" s="37">
        <f t="shared" si="1"/>
        <v>0</v>
      </c>
      <c r="G4" s="34">
        <f t="shared" si="1"/>
        <v>1097144658935.8407</v>
      </c>
      <c r="H4" s="34">
        <f t="shared" si="0"/>
        <v>22256290533606.637</v>
      </c>
      <c r="I4" s="37">
        <f t="shared" si="1"/>
        <v>0</v>
      </c>
    </row>
    <row r="5" spans="1:9" x14ac:dyDescent="0.25">
      <c r="A5" s="31">
        <v>2013</v>
      </c>
      <c r="B5" s="37">
        <f t="shared" si="1"/>
        <v>0</v>
      </c>
      <c r="C5" s="37">
        <f t="shared" si="1"/>
        <v>0</v>
      </c>
      <c r="D5" s="37">
        <f t="shared" si="1"/>
        <v>0</v>
      </c>
      <c r="E5" s="34">
        <f t="shared" si="1"/>
        <v>1188557895488.3057</v>
      </c>
      <c r="F5" s="37">
        <f t="shared" si="1"/>
        <v>0</v>
      </c>
      <c r="G5" s="34">
        <f t="shared" si="1"/>
        <v>1091506439290.5604</v>
      </c>
      <c r="H5" s="34">
        <f t="shared" si="0"/>
        <v>22376739343071.094</v>
      </c>
      <c r="I5" s="37">
        <f t="shared" si="1"/>
        <v>0</v>
      </c>
    </row>
    <row r="6" spans="1:9" x14ac:dyDescent="0.25">
      <c r="A6" s="31">
        <v>2014</v>
      </c>
      <c r="B6" s="37">
        <f t="shared" si="1"/>
        <v>0</v>
      </c>
      <c r="C6" s="37">
        <f t="shared" si="1"/>
        <v>0</v>
      </c>
      <c r="D6" s="37">
        <f t="shared" si="1"/>
        <v>0</v>
      </c>
      <c r="E6" s="34">
        <f t="shared" si="1"/>
        <v>1248775776663.9153</v>
      </c>
      <c r="F6" s="37">
        <f t="shared" si="1"/>
        <v>0</v>
      </c>
      <c r="G6" s="34">
        <f t="shared" si="1"/>
        <v>1085868219645.2803</v>
      </c>
      <c r="H6" s="34">
        <f t="shared" si="0"/>
        <v>22497188152535.547</v>
      </c>
      <c r="I6" s="37">
        <f t="shared" si="1"/>
        <v>0</v>
      </c>
    </row>
    <row r="7" spans="1:9" x14ac:dyDescent="0.25">
      <c r="A7" s="31">
        <v>2015</v>
      </c>
      <c r="B7" s="36">
        <v>0</v>
      </c>
      <c r="C7" s="36">
        <v>0</v>
      </c>
      <c r="D7" s="36">
        <v>0</v>
      </c>
      <c r="E7" s="33">
        <f>Data!C$34*10^12</f>
        <v>1308993657839.5247</v>
      </c>
      <c r="F7" s="36">
        <v>0</v>
      </c>
      <c r="G7" s="33">
        <f>Data!C$49*10^12</f>
        <v>1080230000000</v>
      </c>
      <c r="H7" s="33">
        <f>Data!C$58*10^12</f>
        <v>22617636962000</v>
      </c>
      <c r="I7" s="36">
        <v>0</v>
      </c>
    </row>
    <row r="8" spans="1:9" x14ac:dyDescent="0.25">
      <c r="A8" s="31">
        <v>2016</v>
      </c>
      <c r="B8" s="37">
        <f>(B$12-B$7)/5*($A8-$A$7)+B$7</f>
        <v>0</v>
      </c>
      <c r="C8" s="37">
        <f t="shared" ref="C8:I11" si="2">(C$12-C$7)/5*($A8-$A$7)+C$7</f>
        <v>0</v>
      </c>
      <c r="D8" s="37">
        <f t="shared" si="2"/>
        <v>0</v>
      </c>
      <c r="E8" s="34">
        <f t="shared" si="2"/>
        <v>1308993657839.5247</v>
      </c>
      <c r="F8" s="37">
        <f t="shared" si="2"/>
        <v>0</v>
      </c>
      <c r="G8" s="34">
        <f t="shared" si="2"/>
        <v>1079172000000</v>
      </c>
      <c r="H8" s="34">
        <f t="shared" si="2"/>
        <v>22643190962000</v>
      </c>
      <c r="I8" s="37">
        <f t="shared" si="2"/>
        <v>0</v>
      </c>
    </row>
    <row r="9" spans="1:9" x14ac:dyDescent="0.25">
      <c r="A9" s="31">
        <v>2017</v>
      </c>
      <c r="B9" s="37">
        <f t="shared" ref="B9:I11" si="3">(B$12-B$7)/5*($A9-$A$7)+B$7</f>
        <v>0</v>
      </c>
      <c r="C9" s="37">
        <f t="shared" si="3"/>
        <v>0</v>
      </c>
      <c r="D9" s="37">
        <f t="shared" si="3"/>
        <v>0</v>
      </c>
      <c r="E9" s="34">
        <f t="shared" si="3"/>
        <v>1308993657839.5247</v>
      </c>
      <c r="F9" s="37">
        <f t="shared" si="3"/>
        <v>0</v>
      </c>
      <c r="G9" s="34">
        <f t="shared" si="3"/>
        <v>1078114000000</v>
      </c>
      <c r="H9" s="34">
        <f t="shared" si="2"/>
        <v>22668744962000</v>
      </c>
      <c r="I9" s="37">
        <f t="shared" si="3"/>
        <v>0</v>
      </c>
    </row>
    <row r="10" spans="1:9" x14ac:dyDescent="0.25">
      <c r="A10" s="31">
        <v>2018</v>
      </c>
      <c r="B10" s="37">
        <f t="shared" si="3"/>
        <v>0</v>
      </c>
      <c r="C10" s="37">
        <f t="shared" si="3"/>
        <v>0</v>
      </c>
      <c r="D10" s="37">
        <f t="shared" si="3"/>
        <v>0</v>
      </c>
      <c r="E10" s="34">
        <f t="shared" si="3"/>
        <v>1308993657839.5247</v>
      </c>
      <c r="F10" s="37">
        <f t="shared" si="3"/>
        <v>0</v>
      </c>
      <c r="G10" s="34">
        <f t="shared" si="3"/>
        <v>1077056000000</v>
      </c>
      <c r="H10" s="34">
        <f t="shared" si="2"/>
        <v>22694298962000.004</v>
      </c>
      <c r="I10" s="37">
        <f t="shared" si="3"/>
        <v>0</v>
      </c>
    </row>
    <row r="11" spans="1:9" x14ac:dyDescent="0.25">
      <c r="A11" s="31">
        <v>2019</v>
      </c>
      <c r="B11" s="37">
        <f t="shared" si="3"/>
        <v>0</v>
      </c>
      <c r="C11" s="37">
        <f t="shared" si="3"/>
        <v>0</v>
      </c>
      <c r="D11" s="37">
        <f t="shared" si="3"/>
        <v>0</v>
      </c>
      <c r="E11" s="34">
        <f t="shared" si="3"/>
        <v>1308993657839.5247</v>
      </c>
      <c r="F11" s="37">
        <f t="shared" si="3"/>
        <v>0</v>
      </c>
      <c r="G11" s="34">
        <f t="shared" si="3"/>
        <v>1075998000000</v>
      </c>
      <c r="H11" s="34">
        <f t="shared" si="2"/>
        <v>22719852962000.004</v>
      </c>
      <c r="I11" s="37">
        <f t="shared" si="3"/>
        <v>0</v>
      </c>
    </row>
    <row r="12" spans="1:9" x14ac:dyDescent="0.25">
      <c r="A12" s="31">
        <v>2020</v>
      </c>
      <c r="B12" s="36">
        <v>0</v>
      </c>
      <c r="C12" s="36">
        <v>0</v>
      </c>
      <c r="D12" s="36">
        <v>0</v>
      </c>
      <c r="E12" s="33">
        <f>Data!D$34*10^12</f>
        <v>1308993657839.5247</v>
      </c>
      <c r="F12" s="36">
        <v>0</v>
      </c>
      <c r="G12" s="33">
        <f>Data!D$49*10^12</f>
        <v>1074940000000</v>
      </c>
      <c r="H12" s="33">
        <f>Data!D$58*10^12</f>
        <v>22745406962000.004</v>
      </c>
      <c r="I12" s="36">
        <v>0</v>
      </c>
    </row>
    <row r="13" spans="1:9" x14ac:dyDescent="0.25">
      <c r="A13" s="31">
        <v>2021</v>
      </c>
      <c r="B13" s="37">
        <f>(B$17-B$12)/5*($A13-$A$12)+B$12</f>
        <v>0</v>
      </c>
      <c r="C13" s="37">
        <f t="shared" ref="C13:I16" si="4">(C$17-C$12)/5*($A13-$A$12)+C$12</f>
        <v>0</v>
      </c>
      <c r="D13" s="37">
        <f t="shared" si="4"/>
        <v>0</v>
      </c>
      <c r="E13" s="34">
        <f t="shared" si="4"/>
        <v>1308993657839.5247</v>
      </c>
      <c r="F13" s="37">
        <f t="shared" si="4"/>
        <v>0</v>
      </c>
      <c r="G13" s="34">
        <f t="shared" si="4"/>
        <v>1072002000000</v>
      </c>
      <c r="H13" s="34">
        <f t="shared" si="4"/>
        <v>22759828962000.004</v>
      </c>
      <c r="I13" s="37">
        <f t="shared" si="4"/>
        <v>0</v>
      </c>
    </row>
    <row r="14" spans="1:9" x14ac:dyDescent="0.25">
      <c r="A14" s="31">
        <v>2022</v>
      </c>
      <c r="B14" s="37">
        <f t="shared" ref="B14:I16" si="5">(B$17-B$12)/5*($A14-$A$12)+B$12</f>
        <v>0</v>
      </c>
      <c r="C14" s="37">
        <f t="shared" si="5"/>
        <v>0</v>
      </c>
      <c r="D14" s="37">
        <f t="shared" si="5"/>
        <v>0</v>
      </c>
      <c r="E14" s="34">
        <f t="shared" si="5"/>
        <v>1308993657839.5247</v>
      </c>
      <c r="F14" s="37">
        <f t="shared" si="5"/>
        <v>0</v>
      </c>
      <c r="G14" s="34">
        <f t="shared" si="5"/>
        <v>1069064000000</v>
      </c>
      <c r="H14" s="34">
        <f t="shared" si="4"/>
        <v>22774250962000.004</v>
      </c>
      <c r="I14" s="37">
        <f t="shared" si="5"/>
        <v>0</v>
      </c>
    </row>
    <row r="15" spans="1:9" x14ac:dyDescent="0.25">
      <c r="A15" s="31">
        <v>2023</v>
      </c>
      <c r="B15" s="37">
        <f t="shared" si="5"/>
        <v>0</v>
      </c>
      <c r="C15" s="37">
        <f t="shared" si="5"/>
        <v>0</v>
      </c>
      <c r="D15" s="37">
        <f t="shared" si="5"/>
        <v>0</v>
      </c>
      <c r="E15" s="34">
        <f t="shared" si="5"/>
        <v>1308993657839.5247</v>
      </c>
      <c r="F15" s="37">
        <f t="shared" si="5"/>
        <v>0</v>
      </c>
      <c r="G15" s="34">
        <f t="shared" si="5"/>
        <v>1066125999999.9999</v>
      </c>
      <c r="H15" s="34">
        <f t="shared" si="4"/>
        <v>22788672962000</v>
      </c>
      <c r="I15" s="37">
        <f t="shared" si="5"/>
        <v>0</v>
      </c>
    </row>
    <row r="16" spans="1:9" x14ac:dyDescent="0.25">
      <c r="A16" s="31">
        <v>2024</v>
      </c>
      <c r="B16" s="37">
        <f t="shared" si="5"/>
        <v>0</v>
      </c>
      <c r="C16" s="37">
        <f t="shared" si="5"/>
        <v>0</v>
      </c>
      <c r="D16" s="37">
        <f t="shared" si="5"/>
        <v>0</v>
      </c>
      <c r="E16" s="34">
        <f t="shared" si="5"/>
        <v>1308993657839.5247</v>
      </c>
      <c r="F16" s="37">
        <f t="shared" si="5"/>
        <v>0</v>
      </c>
      <c r="G16" s="34">
        <f t="shared" si="5"/>
        <v>1063187999999.9999</v>
      </c>
      <c r="H16" s="34">
        <f t="shared" si="4"/>
        <v>22803094962000</v>
      </c>
      <c r="I16" s="37">
        <f t="shared" si="5"/>
        <v>0</v>
      </c>
    </row>
    <row r="17" spans="1:9" x14ac:dyDescent="0.25">
      <c r="A17" s="31">
        <v>2025</v>
      </c>
      <c r="B17" s="36">
        <v>0</v>
      </c>
      <c r="C17" s="36">
        <v>0</v>
      </c>
      <c r="D17" s="36">
        <v>0</v>
      </c>
      <c r="E17" s="33">
        <f>Data!E$34*10^12</f>
        <v>1308993657839.5247</v>
      </c>
      <c r="F17" s="36">
        <v>0</v>
      </c>
      <c r="G17" s="33">
        <f>Data!E$49*10^12</f>
        <v>1060249999999.9999</v>
      </c>
      <c r="H17" s="33">
        <f>Data!E$58*10^12</f>
        <v>22817516962000</v>
      </c>
      <c r="I17" s="36">
        <v>0</v>
      </c>
    </row>
    <row r="18" spans="1:9" x14ac:dyDescent="0.25">
      <c r="A18" s="31">
        <v>2026</v>
      </c>
      <c r="B18" s="37">
        <f>(B$22-B$17)/5*($A18-$A$17)+B$17</f>
        <v>0</v>
      </c>
      <c r="C18" s="37">
        <f t="shared" ref="C18:I21" si="6">(C$22-C$17)/5*($A18-$A$17)+C$17</f>
        <v>0</v>
      </c>
      <c r="D18" s="37">
        <f t="shared" si="6"/>
        <v>0</v>
      </c>
      <c r="E18" s="34">
        <f t="shared" si="6"/>
        <v>1985166742454.1001</v>
      </c>
      <c r="F18" s="37">
        <f t="shared" si="6"/>
        <v>0</v>
      </c>
      <c r="G18" s="34">
        <f t="shared" si="6"/>
        <v>1057311999999.9999</v>
      </c>
      <c r="H18" s="34">
        <f t="shared" si="6"/>
        <v>22869822962000</v>
      </c>
      <c r="I18" s="37">
        <f t="shared" si="6"/>
        <v>0</v>
      </c>
    </row>
    <row r="19" spans="1:9" x14ac:dyDescent="0.25">
      <c r="A19" s="31">
        <v>2027</v>
      </c>
      <c r="B19" s="37">
        <f t="shared" ref="B19:I21" si="7">(B$22-B$17)/5*($A19-$A$17)+B$17</f>
        <v>0</v>
      </c>
      <c r="C19" s="37">
        <f t="shared" si="7"/>
        <v>0</v>
      </c>
      <c r="D19" s="37">
        <f t="shared" si="7"/>
        <v>0</v>
      </c>
      <c r="E19" s="34">
        <f t="shared" si="7"/>
        <v>2661339827068.6758</v>
      </c>
      <c r="F19" s="37">
        <f t="shared" si="7"/>
        <v>0</v>
      </c>
      <c r="G19" s="34">
        <f t="shared" si="7"/>
        <v>1054373999999.9999</v>
      </c>
      <c r="H19" s="34">
        <f t="shared" si="6"/>
        <v>22922128962000</v>
      </c>
      <c r="I19" s="37">
        <f t="shared" si="7"/>
        <v>0</v>
      </c>
    </row>
    <row r="20" spans="1:9" x14ac:dyDescent="0.25">
      <c r="A20" s="31">
        <v>2028</v>
      </c>
      <c r="B20" s="37">
        <f t="shared" si="7"/>
        <v>0</v>
      </c>
      <c r="C20" s="37">
        <f t="shared" si="7"/>
        <v>0</v>
      </c>
      <c r="D20" s="37">
        <f t="shared" si="7"/>
        <v>0</v>
      </c>
      <c r="E20" s="34">
        <f t="shared" si="7"/>
        <v>3337512911683.251</v>
      </c>
      <c r="F20" s="37">
        <f t="shared" si="7"/>
        <v>0</v>
      </c>
      <c r="G20" s="34">
        <f t="shared" si="7"/>
        <v>1051436000000</v>
      </c>
      <c r="H20" s="34">
        <f t="shared" si="6"/>
        <v>22974434962000.004</v>
      </c>
      <c r="I20" s="37">
        <f t="shared" si="7"/>
        <v>0</v>
      </c>
    </row>
    <row r="21" spans="1:9" x14ac:dyDescent="0.25">
      <c r="A21" s="31">
        <v>2029</v>
      </c>
      <c r="B21" s="37">
        <f t="shared" si="7"/>
        <v>0</v>
      </c>
      <c r="C21" s="37">
        <f t="shared" si="7"/>
        <v>0</v>
      </c>
      <c r="D21" s="37">
        <f t="shared" si="7"/>
        <v>0</v>
      </c>
      <c r="E21" s="34">
        <f t="shared" si="7"/>
        <v>4013685996297.8271</v>
      </c>
      <c r="F21" s="37">
        <f t="shared" si="7"/>
        <v>0</v>
      </c>
      <c r="G21" s="34">
        <f t="shared" si="7"/>
        <v>1048498000000</v>
      </c>
      <c r="H21" s="34">
        <f t="shared" si="6"/>
        <v>23026740962000.004</v>
      </c>
      <c r="I21" s="37">
        <f t="shared" si="7"/>
        <v>0</v>
      </c>
    </row>
    <row r="22" spans="1:9" x14ac:dyDescent="0.25">
      <c r="A22" s="31">
        <v>2030</v>
      </c>
      <c r="B22" s="36">
        <v>0</v>
      </c>
      <c r="C22" s="36">
        <v>0</v>
      </c>
      <c r="D22" s="36">
        <v>0</v>
      </c>
      <c r="E22" s="33">
        <f>Data!F$34*10^12</f>
        <v>4689859080912.4023</v>
      </c>
      <c r="F22" s="36">
        <v>0</v>
      </c>
      <c r="G22" s="33">
        <f>Data!F$49*10^12</f>
        <v>1045560000000</v>
      </c>
      <c r="H22" s="33">
        <f>Data!F$58*10^12</f>
        <v>23079046962000.004</v>
      </c>
      <c r="I22" s="36">
        <v>0</v>
      </c>
    </row>
    <row r="23" spans="1:9" x14ac:dyDescent="0.25">
      <c r="A23" s="31">
        <v>2031</v>
      </c>
      <c r="B23" s="37">
        <f>(B$27-B$22)/5*($A23-$A$22)+B$22</f>
        <v>0</v>
      </c>
      <c r="C23" s="37">
        <f t="shared" ref="C23:I23" si="8">(C$27-C$22)/5*($A23-$A$22)+C$22</f>
        <v>0</v>
      </c>
      <c r="D23" s="37">
        <f t="shared" si="8"/>
        <v>0</v>
      </c>
      <c r="E23" s="34">
        <f t="shared" si="8"/>
        <v>4721124808118.4863</v>
      </c>
      <c r="F23" s="37">
        <f t="shared" si="8"/>
        <v>0</v>
      </c>
      <c r="G23" s="34">
        <f t="shared" si="8"/>
        <v>1052530400000.0002</v>
      </c>
      <c r="H23" s="34">
        <f t="shared" si="8"/>
        <v>22677672232226.086</v>
      </c>
      <c r="I23" s="37">
        <f t="shared" si="8"/>
        <v>0</v>
      </c>
    </row>
    <row r="24" spans="1:9" x14ac:dyDescent="0.25">
      <c r="A24" s="31">
        <v>2032</v>
      </c>
      <c r="B24" s="37">
        <f t="shared" ref="B24:I26" si="9">(B$27-B$22)/5*($A24-$A$22)+B$22</f>
        <v>0</v>
      </c>
      <c r="C24" s="37">
        <f t="shared" si="9"/>
        <v>0</v>
      </c>
      <c r="D24" s="37">
        <f t="shared" si="9"/>
        <v>0</v>
      </c>
      <c r="E24" s="34">
        <f t="shared" si="9"/>
        <v>4752390535324.5693</v>
      </c>
      <c r="F24" s="37">
        <f t="shared" si="9"/>
        <v>0</v>
      </c>
      <c r="G24" s="34">
        <f t="shared" si="9"/>
        <v>1059500800000.0006</v>
      </c>
      <c r="H24" s="34">
        <f t="shared" si="9"/>
        <v>22276297502452.164</v>
      </c>
      <c r="I24" s="37">
        <f t="shared" si="9"/>
        <v>0</v>
      </c>
    </row>
    <row r="25" spans="1:9" x14ac:dyDescent="0.25">
      <c r="A25" s="31">
        <v>2033</v>
      </c>
      <c r="B25" s="37">
        <f t="shared" si="9"/>
        <v>0</v>
      </c>
      <c r="C25" s="37">
        <f t="shared" si="9"/>
        <v>0</v>
      </c>
      <c r="D25" s="37">
        <f t="shared" si="9"/>
        <v>0</v>
      </c>
      <c r="E25" s="34">
        <f t="shared" si="9"/>
        <v>4783656262530.6533</v>
      </c>
      <c r="F25" s="37">
        <f t="shared" si="9"/>
        <v>0</v>
      </c>
      <c r="G25" s="34">
        <f t="shared" si="9"/>
        <v>1066471200000.0009</v>
      </c>
      <c r="H25" s="34">
        <f t="shared" si="9"/>
        <v>21874922772678.246</v>
      </c>
      <c r="I25" s="37">
        <f t="shared" si="9"/>
        <v>0</v>
      </c>
    </row>
    <row r="26" spans="1:9" x14ac:dyDescent="0.25">
      <c r="A26" s="31">
        <v>2034</v>
      </c>
      <c r="B26" s="37">
        <f t="shared" si="9"/>
        <v>0</v>
      </c>
      <c r="C26" s="37">
        <f t="shared" si="9"/>
        <v>0</v>
      </c>
      <c r="D26" s="37">
        <f t="shared" si="9"/>
        <v>0</v>
      </c>
      <c r="E26" s="34">
        <f t="shared" si="9"/>
        <v>4814921989736.7363</v>
      </c>
      <c r="F26" s="37">
        <f t="shared" si="9"/>
        <v>0</v>
      </c>
      <c r="G26" s="34">
        <f t="shared" si="9"/>
        <v>1073441600000.0012</v>
      </c>
      <c r="H26" s="34">
        <f t="shared" si="9"/>
        <v>21473548042904.324</v>
      </c>
      <c r="I26" s="37">
        <f t="shared" si="9"/>
        <v>0</v>
      </c>
    </row>
    <row r="27" spans="1:9" x14ac:dyDescent="0.25">
      <c r="A27" s="31">
        <v>2035</v>
      </c>
      <c r="B27" s="36">
        <v>0</v>
      </c>
      <c r="C27" s="36">
        <v>0</v>
      </c>
      <c r="D27" s="36">
        <v>0</v>
      </c>
      <c r="E27" s="33">
        <f>Data!G$34*10^12</f>
        <v>4846187716942.8203</v>
      </c>
      <c r="F27" s="36">
        <v>0</v>
      </c>
      <c r="G27" s="33">
        <f>Data!G$49*10^12</f>
        <v>1080412000000.0015</v>
      </c>
      <c r="H27" s="33">
        <f>Data!G$58*10^12</f>
        <v>21072173313130.406</v>
      </c>
      <c r="I27" s="36">
        <v>0</v>
      </c>
    </row>
    <row r="28" spans="1:9" x14ac:dyDescent="0.25">
      <c r="A28" s="31">
        <v>2036</v>
      </c>
      <c r="B28" s="37">
        <f>(B$32-B$27)/5*($A28-$A$27)+B$27</f>
        <v>0</v>
      </c>
      <c r="C28" s="37">
        <f t="shared" ref="C28:I28" si="10">(C$32-C$27)/5*($A28-$A$27)+C$27</f>
        <v>0</v>
      </c>
      <c r="D28" s="37">
        <f t="shared" si="10"/>
        <v>0</v>
      </c>
      <c r="E28" s="34">
        <f t="shared" si="10"/>
        <v>4863557565390.6436</v>
      </c>
      <c r="F28" s="37">
        <f t="shared" si="10"/>
        <v>0</v>
      </c>
      <c r="G28" s="34">
        <f t="shared" si="10"/>
        <v>1084284444444.4457</v>
      </c>
      <c r="H28" s="34">
        <f t="shared" si="10"/>
        <v>20871485948243.445</v>
      </c>
      <c r="I28" s="37">
        <f t="shared" si="10"/>
        <v>0</v>
      </c>
    </row>
    <row r="29" spans="1:9" x14ac:dyDescent="0.25">
      <c r="A29" s="31">
        <v>2037</v>
      </c>
      <c r="B29" s="37">
        <f t="shared" ref="B29:I31" si="11">(B$32-B$27)/5*($A29-$A$27)+B$27</f>
        <v>0</v>
      </c>
      <c r="C29" s="37">
        <f t="shared" si="11"/>
        <v>0</v>
      </c>
      <c r="D29" s="37">
        <f t="shared" si="11"/>
        <v>0</v>
      </c>
      <c r="E29" s="34">
        <f t="shared" si="11"/>
        <v>4880927413838.4658</v>
      </c>
      <c r="F29" s="37">
        <f t="shared" si="11"/>
        <v>0</v>
      </c>
      <c r="G29" s="34">
        <f t="shared" si="11"/>
        <v>1088156888888.8899</v>
      </c>
      <c r="H29" s="34">
        <f t="shared" si="11"/>
        <v>20670798583356.484</v>
      </c>
      <c r="I29" s="37">
        <f t="shared" si="11"/>
        <v>0</v>
      </c>
    </row>
    <row r="30" spans="1:9" x14ac:dyDescent="0.25">
      <c r="A30" s="31">
        <v>2038</v>
      </c>
      <c r="B30" s="37">
        <f t="shared" si="11"/>
        <v>0</v>
      </c>
      <c r="C30" s="37">
        <f t="shared" si="11"/>
        <v>0</v>
      </c>
      <c r="D30" s="37">
        <f t="shared" si="11"/>
        <v>0</v>
      </c>
      <c r="E30" s="34">
        <f t="shared" si="11"/>
        <v>4898297262286.2891</v>
      </c>
      <c r="F30" s="37">
        <f t="shared" si="11"/>
        <v>0</v>
      </c>
      <c r="G30" s="34">
        <f t="shared" si="11"/>
        <v>1092029333333.3342</v>
      </c>
      <c r="H30" s="34">
        <f t="shared" si="11"/>
        <v>20470111218469.527</v>
      </c>
      <c r="I30" s="37">
        <f t="shared" si="11"/>
        <v>0</v>
      </c>
    </row>
    <row r="31" spans="1:9" x14ac:dyDescent="0.25">
      <c r="A31" s="31">
        <v>2039</v>
      </c>
      <c r="B31" s="37">
        <f t="shared" si="11"/>
        <v>0</v>
      </c>
      <c r="C31" s="37">
        <f t="shared" si="11"/>
        <v>0</v>
      </c>
      <c r="D31" s="37">
        <f t="shared" si="11"/>
        <v>0</v>
      </c>
      <c r="E31" s="34">
        <f t="shared" si="11"/>
        <v>4915667110734.1113</v>
      </c>
      <c r="F31" s="37">
        <f t="shared" si="11"/>
        <v>0</v>
      </c>
      <c r="G31" s="34">
        <f t="shared" si="11"/>
        <v>1095901777777.7784</v>
      </c>
      <c r="H31" s="34">
        <f t="shared" si="11"/>
        <v>20269423853582.566</v>
      </c>
      <c r="I31" s="37">
        <f t="shared" si="11"/>
        <v>0</v>
      </c>
    </row>
    <row r="32" spans="1:9" x14ac:dyDescent="0.25">
      <c r="A32" s="31">
        <v>2040</v>
      </c>
      <c r="B32" s="36">
        <v>0</v>
      </c>
      <c r="C32" s="36">
        <v>0</v>
      </c>
      <c r="D32" s="36">
        <v>0</v>
      </c>
      <c r="E32" s="33">
        <f>Data!H$34*10^12</f>
        <v>4933036959181.9346</v>
      </c>
      <c r="F32" s="36">
        <v>0</v>
      </c>
      <c r="G32" s="33">
        <f>Data!H$49*10^12</f>
        <v>1099774222222.2227</v>
      </c>
      <c r="H32" s="33">
        <f>Data!H$58*10^12</f>
        <v>20068736488695.605</v>
      </c>
      <c r="I32" s="36">
        <v>0</v>
      </c>
    </row>
    <row r="33" spans="1:9" x14ac:dyDescent="0.25">
      <c r="A33" s="31">
        <v>2041</v>
      </c>
      <c r="B33" s="37">
        <f>(B$37-B$32)/5*($A33-$A$32)+B$32</f>
        <v>0</v>
      </c>
      <c r="C33" s="37">
        <f t="shared" ref="C33:I33" si="12">(C$37-C$32)/5*($A33-$A$32)+C$32</f>
        <v>0</v>
      </c>
      <c r="D33" s="37">
        <f t="shared" si="12"/>
        <v>0</v>
      </c>
      <c r="E33" s="34">
        <f t="shared" si="12"/>
        <v>4936510928871.499</v>
      </c>
      <c r="F33" s="37">
        <f t="shared" si="12"/>
        <v>0</v>
      </c>
      <c r="G33" s="34">
        <f t="shared" si="12"/>
        <v>1100548711111.1116</v>
      </c>
      <c r="H33" s="34">
        <f t="shared" si="12"/>
        <v>19868049123808.676</v>
      </c>
      <c r="I33" s="37">
        <f t="shared" si="12"/>
        <v>0</v>
      </c>
    </row>
    <row r="34" spans="1:9" x14ac:dyDescent="0.25">
      <c r="A34" s="31">
        <v>2042</v>
      </c>
      <c r="B34" s="37">
        <f t="shared" ref="B34:I36" si="13">(B$37-B$32)/5*($A34-$A$32)+B$32</f>
        <v>0</v>
      </c>
      <c r="C34" s="37">
        <f t="shared" si="13"/>
        <v>0</v>
      </c>
      <c r="D34" s="37">
        <f t="shared" si="13"/>
        <v>0</v>
      </c>
      <c r="E34" s="34">
        <f t="shared" si="13"/>
        <v>4939984898561.0635</v>
      </c>
      <c r="F34" s="37">
        <f t="shared" si="13"/>
        <v>0</v>
      </c>
      <c r="G34" s="34">
        <f t="shared" si="13"/>
        <v>1101323200000.0002</v>
      </c>
      <c r="H34" s="34">
        <f t="shared" si="13"/>
        <v>19667361758921.746</v>
      </c>
      <c r="I34" s="37">
        <f t="shared" si="13"/>
        <v>0</v>
      </c>
    </row>
    <row r="35" spans="1:9" x14ac:dyDescent="0.25">
      <c r="A35" s="31">
        <v>2043</v>
      </c>
      <c r="B35" s="37">
        <f t="shared" si="13"/>
        <v>0</v>
      </c>
      <c r="C35" s="37">
        <f t="shared" si="13"/>
        <v>0</v>
      </c>
      <c r="D35" s="37">
        <f t="shared" si="13"/>
        <v>0</v>
      </c>
      <c r="E35" s="34">
        <f t="shared" si="13"/>
        <v>4943458868250.627</v>
      </c>
      <c r="F35" s="37">
        <f t="shared" si="13"/>
        <v>0</v>
      </c>
      <c r="G35" s="34">
        <f t="shared" si="13"/>
        <v>1102097688888.8892</v>
      </c>
      <c r="H35" s="34">
        <f t="shared" si="13"/>
        <v>19466674394034.816</v>
      </c>
      <c r="I35" s="37">
        <f t="shared" si="13"/>
        <v>0</v>
      </c>
    </row>
    <row r="36" spans="1:9" x14ac:dyDescent="0.25">
      <c r="A36" s="31">
        <v>2044</v>
      </c>
      <c r="B36" s="37">
        <f t="shared" si="13"/>
        <v>0</v>
      </c>
      <c r="C36" s="37">
        <f t="shared" si="13"/>
        <v>0</v>
      </c>
      <c r="D36" s="37">
        <f t="shared" si="13"/>
        <v>0</v>
      </c>
      <c r="E36" s="34">
        <f t="shared" si="13"/>
        <v>4946932837940.1914</v>
      </c>
      <c r="F36" s="37">
        <f t="shared" si="13"/>
        <v>0</v>
      </c>
      <c r="G36" s="34">
        <f t="shared" si="13"/>
        <v>1102872177777.7778</v>
      </c>
      <c r="H36" s="34">
        <f t="shared" si="13"/>
        <v>19265987029147.887</v>
      </c>
      <c r="I36" s="37">
        <f t="shared" si="13"/>
        <v>0</v>
      </c>
    </row>
    <row r="37" spans="1:9" x14ac:dyDescent="0.25">
      <c r="A37" s="31">
        <v>2045</v>
      </c>
      <c r="B37" s="36">
        <v>0</v>
      </c>
      <c r="C37" s="36">
        <v>0</v>
      </c>
      <c r="D37" s="36">
        <v>0</v>
      </c>
      <c r="E37" s="33">
        <f>Data!I$34*10^12</f>
        <v>4950406807629.7559</v>
      </c>
      <c r="F37" s="36">
        <v>0</v>
      </c>
      <c r="G37" s="33">
        <f>Data!I$49*10^12</f>
        <v>1103646666666.6667</v>
      </c>
      <c r="H37" s="33">
        <f>Data!I$58*10^12</f>
        <v>19065299664260.957</v>
      </c>
      <c r="I37" s="36">
        <v>0</v>
      </c>
    </row>
    <row r="38" spans="1:9" x14ac:dyDescent="0.25">
      <c r="A38" s="31">
        <v>2046</v>
      </c>
      <c r="B38" s="37">
        <f>(B$42-B$37)/5*($A38-$A$37)+B$37</f>
        <v>0</v>
      </c>
      <c r="C38" s="37">
        <f t="shared" ref="C38:I38" si="14">(C$42-C$37)/5*($A38-$A$37)+C$37</f>
        <v>0</v>
      </c>
      <c r="D38" s="37">
        <f t="shared" si="14"/>
        <v>0</v>
      </c>
      <c r="E38" s="34">
        <f t="shared" si="14"/>
        <v>4912193141044.543</v>
      </c>
      <c r="F38" s="37">
        <f t="shared" si="14"/>
        <v>0</v>
      </c>
      <c r="G38" s="34">
        <f t="shared" si="14"/>
        <v>1095127288888.8888</v>
      </c>
      <c r="H38" s="34">
        <f t="shared" si="14"/>
        <v>18663924934487.039</v>
      </c>
      <c r="I38" s="37">
        <f t="shared" si="14"/>
        <v>0</v>
      </c>
    </row>
    <row r="39" spans="1:9" x14ac:dyDescent="0.25">
      <c r="A39" s="31">
        <v>2047</v>
      </c>
      <c r="B39" s="37">
        <f t="shared" ref="B39:I41" si="15">(B$42-B$37)/5*($A39-$A$37)+B$37</f>
        <v>0</v>
      </c>
      <c r="C39" s="37">
        <f t="shared" si="15"/>
        <v>0</v>
      </c>
      <c r="D39" s="37">
        <f t="shared" si="15"/>
        <v>0</v>
      </c>
      <c r="E39" s="34">
        <f t="shared" si="15"/>
        <v>4873979474459.3301</v>
      </c>
      <c r="F39" s="37">
        <f t="shared" si="15"/>
        <v>0</v>
      </c>
      <c r="G39" s="34">
        <f t="shared" si="15"/>
        <v>1086607911111.111</v>
      </c>
      <c r="H39" s="34">
        <f t="shared" si="15"/>
        <v>18262550204713.117</v>
      </c>
      <c r="I39" s="37">
        <f t="shared" si="15"/>
        <v>0</v>
      </c>
    </row>
    <row r="40" spans="1:9" x14ac:dyDescent="0.25">
      <c r="A40" s="31">
        <v>2048</v>
      </c>
      <c r="B40" s="37">
        <f t="shared" si="15"/>
        <v>0</v>
      </c>
      <c r="C40" s="37">
        <f t="shared" si="15"/>
        <v>0</v>
      </c>
      <c r="D40" s="37">
        <f t="shared" si="15"/>
        <v>0</v>
      </c>
      <c r="E40" s="34">
        <f t="shared" si="15"/>
        <v>4835765807874.1182</v>
      </c>
      <c r="F40" s="37">
        <f t="shared" si="15"/>
        <v>0</v>
      </c>
      <c r="G40" s="34">
        <f t="shared" si="15"/>
        <v>1078088533333.333</v>
      </c>
      <c r="H40" s="34">
        <f t="shared" si="15"/>
        <v>17861175474939.195</v>
      </c>
      <c r="I40" s="37">
        <f t="shared" si="15"/>
        <v>0</v>
      </c>
    </row>
    <row r="41" spans="1:9" x14ac:dyDescent="0.25">
      <c r="A41" s="31">
        <v>2049</v>
      </c>
      <c r="B41" s="37">
        <f t="shared" si="15"/>
        <v>0</v>
      </c>
      <c r="C41" s="37">
        <f t="shared" si="15"/>
        <v>0</v>
      </c>
      <c r="D41" s="37">
        <f t="shared" si="15"/>
        <v>0</v>
      </c>
      <c r="E41" s="34">
        <f t="shared" si="15"/>
        <v>4797552141288.9053</v>
      </c>
      <c r="F41" s="37">
        <f t="shared" si="15"/>
        <v>0</v>
      </c>
      <c r="G41" s="34">
        <f t="shared" si="15"/>
        <v>1069569155555.5552</v>
      </c>
      <c r="H41" s="34">
        <f t="shared" si="15"/>
        <v>17459800745165.277</v>
      </c>
      <c r="I41" s="37">
        <f t="shared" si="15"/>
        <v>0</v>
      </c>
    </row>
    <row r="42" spans="1:9" x14ac:dyDescent="0.25">
      <c r="A42" s="31">
        <v>2050</v>
      </c>
      <c r="B42" s="36">
        <v>0</v>
      </c>
      <c r="C42" s="36">
        <v>0</v>
      </c>
      <c r="D42" s="36">
        <v>0</v>
      </c>
      <c r="E42" s="33">
        <f>Data!J$34*10^12</f>
        <v>4759338474703.6924</v>
      </c>
      <c r="F42" s="36">
        <v>0</v>
      </c>
      <c r="G42" s="33">
        <f>Data!J$49*10^12</f>
        <v>1061049777777.7772</v>
      </c>
      <c r="H42" s="33">
        <f>Data!J$58*10^12</f>
        <v>17058426015391.357</v>
      </c>
      <c r="I42" s="36">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I42"/>
  <sheetViews>
    <sheetView workbookViewId="0">
      <selection activeCell="F17" sqref="F17"/>
    </sheetView>
  </sheetViews>
  <sheetFormatPr defaultColWidth="9" defaultRowHeight="15" x14ac:dyDescent="0.25"/>
  <cols>
    <col min="1" max="1" width="9" style="31"/>
    <col min="2" max="9" width="17.625" style="31" customWidth="1"/>
    <col min="10" max="16384" width="9" style="27"/>
  </cols>
  <sheetData>
    <row r="1" spans="1:9" x14ac:dyDescent="0.25">
      <c r="A1" s="31" t="s">
        <v>59</v>
      </c>
      <c r="B1" s="31" t="s">
        <v>60</v>
      </c>
      <c r="C1" s="31" t="s">
        <v>61</v>
      </c>
      <c r="D1" s="31" t="s">
        <v>62</v>
      </c>
      <c r="E1" s="31" t="s">
        <v>63</v>
      </c>
      <c r="F1" s="31" t="s">
        <v>64</v>
      </c>
      <c r="G1" s="31" t="s">
        <v>65</v>
      </c>
      <c r="H1" s="42" t="s">
        <v>94</v>
      </c>
      <c r="I1" s="31" t="s">
        <v>66</v>
      </c>
    </row>
    <row r="2" spans="1:9" x14ac:dyDescent="0.25">
      <c r="A2" s="31">
        <v>2010</v>
      </c>
      <c r="B2" s="36">
        <v>0</v>
      </c>
      <c r="C2" s="36">
        <v>0</v>
      </c>
      <c r="D2" s="36">
        <v>0</v>
      </c>
      <c r="E2" s="33">
        <f>Data!B$36*10^12</f>
        <v>3052897774818.0078</v>
      </c>
      <c r="F2" s="36">
        <v>0</v>
      </c>
      <c r="G2" s="36">
        <v>0</v>
      </c>
      <c r="H2" s="36">
        <v>0</v>
      </c>
      <c r="I2" s="33">
        <f>Data!B$69*10^12</f>
        <v>22049930117.922985</v>
      </c>
    </row>
    <row r="3" spans="1:9" x14ac:dyDescent="0.25">
      <c r="A3" s="31">
        <v>2011</v>
      </c>
      <c r="B3" s="37">
        <f>(B$7-B$2)/5*($A3-$A$2)+B$2</f>
        <v>0</v>
      </c>
      <c r="C3" s="37">
        <f t="shared" ref="C3:I6" si="0">(C$7-C$2)/5*($A3-$A$2)+C$2</f>
        <v>0</v>
      </c>
      <c r="D3" s="37">
        <f t="shared" si="0"/>
        <v>0</v>
      </c>
      <c r="E3" s="34">
        <f t="shared" si="0"/>
        <v>3338911833926.6826</v>
      </c>
      <c r="F3" s="37">
        <f t="shared" si="0"/>
        <v>0</v>
      </c>
      <c r="G3" s="37">
        <f t="shared" si="0"/>
        <v>0</v>
      </c>
      <c r="H3" s="37">
        <f t="shared" si="0"/>
        <v>0</v>
      </c>
      <c r="I3" s="34">
        <f t="shared" si="0"/>
        <v>21439335617.808674</v>
      </c>
    </row>
    <row r="4" spans="1:9" x14ac:dyDescent="0.25">
      <c r="A4" s="31">
        <v>2012</v>
      </c>
      <c r="B4" s="37">
        <f t="shared" ref="B4:I6" si="1">(B$7-B$2)/5*($A4-$A$2)+B$2</f>
        <v>0</v>
      </c>
      <c r="C4" s="37">
        <f t="shared" si="1"/>
        <v>0</v>
      </c>
      <c r="D4" s="37">
        <f t="shared" si="1"/>
        <v>0</v>
      </c>
      <c r="E4" s="34">
        <f t="shared" si="1"/>
        <v>3624925893035.3574</v>
      </c>
      <c r="F4" s="37">
        <f t="shared" si="1"/>
        <v>0</v>
      </c>
      <c r="G4" s="37">
        <f t="shared" si="1"/>
        <v>0</v>
      </c>
      <c r="H4" s="37">
        <f t="shared" si="0"/>
        <v>0</v>
      </c>
      <c r="I4" s="34">
        <f t="shared" si="1"/>
        <v>20828741117.694363</v>
      </c>
    </row>
    <row r="5" spans="1:9" x14ac:dyDescent="0.25">
      <c r="A5" s="31">
        <v>2013</v>
      </c>
      <c r="B5" s="37">
        <f t="shared" si="1"/>
        <v>0</v>
      </c>
      <c r="C5" s="37">
        <f t="shared" si="1"/>
        <v>0</v>
      </c>
      <c r="D5" s="37">
        <f t="shared" si="1"/>
        <v>0</v>
      </c>
      <c r="E5" s="34">
        <f t="shared" si="1"/>
        <v>3910939952144.0322</v>
      </c>
      <c r="F5" s="37">
        <f t="shared" si="1"/>
        <v>0</v>
      </c>
      <c r="G5" s="37">
        <f t="shared" si="1"/>
        <v>0</v>
      </c>
      <c r="H5" s="37">
        <f t="shared" si="0"/>
        <v>0</v>
      </c>
      <c r="I5" s="34">
        <f t="shared" si="1"/>
        <v>20218146617.580051</v>
      </c>
    </row>
    <row r="6" spans="1:9" x14ac:dyDescent="0.25">
      <c r="A6" s="31">
        <v>2014</v>
      </c>
      <c r="B6" s="37">
        <f t="shared" si="1"/>
        <v>0</v>
      </c>
      <c r="C6" s="37">
        <f t="shared" si="1"/>
        <v>0</v>
      </c>
      <c r="D6" s="37">
        <f t="shared" si="1"/>
        <v>0</v>
      </c>
      <c r="E6" s="34">
        <f t="shared" si="1"/>
        <v>4196954011252.707</v>
      </c>
      <c r="F6" s="37">
        <f t="shared" si="1"/>
        <v>0</v>
      </c>
      <c r="G6" s="37">
        <f t="shared" si="1"/>
        <v>0</v>
      </c>
      <c r="H6" s="37">
        <f t="shared" si="0"/>
        <v>0</v>
      </c>
      <c r="I6" s="34">
        <f t="shared" si="1"/>
        <v>19607552117.46574</v>
      </c>
    </row>
    <row r="7" spans="1:9" x14ac:dyDescent="0.25">
      <c r="A7" s="31">
        <v>2015</v>
      </c>
      <c r="B7" s="36">
        <v>0</v>
      </c>
      <c r="C7" s="36">
        <v>0</v>
      </c>
      <c r="D7" s="36">
        <v>0</v>
      </c>
      <c r="E7" s="33">
        <f>Data!C$36*10^12</f>
        <v>4482968070361.3818</v>
      </c>
      <c r="F7" s="36">
        <v>0</v>
      </c>
      <c r="G7" s="36">
        <v>0</v>
      </c>
      <c r="H7" s="36">
        <v>0</v>
      </c>
      <c r="I7" s="33">
        <f>Data!C$69*10^12</f>
        <v>18996957617.351429</v>
      </c>
    </row>
    <row r="8" spans="1:9" x14ac:dyDescent="0.25">
      <c r="A8" s="31">
        <v>2016</v>
      </c>
      <c r="B8" s="37">
        <f>(B$12-B$7)/5*($A8-$A$7)+B$7</f>
        <v>0</v>
      </c>
      <c r="C8" s="37">
        <f t="shared" ref="C8:I11" si="2">(C$12-C$7)/5*($A8-$A$7)+C$7</f>
        <v>0</v>
      </c>
      <c r="D8" s="37">
        <f t="shared" si="2"/>
        <v>0</v>
      </c>
      <c r="E8" s="34">
        <f t="shared" si="2"/>
        <v>4764416356178.5703</v>
      </c>
      <c r="F8" s="37">
        <f t="shared" si="2"/>
        <v>0</v>
      </c>
      <c r="G8" s="37">
        <f t="shared" si="2"/>
        <v>0</v>
      </c>
      <c r="H8" s="37">
        <f t="shared" si="2"/>
        <v>0</v>
      </c>
      <c r="I8" s="34">
        <f t="shared" si="2"/>
        <v>18607276435.457043</v>
      </c>
    </row>
    <row r="9" spans="1:9" x14ac:dyDescent="0.25">
      <c r="A9" s="31">
        <v>2017</v>
      </c>
      <c r="B9" s="37">
        <f t="shared" ref="B9:I11" si="3">(B$12-B$7)/5*($A9-$A$7)+B$7</f>
        <v>0</v>
      </c>
      <c r="C9" s="37">
        <f t="shared" si="3"/>
        <v>0</v>
      </c>
      <c r="D9" s="37">
        <f t="shared" si="3"/>
        <v>0</v>
      </c>
      <c r="E9" s="34">
        <f t="shared" si="3"/>
        <v>5045864641995.7588</v>
      </c>
      <c r="F9" s="37">
        <f t="shared" si="3"/>
        <v>0</v>
      </c>
      <c r="G9" s="37">
        <f t="shared" si="3"/>
        <v>0</v>
      </c>
      <c r="H9" s="37">
        <f t="shared" si="2"/>
        <v>0</v>
      </c>
      <c r="I9" s="34">
        <f t="shared" si="3"/>
        <v>18217595253.562656</v>
      </c>
    </row>
    <row r="10" spans="1:9" x14ac:dyDescent="0.25">
      <c r="A10" s="31">
        <v>2018</v>
      </c>
      <c r="B10" s="37">
        <f t="shared" si="3"/>
        <v>0</v>
      </c>
      <c r="C10" s="37">
        <f t="shared" si="3"/>
        <v>0</v>
      </c>
      <c r="D10" s="37">
        <f t="shared" si="3"/>
        <v>0</v>
      </c>
      <c r="E10" s="34">
        <f t="shared" si="3"/>
        <v>5327312927812.9473</v>
      </c>
      <c r="F10" s="37">
        <f t="shared" si="3"/>
        <v>0</v>
      </c>
      <c r="G10" s="37">
        <f t="shared" si="3"/>
        <v>0</v>
      </c>
      <c r="H10" s="37">
        <f t="shared" si="2"/>
        <v>0</v>
      </c>
      <c r="I10" s="34">
        <f t="shared" si="3"/>
        <v>17827914071.668266</v>
      </c>
    </row>
    <row r="11" spans="1:9" x14ac:dyDescent="0.25">
      <c r="A11" s="31">
        <v>2019</v>
      </c>
      <c r="B11" s="37">
        <f t="shared" si="3"/>
        <v>0</v>
      </c>
      <c r="C11" s="37">
        <f t="shared" si="3"/>
        <v>0</v>
      </c>
      <c r="D11" s="37">
        <f t="shared" si="3"/>
        <v>0</v>
      </c>
      <c r="E11" s="34">
        <f t="shared" si="3"/>
        <v>5608761213630.1367</v>
      </c>
      <c r="F11" s="37">
        <f t="shared" si="3"/>
        <v>0</v>
      </c>
      <c r="G11" s="37">
        <f t="shared" si="3"/>
        <v>0</v>
      </c>
      <c r="H11" s="37">
        <f t="shared" si="2"/>
        <v>0</v>
      </c>
      <c r="I11" s="34">
        <f t="shared" si="3"/>
        <v>17438232889.77388</v>
      </c>
    </row>
    <row r="12" spans="1:9" x14ac:dyDescent="0.25">
      <c r="A12" s="31">
        <v>2020</v>
      </c>
      <c r="B12" s="36">
        <v>0</v>
      </c>
      <c r="C12" s="36">
        <v>0</v>
      </c>
      <c r="D12" s="36">
        <v>0</v>
      </c>
      <c r="E12" s="33">
        <f>Data!D$36*10^12</f>
        <v>5890209499447.3252</v>
      </c>
      <c r="F12" s="36">
        <v>0</v>
      </c>
      <c r="G12" s="36">
        <v>0</v>
      </c>
      <c r="H12" s="36">
        <v>0</v>
      </c>
      <c r="I12" s="33">
        <f>Data!D$69*10^12</f>
        <v>17048551707.879494</v>
      </c>
    </row>
    <row r="13" spans="1:9" x14ac:dyDescent="0.25">
      <c r="A13" s="31">
        <v>2021</v>
      </c>
      <c r="B13" s="37">
        <f>(B$17-B$12)/5*($A13-$A$12)+B$12</f>
        <v>0</v>
      </c>
      <c r="C13" s="37">
        <f t="shared" ref="C13:I16" si="4">(C$17-C$12)/5*($A13-$A$12)+C$12</f>
        <v>0</v>
      </c>
      <c r="D13" s="37">
        <f t="shared" si="4"/>
        <v>0</v>
      </c>
      <c r="E13" s="34">
        <f t="shared" si="4"/>
        <v>6275122092449.5137</v>
      </c>
      <c r="F13" s="37">
        <f t="shared" si="4"/>
        <v>0</v>
      </c>
      <c r="G13" s="37">
        <f t="shared" si="4"/>
        <v>0</v>
      </c>
      <c r="H13" s="37">
        <f t="shared" si="4"/>
        <v>0</v>
      </c>
      <c r="I13" s="34">
        <f t="shared" si="4"/>
        <v>16528976798.686974</v>
      </c>
    </row>
    <row r="14" spans="1:9" x14ac:dyDescent="0.25">
      <c r="A14" s="31">
        <v>2022</v>
      </c>
      <c r="B14" s="37">
        <f t="shared" ref="B14:I16" si="5">(B$17-B$12)/5*($A14-$A$12)+B$12</f>
        <v>0</v>
      </c>
      <c r="C14" s="37">
        <f t="shared" si="5"/>
        <v>0</v>
      </c>
      <c r="D14" s="37">
        <f t="shared" si="5"/>
        <v>0</v>
      </c>
      <c r="E14" s="34">
        <f t="shared" si="5"/>
        <v>6660034685451.7021</v>
      </c>
      <c r="F14" s="37">
        <f t="shared" si="5"/>
        <v>0</v>
      </c>
      <c r="G14" s="37">
        <f t="shared" si="5"/>
        <v>0</v>
      </c>
      <c r="H14" s="37">
        <f t="shared" si="4"/>
        <v>0</v>
      </c>
      <c r="I14" s="34">
        <f t="shared" si="5"/>
        <v>16009401889.494452</v>
      </c>
    </row>
    <row r="15" spans="1:9" x14ac:dyDescent="0.25">
      <c r="A15" s="31">
        <v>2023</v>
      </c>
      <c r="B15" s="37">
        <f t="shared" si="5"/>
        <v>0</v>
      </c>
      <c r="C15" s="37">
        <f t="shared" si="5"/>
        <v>0</v>
      </c>
      <c r="D15" s="37">
        <f t="shared" si="5"/>
        <v>0</v>
      </c>
      <c r="E15" s="34">
        <f t="shared" si="5"/>
        <v>7044947278453.8906</v>
      </c>
      <c r="F15" s="37">
        <f t="shared" si="5"/>
        <v>0</v>
      </c>
      <c r="G15" s="37">
        <f t="shared" si="5"/>
        <v>0</v>
      </c>
      <c r="H15" s="37">
        <f t="shared" si="4"/>
        <v>0</v>
      </c>
      <c r="I15" s="34">
        <f t="shared" si="5"/>
        <v>15489826980.301931</v>
      </c>
    </row>
    <row r="16" spans="1:9" x14ac:dyDescent="0.25">
      <c r="A16" s="31">
        <v>2024</v>
      </c>
      <c r="B16" s="37">
        <f t="shared" si="5"/>
        <v>0</v>
      </c>
      <c r="C16" s="37">
        <f t="shared" si="5"/>
        <v>0</v>
      </c>
      <c r="D16" s="37">
        <f t="shared" si="5"/>
        <v>0</v>
      </c>
      <c r="E16" s="34">
        <f t="shared" si="5"/>
        <v>7429859871456.0801</v>
      </c>
      <c r="F16" s="37">
        <f t="shared" si="5"/>
        <v>0</v>
      </c>
      <c r="G16" s="37">
        <f t="shared" si="5"/>
        <v>0</v>
      </c>
      <c r="H16" s="37">
        <f t="shared" si="4"/>
        <v>0</v>
      </c>
      <c r="I16" s="34">
        <f t="shared" si="5"/>
        <v>14970252071.109409</v>
      </c>
    </row>
    <row r="17" spans="1:9" x14ac:dyDescent="0.25">
      <c r="A17" s="31">
        <v>2025</v>
      </c>
      <c r="B17" s="36">
        <v>0</v>
      </c>
      <c r="C17" s="36">
        <v>0</v>
      </c>
      <c r="D17" s="36">
        <v>0</v>
      </c>
      <c r="E17" s="33">
        <f>Data!E$36*10^12</f>
        <v>7814772464458.2686</v>
      </c>
      <c r="F17" s="36">
        <v>0</v>
      </c>
      <c r="G17" s="36">
        <v>0</v>
      </c>
      <c r="H17" s="36">
        <v>0</v>
      </c>
      <c r="I17" s="33">
        <f>Data!E$69*10^12</f>
        <v>14450677161.916889</v>
      </c>
    </row>
    <row r="18" spans="1:9" x14ac:dyDescent="0.25">
      <c r="A18" s="31">
        <v>2026</v>
      </c>
      <c r="B18" s="37">
        <f>(B$22-B$17)/5*($A18-$A$17)+B$17</f>
        <v>0</v>
      </c>
      <c r="C18" s="37">
        <f t="shared" ref="C18:I21" si="6">(C$22-C$17)/5*($A18-$A$17)+C$17</f>
        <v>0</v>
      </c>
      <c r="D18" s="37">
        <f t="shared" si="6"/>
        <v>0</v>
      </c>
      <c r="E18" s="34">
        <f t="shared" si="6"/>
        <v>8055503323949.2383</v>
      </c>
      <c r="F18" s="37">
        <f t="shared" si="6"/>
        <v>0</v>
      </c>
      <c r="G18" s="37">
        <f t="shared" si="6"/>
        <v>0</v>
      </c>
      <c r="H18" s="37">
        <f t="shared" si="6"/>
        <v>0</v>
      </c>
      <c r="I18" s="34">
        <f t="shared" si="6"/>
        <v>13963575684.54891</v>
      </c>
    </row>
    <row r="19" spans="1:9" x14ac:dyDescent="0.25">
      <c r="A19" s="31">
        <v>2027</v>
      </c>
      <c r="B19" s="37">
        <f t="shared" ref="B19:I21" si="7">(B$22-B$17)/5*($A19-$A$17)+B$17</f>
        <v>0</v>
      </c>
      <c r="C19" s="37">
        <f t="shared" si="7"/>
        <v>0</v>
      </c>
      <c r="D19" s="37">
        <f t="shared" si="7"/>
        <v>0</v>
      </c>
      <c r="E19" s="34">
        <f t="shared" si="7"/>
        <v>8296234183440.207</v>
      </c>
      <c r="F19" s="37">
        <f t="shared" si="7"/>
        <v>0</v>
      </c>
      <c r="G19" s="37">
        <f t="shared" si="7"/>
        <v>0</v>
      </c>
      <c r="H19" s="37">
        <f t="shared" si="6"/>
        <v>0</v>
      </c>
      <c r="I19" s="34">
        <f t="shared" si="7"/>
        <v>13476474207.180931</v>
      </c>
    </row>
    <row r="20" spans="1:9" x14ac:dyDescent="0.25">
      <c r="A20" s="31">
        <v>2028</v>
      </c>
      <c r="B20" s="37">
        <f t="shared" si="7"/>
        <v>0</v>
      </c>
      <c r="C20" s="37">
        <f t="shared" si="7"/>
        <v>0</v>
      </c>
      <c r="D20" s="37">
        <f t="shared" si="7"/>
        <v>0</v>
      </c>
      <c r="E20" s="34">
        <f t="shared" si="7"/>
        <v>8536965042931.1768</v>
      </c>
      <c r="F20" s="37">
        <f t="shared" si="7"/>
        <v>0</v>
      </c>
      <c r="G20" s="37">
        <f t="shared" si="7"/>
        <v>0</v>
      </c>
      <c r="H20" s="37">
        <f t="shared" si="6"/>
        <v>0</v>
      </c>
      <c r="I20" s="34">
        <f t="shared" si="7"/>
        <v>12989372729.812952</v>
      </c>
    </row>
    <row r="21" spans="1:9" x14ac:dyDescent="0.25">
      <c r="A21" s="31">
        <v>2029</v>
      </c>
      <c r="B21" s="37">
        <f t="shared" si="7"/>
        <v>0</v>
      </c>
      <c r="C21" s="37">
        <f t="shared" si="7"/>
        <v>0</v>
      </c>
      <c r="D21" s="37">
        <f t="shared" si="7"/>
        <v>0</v>
      </c>
      <c r="E21" s="34">
        <f t="shared" si="7"/>
        <v>8777695902422.1455</v>
      </c>
      <c r="F21" s="37">
        <f t="shared" si="7"/>
        <v>0</v>
      </c>
      <c r="G21" s="37">
        <f t="shared" si="7"/>
        <v>0</v>
      </c>
      <c r="H21" s="37">
        <f t="shared" si="6"/>
        <v>0</v>
      </c>
      <c r="I21" s="34">
        <f t="shared" si="7"/>
        <v>12502271252.444973</v>
      </c>
    </row>
    <row r="22" spans="1:9" x14ac:dyDescent="0.25">
      <c r="A22" s="31">
        <v>2030</v>
      </c>
      <c r="B22" s="36">
        <v>0</v>
      </c>
      <c r="C22" s="36">
        <v>0</v>
      </c>
      <c r="D22" s="36">
        <v>0</v>
      </c>
      <c r="E22" s="33">
        <f>Data!F$36*10^12</f>
        <v>9018426761913.1152</v>
      </c>
      <c r="F22" s="36">
        <v>0</v>
      </c>
      <c r="G22" s="36">
        <v>0</v>
      </c>
      <c r="H22" s="36">
        <v>0</v>
      </c>
      <c r="I22" s="33">
        <f>Data!F$69*10^12</f>
        <v>12015169775.076994</v>
      </c>
    </row>
    <row r="23" spans="1:9" x14ac:dyDescent="0.25">
      <c r="A23" s="31">
        <v>2031</v>
      </c>
      <c r="B23" s="37">
        <f>(B$27-B$22)/5*($A23-$A$22)+B$22</f>
        <v>0</v>
      </c>
      <c r="C23" s="37">
        <f t="shared" ref="C23:I23" si="8">(C$27-C$22)/5*($A23-$A$22)+C$22</f>
        <v>0</v>
      </c>
      <c r="D23" s="37">
        <f t="shared" si="8"/>
        <v>0</v>
      </c>
      <c r="E23" s="34">
        <f t="shared" si="8"/>
        <v>9078549606992.5371</v>
      </c>
      <c r="F23" s="37">
        <f t="shared" si="8"/>
        <v>0</v>
      </c>
      <c r="G23" s="37">
        <f t="shared" si="8"/>
        <v>0</v>
      </c>
      <c r="H23" s="37">
        <f t="shared" si="8"/>
        <v>0</v>
      </c>
      <c r="I23" s="34">
        <f t="shared" si="8"/>
        <v>11528068297.709003</v>
      </c>
    </row>
    <row r="24" spans="1:9" x14ac:dyDescent="0.25">
      <c r="A24" s="31">
        <v>2032</v>
      </c>
      <c r="B24" s="37">
        <f t="shared" ref="B24:I26" si="9">(B$27-B$22)/5*($A24-$A$22)+B$22</f>
        <v>0</v>
      </c>
      <c r="C24" s="37">
        <f t="shared" si="9"/>
        <v>0</v>
      </c>
      <c r="D24" s="37">
        <f t="shared" si="9"/>
        <v>0</v>
      </c>
      <c r="E24" s="34">
        <f t="shared" si="9"/>
        <v>9138672452071.9609</v>
      </c>
      <c r="F24" s="37">
        <f t="shared" si="9"/>
        <v>0</v>
      </c>
      <c r="G24" s="37">
        <f t="shared" si="9"/>
        <v>0</v>
      </c>
      <c r="H24" s="37">
        <f t="shared" si="9"/>
        <v>0</v>
      </c>
      <c r="I24" s="34">
        <f t="shared" si="9"/>
        <v>11040966820.341013</v>
      </c>
    </row>
    <row r="25" spans="1:9" x14ac:dyDescent="0.25">
      <c r="A25" s="31">
        <v>2033</v>
      </c>
      <c r="B25" s="37">
        <f t="shared" si="9"/>
        <v>0</v>
      </c>
      <c r="C25" s="37">
        <f t="shared" si="9"/>
        <v>0</v>
      </c>
      <c r="D25" s="37">
        <f t="shared" si="9"/>
        <v>0</v>
      </c>
      <c r="E25" s="34">
        <f t="shared" si="9"/>
        <v>9198795297151.3828</v>
      </c>
      <c r="F25" s="37">
        <f t="shared" si="9"/>
        <v>0</v>
      </c>
      <c r="G25" s="37">
        <f t="shared" si="9"/>
        <v>0</v>
      </c>
      <c r="H25" s="37">
        <f t="shared" si="9"/>
        <v>0</v>
      </c>
      <c r="I25" s="34">
        <f t="shared" si="9"/>
        <v>10553865342.973022</v>
      </c>
    </row>
    <row r="26" spans="1:9" x14ac:dyDescent="0.25">
      <c r="A26" s="31">
        <v>2034</v>
      </c>
      <c r="B26" s="37">
        <f t="shared" si="9"/>
        <v>0</v>
      </c>
      <c r="C26" s="37">
        <f t="shared" si="9"/>
        <v>0</v>
      </c>
      <c r="D26" s="37">
        <f t="shared" si="9"/>
        <v>0</v>
      </c>
      <c r="E26" s="34">
        <f t="shared" si="9"/>
        <v>9258918142230.8066</v>
      </c>
      <c r="F26" s="37">
        <f t="shared" si="9"/>
        <v>0</v>
      </c>
      <c r="G26" s="37">
        <f t="shared" si="9"/>
        <v>0</v>
      </c>
      <c r="H26" s="37">
        <f t="shared" si="9"/>
        <v>0</v>
      </c>
      <c r="I26" s="34">
        <f t="shared" si="9"/>
        <v>10066763865.605032</v>
      </c>
    </row>
    <row r="27" spans="1:9" x14ac:dyDescent="0.25">
      <c r="A27" s="31">
        <v>2035</v>
      </c>
      <c r="B27" s="36">
        <v>0</v>
      </c>
      <c r="C27" s="36">
        <v>0</v>
      </c>
      <c r="D27" s="36">
        <v>0</v>
      </c>
      <c r="E27" s="33">
        <f>Data!G$36*10^12</f>
        <v>9319040987310.2285</v>
      </c>
      <c r="F27" s="36">
        <v>0</v>
      </c>
      <c r="G27" s="36">
        <v>0</v>
      </c>
      <c r="H27" s="36">
        <v>0</v>
      </c>
      <c r="I27" s="33">
        <f>Data!G$69*10^12</f>
        <v>9579662388.2370415</v>
      </c>
    </row>
    <row r="28" spans="1:9" x14ac:dyDescent="0.25">
      <c r="A28" s="31">
        <v>2036</v>
      </c>
      <c r="B28" s="37">
        <f>(B$32-B$27)/5*($A28-$A$27)+B$27</f>
        <v>0</v>
      </c>
      <c r="C28" s="37">
        <f t="shared" ref="C28:I28" si="10">(C$32-C$27)/5*($A28-$A$27)+C$27</f>
        <v>0</v>
      </c>
      <c r="D28" s="37">
        <f t="shared" si="10"/>
        <v>0</v>
      </c>
      <c r="E28" s="34">
        <f t="shared" si="10"/>
        <v>9352442567909.9043</v>
      </c>
      <c r="F28" s="37">
        <f t="shared" si="10"/>
        <v>0</v>
      </c>
      <c r="G28" s="37">
        <f t="shared" si="10"/>
        <v>0</v>
      </c>
      <c r="H28" s="37">
        <f t="shared" si="10"/>
        <v>0</v>
      </c>
      <c r="I28" s="34">
        <f t="shared" si="10"/>
        <v>9092560910.8690739</v>
      </c>
    </row>
    <row r="29" spans="1:9" x14ac:dyDescent="0.25">
      <c r="A29" s="31">
        <v>2037</v>
      </c>
      <c r="B29" s="37">
        <f t="shared" ref="B29:I31" si="11">(B$32-B$27)/5*($A29-$A$27)+B$27</f>
        <v>0</v>
      </c>
      <c r="C29" s="37">
        <f t="shared" si="11"/>
        <v>0</v>
      </c>
      <c r="D29" s="37">
        <f t="shared" si="11"/>
        <v>0</v>
      </c>
      <c r="E29" s="34">
        <f t="shared" si="11"/>
        <v>9385844148509.582</v>
      </c>
      <c r="F29" s="37">
        <f t="shared" si="11"/>
        <v>0</v>
      </c>
      <c r="G29" s="37">
        <f t="shared" si="11"/>
        <v>0</v>
      </c>
      <c r="H29" s="37">
        <f t="shared" si="11"/>
        <v>0</v>
      </c>
      <c r="I29" s="34">
        <f t="shared" si="11"/>
        <v>8605459433.5011044</v>
      </c>
    </row>
    <row r="30" spans="1:9" x14ac:dyDescent="0.25">
      <c r="A30" s="31">
        <v>2038</v>
      </c>
      <c r="B30" s="37">
        <f t="shared" si="11"/>
        <v>0</v>
      </c>
      <c r="C30" s="37">
        <f t="shared" si="11"/>
        <v>0</v>
      </c>
      <c r="D30" s="37">
        <f t="shared" si="11"/>
        <v>0</v>
      </c>
      <c r="E30" s="34">
        <f t="shared" si="11"/>
        <v>9419245729109.2578</v>
      </c>
      <c r="F30" s="37">
        <f t="shared" si="11"/>
        <v>0</v>
      </c>
      <c r="G30" s="37">
        <f t="shared" si="11"/>
        <v>0</v>
      </c>
      <c r="H30" s="37">
        <f t="shared" si="11"/>
        <v>0</v>
      </c>
      <c r="I30" s="34">
        <f t="shared" si="11"/>
        <v>8118357956.1331367</v>
      </c>
    </row>
    <row r="31" spans="1:9" x14ac:dyDescent="0.25">
      <c r="A31" s="31">
        <v>2039</v>
      </c>
      <c r="B31" s="37">
        <f t="shared" si="11"/>
        <v>0</v>
      </c>
      <c r="C31" s="37">
        <f t="shared" si="11"/>
        <v>0</v>
      </c>
      <c r="D31" s="37">
        <f t="shared" si="11"/>
        <v>0</v>
      </c>
      <c r="E31" s="34">
        <f t="shared" si="11"/>
        <v>9452647309708.9355</v>
      </c>
      <c r="F31" s="37">
        <f t="shared" si="11"/>
        <v>0</v>
      </c>
      <c r="G31" s="37">
        <f t="shared" si="11"/>
        <v>0</v>
      </c>
      <c r="H31" s="37">
        <f t="shared" si="11"/>
        <v>0</v>
      </c>
      <c r="I31" s="34">
        <f t="shared" si="11"/>
        <v>7631256478.7651691</v>
      </c>
    </row>
    <row r="32" spans="1:9" x14ac:dyDescent="0.25">
      <c r="A32" s="31">
        <v>2040</v>
      </c>
      <c r="B32" s="36">
        <v>0</v>
      </c>
      <c r="C32" s="36">
        <v>0</v>
      </c>
      <c r="D32" s="36">
        <v>0</v>
      </c>
      <c r="E32" s="33">
        <f>Data!H$36*10^12</f>
        <v>9486048890308.6113</v>
      </c>
      <c r="F32" s="36">
        <v>0</v>
      </c>
      <c r="G32" s="36">
        <v>0</v>
      </c>
      <c r="H32" s="36">
        <v>0</v>
      </c>
      <c r="I32" s="33">
        <f>Data!H$69*10^12</f>
        <v>7144155001.3972006</v>
      </c>
    </row>
    <row r="33" spans="1:9" x14ac:dyDescent="0.25">
      <c r="A33" s="31">
        <v>2041</v>
      </c>
      <c r="B33" s="37">
        <f>(B$37-B$32)/5*($A33-$A$32)+B$32</f>
        <v>0</v>
      </c>
      <c r="C33" s="37">
        <f t="shared" ref="C33:I33" si="12">(C$37-C$32)/5*($A33-$A$32)+C$32</f>
        <v>0</v>
      </c>
      <c r="D33" s="37">
        <f t="shared" si="12"/>
        <v>0</v>
      </c>
      <c r="E33" s="34">
        <f t="shared" si="12"/>
        <v>9492729206428.5469</v>
      </c>
      <c r="F33" s="37">
        <f t="shared" si="12"/>
        <v>0</v>
      </c>
      <c r="G33" s="37">
        <f t="shared" si="12"/>
        <v>0</v>
      </c>
      <c r="H33" s="37">
        <f t="shared" si="12"/>
        <v>0</v>
      </c>
      <c r="I33" s="34">
        <f t="shared" si="12"/>
        <v>6657053524.0292101</v>
      </c>
    </row>
    <row r="34" spans="1:9" x14ac:dyDescent="0.25">
      <c r="A34" s="31">
        <v>2042</v>
      </c>
      <c r="B34" s="37">
        <f t="shared" ref="B34:I36" si="13">(B$37-B$32)/5*($A34-$A$32)+B$32</f>
        <v>0</v>
      </c>
      <c r="C34" s="37">
        <f t="shared" si="13"/>
        <v>0</v>
      </c>
      <c r="D34" s="37">
        <f t="shared" si="13"/>
        <v>0</v>
      </c>
      <c r="E34" s="34">
        <f t="shared" si="13"/>
        <v>9499409522548.4805</v>
      </c>
      <c r="F34" s="37">
        <f t="shared" si="13"/>
        <v>0</v>
      </c>
      <c r="G34" s="37">
        <f t="shared" si="13"/>
        <v>0</v>
      </c>
      <c r="H34" s="37">
        <f t="shared" si="13"/>
        <v>0</v>
      </c>
      <c r="I34" s="34">
        <f t="shared" si="13"/>
        <v>6169952046.6612196</v>
      </c>
    </row>
    <row r="35" spans="1:9" x14ac:dyDescent="0.25">
      <c r="A35" s="31">
        <v>2043</v>
      </c>
      <c r="B35" s="37">
        <f t="shared" si="13"/>
        <v>0</v>
      </c>
      <c r="C35" s="37">
        <f t="shared" si="13"/>
        <v>0</v>
      </c>
      <c r="D35" s="37">
        <f t="shared" si="13"/>
        <v>0</v>
      </c>
      <c r="E35" s="34">
        <f t="shared" si="13"/>
        <v>9506089838668.416</v>
      </c>
      <c r="F35" s="37">
        <f t="shared" si="13"/>
        <v>0</v>
      </c>
      <c r="G35" s="37">
        <f t="shared" si="13"/>
        <v>0</v>
      </c>
      <c r="H35" s="37">
        <f t="shared" si="13"/>
        <v>0</v>
      </c>
      <c r="I35" s="34">
        <f t="shared" si="13"/>
        <v>5682850569.2932301</v>
      </c>
    </row>
    <row r="36" spans="1:9" x14ac:dyDescent="0.25">
      <c r="A36" s="31">
        <v>2044</v>
      </c>
      <c r="B36" s="37">
        <f t="shared" si="13"/>
        <v>0</v>
      </c>
      <c r="C36" s="37">
        <f t="shared" si="13"/>
        <v>0</v>
      </c>
      <c r="D36" s="37">
        <f t="shared" si="13"/>
        <v>0</v>
      </c>
      <c r="E36" s="34">
        <f t="shared" si="13"/>
        <v>9512770154788.3496</v>
      </c>
      <c r="F36" s="37">
        <f t="shared" si="13"/>
        <v>0</v>
      </c>
      <c r="G36" s="37">
        <f t="shared" si="13"/>
        <v>0</v>
      </c>
      <c r="H36" s="37">
        <f t="shared" si="13"/>
        <v>0</v>
      </c>
      <c r="I36" s="34">
        <f t="shared" si="13"/>
        <v>5195749091.9252396</v>
      </c>
    </row>
    <row r="37" spans="1:9" x14ac:dyDescent="0.25">
      <c r="A37" s="31">
        <v>2045</v>
      </c>
      <c r="B37" s="36">
        <v>0</v>
      </c>
      <c r="C37" s="36">
        <v>0</v>
      </c>
      <c r="D37" s="36">
        <v>0</v>
      </c>
      <c r="E37" s="33">
        <f>Data!I$36*10^12</f>
        <v>9519450470908.2852</v>
      </c>
      <c r="F37" s="36">
        <v>0</v>
      </c>
      <c r="G37" s="36">
        <v>0</v>
      </c>
      <c r="H37" s="36">
        <v>0</v>
      </c>
      <c r="I37" s="33">
        <f>Data!I$69*10^12</f>
        <v>4708647614.5572491</v>
      </c>
    </row>
    <row r="38" spans="1:9" x14ac:dyDescent="0.25">
      <c r="A38" s="31">
        <v>2046</v>
      </c>
      <c r="B38" s="37">
        <f>(B$42-B$37)/5*($A38-$A$37)+B$37</f>
        <v>0</v>
      </c>
      <c r="C38" s="37">
        <f t="shared" ref="C38:I38" si="14">(C$42-C$37)/5*($A38-$A$37)+C$37</f>
        <v>0</v>
      </c>
      <c r="D38" s="37">
        <f t="shared" si="14"/>
        <v>0</v>
      </c>
      <c r="E38" s="34">
        <f t="shared" si="14"/>
        <v>9445966993588.9922</v>
      </c>
      <c r="F38" s="37">
        <f t="shared" si="14"/>
        <v>0</v>
      </c>
      <c r="G38" s="37">
        <f t="shared" si="14"/>
        <v>0</v>
      </c>
      <c r="H38" s="37">
        <f t="shared" si="14"/>
        <v>0</v>
      </c>
      <c r="I38" s="34">
        <f t="shared" si="14"/>
        <v>4221546137.1892805</v>
      </c>
    </row>
    <row r="39" spans="1:9" x14ac:dyDescent="0.25">
      <c r="A39" s="31">
        <v>2047</v>
      </c>
      <c r="B39" s="37">
        <f t="shared" ref="B39:I41" si="15">(B$42-B$37)/5*($A39-$A$37)+B$37</f>
        <v>0</v>
      </c>
      <c r="C39" s="37">
        <f t="shared" si="15"/>
        <v>0</v>
      </c>
      <c r="D39" s="37">
        <f t="shared" si="15"/>
        <v>0</v>
      </c>
      <c r="E39" s="34">
        <f t="shared" si="15"/>
        <v>9372483516269.6992</v>
      </c>
      <c r="F39" s="37">
        <f t="shared" si="15"/>
        <v>0</v>
      </c>
      <c r="G39" s="37">
        <f t="shared" si="15"/>
        <v>0</v>
      </c>
      <c r="H39" s="37">
        <f t="shared" si="15"/>
        <v>0</v>
      </c>
      <c r="I39" s="34">
        <f t="shared" si="15"/>
        <v>3734444659.8213124</v>
      </c>
    </row>
    <row r="40" spans="1:9" x14ac:dyDescent="0.25">
      <c r="A40" s="31">
        <v>2048</v>
      </c>
      <c r="B40" s="37">
        <f t="shared" si="15"/>
        <v>0</v>
      </c>
      <c r="C40" s="37">
        <f t="shared" si="15"/>
        <v>0</v>
      </c>
      <c r="D40" s="37">
        <f t="shared" si="15"/>
        <v>0</v>
      </c>
      <c r="E40" s="34">
        <f t="shared" si="15"/>
        <v>9299000038950.4063</v>
      </c>
      <c r="F40" s="37">
        <f t="shared" si="15"/>
        <v>0</v>
      </c>
      <c r="G40" s="37">
        <f t="shared" si="15"/>
        <v>0</v>
      </c>
      <c r="H40" s="37">
        <f t="shared" si="15"/>
        <v>0</v>
      </c>
      <c r="I40" s="34">
        <f t="shared" si="15"/>
        <v>3247343182.4533439</v>
      </c>
    </row>
    <row r="41" spans="1:9" x14ac:dyDescent="0.25">
      <c r="A41" s="31">
        <v>2049</v>
      </c>
      <c r="B41" s="37">
        <f t="shared" si="15"/>
        <v>0</v>
      </c>
      <c r="C41" s="37">
        <f t="shared" si="15"/>
        <v>0</v>
      </c>
      <c r="D41" s="37">
        <f t="shared" si="15"/>
        <v>0</v>
      </c>
      <c r="E41" s="34">
        <f t="shared" si="15"/>
        <v>9225516561631.1133</v>
      </c>
      <c r="F41" s="37">
        <f t="shared" si="15"/>
        <v>0</v>
      </c>
      <c r="G41" s="37">
        <f t="shared" si="15"/>
        <v>0</v>
      </c>
      <c r="H41" s="37">
        <f t="shared" si="15"/>
        <v>0</v>
      </c>
      <c r="I41" s="34">
        <f t="shared" si="15"/>
        <v>2760241705.0853758</v>
      </c>
    </row>
    <row r="42" spans="1:9" x14ac:dyDescent="0.25">
      <c r="A42" s="31">
        <v>2050</v>
      </c>
      <c r="B42" s="36">
        <v>0</v>
      </c>
      <c r="C42" s="36">
        <v>0</v>
      </c>
      <c r="D42" s="36">
        <v>0</v>
      </c>
      <c r="E42" s="33">
        <f>Data!J$36*10^12</f>
        <v>9152033084311.8203</v>
      </c>
      <c r="F42" s="36">
        <v>0</v>
      </c>
      <c r="G42" s="36">
        <v>0</v>
      </c>
      <c r="H42" s="36">
        <v>0</v>
      </c>
      <c r="I42" s="33">
        <f>Data!J$69*10^12</f>
        <v>2273140227.7174072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vt:lpstr>
      <vt:lpstr>BAU Industrial Fuel Use</vt:lpstr>
      <vt:lpstr>BPEiC-CO2</vt:lpstr>
      <vt:lpstr>BPEiC-CH4</vt:lpstr>
      <vt:lpstr>BPEiC-N2O</vt:lpstr>
      <vt:lpstr>BPEiC-F-gases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Grubert</dc:creator>
  <cp:lastModifiedBy>Robbie</cp:lastModifiedBy>
  <dcterms:created xsi:type="dcterms:W3CDTF">2014-02-10T04:46:48Z</dcterms:created>
  <dcterms:modified xsi:type="dcterms:W3CDTF">2017-03-17T18:47:07Z</dcterms:modified>
</cp:coreProperties>
</file>