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8240" windowHeight="17700"/>
  </bookViews>
  <sheets>
    <sheet name="About" sheetId="2" r:id="rId1"/>
    <sheet name="PolicyLevers" sheetId="3" r:id="rId2"/>
    <sheet name="OutputGraphs" sheetId="4" r:id="rId3"/>
    <sheet name="ReferenceScenarios" sheetId="5" r:id="rId4"/>
    <sheet name="Targets" sheetId="6" r:id="rId5"/>
    <sheet name="MaxBoundCalculations" sheetId="7" r:id="rId6"/>
  </sheets>
  <definedNames>
    <definedName name="_xlnm._FilterDatabase" localSheetId="1" hidden="1">PolicyLevers!$A$1:$O$251</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1" i="7" l="1"/>
  <c r="B193" i="7"/>
  <c r="B194" i="7"/>
  <c r="B186" i="7"/>
  <c r="B181" i="7"/>
  <c r="B176" i="7"/>
  <c r="B171" i="7"/>
  <c r="B172" i="7"/>
  <c r="B167" i="7"/>
  <c r="G155" i="7"/>
  <c r="G156" i="7"/>
  <c r="B163" i="7"/>
  <c r="G153" i="7"/>
  <c r="B162" i="7"/>
  <c r="G152" i="7"/>
  <c r="B161" i="7"/>
  <c r="G145" i="7"/>
  <c r="G149" i="7"/>
  <c r="B160" i="7"/>
  <c r="G139" i="7"/>
  <c r="G140" i="7"/>
  <c r="G141" i="7"/>
  <c r="G143" i="7"/>
  <c r="G142" i="7"/>
  <c r="G144" i="7"/>
  <c r="G146" i="7"/>
  <c r="G147" i="7"/>
  <c r="G148" i="7"/>
  <c r="G150" i="7"/>
  <c r="G151" i="7"/>
  <c r="G154" i="7"/>
  <c r="B159" i="7"/>
  <c r="A130" i="7"/>
  <c r="A127" i="7"/>
  <c r="A128" i="7"/>
  <c r="A131" i="7"/>
  <c r="A116" i="7"/>
  <c r="A117" i="7"/>
  <c r="A120" i="7"/>
  <c r="A121" i="7"/>
  <c r="A118" i="7"/>
  <c r="A122" i="7"/>
  <c r="A111" i="7"/>
  <c r="A101" i="7"/>
  <c r="A102" i="7"/>
  <c r="A105" i="7"/>
  <c r="A106" i="7"/>
  <c r="A103" i="7"/>
  <c r="A107" i="7"/>
  <c r="A91" i="7"/>
  <c r="A93" i="7"/>
  <c r="A94" i="7"/>
  <c r="A96" i="7"/>
  <c r="B88" i="7"/>
  <c r="N256" i="3"/>
  <c r="M256" i="3"/>
  <c r="L256" i="3"/>
  <c r="K256" i="3"/>
  <c r="I256" i="3"/>
  <c r="C256" i="3"/>
  <c r="B235" i="3"/>
  <c r="B243" i="3"/>
  <c r="B251" i="3"/>
  <c r="B256" i="3"/>
  <c r="A256" i="3"/>
  <c r="N255" i="3"/>
  <c r="M255" i="3"/>
  <c r="L255" i="3"/>
  <c r="K255" i="3"/>
  <c r="I255" i="3"/>
  <c r="C255" i="3"/>
  <c r="B255" i="3"/>
  <c r="A255" i="3"/>
  <c r="N254" i="3"/>
  <c r="M254" i="3"/>
  <c r="L254" i="3"/>
  <c r="K254" i="3"/>
  <c r="I254" i="3"/>
  <c r="C254" i="3"/>
  <c r="B254" i="3"/>
  <c r="A254" i="3"/>
  <c r="N253" i="3"/>
  <c r="M253" i="3"/>
  <c r="L253" i="3"/>
  <c r="K253" i="3"/>
  <c r="I253" i="3"/>
  <c r="C253" i="3"/>
  <c r="B253" i="3"/>
  <c r="A253" i="3"/>
  <c r="N252" i="3"/>
  <c r="M252" i="3"/>
  <c r="L252" i="3"/>
  <c r="K252" i="3"/>
  <c r="I252" i="3"/>
  <c r="C252" i="3"/>
  <c r="B252" i="3"/>
  <c r="A252" i="3"/>
  <c r="I251" i="3"/>
  <c r="N250" i="3"/>
  <c r="M250" i="3"/>
  <c r="L250" i="3"/>
  <c r="K250" i="3"/>
  <c r="I250" i="3"/>
  <c r="C250" i="3"/>
  <c r="B250" i="3"/>
  <c r="A250" i="3"/>
  <c r="N249" i="3"/>
  <c r="M249" i="3"/>
  <c r="L249" i="3"/>
  <c r="K249" i="3"/>
  <c r="I249" i="3"/>
  <c r="C249" i="3"/>
  <c r="B249" i="3"/>
  <c r="A249" i="3"/>
  <c r="N248" i="3"/>
  <c r="M248" i="3"/>
  <c r="L248" i="3"/>
  <c r="K248" i="3"/>
  <c r="I248" i="3"/>
  <c r="C248" i="3"/>
  <c r="B248" i="3"/>
  <c r="A248" i="3"/>
  <c r="N247" i="3"/>
  <c r="M247" i="3"/>
  <c r="L247" i="3"/>
  <c r="K247" i="3"/>
  <c r="I247" i="3"/>
  <c r="C247" i="3"/>
  <c r="B247" i="3"/>
  <c r="A247" i="3"/>
  <c r="N246" i="3"/>
  <c r="M246" i="3"/>
  <c r="L246" i="3"/>
  <c r="K246" i="3"/>
  <c r="I246" i="3"/>
  <c r="C246" i="3"/>
  <c r="B246" i="3"/>
  <c r="A246" i="3"/>
  <c r="N245" i="3"/>
  <c r="M245" i="3"/>
  <c r="L245" i="3"/>
  <c r="K245" i="3"/>
  <c r="I245" i="3"/>
  <c r="C245" i="3"/>
  <c r="B245" i="3"/>
  <c r="A245" i="3"/>
  <c r="N244" i="3"/>
  <c r="M244" i="3"/>
  <c r="L244" i="3"/>
  <c r="K244" i="3"/>
  <c r="I244" i="3"/>
  <c r="C244" i="3"/>
  <c r="B244" i="3"/>
  <c r="A244" i="3"/>
  <c r="I243" i="3"/>
  <c r="N242" i="3"/>
  <c r="M242" i="3"/>
  <c r="L242" i="3"/>
  <c r="K242" i="3"/>
  <c r="I242" i="3"/>
  <c r="C242" i="3"/>
  <c r="B242" i="3"/>
  <c r="A242" i="3"/>
  <c r="I241" i="3"/>
  <c r="C241" i="3"/>
  <c r="B241" i="3"/>
  <c r="A241" i="3"/>
  <c r="I240" i="3"/>
  <c r="C240" i="3"/>
  <c r="B240" i="3"/>
  <c r="A240" i="3"/>
  <c r="I239" i="3"/>
  <c r="C239" i="3"/>
  <c r="B239" i="3"/>
  <c r="A239" i="3"/>
  <c r="I238" i="3"/>
  <c r="C238" i="3"/>
  <c r="B238" i="3"/>
  <c r="A238" i="3"/>
  <c r="N237" i="3"/>
  <c r="M237" i="3"/>
  <c r="L237" i="3"/>
  <c r="K237" i="3"/>
  <c r="I237" i="3"/>
  <c r="C237" i="3"/>
  <c r="B237" i="3"/>
  <c r="A237" i="3"/>
  <c r="N236" i="3"/>
  <c r="M236" i="3"/>
  <c r="L236" i="3"/>
  <c r="K236" i="3"/>
  <c r="I236" i="3"/>
  <c r="C236" i="3"/>
  <c r="B236" i="3"/>
  <c r="A236" i="3"/>
  <c r="I235" i="3"/>
  <c r="I234" i="3"/>
  <c r="B234" i="3"/>
  <c r="N233" i="3"/>
  <c r="M233" i="3"/>
  <c r="L233" i="3"/>
  <c r="K233" i="3"/>
  <c r="I233" i="3"/>
  <c r="C233" i="3"/>
  <c r="B233" i="3"/>
  <c r="A233" i="3"/>
  <c r="N232" i="3"/>
  <c r="M232" i="3"/>
  <c r="L232" i="3"/>
  <c r="K232" i="3"/>
  <c r="I232" i="3"/>
  <c r="C232" i="3"/>
  <c r="B232" i="3"/>
  <c r="A232" i="3"/>
  <c r="N231" i="3"/>
  <c r="M231" i="3"/>
  <c r="L231" i="3"/>
  <c r="K231" i="3"/>
  <c r="I231" i="3"/>
  <c r="C231" i="3"/>
  <c r="B231" i="3"/>
  <c r="A231" i="3"/>
  <c r="I230" i="3"/>
  <c r="C230" i="3"/>
  <c r="B230" i="3"/>
  <c r="A230" i="3"/>
  <c r="N229" i="3"/>
  <c r="M229" i="3"/>
  <c r="L229" i="3"/>
  <c r="K229" i="3"/>
  <c r="I229" i="3"/>
  <c r="C229" i="3"/>
  <c r="B229" i="3"/>
  <c r="A229" i="3"/>
  <c r="N227" i="3"/>
  <c r="M227" i="3"/>
  <c r="L227" i="3"/>
  <c r="K227" i="3"/>
  <c r="I227" i="3"/>
  <c r="C227" i="3"/>
  <c r="B206" i="3"/>
  <c r="B214" i="3"/>
  <c r="B222" i="3"/>
  <c r="B227" i="3"/>
  <c r="A227" i="3"/>
  <c r="N226" i="3"/>
  <c r="M226" i="3"/>
  <c r="L226" i="3"/>
  <c r="K226" i="3"/>
  <c r="I226" i="3"/>
  <c r="C226" i="3"/>
  <c r="B226" i="3"/>
  <c r="A226" i="3"/>
  <c r="N225" i="3"/>
  <c r="M225" i="3"/>
  <c r="L225" i="3"/>
  <c r="K225" i="3"/>
  <c r="I225" i="3"/>
  <c r="C225" i="3"/>
  <c r="B225" i="3"/>
  <c r="A225" i="3"/>
  <c r="N224" i="3"/>
  <c r="M224" i="3"/>
  <c r="L224" i="3"/>
  <c r="K224" i="3"/>
  <c r="I224" i="3"/>
  <c r="C224" i="3"/>
  <c r="B224" i="3"/>
  <c r="A224" i="3"/>
  <c r="N223" i="3"/>
  <c r="M223" i="3"/>
  <c r="L223" i="3"/>
  <c r="K223" i="3"/>
  <c r="I223" i="3"/>
  <c r="C223" i="3"/>
  <c r="B223" i="3"/>
  <c r="A223" i="3"/>
  <c r="I222" i="3"/>
  <c r="N221" i="3"/>
  <c r="M221" i="3"/>
  <c r="L221" i="3"/>
  <c r="K221" i="3"/>
  <c r="I221" i="3"/>
  <c r="C221" i="3"/>
  <c r="B221" i="3"/>
  <c r="A221" i="3"/>
  <c r="N220" i="3"/>
  <c r="M220" i="3"/>
  <c r="L220" i="3"/>
  <c r="K220" i="3"/>
  <c r="I220" i="3"/>
  <c r="C220" i="3"/>
  <c r="B220" i="3"/>
  <c r="A220" i="3"/>
  <c r="N219" i="3"/>
  <c r="M219" i="3"/>
  <c r="L219" i="3"/>
  <c r="K219" i="3"/>
  <c r="I219" i="3"/>
  <c r="C219" i="3"/>
  <c r="B219" i="3"/>
  <c r="A219" i="3"/>
  <c r="N218" i="3"/>
  <c r="M218" i="3"/>
  <c r="L218" i="3"/>
  <c r="K218" i="3"/>
  <c r="I218" i="3"/>
  <c r="C218" i="3"/>
  <c r="B218" i="3"/>
  <c r="A218" i="3"/>
  <c r="N217" i="3"/>
  <c r="M217" i="3"/>
  <c r="L217" i="3"/>
  <c r="K217" i="3"/>
  <c r="I217" i="3"/>
  <c r="C217" i="3"/>
  <c r="B217" i="3"/>
  <c r="A217" i="3"/>
  <c r="N216" i="3"/>
  <c r="M216" i="3"/>
  <c r="L216" i="3"/>
  <c r="K216" i="3"/>
  <c r="I216" i="3"/>
  <c r="C216" i="3"/>
  <c r="B216" i="3"/>
  <c r="A216" i="3"/>
  <c r="N215" i="3"/>
  <c r="M215" i="3"/>
  <c r="L215" i="3"/>
  <c r="K215" i="3"/>
  <c r="I215" i="3"/>
  <c r="C215" i="3"/>
  <c r="B215" i="3"/>
  <c r="A215" i="3"/>
  <c r="I214" i="3"/>
  <c r="N213" i="3"/>
  <c r="M213" i="3"/>
  <c r="L213" i="3"/>
  <c r="K213" i="3"/>
  <c r="I213" i="3"/>
  <c r="C213" i="3"/>
  <c r="B213" i="3"/>
  <c r="A213" i="3"/>
  <c r="N212" i="3"/>
  <c r="M212" i="3"/>
  <c r="L212" i="3"/>
  <c r="K212" i="3"/>
  <c r="I212" i="3"/>
  <c r="C212" i="3"/>
  <c r="B212" i="3"/>
  <c r="A212" i="3"/>
  <c r="N211" i="3"/>
  <c r="M211" i="3"/>
  <c r="L211" i="3"/>
  <c r="K211" i="3"/>
  <c r="I211" i="3"/>
  <c r="C211" i="3"/>
  <c r="B211" i="3"/>
  <c r="A211" i="3"/>
  <c r="N210" i="3"/>
  <c r="M210" i="3"/>
  <c r="L210" i="3"/>
  <c r="K210" i="3"/>
  <c r="I210" i="3"/>
  <c r="C210" i="3"/>
  <c r="B210" i="3"/>
  <c r="A210" i="3"/>
  <c r="N209" i="3"/>
  <c r="M209" i="3"/>
  <c r="L209" i="3"/>
  <c r="K209" i="3"/>
  <c r="I209" i="3"/>
  <c r="C209" i="3"/>
  <c r="B209" i="3"/>
  <c r="A209" i="3"/>
  <c r="N208" i="3"/>
  <c r="M208" i="3"/>
  <c r="L208" i="3"/>
  <c r="K208" i="3"/>
  <c r="I208" i="3"/>
  <c r="C208" i="3"/>
  <c r="B208" i="3"/>
  <c r="A208" i="3"/>
  <c r="N207" i="3"/>
  <c r="M207" i="3"/>
  <c r="L207" i="3"/>
  <c r="K207" i="3"/>
  <c r="I207" i="3"/>
  <c r="C207" i="3"/>
  <c r="B207" i="3"/>
  <c r="A207" i="3"/>
  <c r="I206" i="3"/>
  <c r="I205" i="3"/>
  <c r="B205" i="3"/>
  <c r="A205" i="3"/>
  <c r="N204" i="3"/>
  <c r="M204" i="3"/>
  <c r="L204" i="3"/>
  <c r="K204" i="3"/>
  <c r="I204" i="3"/>
  <c r="C204" i="3"/>
  <c r="B204" i="3"/>
  <c r="A204" i="3"/>
  <c r="N203" i="3"/>
  <c r="M203" i="3"/>
  <c r="L203" i="3"/>
  <c r="K203" i="3"/>
  <c r="I203" i="3"/>
  <c r="C203" i="3"/>
  <c r="B203" i="3"/>
  <c r="A203" i="3"/>
  <c r="N202" i="3"/>
  <c r="M202" i="3"/>
  <c r="L202" i="3"/>
  <c r="K202" i="3"/>
  <c r="I202" i="3"/>
  <c r="C202" i="3"/>
  <c r="B202" i="3"/>
  <c r="A202" i="3"/>
  <c r="N201" i="3"/>
  <c r="M201" i="3"/>
  <c r="L201" i="3"/>
  <c r="K201" i="3"/>
  <c r="I201" i="3"/>
  <c r="C201" i="3"/>
  <c r="B201" i="3"/>
  <c r="A201" i="3"/>
  <c r="N200" i="3"/>
  <c r="M200" i="3"/>
  <c r="L200" i="3"/>
  <c r="K200" i="3"/>
  <c r="I200" i="3"/>
  <c r="C200" i="3"/>
  <c r="B200" i="3"/>
  <c r="A200" i="3"/>
  <c r="I198" i="3"/>
  <c r="C198" i="3"/>
  <c r="B198" i="3"/>
  <c r="A198" i="3"/>
  <c r="I197" i="3"/>
  <c r="C197" i="3"/>
  <c r="B197" i="3"/>
  <c r="A197" i="3"/>
  <c r="I196" i="3"/>
  <c r="C196" i="3"/>
  <c r="B196" i="3"/>
  <c r="A196" i="3"/>
  <c r="I195" i="3"/>
  <c r="C195" i="3"/>
  <c r="B195" i="3"/>
  <c r="A195" i="3"/>
  <c r="R194" i="3"/>
  <c r="N194" i="3"/>
  <c r="M194" i="3"/>
  <c r="L194" i="3"/>
  <c r="K194" i="3"/>
  <c r="I194" i="3"/>
  <c r="C194" i="3"/>
  <c r="B194" i="3"/>
  <c r="A194" i="3"/>
  <c r="R193" i="3"/>
  <c r="N193" i="3"/>
  <c r="M193" i="3"/>
  <c r="L193" i="3"/>
  <c r="K193" i="3"/>
  <c r="I193" i="3"/>
  <c r="C193" i="3"/>
  <c r="B193" i="3"/>
  <c r="A193" i="3"/>
  <c r="I192" i="3"/>
  <c r="C192" i="3"/>
  <c r="B192" i="3"/>
  <c r="A192" i="3"/>
  <c r="I191" i="3"/>
  <c r="C191" i="3"/>
  <c r="B191" i="3"/>
  <c r="A191" i="3"/>
  <c r="I190" i="3"/>
  <c r="C190" i="3"/>
  <c r="B190" i="3"/>
  <c r="A190" i="3"/>
  <c r="I189" i="3"/>
  <c r="C189" i="3"/>
  <c r="B189" i="3"/>
  <c r="A189" i="3"/>
  <c r="I188" i="3"/>
  <c r="C188" i="3"/>
  <c r="B188" i="3"/>
  <c r="A188" i="3"/>
  <c r="R187" i="3"/>
  <c r="N187" i="3"/>
  <c r="M187" i="3"/>
  <c r="L187" i="3"/>
  <c r="K187" i="3"/>
  <c r="I187" i="3"/>
  <c r="C187" i="3"/>
  <c r="B187" i="3"/>
  <c r="A187" i="3"/>
  <c r="R186" i="3"/>
  <c r="N186" i="3"/>
  <c r="M186" i="3"/>
  <c r="L186" i="3"/>
  <c r="K186" i="3"/>
  <c r="I186" i="3"/>
  <c r="C186" i="3"/>
  <c r="B186" i="3"/>
  <c r="A186" i="3"/>
  <c r="I183" i="3"/>
  <c r="C183" i="3"/>
  <c r="B183" i="3"/>
  <c r="A183" i="3"/>
  <c r="I182" i="3"/>
  <c r="C182" i="3"/>
  <c r="B182" i="3"/>
  <c r="A182" i="3"/>
  <c r="I181" i="3"/>
  <c r="C181" i="3"/>
  <c r="B181" i="3"/>
  <c r="A181" i="3"/>
  <c r="I180" i="3"/>
  <c r="C180" i="3"/>
  <c r="B180" i="3"/>
  <c r="A180" i="3"/>
  <c r="I179" i="3"/>
  <c r="C179" i="3"/>
  <c r="B179" i="3"/>
  <c r="A179" i="3"/>
  <c r="I178" i="3"/>
  <c r="C178" i="3"/>
  <c r="B178" i="3"/>
  <c r="A178" i="3"/>
  <c r="I177" i="3"/>
  <c r="C177" i="3"/>
  <c r="B177" i="3"/>
  <c r="A177" i="3"/>
  <c r="I176" i="3"/>
  <c r="C176" i="3"/>
  <c r="B176" i="3"/>
  <c r="A176" i="3"/>
  <c r="I175" i="3"/>
  <c r="C175" i="3"/>
  <c r="B175" i="3"/>
  <c r="A175" i="3"/>
  <c r="I174" i="3"/>
  <c r="C174" i="3"/>
  <c r="B174" i="3"/>
  <c r="A174" i="3"/>
  <c r="I173" i="3"/>
  <c r="C173" i="3"/>
  <c r="B173" i="3"/>
  <c r="A173" i="3"/>
  <c r="N172" i="3"/>
  <c r="M172" i="3"/>
  <c r="L172" i="3"/>
  <c r="K172" i="3"/>
  <c r="I172" i="3"/>
  <c r="C172" i="3"/>
  <c r="B172" i="3"/>
  <c r="A172" i="3"/>
  <c r="I171" i="3"/>
  <c r="C171" i="3"/>
  <c r="B171" i="3"/>
  <c r="A171" i="3"/>
  <c r="I169" i="3"/>
  <c r="C169" i="3"/>
  <c r="B169" i="3"/>
  <c r="A169" i="3"/>
  <c r="I168" i="3"/>
  <c r="C168" i="3"/>
  <c r="B168" i="3"/>
  <c r="A168" i="3"/>
  <c r="Q167" i="3"/>
  <c r="P167" i="3"/>
  <c r="N167" i="3"/>
  <c r="M167" i="3"/>
  <c r="L167" i="3"/>
  <c r="K167" i="3"/>
  <c r="I167" i="3"/>
  <c r="C167" i="3"/>
  <c r="B167" i="3"/>
  <c r="A167" i="3"/>
  <c r="Q166" i="3"/>
  <c r="P166" i="3"/>
  <c r="N166" i="3"/>
  <c r="M166" i="3"/>
  <c r="L166" i="3"/>
  <c r="K166" i="3"/>
  <c r="I166" i="3"/>
  <c r="C166" i="3"/>
  <c r="B166" i="3"/>
  <c r="A166" i="3"/>
  <c r="Q165" i="3"/>
  <c r="P165" i="3"/>
  <c r="N165" i="3"/>
  <c r="M165" i="3"/>
  <c r="L165" i="3"/>
  <c r="K165" i="3"/>
  <c r="I165" i="3"/>
  <c r="C165" i="3"/>
  <c r="B165" i="3"/>
  <c r="A165" i="3"/>
  <c r="Q164" i="3"/>
  <c r="P164" i="3"/>
  <c r="N164" i="3"/>
  <c r="M164" i="3"/>
  <c r="L164" i="3"/>
  <c r="K164" i="3"/>
  <c r="I164" i="3"/>
  <c r="C164" i="3"/>
  <c r="B164" i="3"/>
  <c r="A164" i="3"/>
  <c r="L153" i="3"/>
  <c r="S145" i="3"/>
  <c r="R145" i="3"/>
  <c r="N145" i="3"/>
  <c r="M145" i="3"/>
  <c r="L145" i="3"/>
  <c r="K145" i="3"/>
  <c r="I145" i="3"/>
  <c r="C145" i="3"/>
  <c r="B145" i="3"/>
  <c r="A145" i="3"/>
  <c r="S144" i="3"/>
  <c r="R144" i="3"/>
  <c r="N144" i="3"/>
  <c r="M144" i="3"/>
  <c r="L144" i="3"/>
  <c r="K144" i="3"/>
  <c r="I144" i="3"/>
  <c r="C144" i="3"/>
  <c r="B144" i="3"/>
  <c r="A144" i="3"/>
  <c r="S143" i="3"/>
  <c r="R143" i="3"/>
  <c r="N143" i="3"/>
  <c r="M143" i="3"/>
  <c r="L143" i="3"/>
  <c r="K143" i="3"/>
  <c r="I143" i="3"/>
  <c r="C143" i="3"/>
  <c r="B143" i="3"/>
  <c r="A143" i="3"/>
  <c r="S142" i="3"/>
  <c r="R142" i="3"/>
  <c r="N142" i="3"/>
  <c r="M142" i="3"/>
  <c r="L142" i="3"/>
  <c r="K142" i="3"/>
  <c r="I142" i="3"/>
  <c r="C142" i="3"/>
  <c r="B142" i="3"/>
  <c r="A142" i="3"/>
  <c r="S141" i="3"/>
  <c r="R141" i="3"/>
  <c r="N141" i="3"/>
  <c r="M141" i="3"/>
  <c r="L141" i="3"/>
  <c r="K141" i="3"/>
  <c r="I141" i="3"/>
  <c r="C141" i="3"/>
  <c r="B141" i="3"/>
  <c r="A141" i="3"/>
  <c r="S140" i="3"/>
  <c r="R140" i="3"/>
  <c r="N140" i="3"/>
  <c r="M140" i="3"/>
  <c r="L140" i="3"/>
  <c r="K140" i="3"/>
  <c r="I140" i="3"/>
  <c r="C140" i="3"/>
  <c r="B140" i="3"/>
  <c r="A140" i="3"/>
  <c r="S139" i="3"/>
  <c r="R139" i="3"/>
  <c r="N139" i="3"/>
  <c r="M139" i="3"/>
  <c r="L139" i="3"/>
  <c r="K139" i="3"/>
  <c r="I139" i="3"/>
  <c r="C139" i="3"/>
  <c r="B139" i="3"/>
  <c r="A139" i="3"/>
  <c r="R134" i="3"/>
  <c r="N134" i="3"/>
  <c r="M134" i="3"/>
  <c r="L134" i="3"/>
  <c r="K134" i="3"/>
  <c r="I134" i="3"/>
  <c r="C134" i="3"/>
  <c r="B134" i="3"/>
  <c r="A134" i="3"/>
  <c r="R133" i="3"/>
  <c r="N133" i="3"/>
  <c r="M133" i="3"/>
  <c r="L133" i="3"/>
  <c r="K133" i="3"/>
  <c r="I133" i="3"/>
  <c r="C133" i="3"/>
  <c r="B133" i="3"/>
  <c r="A133" i="3"/>
  <c r="R132" i="3"/>
  <c r="N132" i="3"/>
  <c r="M132" i="3"/>
  <c r="L132" i="3"/>
  <c r="K132" i="3"/>
  <c r="I132" i="3"/>
  <c r="C132" i="3"/>
  <c r="B132" i="3"/>
  <c r="A132" i="3"/>
  <c r="R131" i="3"/>
  <c r="N131" i="3"/>
  <c r="M131" i="3"/>
  <c r="L131" i="3"/>
  <c r="K131" i="3"/>
  <c r="I131" i="3"/>
  <c r="C131" i="3"/>
  <c r="B131" i="3"/>
  <c r="A131" i="3"/>
  <c r="I130" i="3"/>
  <c r="C130" i="3"/>
  <c r="B130" i="3"/>
  <c r="A130" i="3"/>
  <c r="I129" i="3"/>
  <c r="C129" i="3"/>
  <c r="B129" i="3"/>
  <c r="A129" i="3"/>
  <c r="I128" i="3"/>
  <c r="C128" i="3"/>
  <c r="B128" i="3"/>
  <c r="A128" i="3"/>
  <c r="L126" i="3"/>
  <c r="I124" i="3"/>
  <c r="C124" i="3"/>
  <c r="B124" i="3"/>
  <c r="A124" i="3"/>
  <c r="I123" i="3"/>
  <c r="C123" i="3"/>
  <c r="B123" i="3"/>
  <c r="A123" i="3"/>
  <c r="I122" i="3"/>
  <c r="C122" i="3"/>
  <c r="B122" i="3"/>
  <c r="A122" i="3"/>
  <c r="I121" i="3"/>
  <c r="C121" i="3"/>
  <c r="B121" i="3"/>
  <c r="A121" i="3"/>
  <c r="I120" i="3"/>
  <c r="C120" i="3"/>
  <c r="B120" i="3"/>
  <c r="A120" i="3"/>
  <c r="I119" i="3"/>
  <c r="C119" i="3"/>
  <c r="B119" i="3"/>
  <c r="A119" i="3"/>
  <c r="I118" i="3"/>
  <c r="C118" i="3"/>
  <c r="B118" i="3"/>
  <c r="A118" i="3"/>
  <c r="I117" i="3"/>
  <c r="C117" i="3"/>
  <c r="B117" i="3"/>
  <c r="A117" i="3"/>
  <c r="I116" i="3"/>
  <c r="C116" i="3"/>
  <c r="B116" i="3"/>
  <c r="A116" i="3"/>
  <c r="I115" i="3"/>
  <c r="C115" i="3"/>
  <c r="B115" i="3"/>
  <c r="A115" i="3"/>
  <c r="I114" i="3"/>
  <c r="C114" i="3"/>
  <c r="B114" i="3"/>
  <c r="A114" i="3"/>
  <c r="I113" i="3"/>
  <c r="C113" i="3"/>
  <c r="B113" i="3"/>
  <c r="A113" i="3"/>
  <c r="I112" i="3"/>
  <c r="C112" i="3"/>
  <c r="B112" i="3"/>
  <c r="A112" i="3"/>
  <c r="I111" i="3"/>
  <c r="C111" i="3"/>
  <c r="B111" i="3"/>
  <c r="A111" i="3"/>
  <c r="I110" i="3"/>
  <c r="C110" i="3"/>
  <c r="B110" i="3"/>
  <c r="A110" i="3"/>
  <c r="I109" i="3"/>
  <c r="C109" i="3"/>
  <c r="B109" i="3"/>
  <c r="A109" i="3"/>
  <c r="I108" i="3"/>
  <c r="C108" i="3"/>
  <c r="B108" i="3"/>
  <c r="A108" i="3"/>
  <c r="I107" i="3"/>
  <c r="C107" i="3"/>
  <c r="B107" i="3"/>
  <c r="A107" i="3"/>
  <c r="I106" i="3"/>
  <c r="C106" i="3"/>
  <c r="B106" i="3"/>
  <c r="A106" i="3"/>
  <c r="I105" i="3"/>
  <c r="C105" i="3"/>
  <c r="B105" i="3"/>
  <c r="A105" i="3"/>
  <c r="I104" i="3"/>
  <c r="C104" i="3"/>
  <c r="B104" i="3"/>
  <c r="A104" i="3"/>
  <c r="I103" i="3"/>
  <c r="C103" i="3"/>
  <c r="B103" i="3"/>
  <c r="A103" i="3"/>
  <c r="I102" i="3"/>
  <c r="C102" i="3"/>
  <c r="B102" i="3"/>
  <c r="A102" i="3"/>
  <c r="I101" i="3"/>
  <c r="C101" i="3"/>
  <c r="B101" i="3"/>
  <c r="A101" i="3"/>
  <c r="I100" i="3"/>
  <c r="C100" i="3"/>
  <c r="B100" i="3"/>
  <c r="A100" i="3"/>
  <c r="I99" i="3"/>
  <c r="C99" i="3"/>
  <c r="B99" i="3"/>
  <c r="A99" i="3"/>
  <c r="I98" i="3"/>
  <c r="C98" i="3"/>
  <c r="B98" i="3"/>
  <c r="A98" i="3"/>
  <c r="I97" i="3"/>
  <c r="C97" i="3"/>
  <c r="B97" i="3"/>
  <c r="A97" i="3"/>
  <c r="I96" i="3"/>
  <c r="C96" i="3"/>
  <c r="B96" i="3"/>
  <c r="A96" i="3"/>
  <c r="I94" i="3"/>
  <c r="C94" i="3"/>
  <c r="B94" i="3"/>
  <c r="A94" i="3"/>
  <c r="I93" i="3"/>
  <c r="C93" i="3"/>
  <c r="B93" i="3"/>
  <c r="A93" i="3"/>
  <c r="I92" i="3"/>
  <c r="C92" i="3"/>
  <c r="B92" i="3"/>
  <c r="A92" i="3"/>
  <c r="I91" i="3"/>
  <c r="C91" i="3"/>
  <c r="B91" i="3"/>
  <c r="A91" i="3"/>
  <c r="I90" i="3"/>
  <c r="C90" i="3"/>
  <c r="B90" i="3"/>
  <c r="A90" i="3"/>
  <c r="I89" i="3"/>
  <c r="C89" i="3"/>
  <c r="B89" i="3"/>
  <c r="A89" i="3"/>
  <c r="I88" i="3"/>
  <c r="C88" i="3"/>
  <c r="B88" i="3"/>
  <c r="A88" i="3"/>
  <c r="I82" i="3"/>
  <c r="C82" i="3"/>
  <c r="B82" i="3"/>
  <c r="A82" i="3"/>
  <c r="I81" i="3"/>
  <c r="C81" i="3"/>
  <c r="B81" i="3"/>
  <c r="A81" i="3"/>
  <c r="I80" i="3"/>
  <c r="C80" i="3"/>
  <c r="B80" i="3"/>
  <c r="A80" i="3"/>
  <c r="I79" i="3"/>
  <c r="C79" i="3"/>
  <c r="B79" i="3"/>
  <c r="A79" i="3"/>
  <c r="I78" i="3"/>
  <c r="C78" i="3"/>
  <c r="B78" i="3"/>
  <c r="A78" i="3"/>
  <c r="I77" i="3"/>
  <c r="C77" i="3"/>
  <c r="B77" i="3"/>
  <c r="A77" i="3"/>
  <c r="I76" i="3"/>
  <c r="C76" i="3"/>
  <c r="B76" i="3"/>
  <c r="A76" i="3"/>
  <c r="I75" i="3"/>
  <c r="C75" i="3"/>
  <c r="B75" i="3"/>
  <c r="A75" i="3"/>
  <c r="I74" i="3"/>
  <c r="C74" i="3"/>
  <c r="B74" i="3"/>
  <c r="A74" i="3"/>
  <c r="I68" i="3"/>
  <c r="C68" i="3"/>
  <c r="B68" i="3"/>
  <c r="A68" i="3"/>
  <c r="I67" i="3"/>
  <c r="C67" i="3"/>
  <c r="B67" i="3"/>
  <c r="A67" i="3"/>
  <c r="I66" i="3"/>
  <c r="C66" i="3"/>
  <c r="B66" i="3"/>
  <c r="A66" i="3"/>
  <c r="I65" i="3"/>
  <c r="C65" i="3"/>
  <c r="B65" i="3"/>
  <c r="A65" i="3"/>
  <c r="I64" i="3"/>
  <c r="C64" i="3"/>
  <c r="B64" i="3"/>
  <c r="A64" i="3"/>
  <c r="I63" i="3"/>
  <c r="C63" i="3"/>
  <c r="B63" i="3"/>
  <c r="A63" i="3"/>
  <c r="N62" i="3"/>
  <c r="M62" i="3"/>
  <c r="L62" i="3"/>
  <c r="K62" i="3"/>
  <c r="I62" i="3"/>
  <c r="C62" i="3"/>
  <c r="B62" i="3"/>
  <c r="A62" i="3"/>
  <c r="N61" i="3"/>
  <c r="M61" i="3"/>
  <c r="L61" i="3"/>
  <c r="K61" i="3"/>
  <c r="I61" i="3"/>
  <c r="C61" i="3"/>
  <c r="B61" i="3"/>
  <c r="A61" i="3"/>
  <c r="N60" i="3"/>
  <c r="M60" i="3"/>
  <c r="L60" i="3"/>
  <c r="K60" i="3"/>
  <c r="I60" i="3"/>
  <c r="C60" i="3"/>
  <c r="B60" i="3"/>
  <c r="A60" i="3"/>
  <c r="I58" i="3"/>
  <c r="C58" i="3"/>
  <c r="B58" i="3"/>
  <c r="A58" i="3"/>
  <c r="N57" i="3"/>
  <c r="M57" i="3"/>
  <c r="L57" i="3"/>
  <c r="K57" i="3"/>
  <c r="I57" i="3"/>
  <c r="C57" i="3"/>
  <c r="B57" i="3"/>
  <c r="A57" i="3"/>
  <c r="I56" i="3"/>
  <c r="C56" i="3"/>
  <c r="B56" i="3"/>
  <c r="A56" i="3"/>
  <c r="I55" i="3"/>
  <c r="C55" i="3"/>
  <c r="B55" i="3"/>
  <c r="A55" i="3"/>
  <c r="N54" i="3"/>
  <c r="M54" i="3"/>
  <c r="L54" i="3"/>
  <c r="K54" i="3"/>
  <c r="I54" i="3"/>
  <c r="C54" i="3"/>
  <c r="B54" i="3"/>
  <c r="A54" i="3"/>
  <c r="R48" i="3"/>
  <c r="R49" i="3"/>
  <c r="R50" i="3"/>
  <c r="R51" i="3"/>
  <c r="R52" i="3"/>
  <c r="N52" i="3"/>
  <c r="M52" i="3"/>
  <c r="L47" i="3"/>
  <c r="L52" i="3"/>
  <c r="K52" i="3"/>
  <c r="I52" i="3"/>
  <c r="C52" i="3"/>
  <c r="B52" i="3"/>
  <c r="A52" i="3"/>
  <c r="N51" i="3"/>
  <c r="M51" i="3"/>
  <c r="L51" i="3"/>
  <c r="K51" i="3"/>
  <c r="I51" i="3"/>
  <c r="C51" i="3"/>
  <c r="B51" i="3"/>
  <c r="A51" i="3"/>
  <c r="N50" i="3"/>
  <c r="M50" i="3"/>
  <c r="L50" i="3"/>
  <c r="K50" i="3"/>
  <c r="I50" i="3"/>
  <c r="C50" i="3"/>
  <c r="B50" i="3"/>
  <c r="A50" i="3"/>
  <c r="N49" i="3"/>
  <c r="M49" i="3"/>
  <c r="L49" i="3"/>
  <c r="K49" i="3"/>
  <c r="I49" i="3"/>
  <c r="C49" i="3"/>
  <c r="B49" i="3"/>
  <c r="A49" i="3"/>
  <c r="N48" i="3"/>
  <c r="M48" i="3"/>
  <c r="L48" i="3"/>
  <c r="K48" i="3"/>
  <c r="I48" i="3"/>
  <c r="C48" i="3"/>
  <c r="B48" i="3"/>
  <c r="A48" i="3"/>
  <c r="L44" i="3"/>
  <c r="S26" i="3"/>
  <c r="S27" i="3"/>
  <c r="S28" i="3"/>
  <c r="S29" i="3"/>
  <c r="S30" i="3"/>
  <c r="S31" i="3"/>
  <c r="S32" i="3"/>
  <c r="S33" i="3"/>
  <c r="S34" i="3"/>
  <c r="S35" i="3"/>
  <c r="S36" i="3"/>
  <c r="S37" i="3"/>
  <c r="S38" i="3"/>
  <c r="S39" i="3"/>
  <c r="S40" i="3"/>
  <c r="S41" i="3"/>
  <c r="S42" i="3"/>
  <c r="R42" i="3"/>
  <c r="Q42" i="3"/>
  <c r="P42" i="3"/>
  <c r="N42" i="3"/>
  <c r="M42" i="3"/>
  <c r="L30" i="3"/>
  <c r="L36" i="3"/>
  <c r="L42" i="3"/>
  <c r="K42" i="3"/>
  <c r="I42" i="3"/>
  <c r="C42" i="3"/>
  <c r="B42" i="3"/>
  <c r="A42" i="3"/>
  <c r="R41" i="3"/>
  <c r="Q41" i="3"/>
  <c r="P41" i="3"/>
  <c r="N41" i="3"/>
  <c r="M41" i="3"/>
  <c r="L29" i="3"/>
  <c r="L35" i="3"/>
  <c r="L41" i="3"/>
  <c r="K41" i="3"/>
  <c r="I41" i="3"/>
  <c r="C41" i="3"/>
  <c r="B41" i="3"/>
  <c r="A41" i="3"/>
  <c r="R40" i="3"/>
  <c r="Q40" i="3"/>
  <c r="P40" i="3"/>
  <c r="N40" i="3"/>
  <c r="M40" i="3"/>
  <c r="L28" i="3"/>
  <c r="L34" i="3"/>
  <c r="L40" i="3"/>
  <c r="K40" i="3"/>
  <c r="I40" i="3"/>
  <c r="C40" i="3"/>
  <c r="B40" i="3"/>
  <c r="A40" i="3"/>
  <c r="R39" i="3"/>
  <c r="Q39" i="3"/>
  <c r="P39" i="3"/>
  <c r="N39" i="3"/>
  <c r="M39" i="3"/>
  <c r="L33" i="3"/>
  <c r="L39" i="3"/>
  <c r="K39" i="3"/>
  <c r="I39" i="3"/>
  <c r="C39" i="3"/>
  <c r="B39" i="3"/>
  <c r="A39" i="3"/>
  <c r="R38" i="3"/>
  <c r="Q38" i="3"/>
  <c r="P38" i="3"/>
  <c r="N38" i="3"/>
  <c r="M38" i="3"/>
  <c r="L26" i="3"/>
  <c r="L32" i="3"/>
  <c r="L38" i="3"/>
  <c r="K38" i="3"/>
  <c r="I38" i="3"/>
  <c r="C38" i="3"/>
  <c r="B38" i="3"/>
  <c r="A38" i="3"/>
  <c r="R37" i="3"/>
  <c r="Q37" i="3"/>
  <c r="P37" i="3"/>
  <c r="N37" i="3"/>
  <c r="M37" i="3"/>
  <c r="L31" i="3"/>
  <c r="L37" i="3"/>
  <c r="K37" i="3"/>
  <c r="I37" i="3"/>
  <c r="C37" i="3"/>
  <c r="B37" i="3"/>
  <c r="A37" i="3"/>
  <c r="R36" i="3"/>
  <c r="Q36" i="3"/>
  <c r="P36" i="3"/>
  <c r="N36" i="3"/>
  <c r="M36" i="3"/>
  <c r="K36" i="3"/>
  <c r="I36" i="3"/>
  <c r="C36" i="3"/>
  <c r="B36" i="3"/>
  <c r="A36" i="3"/>
  <c r="R35" i="3"/>
  <c r="Q35" i="3"/>
  <c r="P35" i="3"/>
  <c r="N35" i="3"/>
  <c r="M35" i="3"/>
  <c r="K35" i="3"/>
  <c r="I35" i="3"/>
  <c r="C35" i="3"/>
  <c r="B35" i="3"/>
  <c r="A35" i="3"/>
  <c r="R34" i="3"/>
  <c r="Q34" i="3"/>
  <c r="P34" i="3"/>
  <c r="N34" i="3"/>
  <c r="M34" i="3"/>
  <c r="K34" i="3"/>
  <c r="I34" i="3"/>
  <c r="C34" i="3"/>
  <c r="B34" i="3"/>
  <c r="A34" i="3"/>
  <c r="R33" i="3"/>
  <c r="Q33" i="3"/>
  <c r="P33" i="3"/>
  <c r="N33" i="3"/>
  <c r="M33" i="3"/>
  <c r="K33" i="3"/>
  <c r="I33" i="3"/>
  <c r="C33" i="3"/>
  <c r="B33" i="3"/>
  <c r="A33" i="3"/>
  <c r="R32" i="3"/>
  <c r="Q32" i="3"/>
  <c r="P32" i="3"/>
  <c r="N32" i="3"/>
  <c r="M32" i="3"/>
  <c r="K32" i="3"/>
  <c r="I32" i="3"/>
  <c r="C32" i="3"/>
  <c r="B32" i="3"/>
  <c r="A32" i="3"/>
  <c r="R31" i="3"/>
  <c r="Q31" i="3"/>
  <c r="P31" i="3"/>
  <c r="N31" i="3"/>
  <c r="M31" i="3"/>
  <c r="K31" i="3"/>
  <c r="I31" i="3"/>
  <c r="C31" i="3"/>
  <c r="B31" i="3"/>
  <c r="A31" i="3"/>
  <c r="R30" i="3"/>
  <c r="Q30" i="3"/>
  <c r="P30" i="3"/>
  <c r="N30" i="3"/>
  <c r="M30" i="3"/>
  <c r="K30" i="3"/>
  <c r="I30" i="3"/>
  <c r="C30" i="3"/>
  <c r="B30" i="3"/>
  <c r="A30" i="3"/>
  <c r="R29" i="3"/>
  <c r="Q29" i="3"/>
  <c r="P29" i="3"/>
  <c r="N29" i="3"/>
  <c r="M29" i="3"/>
  <c r="K29" i="3"/>
  <c r="I29" i="3"/>
  <c r="C29" i="3"/>
  <c r="B29" i="3"/>
  <c r="A29" i="3"/>
  <c r="R28" i="3"/>
  <c r="Q28" i="3"/>
  <c r="P28" i="3"/>
  <c r="N28" i="3"/>
  <c r="M28" i="3"/>
  <c r="K28" i="3"/>
  <c r="I28" i="3"/>
  <c r="C28" i="3"/>
  <c r="B28" i="3"/>
  <c r="A28" i="3"/>
  <c r="R27" i="3"/>
  <c r="Q27" i="3"/>
  <c r="P27" i="3"/>
  <c r="N27" i="3"/>
  <c r="M27" i="3"/>
  <c r="K27" i="3"/>
  <c r="I27" i="3"/>
  <c r="C27" i="3"/>
  <c r="B27" i="3"/>
  <c r="A27" i="3"/>
  <c r="R26" i="3"/>
  <c r="Q26" i="3"/>
  <c r="P26" i="3"/>
  <c r="N26" i="3"/>
  <c r="M26" i="3"/>
  <c r="K26" i="3"/>
  <c r="I26" i="3"/>
  <c r="C26" i="3"/>
  <c r="B26" i="3"/>
  <c r="A26" i="3"/>
  <c r="Q24" i="3"/>
  <c r="P24" i="3"/>
  <c r="N24" i="3"/>
  <c r="M24" i="3"/>
  <c r="L24" i="3"/>
  <c r="K24" i="3"/>
  <c r="I24" i="3"/>
  <c r="C24" i="3"/>
  <c r="B24" i="3"/>
  <c r="A24" i="3"/>
  <c r="Q23" i="3"/>
  <c r="P23" i="3"/>
  <c r="N23" i="3"/>
  <c r="M23" i="3"/>
  <c r="L23" i="3"/>
  <c r="K23" i="3"/>
  <c r="I23" i="3"/>
  <c r="C23" i="3"/>
  <c r="B23" i="3"/>
  <c r="A23" i="3"/>
  <c r="I21" i="3"/>
  <c r="C21" i="3"/>
  <c r="B21" i="3"/>
  <c r="A21" i="3"/>
  <c r="I20" i="3"/>
  <c r="C20" i="3"/>
  <c r="B20" i="3"/>
  <c r="A20" i="3"/>
  <c r="I19" i="3"/>
  <c r="C19" i="3"/>
  <c r="B19" i="3"/>
  <c r="A19" i="3"/>
  <c r="I18" i="3"/>
  <c r="C18" i="3"/>
  <c r="B18" i="3"/>
  <c r="A18" i="3"/>
  <c r="I17" i="3"/>
  <c r="C17" i="3"/>
  <c r="B17" i="3"/>
  <c r="A17" i="3"/>
  <c r="N16" i="3"/>
  <c r="M16" i="3"/>
  <c r="L16" i="3"/>
  <c r="K16" i="3"/>
  <c r="I16" i="3"/>
  <c r="C16" i="3"/>
  <c r="B16" i="3"/>
  <c r="A16" i="3"/>
  <c r="I15" i="3"/>
  <c r="C15" i="3"/>
  <c r="B15" i="3"/>
  <c r="A15" i="3"/>
  <c r="I14" i="3"/>
  <c r="C14" i="3"/>
  <c r="B14" i="3"/>
  <c r="A14" i="3"/>
  <c r="I13" i="3"/>
  <c r="C13" i="3"/>
  <c r="B13" i="3"/>
  <c r="A13" i="3"/>
  <c r="N12" i="3"/>
  <c r="M12" i="3"/>
  <c r="L12" i="3"/>
  <c r="K12" i="3"/>
  <c r="I12" i="3"/>
  <c r="C12" i="3"/>
  <c r="B12" i="3"/>
  <c r="A12" i="3"/>
  <c r="I11" i="3"/>
  <c r="C11" i="3"/>
  <c r="B11" i="3"/>
  <c r="A11" i="3"/>
  <c r="N8" i="3"/>
  <c r="M8" i="3"/>
  <c r="L8" i="3"/>
  <c r="K8" i="3"/>
  <c r="I8" i="3"/>
  <c r="C8" i="3"/>
  <c r="B8" i="3"/>
  <c r="A8" i="3"/>
  <c r="N7" i="3"/>
  <c r="M7" i="3"/>
  <c r="L7" i="3"/>
  <c r="K7" i="3"/>
  <c r="I7" i="3"/>
  <c r="C7" i="3"/>
  <c r="B7" i="3"/>
  <c r="A7" i="3"/>
  <c r="N6" i="3"/>
  <c r="M6" i="3"/>
  <c r="L6" i="3"/>
  <c r="K6" i="3"/>
  <c r="I6" i="3"/>
  <c r="C6" i="3"/>
  <c r="B6" i="3"/>
  <c r="A6" i="3"/>
  <c r="N5" i="3"/>
  <c r="M5" i="3"/>
  <c r="L5" i="3"/>
  <c r="K5" i="3"/>
  <c r="I5" i="3"/>
  <c r="C5" i="3"/>
  <c r="B5" i="3"/>
  <c r="A5" i="3"/>
  <c r="N4" i="3"/>
  <c r="M4" i="3"/>
  <c r="L4" i="3"/>
  <c r="K4" i="3"/>
  <c r="I4" i="3"/>
  <c r="C4" i="3"/>
  <c r="B4" i="3"/>
  <c r="A4" i="3"/>
  <c r="L3" i="3"/>
  <c r="L2" i="3"/>
</calcChain>
</file>

<file path=xl/sharedStrings.xml><?xml version="1.0" encoding="utf-8"?>
<sst xmlns="http://schemas.openxmlformats.org/spreadsheetml/2006/main" count="1994" uniqueCount="787">
  <si>
    <t>Web App Data</t>
  </si>
  <si>
    <t>This spreadsheet contains data that is used to populate the web application interface</t>
  </si>
  <si>
    <t>for the Energy Policy Simulator.  The data in other tabs in this spreadsheet are used</t>
  </si>
  <si>
    <t>to establish the policy levers, lever bounds, descriptive text for pop-over</t>
  </si>
  <si>
    <t>panels, output graphs, and reference scenarios available in the web app.</t>
  </si>
  <si>
    <t>A live version of the web application interface powered by a copy of this model</t>
  </si>
  <si>
    <t>can be found at:</t>
  </si>
  <si>
    <t>http://energypolicy.solutions</t>
  </si>
  <si>
    <t>You are unlikely to need to use or change the contents of this spreadsheet, unless</t>
  </si>
  <si>
    <t>you are adapting the Energy Policy Simulator to a new country and desire</t>
  </si>
  <si>
    <t>a web application interface customized for your country-specific model version.</t>
  </si>
  <si>
    <t>Sector</t>
  </si>
  <si>
    <t>Short Name</t>
  </si>
  <si>
    <t>Vensim Variable Name</t>
  </si>
  <si>
    <t>Subscript 1 Value</t>
  </si>
  <si>
    <t>Subscript 2 Value</t>
  </si>
  <si>
    <t>Subscript 1 Display Name</t>
  </si>
  <si>
    <t>Subscript 2 Display Name</t>
  </si>
  <si>
    <t>Policy ID Number</t>
  </si>
  <si>
    <t>Policy Group</t>
  </si>
  <si>
    <t>Include in Web App</t>
  </si>
  <si>
    <t>Min Slider Value</t>
  </si>
  <si>
    <t>Max Slider Value</t>
  </si>
  <si>
    <t>Slider Step Size</t>
  </si>
  <si>
    <t>Units</t>
  </si>
  <si>
    <t>Text for Pop-Over Panel Description</t>
  </si>
  <si>
    <t xml:space="preserve">URL for “How the model handles this policy” links </t>
  </si>
  <si>
    <t>URL for "How to design this policy well" links</t>
  </si>
  <si>
    <t>Source for Guidance Text (if any)</t>
  </si>
  <si>
    <t>Source for Max Slider Value (if any)</t>
  </si>
  <si>
    <t>Transportation</t>
  </si>
  <si>
    <t>Feebate</t>
  </si>
  <si>
    <t>LDVs Feebate Rate</t>
  </si>
  <si>
    <t>Yes</t>
  </si>
  <si>
    <t>$/(0.01 gal/mile)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</si>
  <si>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</si>
  <si>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transportation-sector-main.html#feebate</t>
  </si>
  <si>
    <t>feebate.html</t>
  </si>
  <si>
    <t>Greene et al., 2005, "Feebates, rebates and gas-guzzler taxes: a study of incentives for increased fuel economy", Energy Policy, 33(6), 757-775, http://cta.ornl.gov/cta/Publications/Reports/FeebateEnergyPolicy_FINAL.pdf.</t>
  </si>
  <si>
    <t>John German and Dan Meszler, 2010, "Best Practices for Feebate Program Design and Implementation", ICCT, http://www.theicct.org/sites/default/files/publications/ICCT_feebates_may2010.pdf, Table 2</t>
  </si>
  <si>
    <t>Fuel Economy Standard</t>
  </si>
  <si>
    <t>Percentage Additional Improvement of Fuel Economy Std</t>
  </si>
  <si>
    <t>LDVs</t>
  </si>
  <si>
    <t>Vehicle Fuel Economy Standards</t>
  </si>
  <si>
    <t>% increase in miles/gal</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</si>
  <si>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  We assume similar efficiency improvement potential in Poland based on current EU fuel economy standards.</t>
  </si>
  <si>
    <t>transportation-sector-main.html#fuel-econ-std</t>
  </si>
  <si>
    <t>fuel-economy-standard.html</t>
  </si>
  <si>
    <t>U. S. EPA, 2012, "Fact Sheet: EPA and NHTSA Set Standards to Reduce Greenhouse Gases and Improve Fuel Economy for Model Years 2017-2025 Cars and Light Trucks", http://www.epa.gov/otaq/climate/documents/420f12051.pdf, Table 1, Row 4.</t>
  </si>
  <si>
    <t>National Research Council, 2013, "Transitions to Alternative Vehicles and Fuels", https://www.nap.edu/catalog/18264/transitions-to-alternative-vehicles-and-fuels, Table 2.9, Fuel economy test mpg.</t>
  </si>
  <si>
    <t>HDVs</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</si>
  <si>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We assume similar efficiency improvement potential in Poland based on current EU fuel economy standards.</t>
  </si>
  <si>
    <t>U.S. EPA, 2015, "EPA and NHTSA Propose Standards to Reduce Greenhouse Gas Emissions and Improve Fuel Efficiency of Medium- and Heavy-Duty Vehicles for Model Year 2018 and Beyond", http://www.epa.gov/OMS/climate/documents/420f15901.pdf, Page 3.</t>
  </si>
  <si>
    <t>U.S. DoE, 2013, "Potential for Energy Efficiency Improvement Beyond the Light-Duty-Vehicle Sector," http://www.nrel.gov/docs/fy13osti/55637.pdf, Table 2.2</t>
  </si>
  <si>
    <t>aircraft</t>
  </si>
  <si>
    <t>Aircraft</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</si>
  <si>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absence of standards, new passenger aircraft fuel economy is projected to improve roughly 29% from 2016-2050 in the BAU case.  As aircraft are used internationally, it is reasonable to assume similar efficiency improvement potential in Poland.</t>
  </si>
  <si>
    <t>Calculated from model data; see the relevant variable(s) in the InputData folder for source information.</t>
  </si>
  <si>
    <t>David McCollum, Gregory Gould, and Davide Greene, 2009, "Greenhouse Gas Emissions from Aviation and Marine Transportation: Mitigation Potential and Policies", Pew Center on Global Climate Change, http://www.c2es.org/docUploads/aviation-and-marine-report-2009.pdf, Table 4</t>
  </si>
  <si>
    <t>rail</t>
  </si>
  <si>
    <t>Rail</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</si>
  <si>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absence of standards, new freight train fuel economy is projected to improve roughly 26% from 2016-2050 in the BAU case.   We assume similar efficiency improvement potential in Poland.</t>
  </si>
  <si>
    <t>U.S. DOE, 2013, "Potential for Energy Efficiency Improvement Beyond the Light-Duty-Vehicle Sector", http://www.nrel.gov/docs/fy13osti/55637.pdf, Section 3.4.5, Paragraph 1</t>
  </si>
  <si>
    <t>ships</t>
  </si>
  <si>
    <t>Ships</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</si>
  <si>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absence of standards, new freight ship fuel economy is projected to improve roughly 30% from 2016-2050 in the BAU case. As freight ships are used internationally, it is reasonable to assume similar efficiency improvement potential in Poland.</t>
  </si>
  <si>
    <t>motorbikes</t>
  </si>
  <si>
    <t>Motorbikes</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</si>
  <si>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The U.S. currently does not have fuel economy standards for motorbikes.  In the absence of standards, new motorbike fuel economy is not projected to change significantly from 2016-2050 in the BAU case.  The same may be true in Poland.</t>
  </si>
  <si>
    <t>AEA, 2012, "A review of the efficiency and cost assumptions for road transport vehicles to 2050," https://www.theccc.org.uk/archive/aws/ED57444%20-%20CCC%20RoadV%20Cost-Eff%20to%202050%20FINAL%2025Apr12.pdf, Figure 6.13, Petrol ICE, 2050</t>
  </si>
  <si>
    <t>Transportation Demand Management</t>
  </si>
  <si>
    <t>Fraction of TDM Package Implemented</t>
  </si>
  <si>
    <t>No</t>
  </si>
  <si>
    <t>% of TDM package implemented</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</si>
  <si>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</si>
  <si>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transportation-sector-main.html#tdm</t>
  </si>
  <si>
    <t>transportation-demand-management.html</t>
  </si>
  <si>
    <t>International Energy Agency, 2009, "Transport, Energy and CO2: Moving toward Sustainability", http://www.iea.org/publications/freepublications/publication/transport2009.pdf, Page 215, Figure 5.12.</t>
  </si>
  <si>
    <t>Vehicle Electrification</t>
  </si>
  <si>
    <t>Percent Nonelec Vehicles Shifted to Elec</t>
  </si>
  <si>
    <t>passenger</t>
  </si>
  <si>
    <t>Passenger</t>
  </si>
  <si>
    <t>% of non-electric vehicles replaced</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</si>
  <si>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Poland has very few electric light-duty vehicles today, but the government has announced a target of 1 million electric vehicles on the roads by 2025.</t>
  </si>
  <si>
    <t>transportation-sector-main.html#veh-elec</t>
  </si>
  <si>
    <t>vehicle-electrification.html</t>
  </si>
  <si>
    <t>Edison Foundation, 2013, "Forecast of On-Road Electric Transportation in the U.S. (2010-2035)", http://www.edisonfoundation.net/iei/Documents/IEE_OnRoadElectricTransportationForecast_0413_FINAL.pdf, Pages 1-2.</t>
  </si>
  <si>
    <t>freight</t>
  </si>
  <si>
    <t>Freight</t>
  </si>
  <si>
    <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</si>
  <si>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electric buses likely account for very roughly 3-4% of new bus sales in the U.S.  If the electric bus share of new bus sales were to increase by ten times by 2050, given fleet turnover time, roughly 18-24% of buses on the road would be electric in 2050.  Similar potential may exist in Poland.</t>
  </si>
  <si>
    <t>Wall Street Journal, 2015, "Electric Bus Maker Proterra Rides On with $55 Million", http://blogs.wsj.com/venturecapital/2015/06/30/electric-bus-maker-proterra-rides-on-with-55-million/</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</si>
  <si>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in the U.S.,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</si>
  <si>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Buildings and Appliances</t>
  </si>
  <si>
    <t>Building Component Electrification</t>
  </si>
  <si>
    <t>Percent New Nonelec Component Sales Shifted to Elec</t>
  </si>
  <si>
    <t>urban residential</t>
  </si>
  <si>
    <t>Urban Residential</t>
  </si>
  <si>
    <t>% of newly sold non-electric building components</t>
  </si>
  <si>
    <t>**Description:** This policy replaces the specified fraction of newly sold non-electric components in urban, residential buildings with electricity-using building components. // **Implementation schedule:** This policy is phased in linearly from 2017-2050.</t>
  </si>
  <si>
    <t>buildings-sector-main.html#component-elec</t>
  </si>
  <si>
    <t>building-component-electrification.html</t>
  </si>
  <si>
    <t>rural residential</t>
  </si>
  <si>
    <t>Rural Residential</t>
  </si>
  <si>
    <t>commercial</t>
  </si>
  <si>
    <t>Commercial</t>
  </si>
  <si>
    <t>Building Energy Efficiency Standards</t>
  </si>
  <si>
    <t>Reduction in E Use Allowed by Component Eff Std</t>
  </si>
  <si>
    <t>heating</t>
  </si>
  <si>
    <t>Heating</t>
  </si>
  <si>
    <t>% reduction in energy use</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</si>
  <si>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is not yet available.</t>
  </si>
  <si>
    <t>buildings-sector-main.html#eff-stds</t>
  </si>
  <si>
    <t>building-energy-efficiency-standards.html</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</si>
  <si>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</si>
  <si>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Itron, 2007, "ASSESSMENT OF LONG-TERM
ELECTRIC ENERGY EFFICIENCY
POTENTIAL IN CALIFORNIA’S
RESIDENTIAL SECTOR," http://www.energy.ca.gov/2007publications/CEC-500-2007-002/CEC-500-2007-002.PDF, p.33, Table 5-1</t>
  </si>
  <si>
    <t>cooling and ventilation</t>
  </si>
  <si>
    <t>Cooling and Ventilation</t>
  </si>
  <si>
    <t>envelope</t>
  </si>
  <si>
    <t>Envelope</t>
  </si>
  <si>
    <t>lighting</t>
  </si>
  <si>
    <t>Lighting</t>
  </si>
  <si>
    <t>appliances</t>
  </si>
  <si>
    <t>Appliances</t>
  </si>
  <si>
    <t>other component</t>
  </si>
  <si>
    <t>Other Components</t>
  </si>
  <si>
    <t>Contractor Training</t>
  </si>
  <si>
    <t>Boolean Improved Contractor Edu and Training</t>
  </si>
  <si>
    <t>on/off</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</si>
  <si>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</si>
  <si>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buildings-sector-main.html#contractor-ed</t>
  </si>
  <si>
    <t>contractor-training.html</t>
  </si>
  <si>
    <t>none</t>
  </si>
  <si>
    <t>Distributed Solar Carve-Out</t>
  </si>
  <si>
    <t>Min Fraction of Total Elec Demand to be Met by Distributed Solar PV</t>
  </si>
  <si>
    <t>Distributed Solar Promotion</t>
  </si>
  <si>
    <t>minimum % elec from solar</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</si>
  <si>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values:**Germany, with a climate similar to that of Poland, attained more than 5% of its electricity from distributed solar PV in 2012.  Much higher percentages are likely possible by 2050.</t>
  </si>
  <si>
    <t>buildings-sector-main.html#solar-carve-out</t>
  </si>
  <si>
    <t>solar-carve-out.html</t>
  </si>
  <si>
    <t>MASSACHUSETTS: http://www.mass.gov/eea/energy-utilities-clean-tech/renewable-energy/solar/rps-solar-carve-out/current-status-of-the-rps-solar-carve-out-program.html  COLORADO: http://www.seia.org/research-resources/rps-solar-carve-out-colorado</t>
  </si>
  <si>
    <t>RMI, 2011, "Reinventing Fire Electricity Sector Methodology," http://www.rmi.org/cms/Download.aspx?id=10765&amp;file=Reinventing+Fire+Electricity+Sector+Methodology.pdf&amp;title=Reinventing+Fire+Electricity+Sector+Methodology, Page 11, 2050 Generation by Case</t>
  </si>
  <si>
    <t>Distributed Solar Subsidy</t>
  </si>
  <si>
    <t>Perc Subsidy for Distributed Solar PV Capacity</t>
  </si>
  <si>
    <t>% of PV system cost</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</si>
  <si>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Poland does not currently offer any subsidy for solar PV systems.  In the U.S., the federal Business Energy Investment Tax Credit (ITC) offers a 30% rebate through 2019, with lower values thereafter.</t>
  </si>
  <si>
    <t>buildings-sector-main.html#distributed-solar-subsidy</t>
  </si>
  <si>
    <t>distributed-solar-subsidy.html</t>
  </si>
  <si>
    <t>Department of Energy.  Business Energy Investment Tax Credit (ITC).  http://energy.gov/savings/business-energy-investment-tax-credit-itc</t>
  </si>
  <si>
    <t>Improved Labeling</t>
  </si>
  <si>
    <t>Boolean Improved Device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</si>
  <si>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building components of these types by 10%. // **Implementation schedule:** This policy takes effect fully in 2017.</t>
  </si>
  <si>
    <t>buildings-sector-main.html#device-labeling</t>
  </si>
  <si>
    <t>improved-labeling.html</t>
  </si>
  <si>
    <t>Increased Retrofitting</t>
  </si>
  <si>
    <t>Fraction of Commercial Components Replaced Annually due to Retrofitting Policy</t>
  </si>
  <si>
    <t>% of existing building components</t>
  </si>
  <si>
    <t>**Description:** Each year, the specified percentage of existing heating systems in commercial buildings will be retired and replaced with new systems.  This is in addition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</si>
  <si>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buildings-sector-main.html#retrofitting</t>
  </si>
  <si>
    <t>increased-retrofitting.html</t>
  </si>
  <si>
    <t>Hendricks et al., 2009, "Rebuilding America: A National Policy Framework for Investment in Energy Efficiency Retrofits", Center for American Progress, https://cdn.americanprogress.org/wp-content/uploads/issues/2009/08/pdf/rebuilding_america.pdf, P.2</t>
  </si>
  <si>
    <t>**Description:** Each year, the specified percentage of existing cooling and ventilation systems in commercial buildings will be retired and replaced with new systems.  This is in addition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</si>
  <si>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addition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</si>
  <si>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addition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</si>
  <si>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addition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</si>
  <si>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addition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</si>
  <si>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Rebate for Efficient Products</t>
  </si>
  <si>
    <t>Boolean Rebate Program for Efficient Components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</si>
  <si>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</si>
  <si>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buildings-sector-main.html#rebate</t>
  </si>
  <si>
    <t>rebate-for-efficient-products.html</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</si>
  <si>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</si>
  <si>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</si>
  <si>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Electricity Supply</t>
  </si>
  <si>
    <t>Ban New Power Plants</t>
  </si>
  <si>
    <t>Boolean Ban New Power Plants</t>
  </si>
  <si>
    <t>coal es</t>
  </si>
  <si>
    <t>Coal</t>
  </si>
  <si>
    <t>**Description:** This policy prevents new coal capacity from being built or deployed. // **Implementation schedule:** This policy takes effect fully in 2017.</t>
  </si>
  <si>
    <t>electricity-sector-main.html#ban</t>
  </si>
  <si>
    <t>ban-new-capacity.html</t>
  </si>
  <si>
    <t>natural gas nonpeaker es</t>
  </si>
  <si>
    <t>Natural Gas Nonpeaker</t>
  </si>
  <si>
    <t>**Description:** This policy prevents new natural gas nonpeaker capacity from being built or deployed. // **Implementation schedule:** This policy takes effect fully in 2017.</t>
  </si>
  <si>
    <t>nuclear es</t>
  </si>
  <si>
    <t>Nuclear</t>
  </si>
  <si>
    <t>**Description:** This policy prevents new nuclear capacity from being built or deployed. // **Implementation schedule:** This policy takes effect fully in 2017.</t>
  </si>
  <si>
    <t>hydro es</t>
  </si>
  <si>
    <t>Hydro</t>
  </si>
  <si>
    <t>**Description:** This policy prevents new hydroelectric capacity from being built or deployed. // **Implementation schedule:** This policy takes effect fully in 2017.</t>
  </si>
  <si>
    <t>wind es</t>
  </si>
  <si>
    <t>Wind</t>
  </si>
  <si>
    <t>solar PV es</t>
  </si>
  <si>
    <t>Solar PV</t>
  </si>
  <si>
    <t>solar thermal es</t>
  </si>
  <si>
    <t>Solar Thermal</t>
  </si>
  <si>
    <t>biomass es</t>
  </si>
  <si>
    <t>Biomass</t>
  </si>
  <si>
    <t>petroleum es</t>
  </si>
  <si>
    <t>Petroleum</t>
  </si>
  <si>
    <t>natural gas peaker es</t>
  </si>
  <si>
    <t>Natural Gas Peaker</t>
  </si>
  <si>
    <t>Change Electricity Exports</t>
  </si>
  <si>
    <t>Percent Change in Electricity Exports</t>
  </si>
  <si>
    <t>Electricity Imports and Exports</t>
  </si>
  <si>
    <t>% change in exports</t>
  </si>
  <si>
    <t>**Description:** This policy increases or decreases the amount of electricity exported from Poland to the Czech Republic, Germany, Sweden, Slovakia, Belarus, and Ukraine.  It does not cause the construction or removal of transmission lines linking these countries. // **Implementation schedule:** This policy takes effect fully in 2017. // **Guidance for setting values:** From 2011-2015, electricity exports from Poland grew by 23%.</t>
  </si>
  <si>
    <t>electricity-sector-main.html#elec-exports</t>
  </si>
  <si>
    <t>electricity-imports-exports.html</t>
  </si>
  <si>
    <t>Energy Information Administation.  2016.  Electric Power Annual.  Table 2.13.</t>
  </si>
  <si>
    <t>Change Electricity Imports</t>
  </si>
  <si>
    <t>Percent Change in Electricity Imports</t>
  </si>
  <si>
    <t>% change in imports</t>
  </si>
  <si>
    <t>**Description:** This policy increases or decreases the amount of electricity imported to Poland from the Czech Republic, Germany, Sweden, Slovakia, Belarus, and Ukraine.  It does not cause the construction or removal of transmission lines linking these countries. // **Implementation schedule:** This policy takes effect fully in 2017. // **Guidance for setting values:** From 2011-2015, electricity imports into Poland grew by 108%.</t>
  </si>
  <si>
    <t>electricity-sector-main.html#elec-imports</t>
  </si>
  <si>
    <t>Non BAU Guaranteed Dispatch</t>
  </si>
  <si>
    <t>Boolean Use Non BAU Guaranteed Dispatch Settings</t>
  </si>
  <si>
    <t>Demand Response</t>
  </si>
  <si>
    <t>Fraction of Additional Demand Response Potential Achieved</t>
  </si>
  <si>
    <t>% of potential achieved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</si>
  <si>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1.5 GW of demand response capacity in 2050 (on top of a BAU quantity of 1 GW).</t>
  </si>
  <si>
    <t>electricity-sector-main.html#dr</t>
  </si>
  <si>
    <t>demand-response.html</t>
  </si>
  <si>
    <t>Early Retirement of Power Plants</t>
  </si>
  <si>
    <t>Annual Additional Capacity Retired due to Early Retirement Policy</t>
  </si>
  <si>
    <t>MW/year</t>
  </si>
  <si>
    <t>**Description:** This policy causes the specified quantity of otherwise non-retiring coal capacity to be retired each year. // **Implementation schedule:** This policy takes effect fully in 2017. // **Guidance for setting values:** A setting of 500 MW/year would retire roughly 90% of BAU coal capacity by 2050.</t>
  </si>
  <si>
    <t>electricity-sector-main.html#early-ret</t>
  </si>
  <si>
    <t>early-retirement-of-power-plants.html</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</si>
  <si>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</si>
  <si>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The Brattle Group, 2012, "Potential Coal Plant Retirements: 2012 Update," http://greatlakeslegalfoundation.org/wwcms/wp-content/uploads/documents/regulatory/TrainWreck/12Oct15_BrattleStudy.pdf, Page 8, Table 4</t>
  </si>
  <si>
    <t>Grid-Scale Electricity Storage</t>
  </si>
  <si>
    <t>Additional Battery Storage Annual Growth Percentage</t>
  </si>
  <si>
    <t>% annual growth</t>
  </si>
  <si>
    <t>**Description:** This policy causes grid-scale electricity storage from chemical batteries to grow at the specified percentage, annually, above the amount predicted in the BAU Scenario. // **Implementation schedule:** This policy takes effect fully in 2017. // **Guidance for setting values:** In the BAU case, Poland's installed battery capacity reaches 0.2 GW in 2050. A policy setting of 16% increases this amount to 32.6 GW in 2050.</t>
  </si>
  <si>
    <t>electricity-sector-main.html#storage</t>
  </si>
  <si>
    <t>grid-scale-electricity-storage.html</t>
  </si>
  <si>
    <t>National Renewable Energy Laboratory, 2014, Renewable Electricity Futures Scenario Viewer,
http://www.nrel.gov/analysis/re_futures/data_viewer/#
80% RE-ITI (2014) scenario</t>
  </si>
  <si>
    <t>Increase Transmission</t>
  </si>
  <si>
    <t>Percentage Increase in Transmission Capacity vs BAU</t>
  </si>
  <si>
    <t>% increase in transmission capacity</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</si>
  <si>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 the BAU case, there is no forecast increase in transmission capacity within Poland.</t>
  </si>
  <si>
    <t>electricity-sector-main.html#transmission</t>
  </si>
  <si>
    <t>increase-transmission.html</t>
  </si>
  <si>
    <t>National Renewable Energy Laboratory, 2014, Renewable Electricity Futures (Vol. 1),
http://www.nrel.gov/docs/fy12osti/52409-1.pdf, Page xli, Figure ES-8, 80% RE scenario.</t>
  </si>
  <si>
    <t>National Renewable Energy Laboratory, 2014, Renewable Electricity Futures (Vol. 1),
http://www.nrel.gov/docs/fy12osti/52409-1.pdf, Page 2-10, 90% RE scenario.</t>
  </si>
  <si>
    <t>Non BAU Mandated Capacity Construction</t>
  </si>
  <si>
    <t>Boolean Use Non BAU Mandated Capacity Construction Schedule</t>
  </si>
  <si>
    <t>Non BAU RPS Qualifying Resources</t>
  </si>
  <si>
    <t>Boolean Use Non BAU RPS Qualifying Resource Definitions</t>
  </si>
  <si>
    <t>Plant Lifetime Extension</t>
  </si>
  <si>
    <t>Generation Capacity Lifetime Extension</t>
  </si>
  <si>
    <t>natural gas es</t>
  </si>
  <si>
    <t>Natural Gas</t>
  </si>
  <si>
    <t>Reduce Plant Downtime</t>
  </si>
  <si>
    <t>Percentage Reduction in Plant Downtime</t>
  </si>
  <si>
    <t>preexisting retiring</t>
  </si>
  <si>
    <t>preexisting nonretiring</t>
  </si>
  <si>
    <t>newly built</t>
  </si>
  <si>
    <t>Preexisting</t>
  </si>
  <si>
    <t>New</t>
  </si>
  <si>
    <t>% reduction in downtime</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</si>
  <si>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25%, so a 25% setting of this policy lever would improve the capacity factor to 44%.</t>
  </si>
  <si>
    <t>electricity-sector-main#red-downtime</t>
  </si>
  <si>
    <t>reduce-downtime.html</t>
  </si>
  <si>
    <t>National Renewable Energy Laboratory.  United States (48 Contiguous States) Potential Wind Capacity Cumulative Area vs. Gross Capacity Factor.  http://apps2.eere.energy.gov/wind/windexchange/pdfs/wind_maps/us_contiguous_wind_potential_chart.pdf</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</si>
  <si>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</si>
  <si>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See the discussion of multi-junction solar cells on Wikipedia at https://en.wikipedia.org/wiki/Multi-junction_solar_cell.  Also NREL has a useful chart at http://www.nrel.gov/ncpv/images/efficiency_chart.jpg.</t>
  </si>
  <si>
    <t>Reduce Transmission &amp; Distribution Losses</t>
  </si>
  <si>
    <t>Percentage TnD Losses Avoided</t>
  </si>
  <si>
    <t>Reduce T&amp;D Losses</t>
  </si>
  <si>
    <t>% of losses avoided</t>
  </si>
  <si>
    <t>**Description:** This policy specifies the reduction in transmission and distribution losses that will be achieved by 2050. // **Implementation schedule:** This policy is phased in linearly from 2017-2050.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</si>
  <si>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electricity-sector-main#red-tnd-losses</t>
  </si>
  <si>
    <t>reduce-tnd-losses.html</t>
  </si>
  <si>
    <t>The World Bank.  Electric power transmission and distribution losses (% of output).  http://data.worldbank.org/indicator/EG.ELC.LOSS.ZS</t>
  </si>
  <si>
    <t>Renewable Portfolio Standard</t>
  </si>
  <si>
    <t>Additional Renewable Portfolio Std Percentage</t>
  </si>
  <si>
    <t>% of electricity generation</t>
  </si>
  <si>
    <t>**Description:** This policy specifies the fraction of potential electricity generation that must come from qualifying renewable sources (wind, solar, and biomass) in 2050. // **Implementation schedule:** This policy is phased in linearly over the model run (and the model seeks to meet the resulting intermediate targets in each year). // **Guidance for setting values:** In the Energy Policy of Poland until 2030, the government predicts that renewables could make up 25% of Poland's generation capacity by 2030, which would imply a lever setting of 5% (on top of the 20% BAU RPS). That number could be higher by 2050, depending on the European Union's laws.</t>
  </si>
  <si>
    <t>electricity-sector-main.html#rps</t>
  </si>
  <si>
    <t>renewable-portfolio-standard.html</t>
  </si>
  <si>
    <t>White House, 2015, "Fact Sheet: President Obama to Announce Historic Carbon Pollution Standards for Power Plants", https://www.whitehouse.gov/the-press-office/2015/08/03/fact-sheet-president-obama-announce-historic-carbon-pollution-standards.</t>
  </si>
  <si>
    <t>Subsidy for Electricity Production</t>
  </si>
  <si>
    <t>Subsidy for Elec Production by Fuel</t>
  </si>
  <si>
    <t>$/MWh</t>
  </si>
  <si>
    <r>
      <t xml:space="preserve">**Description:** This policy is a subsidy paid by the government to suppliers of electricity per unit of electricity generated from nuclear energy. // **Implementation schedule:** This policy takes effect fully in 2017. // **Guidance for setting values:** Renewable energy subsidies, often referred to as feed-in tariffs (FiTs), vary across Europe. For solar PV, Great Britain has a FiT of 0.0073 </t>
    </r>
    <r>
      <rPr>
        <sz val="11"/>
        <color theme="1"/>
        <rFont val="Calibri"/>
        <family val="2"/>
      </rPr>
      <t>€/kWh, while Switzerland has a FiT of 0.137 €/kWh.</t>
    </r>
  </si>
  <si>
    <t>electricity-sector-main.html#subsidies</t>
  </si>
  <si>
    <t>subsidy-for-electricity-production.html</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</si>
  <si>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</si>
  <si>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Industry</t>
  </si>
  <si>
    <t>Cement Clinker Substitution</t>
  </si>
  <si>
    <t>Fraction of Cement Clinker Substitution Made</t>
  </si>
  <si>
    <t>**Description:** This policy reduces CO2 emissions from the cement industry by substituting other inputs, such as fly ash, for a portion of the clinker in cement. // **Implementation schedule:** This policy is phased in linearly from 2017-2050. // **Guidance for setting values:**  A setting of 100% reduces process emissions from cement manufacturing by 8% in 2050.</t>
  </si>
  <si>
    <t>industry-ag-main.html#clinker</t>
  </si>
  <si>
    <t>cement-clinker-substitution.html</t>
  </si>
  <si>
    <t>Cogeneration and Waste Heat Recovery</t>
  </si>
  <si>
    <t>Fraction of Potential Cogeneration and Waste Heat Recovery Adopted</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</si>
  <si>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A setting of 100% reduces fuel used in industry by 2.8% in 2050.</t>
  </si>
  <si>
    <t>industry-ag-main.html#cogen</t>
  </si>
  <si>
    <t>cogeneration-and-waste-heat-recovery.html</t>
  </si>
  <si>
    <t>Early Retirement of Industrial Facilities</t>
  </si>
  <si>
    <t>Fraction of Energy Savings from Early Facility Retirement Achieved</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</si>
  <si>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A setting of 100% reduces fuel used in industry by 1.6-8.8% in 2050, depending on the industry.</t>
  </si>
  <si>
    <t>industry-ag-main.html#early-ret</t>
  </si>
  <si>
    <t>early-retirement-of-industrial-facilities.html</t>
  </si>
  <si>
    <t>Industry Energy Efficiency Standards</t>
  </si>
  <si>
    <t>Percentage Improvement in Eqpt Efficiency Standards above BAU</t>
  </si>
  <si>
    <t>cement and other carbonates</t>
  </si>
  <si>
    <t>Cement</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</si>
  <si>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 in the U.S.  A similar percentage may be possible in Poland, but detailed data is not yet available.</t>
  </si>
  <si>
    <t>industry-ag-main.html#eff-stds</t>
  </si>
  <si>
    <t>industry-energy-efficiency-standards.html</t>
  </si>
  <si>
    <t>O. Siddiqui, 2009, "Assessment of Achievable Potential from Energy Efficiency and Demand Response Programs in the U.S.", EPRI, http://www.epri.com/abstracts/pages/productabstract.aspx?ProductID=000000000001016987, Page 4-32, Figure 4-33</t>
  </si>
  <si>
    <t>natural gas and petroleum systems</t>
  </si>
  <si>
    <t>Natural Gas and Petroleum</t>
  </si>
  <si>
    <t>iron and steel</t>
  </si>
  <si>
    <t>Iron and Steel</t>
  </si>
  <si>
    <t>chemicals</t>
  </si>
  <si>
    <t>Chemicals</t>
  </si>
  <si>
    <t>mining</t>
  </si>
  <si>
    <t>Mining</t>
  </si>
  <si>
    <t>waste management</t>
  </si>
  <si>
    <t>Waste Management</t>
  </si>
  <si>
    <t>agriculture</t>
  </si>
  <si>
    <t>Agriculture</t>
  </si>
  <si>
    <t>other industries</t>
  </si>
  <si>
    <t>Other Industries</t>
  </si>
  <si>
    <t>Improved System Design</t>
  </si>
  <si>
    <t>Fraction of Installation and System Integration Issues Remedied</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</si>
  <si>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</si>
  <si>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industry-ag-main.html#system-integ</t>
  </si>
  <si>
    <t>improved-system-design.html</t>
  </si>
  <si>
    <t>Coal to NG Switching</t>
  </si>
  <si>
    <t>Fraction of Coal Use Converted to Other Fuels</t>
  </si>
  <si>
    <t>Industrial Fuel Switching</t>
  </si>
  <si>
    <t>% of coal use</t>
  </si>
  <si>
    <t>**Description:** This policy reduces greenhouse gas emissions from the industry sector by switching the fuel used by facilities from coal to natural gas. // **Implementation schedule:** This policy is phased in linearly from 2017-2050. // **Guidance for setting values:** In the BAU scenario, 17% of industry fuel use in 2050 is from coal. A policy setting of 25% reduces coal use in industry in 2050 to 12.8%.</t>
  </si>
  <si>
    <t>industry-ag-main.html#fuel-switching</t>
  </si>
  <si>
    <t>industrial-fuel-switching.html</t>
  </si>
  <si>
    <t>International Energy Agency, 2013, "Gas to Coal Competition in the U.S. Power Sector", http://www.iea.org/publications/insights/coalvsgas_final_web.pdf, Page 9.</t>
  </si>
  <si>
    <t>NG to Electricity Switching</t>
  </si>
  <si>
    <t>Fraction of Natural Gas Use Converted to Other Fuels</t>
  </si>
  <si>
    <t>% of natural gas use</t>
  </si>
  <si>
    <t>**Description:** This policy reduces greenhouse gas emissions from the industry sector by switching the fuel used by facilities from natural gas to electricity. // **Implementation schedule:** This policy is phased in linearly from 2017-2050. // **Guidance for setting values:** In the BAU scenario, 36% of industry fuel use in 2050 is from natural gas. A policy setting of 25% reduces natural use in industry in 2050 to 27%.</t>
  </si>
  <si>
    <t>Methane Capture</t>
  </si>
  <si>
    <t>Fraction of Methane Capture Opportunities Achieved</t>
  </si>
  <si>
    <t>Methane Capture and Destruction</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</si>
  <si>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A setting of 100% reduces methane emissions from industry by 7.8 million metric tons CO2e in 2050.</t>
  </si>
  <si>
    <t>industry-ag-main.html#methane-capture</t>
  </si>
  <si>
    <t>methane-capture.html</t>
  </si>
  <si>
    <t>Methane Destruction</t>
  </si>
  <si>
    <t>Fraction of Methane Destruction Opportunities Achieved</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</si>
  <si>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A setting of 100% reduces methane emissions by 0.8 million metric tons CO2e in 2050.</t>
  </si>
  <si>
    <t>industry-ag-main.html#methane-destr</t>
  </si>
  <si>
    <t>methane-destruction.html</t>
  </si>
  <si>
    <t>Reduce F-gases</t>
  </si>
  <si>
    <t>Fraction of CO2e from Vented Byproduct Gasses Avoided</t>
  </si>
  <si>
    <t>**Description:** This policy reduces emissions of high-GWP, fluorinated gases (F-gases) from the industry sector by improving production processes and by substituting less-harmful chemicals. // **Implementation schedule:** This policy is phased in linearly from 2017-2050. // **Guidance for setting values:** A setting of 100% reduces emissions of F-gases by 12.5 million metric tons CO2e in 2050.</t>
  </si>
  <si>
    <t>industry-ag-main.html#reduce-byproduct</t>
  </si>
  <si>
    <t>reduced-nonmethane-GHG-venting.html</t>
  </si>
  <si>
    <t>Worker Training</t>
  </si>
  <si>
    <t>Fraction of Addressable Process Emissions Avoided via Worker Training</t>
  </si>
  <si>
    <t>**Description:** This policy reduces emissions of greenhouse gases from the industry sector by improving worker training and equipment maintenance. // **Implementation schedule:** This policy is phased in linearly from 2017-2050. // **Guidance for setting values:** A setting of 100% reduces CO2e emissions by 0.05 million metrics tons in 2050.</t>
  </si>
  <si>
    <t>industry-ag-main.html#worker-training</t>
  </si>
  <si>
    <t>worker-training.html</t>
  </si>
  <si>
    <t>Agriculture, Land Use, and Forestry</t>
  </si>
  <si>
    <t>Afforestation and Reforestation</t>
  </si>
  <si>
    <t>Fraction of Abatement from Afforestation and Reforestation Achieved</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</si>
  <si>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resulting in increasing annual CO2 sequestration). // **Guidance for setting values:** This policy lever sets the percentage of the total land area in Poland suitable for afforestation/reforestation that is afforested/reforested by 2050.</t>
  </si>
  <si>
    <t>lulucf.html#aff-ref</t>
  </si>
  <si>
    <t>afforestation-and-reforestation.html</t>
  </si>
  <si>
    <t>Ross W. Gorte, 2009, "U.S. Tree Planting for Carbon Sequestration," Congressional Research Service, https://www.fas.org/sgp/crs/misc/R40562.pdf, p.3, paragraph 1</t>
  </si>
  <si>
    <t>Avoid Deforestation</t>
  </si>
  <si>
    <t>Fraction of Abatement from Avoided Deforestation Achieved</t>
  </si>
  <si>
    <t>lulucf.html#avoid-def</t>
  </si>
  <si>
    <t>avoid-deforestation.html</t>
  </si>
  <si>
    <t>Forest Set-Asides</t>
  </si>
  <si>
    <t>Fraction of Abatement from Forest Set Asides Achieved</t>
  </si>
  <si>
    <t>**Description:** This policy avoids the release of CO2 from forests by reducing timber harvesting. // **Implementation schedule:** This policy takes effect fully in 2017. // **Guidance for setting values:** This policy lever sets the percentage by which annual timber harvesting is reduced.</t>
  </si>
  <si>
    <t>lulucf.html#set-asides</t>
  </si>
  <si>
    <t>forest-set-asides.html</t>
  </si>
  <si>
    <t>Cropland Management</t>
  </si>
  <si>
    <t>Fraction of Abatement from Cropland Management Achieved</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</si>
  <si>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t>
  </si>
  <si>
    <t>industry-ag-main.html#cropland</t>
  </si>
  <si>
    <t>cropland-management.html</t>
  </si>
  <si>
    <t>Improved Forest Management</t>
  </si>
  <si>
    <t>Fraction of Abatement from Improved Forest Management Achieved</t>
  </si>
  <si>
    <t>Livestock Measures</t>
  </si>
  <si>
    <t>Fraction of Abatement from Livestock Measures Achieved</t>
  </si>
  <si>
    <t>**Description:** This policy reduces greenhouse gas emissions from agriculture through livestock-related measures, such as feed supplements or drugs to prevent enteric methane formation. // **Implementation schedule:** This policy is phased in linearly from 2017-2050.</t>
  </si>
  <si>
    <t>industry-ag-main.html#livestock</t>
  </si>
  <si>
    <t>livestock-measures.html</t>
  </si>
  <si>
    <t>Rice Cultivation Measures</t>
  </si>
  <si>
    <t>Fraction of Abatement from Rice Cultivation Measures Achieved</t>
  </si>
  <si>
    <t xml:space="preserve">**Description:** This policy reduces greenhouse gas emissions from agriculture through measures pertaining to rice cultivation, such as improved flooding practices that avoid anaerobic, methane-forming conditions. // **Implementation schedule:** This policy is phased in linearly from 2017-2050. </t>
  </si>
  <si>
    <t>industry-ag-main.html#rice</t>
  </si>
  <si>
    <t>rice-cultivation-measures.html</t>
  </si>
  <si>
    <t>District Heat</t>
  </si>
  <si>
    <t>Convert Non-CHP Heat Production</t>
  </si>
  <si>
    <t>Fraction of Non CHP Heat Production Converted to CHP</t>
  </si>
  <si>
    <t>% non-CHP heat converted</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</si>
  <si>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63%.  Therefore, a policy setting of 50% would increase the CHP fraction to 75% in 2050.</t>
  </si>
  <si>
    <t>district-heating.html#chp</t>
  </si>
  <si>
    <t>convert-non-chp-heat-production.html</t>
  </si>
  <si>
    <t>Fraction of District Heat Coal Use Converted to Other Fuels</t>
  </si>
  <si>
    <t>District Heat Fuel Switching</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</si>
  <si>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82% and from natural gas is constant at 9%.  Therefore, a policy setting of 50% would increase the natural gas fraction to 50% in 2050.</t>
  </si>
  <si>
    <t>district-heating.html#convert-coal</t>
  </si>
  <si>
    <t>Cross-Sector</t>
  </si>
  <si>
    <t>Carbon Capture and Sequestration</t>
  </si>
  <si>
    <t>Fraction of Potential Additional CCS Achieved</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</si>
  <si>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Poland will sequester an additional 87 million tons of CO2 in 2050 (on top of a BAU Scenario quantity of 0 tons).</t>
  </si>
  <si>
    <t>ccs.html#ccs</t>
  </si>
  <si>
    <t>carbon-capture-and-sequestration.html</t>
  </si>
  <si>
    <t>Carbon Tax</t>
  </si>
  <si>
    <t>transportation sector</t>
  </si>
  <si>
    <t>Transportation Sector</t>
  </si>
  <si>
    <t>$/metric ton CO2e</t>
  </si>
  <si>
    <t>**Description:** This policy applies a tax on fuels used in the Transportation Sector based on their  greenhouse gas emissions.  It also increases the base cost of vehicles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t>
  </si>
  <si>
    <t>fuels.html#carbon-tax</t>
  </si>
  <si>
    <t>carbon-tax.html</t>
  </si>
  <si>
    <t>U.S. EPA, 2015, "The Social Cost of Carbon", https://www.epa.gov/climatechange/social-cost-carbon, Row "2050".  (For source for adjustment to 2012 dollars, see cpi.xlsx in InputData.)</t>
  </si>
  <si>
    <t>U.S. EPA, 2016, "Social Cost of CO2, 2015-2020," https://www.epa.gov/climatechange/social-cost-carbon</t>
  </si>
  <si>
    <t>electricity sector</t>
  </si>
  <si>
    <t>Electricity Sector</t>
  </si>
  <si>
    <t>**Description:** This policy applies a tax on fuels used in the Electricity Sector based on their  greenhouse gas emissions.  It also increases the base cost of new power plants according to their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</si>
  <si>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residential buildings sector</t>
  </si>
  <si>
    <t>Residential Bldg Sector</t>
  </si>
  <si>
    <t>**Description:** This policy applies a tax on fuels used in residential buildings based on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</si>
  <si>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commercial buildings sector</t>
  </si>
  <si>
    <t>Commercial Bldg Sector</t>
  </si>
  <si>
    <t>**Description:** This policy applies a tax on fuels used in commercial buildings based on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</si>
  <si>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industry sector</t>
  </si>
  <si>
    <t>Industry Sector</t>
  </si>
  <si>
    <t>**Description:** This policy applies a tax on fuels used in the Industry Sector based on their  greenhouse gas emissions.  It also affects Industrial production levels based on changes in the base cost of capital equipment according to its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</si>
  <si>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district heating sector</t>
  </si>
  <si>
    <t>District Heating Sector</t>
  </si>
  <si>
    <t>LULUCF sector</t>
  </si>
  <si>
    <t>LULUCF Sector</t>
  </si>
  <si>
    <t>End Existing Subsidies</t>
  </si>
  <si>
    <t>Percent Reduction in BAU Subsidies</t>
  </si>
  <si>
    <t>electricity</t>
  </si>
  <si>
    <t>Electricity</t>
  </si>
  <si>
    <t>coal</t>
  </si>
  <si>
    <t>% reduction in BAU subsidies</t>
  </si>
  <si>
    <t>**Description:** This policy reduces the subsidies paid for the production of coal in the BAU case. // **Implementation schedule:** This policy is phased in linearly from 2017-2050. // **Guidance for setting values:** Not yet available for Poland.</t>
  </si>
  <si>
    <t>fuels.html#end-subsidies</t>
  </si>
  <si>
    <t>end-existing-subsidies.html</t>
  </si>
  <si>
    <t>natural gas</t>
  </si>
  <si>
    <t>**Description:** This policy reduces the subsidies paid for the production of natural gas in the BAU case. // **Implementation schedule:** This policy is phased in linearly from 2017-2050. // **Guidance for setting values:** Not yet available for Poland.</t>
  </si>
  <si>
    <t>nuclear</t>
  </si>
  <si>
    <t>hydro</t>
  </si>
  <si>
    <t>wind</t>
  </si>
  <si>
    <t>solar</t>
  </si>
  <si>
    <t>Solar</t>
  </si>
  <si>
    <t>biomass</t>
  </si>
  <si>
    <t>petroleum gasoline</t>
  </si>
  <si>
    <t>Petroleum Gasoline</t>
  </si>
  <si>
    <t>petroleum diesel</t>
  </si>
  <si>
    <t>Petroleum Diesel</t>
  </si>
  <si>
    <t>biofuel gasoline</t>
  </si>
  <si>
    <t>Biofuel Gasoline</t>
  </si>
  <si>
    <t>biofuel diesel</t>
  </si>
  <si>
    <t>Biofuel Diesel</t>
  </si>
  <si>
    <t>jet fuel</t>
  </si>
  <si>
    <t>Jet Fuel</t>
  </si>
  <si>
    <t>heat</t>
  </si>
  <si>
    <t>Heat</t>
  </si>
  <si>
    <t>Fixed Electricity Prices</t>
  </si>
  <si>
    <t>Boolean Prevent Policies from Affecting Electricity Prices</t>
  </si>
  <si>
    <t>Fuel Taxes</t>
  </si>
  <si>
    <t>Additional Fuel Tax Rate by Fuel</t>
  </si>
  <si>
    <t>% of BAU price</t>
  </si>
  <si>
    <t>**Description:** This policy increases the tax rate for electricity.  It is expressed as a percentage of the BAU Scenario price, which includes sales and excise taxes. // **Implementation schedule:** This policy is phased in linearly from 2017-2050. // **Guidance for setting values:** In Poland, all fuels are subject to a 23% VAT in the BAU case.</t>
  </si>
  <si>
    <t>fuels.html#fuel-taxes</t>
  </si>
  <si>
    <t>fuel-taxes.html</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</si>
  <si>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</si>
  <si>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**Description:** This policy increases the tax rate for coal.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</si>
  <si>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natural gas.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</si>
  <si>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</si>
  <si>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diesel.  It is expressed as a percentage of the BAU Scenario price, which includes sales and excise taxes. // **Implementation schedule:** This policy is phased in linearly from 2017-2050. // **Guidance for setting values:** In Poland, all fuels are subject to a 23% VAT in the BAU case.</t>
  </si>
  <si>
    <t>R&amp;D</t>
  </si>
  <si>
    <t>Capital Cost Reduction</t>
  </si>
  <si>
    <t>RnD Building Capital Cost Perc Reduction</t>
  </si>
  <si>
    <t>Buildings: Heating</t>
  </si>
  <si>
    <t>R&amp;D Capital Cost Reductions</t>
  </si>
  <si>
    <t>% reduction in cost</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</si>
  <si>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</si>
  <si>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architectural-design.html#rnd</t>
  </si>
  <si>
    <t>research-and-development.html</t>
  </si>
  <si>
    <t>Buildings: Cooling and Ventilation</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</si>
  <si>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</si>
  <si>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Buildings: Envelope</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</si>
  <si>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</si>
  <si>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Buildings: Lighting</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</si>
  <si>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</si>
  <si>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Buildings: Appliances</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</si>
  <si>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</si>
  <si>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Buildings: Other Components</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</si>
  <si>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</si>
  <si>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CCS Capital Cost Perc Reduction</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</si>
  <si>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</si>
  <si>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Electricity Capital Cost Perc Reduction</t>
  </si>
  <si>
    <t>Electricity: Coal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</si>
  <si>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</si>
  <si>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Electricity: Natural Gas</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</si>
  <si>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</si>
  <si>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Electricity: Nuclear</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</si>
  <si>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</si>
  <si>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Electricity: Hydro</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</si>
  <si>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</si>
  <si>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Electricity: Wind</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</si>
  <si>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</si>
  <si>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Electricity: Solar PV</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</si>
  <si>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</si>
  <si>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Electricity: Solar Thermal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</si>
  <si>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</si>
  <si>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Electricity: Biomass</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</si>
  <si>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</si>
  <si>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Industry Capital Cost Perc Reduction</t>
  </si>
  <si>
    <t>Industry: Cement</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</si>
  <si>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</si>
  <si>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Industry: Natural Gas and Petroleum</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</si>
  <si>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</si>
  <si>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Industry: Iron and Steel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</si>
  <si>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</si>
  <si>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Industry: Chemicals</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</si>
  <si>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</si>
  <si>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Industry: Mining</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</si>
  <si>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</si>
  <si>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Industry: Waste Management</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</si>
  <si>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</si>
  <si>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Industry: Agriculture</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</si>
  <si>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</si>
  <si>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Industry: Other Industries</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</si>
  <si>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</si>
  <si>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Transportation Capital Cost Perc Reduction</t>
  </si>
  <si>
    <t>Vehicles: LDVs</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</si>
  <si>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</si>
  <si>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Vehicles: HDVs</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</si>
  <si>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</si>
  <si>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Vehicles: Aircraft</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</si>
  <si>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</si>
  <si>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Vehicles: Rail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</si>
  <si>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</si>
  <si>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Vehicles: Ships</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</si>
  <si>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</si>
  <si>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Vehicles: Motorbikes</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</si>
  <si>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</si>
  <si>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Fuel Use Reduction</t>
  </si>
  <si>
    <t>RnD Building Fuel Use Perc Reduction</t>
  </si>
  <si>
    <t>R&amp;D Fuel Use Reductions</t>
  </si>
  <si>
    <t>% reduction in fuel use</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</si>
  <si>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</si>
  <si>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</si>
  <si>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</si>
  <si>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</si>
  <si>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</si>
  <si>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CCS Fuel Use Perc Reduction</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</si>
  <si>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</si>
  <si>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Electricity Fuel Use Perc Reduction</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</si>
  <si>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</si>
  <si>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</si>
  <si>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</si>
  <si>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</si>
  <si>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Industry Fuel Use Perc Reduction</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</si>
  <si>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</si>
  <si>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</si>
  <si>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</si>
  <si>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</si>
  <si>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</si>
  <si>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</si>
  <si>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</si>
  <si>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</si>
  <si>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RnD Transportation Fuel Use Perc Reduction</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</si>
  <si>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</si>
  <si>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</si>
  <si>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</si>
  <si>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</si>
  <si>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</si>
  <si>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</si>
  <si>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Graph Title in Web App</t>
  </si>
  <si>
    <t>Single or Multiple Variable</t>
  </si>
  <si>
    <t>Graph Style</t>
  </si>
  <si>
    <t>Axis Unit Label(s)</t>
  </si>
  <si>
    <t>Vensim Names of Graphed Variables</t>
  </si>
  <si>
    <t>Variable Names in Graph Key or Second-Tier Selector Menu</t>
  </si>
  <si>
    <t>Colors for Variables (for multiple variable graphs)</t>
  </si>
  <si>
    <t>CO2e Emissions (Total)</t>
  </si>
  <si>
    <t>single</t>
  </si>
  <si>
    <t>line</t>
  </si>
  <si>
    <t>million metric tons / year</t>
  </si>
  <si>
    <t>Output Total CO2e Emissions</t>
  </si>
  <si>
    <t>CO2e Emissions (Industry Sector, inc. Agriculture)</t>
  </si>
  <si>
    <t>Output Industry Sector CO2e Emissions</t>
  </si>
  <si>
    <t>CO2e Emissions (Electricity Sector)</t>
  </si>
  <si>
    <t>Output Electricity Sector CO2e Emissions</t>
  </si>
  <si>
    <t>CO2e Emissions (Transportation Sector)</t>
  </si>
  <si>
    <t>Output Transportation Sector CO2e Emissions</t>
  </si>
  <si>
    <t>CO2e Emissions (Buildings Sector)</t>
  </si>
  <si>
    <t>Output Buildings Sector CO2e Emissions</t>
  </si>
  <si>
    <t>CO2e Impact (LULUCF Sector)</t>
  </si>
  <si>
    <t>Output LULUCF Anthropogenic CO2e Emissions</t>
  </si>
  <si>
    <t>Effects by Policy: CO2e Wedge Diagram</t>
  </si>
  <si>
    <t>contribution</t>
  </si>
  <si>
    <t>Financial: Change in Total Outlays</t>
  </si>
  <si>
    <t>billion 2012 złoty / year</t>
  </si>
  <si>
    <t>Output Total Change in Outlays</t>
  </si>
  <si>
    <t>Financial: Change in Total Outlays (revenue-neutral carbon tax)</t>
  </si>
  <si>
    <t>Output Total Change in Outlays with Revenue Neutral Carbon Tax</t>
  </si>
  <si>
    <t>Financial: Monetized Public Health and Climate Benefits</t>
  </si>
  <si>
    <t>Output Social Benefits from Emissions Reduction</t>
  </si>
  <si>
    <t>Financial: Direct Cash Flow Change due to Policies</t>
  </si>
  <si>
    <t>multiple</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</si>
  <si>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</si>
  <si>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</si>
  <si>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</si>
  <si>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Human Lives Saved from Reduced Particulate Pollution</t>
  </si>
  <si>
    <t>lives / year</t>
  </si>
  <si>
    <t>Output Human Lives Saved from Reduced Particulate Pollution</t>
  </si>
  <si>
    <t>Electricity Generation by Type</t>
  </si>
  <si>
    <t>stacked area</t>
  </si>
  <si>
    <t>terawatt-hours (TWh) / year</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</si>
  <si>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</si>
  <si>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Geothermal, Biomass, Solar Thermal, Distributed Solar PV, Utility Solar PV, Wind, Hydro, Nuclear, Distributed Non-Solar, Petroleum, Natural Gas Peaker, Natural Gas Nonpeaker, Coal</t>
  </si>
  <si>
    <t>620e7a, 00b050, ff6400, f1bb18, ffff00, c2dffd, 087bf1, 04ffaf, bfb088, 000000, f593e0, c01b00, 969696</t>
  </si>
  <si>
    <t>Electricity Generation, Change due to Policies</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</si>
  <si>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</si>
  <si>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Geothermal, Biomass, Solar Thermal, Distributed Solar PV, Utility Solar PV, Wind, Hydro, Nuclear, Petroleum, Natural Gas Peaker, Natural Gas Nonpeaker, Coal</t>
  </si>
  <si>
    <t>620e7a, 00b050, ff6400, f1bb18, ffff00, c2dffd, 087bf1, 04ffaf, 000000, f593e0, c01b00, 969696</t>
  </si>
  <si>
    <t>Electricity Capacity by Type</t>
  </si>
  <si>
    <t>gigawatts (GW) / year</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</si>
  <si>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</si>
  <si>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Electricity Capacity, Change due to Policies</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</si>
  <si>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</si>
  <si>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Consumption of Electricity</t>
  </si>
  <si>
    <t>Output Total Electricity Demand</t>
  </si>
  <si>
    <t>Consumption of Coal</t>
  </si>
  <si>
    <t>million short tons / year</t>
  </si>
  <si>
    <t>Output Total Coal Consumption</t>
  </si>
  <si>
    <t>Consumption of Natural Gas</t>
  </si>
  <si>
    <t>trillion cubic ft / year</t>
  </si>
  <si>
    <t>Output Total Natural Gas Consumption</t>
  </si>
  <si>
    <t>Consumption of Petroleum Fuels</t>
  </si>
  <si>
    <t>million barrels / year</t>
  </si>
  <si>
    <t>Output Total Petroleum Fuels Consumption</t>
  </si>
  <si>
    <t>Pollutant: CO2 emissions</t>
  </si>
  <si>
    <t>Output Total CO2 Emissions</t>
  </si>
  <si>
    <t>Pollutant: VOC emissions</t>
  </si>
  <si>
    <t>thousand metric tons / year</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</si>
  <si>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</si>
  <si>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</si>
  <si>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</si>
  <si>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</si>
  <si>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</si>
  <si>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</si>
  <si>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</si>
  <si>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</si>
  <si>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</si>
  <si>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</si>
  <si>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</si>
  <si>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</si>
  <si>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</si>
  <si>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</si>
  <si>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Output Total OC Emissions</t>
  </si>
  <si>
    <t>Pollutant: CH4 emissions</t>
  </si>
  <si>
    <t>Output Total CH4 Emissions</t>
  </si>
  <si>
    <t>Pollutant: N2O emissions</t>
  </si>
  <si>
    <t>Output Total N2O Emissions</t>
  </si>
  <si>
    <t>Pollutant: F gas emissions in CO2e</t>
  </si>
  <si>
    <t>Output Total F Gas Emissions in CO2e</t>
  </si>
  <si>
    <t>Scenario Name for Web App</t>
  </si>
  <si>
    <t>Corresponding .cin File</t>
  </si>
  <si>
    <t>Business as Usual</t>
  </si>
  <si>
    <t>40% Under 2005 Levels</t>
  </si>
  <si>
    <t>Scenario_40PercUnder2005.cin</t>
  </si>
  <si>
    <t>On-Screen Target Name</t>
  </si>
  <si>
    <t>Target Year</t>
  </si>
  <si>
    <t>Target CO2e Min Value (MMT)</t>
  </si>
  <si>
    <t>Target CO2e Max Value (MMT)</t>
  </si>
  <si>
    <t>Target Mouse-Over Text</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</si>
  <si>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</si>
  <si>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</si>
  <si>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</si>
  <si>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</si>
  <si>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France</t>
  </si>
  <si>
    <t>Rebate Rate</t>
  </si>
  <si>
    <t>$/GPM</t>
  </si>
  <si>
    <t>Ireland</t>
  </si>
  <si>
    <t>Germany</t>
  </si>
  <si>
    <t>$/GPM (gasoline)</t>
  </si>
  <si>
    <t>Fuel Economy Standards [LDVs]</t>
  </si>
  <si>
    <t>BAU 2050 Tested Fuel Economy for New Light Duty Vehicle</t>
  </si>
  <si>
    <t>(EIA, Annual Energy Outlook, Table 7, 2040 value extraploated to 2050)</t>
  </si>
  <si>
    <t>2050 Optimisitc Fuel Economy, test MPG</t>
  </si>
  <si>
    <t>Potential Pecentage Improvement</t>
  </si>
  <si>
    <t>Fuel Economy Standards [HDVs]</t>
  </si>
  <si>
    <t>Average Fuel Efficiency of New Freight Trucks in 2010</t>
  </si>
  <si>
    <t>AEO 2012</t>
  </si>
  <si>
    <t>Average Fuel Intensity of New Freight Trucks in 2010</t>
  </si>
  <si>
    <t>Calculated</t>
  </si>
  <si>
    <t>Potential Improvement in Fuel Intensity by 2050</t>
  </si>
  <si>
    <t>NREL</t>
  </si>
  <si>
    <t>2050 Potential Fuel Intensity</t>
  </si>
  <si>
    <t>2050 Potential Fuel Efficiency of New Freight Trucks</t>
  </si>
  <si>
    <t>BAU 2050 Fuel Efficiency of New Trucks</t>
  </si>
  <si>
    <t>AEO 2016</t>
  </si>
  <si>
    <t>Additional Improvement Potential</t>
  </si>
  <si>
    <t>Fuel Economy Standards [Aircraft]</t>
  </si>
  <si>
    <t>BAU Reductions in Energy Intensity relative to 2007</t>
  </si>
  <si>
    <t>BAU 2007 Energy Efficiency from AEO 2010 (seat mpg) - From AEO 2010</t>
  </si>
  <si>
    <t>BAU 2007 Energy Intensity from AEO 2010 (gallon/seat*mile)</t>
  </si>
  <si>
    <t>BAU 2050 Energy Intensity</t>
  </si>
  <si>
    <t>BAU 2050 Energy Efficiency</t>
  </si>
  <si>
    <t>Additional Potential Reduction in Energy Intensity by 2050</t>
  </si>
  <si>
    <t>Potential 2050 Energy Intensity</t>
  </si>
  <si>
    <t>Potential 2050 Energy Efficiency (seat mpg)</t>
  </si>
  <si>
    <t>Potential additional improvement in fuel efficiency by 2050 above BAU</t>
  </si>
  <si>
    <t>Fuel Economy Standards [Rail]</t>
  </si>
  <si>
    <t>ASSUME SAME VALUE AS FOR SHIPS</t>
  </si>
  <si>
    <t>Fuel Economy Standards [Ships]</t>
  </si>
  <si>
    <t>BAU 2007 Energy Efficiency from AEO 2010 (ton miles per thousand BTU) - From AEO 2010</t>
  </si>
  <si>
    <t>Fuel Economy Standards [Motorbikes]</t>
  </si>
  <si>
    <t>BAU energy efficiency in 2050 (see model file VFP), passenger*miles/BTU</t>
  </si>
  <si>
    <t>Average passenger loading (from AVLO file)</t>
  </si>
  <si>
    <t>BAU energy intensity in 2050 (MJ/km)</t>
  </si>
  <si>
    <t>BAU energy efficiency in 2050 (km/MJ)</t>
  </si>
  <si>
    <t>Potential 2050 Energy Intensity (MJ/km)</t>
  </si>
  <si>
    <t>Potential 2050 Energy Efficiency (km/MJ)</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</si>
  <si>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</si>
  <si>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</si>
  <si>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</si>
  <si>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</si>
  <si>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</si>
  <si>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</si>
  <si>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</si>
  <si>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</si>
  <si>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</si>
  <si>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</si>
  <si>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</si>
  <si>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</si>
  <si>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t>Exclude</t>
  </si>
  <si>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</si>
  <si>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</si>
  <si>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</si>
  <si>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</si>
  <si>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</si>
  <si>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</si>
  <si>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</si>
  <si>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</si>
  <si>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</si>
  <si>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</si>
  <si>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</si>
  <si>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</si>
  <si>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</si>
  <si>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</si>
  <si>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</si>
  <si>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Building Retrofits</t>
  </si>
  <si>
    <t>2010-2020 Retrofit Proportion</t>
  </si>
  <si>
    <t>Annual Retrofit Rate</t>
  </si>
  <si>
    <t>Distributed Solar Carve Out</t>
  </si>
  <si>
    <t>Reinventing Fire: Transform Scneario - Rooftop PV Generation (TWh/yr)</t>
  </si>
  <si>
    <t>Reinventing Fire: Transform Scneario - Total Generation (TWh/yr)</t>
  </si>
  <si>
    <t>Share from Distributed Solar</t>
  </si>
  <si>
    <t>Renewable Portoflio Standard</t>
  </si>
  <si>
    <t>BAU RPS in 2050 (modeling input)</t>
  </si>
  <si>
    <t>Additional Potential, Assuming 100% possible</t>
  </si>
  <si>
    <t>Transmission Capacity</t>
  </si>
  <si>
    <t>Additional Transmission Capacity by 2050 (MW-miles) for 90% Scenario</t>
  </si>
  <si>
    <t>Existing Total Transmission Capacity in US (MW-Miles), aveage of 150 and 200 million MW-miles</t>
  </si>
  <si>
    <t>Additional Transmission Capacity by 2030, as a percentage</t>
  </si>
  <si>
    <t>Industrial Energy Efficiency</t>
  </si>
  <si>
    <t>2050 Business as Usual</t>
  </si>
  <si>
    <t>TWh/yr</t>
  </si>
  <si>
    <t>Reductions from Efficient Technology</t>
  </si>
  <si>
    <t>Percentage Reduction</t>
  </si>
  <si>
    <t>Afforestation/Reforestation</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</si>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</sst>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
    <numFmt numFmtId="166" formatCode="0.0000000"/>
    <numFmt numFmtId="167" formatCode="0.000E+00"/>
    <numFmt numFmtId="168"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color theme="0" tint="-0.499984740745262"/>
      <name val="Calibri"/>
      <family val="2"/>
      <scheme val="minor"/>
    </font>
    <font>
      <sz val="11"/>
      <color rgb="FF000000"/>
      <name val="Calibri"/>
      <family val="2"/>
      <scheme val="minor"/>
    </font>
    <font>
      <sz val="11"/>
      <color theme="1"/>
      <name val="Calibri"/>
      <family val="2"/>
    </font>
    <font>
      <sz val="9"/>
      <color indexed="8"/>
      <name val="Calibri"/>
      <family val="2"/>
    </font>
    <font>
      <i/>
      <sz val="11"/>
      <color theme="1"/>
      <name val="Calibri"/>
      <family val="2"/>
      <scheme val="minor"/>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8">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s>
  <borders count="18">
    <border>
      <left/>
      <right/>
      <top/>
      <bottom/>
      <diagonal/>
    </border>
    <border>
      <left style="medium">
        <color auto="1"/>
      </left>
      <right style="medium">
        <color auto="1"/>
      </right>
      <top style="medium">
        <color auto="1"/>
      </top>
      <bottom style="medium">
        <color auto="1"/>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5">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9" fillId="0" borderId="0"/>
    <xf numFmtId="43" fontId="1" fillId="0" borderId="0" applyFont="0" applyFill="0" applyBorder="0" applyAlignment="0" applyProtection="0"/>
  </cellStyleXfs>
  <cellXfs count="108">
    <xf numFmtId="0" fontId="0" fillId="0" borderId="0" xfId="0"/>
    <xf numFmtId="0" fontId="2" fillId="0" borderId="0" xfId="0" applyFont="1" applyAlignment="1"/>
    <xf numFmtId="0" fontId="0" fillId="0" borderId="0" xfId="0" applyAlignment="1"/>
    <xf numFmtId="0" fontId="3" fillId="0" borderId="0" xfId="2" applyAlignment="1"/>
    <xf numFmtId="0" fontId="4" fillId="2" borderId="0" xfId="0" applyFont="1" applyFill="1" applyBorder="1" applyAlignment="1">
      <alignment wrapText="1"/>
    </xf>
    <xf numFmtId="0" fontId="4" fillId="2" borderId="0" xfId="0" applyFont="1" applyFill="1" applyBorder="1" applyAlignment="1">
      <alignment horizontal="left" wrapText="1"/>
    </xf>
    <xf numFmtId="0" fontId="0" fillId="0" borderId="0" xfId="0" applyBorder="1" applyAlignment="1">
      <alignment wrapText="1"/>
    </xf>
    <xf numFmtId="49" fontId="0" fillId="0" borderId="0" xfId="0" applyNumberFormat="1" applyFont="1" applyFill="1" applyBorder="1" applyAlignment="1">
      <alignment wrapText="1"/>
    </xf>
    <xf numFmtId="49" fontId="0" fillId="0" borderId="0" xfId="0" applyNumberFormat="1" applyFont="1" applyFill="1" applyBorder="1" applyAlignment="1">
      <alignment horizontal="left" wrapText="1"/>
    </xf>
    <xf numFmtId="0" fontId="0" fillId="0" borderId="0" xfId="0" applyFont="1" applyFill="1" applyBorder="1" applyAlignment="1">
      <alignment wrapText="1"/>
    </xf>
    <xf numFmtId="1" fontId="0" fillId="0" borderId="0" xfId="0" applyNumberFormat="1" applyFont="1" applyFill="1" applyBorder="1" applyAlignment="1">
      <alignment wrapText="1"/>
    </xf>
    <xf numFmtId="0" fontId="0" fillId="3" borderId="0" xfId="0" applyFont="1" applyFill="1" applyBorder="1" applyAlignment="1">
      <alignment wrapText="1"/>
    </xf>
    <xf numFmtId="49" fontId="5" fillId="0" borderId="0" xfId="0" applyNumberFormat="1" applyFont="1" applyFill="1" applyBorder="1" applyAlignment="1">
      <alignment wrapText="1"/>
    </xf>
    <xf numFmtId="49" fontId="0" fillId="0" borderId="0" xfId="0" applyNumberFormat="1" applyFont="1" applyBorder="1" applyAlignment="1">
      <alignment wrapText="1"/>
    </xf>
    <xf numFmtId="9" fontId="0" fillId="0" borderId="0" xfId="1" applyNumberFormat="1" applyFont="1" applyFill="1" applyBorder="1" applyAlignment="1">
      <alignment wrapText="1"/>
    </xf>
    <xf numFmtId="49" fontId="6" fillId="0" borderId="0" xfId="0" applyNumberFormat="1" applyFont="1" applyFill="1" applyBorder="1" applyAlignment="1">
      <alignment wrapText="1"/>
    </xf>
    <xf numFmtId="9" fontId="6" fillId="0" borderId="0" xfId="0" applyNumberFormat="1" applyFont="1" applyFill="1" applyBorder="1" applyAlignment="1">
      <alignment wrapText="1"/>
    </xf>
    <xf numFmtId="9" fontId="5" fillId="0" borderId="0" xfId="1" applyNumberFormat="1" applyFont="1" applyFill="1" applyBorder="1" applyAlignment="1">
      <alignment wrapText="1"/>
    </xf>
    <xf numFmtId="9" fontId="5" fillId="0" borderId="0" xfId="0" applyNumberFormat="1" applyFont="1" applyFill="1" applyBorder="1" applyAlignment="1">
      <alignment wrapText="1"/>
    </xf>
    <xf numFmtId="49" fontId="5" fillId="4" borderId="0" xfId="0" applyNumberFormat="1" applyFont="1" applyFill="1" applyBorder="1" applyAlignment="1">
      <alignment wrapText="1"/>
    </xf>
    <xf numFmtId="9" fontId="0" fillId="0" borderId="0" xfId="0" applyNumberFormat="1" applyFont="1" applyFill="1" applyBorder="1" applyAlignment="1">
      <alignment wrapText="1"/>
    </xf>
    <xf numFmtId="49" fontId="7" fillId="0" borderId="0" xfId="0" applyNumberFormat="1" applyFont="1" applyFill="1" applyBorder="1" applyAlignment="1">
      <alignment wrapText="1"/>
    </xf>
    <xf numFmtId="0" fontId="6" fillId="0" borderId="0" xfId="0" applyFont="1" applyBorder="1" applyAlignment="1">
      <alignment wrapText="1"/>
    </xf>
    <xf numFmtId="0" fontId="6" fillId="0" borderId="0" xfId="0" applyFont="1" applyFill="1" applyBorder="1" applyAlignment="1">
      <alignment wrapText="1"/>
    </xf>
    <xf numFmtId="9" fontId="6" fillId="0" borderId="0" xfId="1" applyNumberFormat="1" applyFont="1" applyFill="1" applyBorder="1" applyAlignment="1">
      <alignment wrapText="1"/>
    </xf>
    <xf numFmtId="49" fontId="6" fillId="0" borderId="0" xfId="1" applyNumberFormat="1" applyFont="1" applyFill="1" applyBorder="1" applyAlignment="1">
      <alignment wrapText="1"/>
    </xf>
    <xf numFmtId="9" fontId="0" fillId="3" borderId="0" xfId="1" applyNumberFormat="1" applyFont="1" applyFill="1" applyBorder="1" applyAlignment="1">
      <alignment wrapText="1"/>
    </xf>
    <xf numFmtId="9" fontId="0" fillId="0" borderId="0" xfId="1" applyNumberFormat="1" applyFont="1" applyBorder="1" applyAlignment="1">
      <alignment wrapText="1"/>
    </xf>
    <xf numFmtId="9" fontId="6" fillId="0" borderId="0" xfId="0" applyNumberFormat="1" applyFont="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6" fillId="0" borderId="0" xfId="0" applyNumberFormat="1" applyFont="1" applyFill="1" applyBorder="1" applyAlignment="1">
      <alignment wrapText="1"/>
    </xf>
    <xf numFmtId="49" fontId="0" fillId="4" borderId="0" xfId="0" applyNumberFormat="1" applyFont="1" applyFill="1" applyBorder="1" applyAlignment="1">
      <alignment wrapText="1"/>
    </xf>
    <xf numFmtId="49" fontId="5" fillId="0" borderId="0" xfId="0" applyNumberFormat="1" applyFont="1" applyFill="1" applyBorder="1" applyAlignment="1">
      <alignment horizontal="left" wrapText="1"/>
    </xf>
    <xf numFmtId="49" fontId="5" fillId="0" borderId="0" xfId="0" applyNumberFormat="1" applyFont="1" applyBorder="1" applyAlignment="1">
      <alignment wrapText="1"/>
    </xf>
    <xf numFmtId="0" fontId="5" fillId="0" borderId="0" xfId="0" applyFont="1" applyFill="1" applyBorder="1" applyAlignment="1">
      <alignment wrapText="1"/>
    </xf>
    <xf numFmtId="0" fontId="5" fillId="0" borderId="0" xfId="0" applyFont="1" applyBorder="1" applyAlignment="1">
      <alignment wrapText="1"/>
    </xf>
    <xf numFmtId="49" fontId="6" fillId="0" borderId="0" xfId="0" applyNumberFormat="1" applyFont="1" applyBorder="1" applyAlignment="1">
      <alignment wrapText="1"/>
    </xf>
    <xf numFmtId="49" fontId="0" fillId="3" borderId="0" xfId="0" applyNumberFormat="1" applyFont="1" applyFill="1" applyBorder="1" applyAlignment="1">
      <alignment horizontal="left" wrapText="1"/>
    </xf>
    <xf numFmtId="0" fontId="6" fillId="3" borderId="0" xfId="0" applyFont="1" applyFill="1" applyBorder="1" applyAlignment="1">
      <alignment wrapText="1"/>
    </xf>
    <xf numFmtId="49" fontId="6" fillId="3" borderId="0" xfId="0" applyNumberFormat="1" applyFont="1" applyFill="1" applyBorder="1" applyAlignment="1">
      <alignment wrapText="1"/>
    </xf>
    <xf numFmtId="49" fontId="0" fillId="3" borderId="0" xfId="0" applyNumberFormat="1" applyFont="1" applyFill="1" applyBorder="1" applyAlignment="1">
      <alignment wrapText="1"/>
    </xf>
    <xf numFmtId="49" fontId="5" fillId="3" borderId="0" xfId="0" applyNumberFormat="1" applyFont="1" applyFill="1" applyBorder="1" applyAlignment="1">
      <alignment wrapText="1"/>
    </xf>
    <xf numFmtId="0" fontId="0" fillId="0" borderId="0" xfId="0" applyFill="1" applyBorder="1" applyAlignment="1">
      <alignment wrapText="1"/>
    </xf>
    <xf numFmtId="49" fontId="0" fillId="0" borderId="0" xfId="0" applyNumberFormat="1" applyFont="1" applyBorder="1" applyAlignment="1">
      <alignment horizontal="left" wrapText="1"/>
    </xf>
    <xf numFmtId="0" fontId="0" fillId="0" borderId="0" xfId="0" applyFont="1" applyBorder="1" applyAlignment="1">
      <alignment wrapText="1"/>
    </xf>
    <xf numFmtId="49" fontId="6" fillId="0" borderId="0" xfId="0" applyNumberFormat="1" applyFont="1" applyFill="1" applyBorder="1" applyAlignment="1">
      <alignment horizontal="left" wrapText="1"/>
    </xf>
    <xf numFmtId="49" fontId="5" fillId="0" borderId="0" xfId="0" applyNumberFormat="1" applyFont="1" applyBorder="1" applyAlignment="1">
      <alignment horizontal="left" wrapText="1"/>
    </xf>
    <xf numFmtId="49" fontId="5" fillId="3" borderId="0" xfId="0" applyNumberFormat="1" applyFont="1" applyFill="1" applyBorder="1" applyAlignment="1">
      <alignment horizontal="left" wrapText="1"/>
    </xf>
    <xf numFmtId="9" fontId="5" fillId="3" borderId="0" xfId="0" applyNumberFormat="1" applyFont="1" applyFill="1" applyBorder="1" applyAlignment="1">
      <alignment wrapText="1"/>
    </xf>
    <xf numFmtId="9" fontId="0" fillId="0" borderId="0" xfId="0" applyNumberFormat="1" applyFont="1" applyBorder="1" applyAlignment="1">
      <alignment wrapText="1"/>
    </xf>
    <xf numFmtId="9" fontId="0" fillId="3" borderId="0" xfId="0" applyNumberFormat="1" applyFont="1" applyFill="1" applyBorder="1" applyAlignment="1">
      <alignment wrapText="1"/>
    </xf>
    <xf numFmtId="9" fontId="6" fillId="3" borderId="0" xfId="0" applyNumberFormat="1" applyFont="1" applyFill="1" applyBorder="1" applyAlignment="1">
      <alignment wrapText="1"/>
    </xf>
    <xf numFmtId="164" fontId="5" fillId="0" borderId="0" xfId="0" applyNumberFormat="1" applyFont="1" applyFill="1" applyBorder="1" applyAlignment="1">
      <alignment wrapText="1"/>
    </xf>
    <xf numFmtId="164" fontId="6" fillId="0" borderId="0" xfId="1" applyNumberFormat="1" applyFont="1" applyFill="1" applyBorder="1" applyAlignment="1">
      <alignment wrapText="1"/>
    </xf>
    <xf numFmtId="0" fontId="0" fillId="0" borderId="0" xfId="0" applyFill="1" applyBorder="1" applyAlignment="1">
      <alignment horizontal="left" wrapText="1"/>
    </xf>
    <xf numFmtId="0" fontId="4" fillId="0" borderId="0" xfId="0" applyFont="1" applyFill="1" applyBorder="1" applyAlignment="1">
      <alignment wrapText="1"/>
    </xf>
    <xf numFmtId="49" fontId="0" fillId="0" borderId="0" xfId="0" applyNumberFormat="1" applyFont="1" applyFill="1" applyBorder="1" applyAlignment="1"/>
    <xf numFmtId="0" fontId="0" fillId="0" borderId="0" xfId="0" applyFill="1" applyBorder="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horizontal="right" wrapText="1"/>
    </xf>
    <xf numFmtId="0" fontId="0" fillId="0" borderId="0" xfId="0" applyAlignment="1">
      <alignment wrapText="1"/>
    </xf>
    <xf numFmtId="165" fontId="0" fillId="0" borderId="0" xfId="0" applyNumberFormat="1" applyAlignment="1">
      <alignment wrapText="1"/>
    </xf>
    <xf numFmtId="0" fontId="0" fillId="0" borderId="1" xfId="0" applyBorder="1" applyAlignment="1"/>
    <xf numFmtId="0" fontId="9" fillId="0" borderId="0" xfId="3" applyAlignment="1"/>
    <xf numFmtId="0" fontId="2"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6" fontId="0" fillId="0" borderId="0" xfId="0" applyNumberFormat="1" applyAlignment="1"/>
    <xf numFmtId="9" fontId="0" fillId="0" borderId="1" xfId="1" applyFont="1" applyBorder="1" applyAlignment="1"/>
    <xf numFmtId="9" fontId="0" fillId="0" borderId="0" xfId="1" applyFont="1" applyBorder="1" applyAlignment="1"/>
    <xf numFmtId="0" fontId="10" fillId="0" borderId="0" xfId="0" applyFont="1" applyAlignment="1"/>
    <xf numFmtId="11" fontId="0" fillId="0" borderId="0" xfId="0" applyNumberFormat="1" applyAlignment="1"/>
    <xf numFmtId="167" fontId="0" fillId="0" borderId="0" xfId="0" applyNumberFormat="1" applyAlignment="1"/>
    <xf numFmtId="0" fontId="0" fillId="0" borderId="0" xfId="0" applyFont="1" applyAlignment="1"/>
    <xf numFmtId="3" fontId="11" fillId="0" borderId="0" xfId="4"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7" borderId="2" xfId="0" applyFill="1" applyBorder="1" applyAlignment="1">
      <alignment horizontal="left" wrapText="1"/>
    </xf>
    <xf numFmtId="0" fontId="0" fillId="7" borderId="6" xfId="0" applyFill="1" applyBorder="1" applyAlignment="1">
      <alignment horizontal="left" wrapText="1"/>
    </xf>
    <xf numFmtId="0" fontId="13" fillId="7" borderId="7" xfId="0" applyFont="1" applyFill="1" applyBorder="1" applyAlignment="1">
      <alignment horizontal="left" wrapText="1"/>
    </xf>
    <xf numFmtId="0" fontId="13" fillId="7" borderId="8" xfId="0" applyFont="1" applyFill="1" applyBorder="1" applyAlignment="1">
      <alignment horizontal="left" wrapText="1"/>
    </xf>
    <xf numFmtId="0" fontId="14" fillId="0" borderId="0" xfId="0" applyFont="1" applyFill="1" applyBorder="1" applyAlignment="1">
      <alignment horizontal="left"/>
    </xf>
    <xf numFmtId="0" fontId="15" fillId="0" borderId="9" xfId="0" applyFont="1" applyFill="1" applyBorder="1" applyAlignment="1">
      <alignment horizontal="left" wrapText="1"/>
    </xf>
    <xf numFmtId="168" fontId="16" fillId="0" borderId="10" xfId="0" applyNumberFormat="1" applyFont="1" applyFill="1" applyBorder="1" applyAlignment="1">
      <alignment horizontal="center" wrapText="1"/>
    </xf>
    <xf numFmtId="168" fontId="16" fillId="0" borderId="11" xfId="0" applyNumberFormat="1" applyFont="1" applyFill="1" applyBorder="1" applyAlignment="1">
      <alignment horizontal="center" wrapText="1"/>
    </xf>
    <xf numFmtId="0" fontId="15" fillId="0" borderId="12" xfId="0" applyFont="1" applyFill="1" applyBorder="1" applyAlignment="1">
      <alignment horizontal="left" wrapText="1"/>
    </xf>
    <xf numFmtId="168" fontId="16" fillId="0" borderId="13" xfId="0" applyNumberFormat="1" applyFont="1" applyFill="1" applyBorder="1" applyAlignment="1">
      <alignment horizontal="center" wrapText="1"/>
    </xf>
    <xf numFmtId="168" fontId="16" fillId="0" borderId="14"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5" xfId="0" applyFont="1" applyFill="1" applyBorder="1" applyAlignment="1">
      <alignment horizontal="left" wrapText="1"/>
    </xf>
    <xf numFmtId="168" fontId="16" fillId="0" borderId="16" xfId="0" applyNumberFormat="1" applyFont="1" applyFill="1" applyBorder="1" applyAlignment="1">
      <alignment horizontal="center" wrapText="1"/>
    </xf>
    <xf numFmtId="168" fontId="16" fillId="0" borderId="17"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1" xfId="0" applyNumberFormat="1" applyBorder="1" applyAlignment="1"/>
    <xf numFmtId="0" fontId="2" fillId="5" borderId="0" xfId="0" applyFont="1" applyFill="1" applyAlignment="1">
      <alignment horizontal="left"/>
    </xf>
    <xf numFmtId="0" fontId="13" fillId="7" borderId="3" xfId="0" applyFont="1" applyFill="1" applyBorder="1" applyAlignment="1">
      <alignment horizontal="left" wrapText="1"/>
    </xf>
    <xf numFmtId="0" fontId="13" fillId="7" borderId="5" xfId="0" applyFont="1" applyFill="1" applyBorder="1" applyAlignment="1">
      <alignment horizontal="left" wrapText="1"/>
    </xf>
    <xf numFmtId="0" fontId="13" fillId="7" borderId="4" xfId="0" applyFont="1" applyFill="1" applyBorder="1" applyAlignment="1">
      <alignment horizontal="left" wrapText="1"/>
    </xf>
    <xf numFmtId="0" fontId="0" fillId="6" borderId="0" xfId="0" applyFill="1" applyAlignment="1">
      <alignment horizontal="left"/>
    </xf>
  </cellXfs>
  <cellStyles count="5">
    <cellStyle name="Comma 6" xfId="4"/>
    <cellStyle name="Hyperlink" xfId="2" builtinId="8"/>
    <cellStyle name="Normal" xfId="0" builtinId="0"/>
    <cellStyle name="Normal 2" xfId="3"/>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EBEF0699-FF4B-460B-BEA1-108936AB56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1950"/>
          <a:ext cx="5703421" cy="289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0</xdr:rowOff>
    </xdr:to>
    <xdr:pic>
      <xdr:nvPicPr>
        <xdr:cNvPr id="3" name="Picture 2">
          <a:extLst>
            <a:ext uri="{FF2B5EF4-FFF2-40B4-BE49-F238E27FC236}">
              <a16:creationId xmlns:a16="http://schemas.microsoft.com/office/drawing/2014/main" xmlns="" id="{FDF74194-4401-4931-9834-C62E5B9693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00475"/>
          <a:ext cx="6155391" cy="289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408D621F-7F03-4818-80FE-56286F8224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239000"/>
          <a:ext cx="6345891"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5" name="Picture 4">
          <a:extLst>
            <a:ext uri="{FF2B5EF4-FFF2-40B4-BE49-F238E27FC236}">
              <a16:creationId xmlns:a16="http://schemas.microsoft.com/office/drawing/2014/main" xmlns="" id="{9D5901D1-26E4-40A0-801B-CF5F9547C92E}"/>
            </a:ext>
          </a:extLst>
        </xdr:cNvPr>
        <xdr:cNvPicPr>
          <a:picLocks noChangeAspect="1"/>
        </xdr:cNvPicPr>
      </xdr:nvPicPr>
      <xdr:blipFill>
        <a:blip xmlns:r="http://schemas.openxmlformats.org/officeDocument/2006/relationships" r:embed="rId4"/>
        <a:stretch>
          <a:fillRect/>
        </a:stretch>
      </xdr:blipFill>
      <xdr:spPr>
        <a:xfrm>
          <a:off x="0" y="10868025"/>
          <a:ext cx="7123961" cy="40649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workbookViewId="0"/>
  </sheetViews>
  <sheetFormatPr defaultColWidth="8.85546875" defaultRowHeight="15" x14ac:dyDescent="0.25"/>
  <cols>
    <col min="1" max="16384" width="8.85546875" style="2"/>
  </cols>
  <sheetData>
    <row r="1" spans="1:1" x14ac:dyDescent="0.25">
      <c r="A1" s="1" t="s">
        <v>0</v>
      </c>
    </row>
    <row r="3" spans="1:1" x14ac:dyDescent="0.25">
      <c r="A3" s="2" t="s">
        <v>1</v>
      </c>
    </row>
    <row r="4" spans="1:1" x14ac:dyDescent="0.25">
      <c r="A4" s="2" t="s">
        <v>2</v>
      </c>
    </row>
    <row r="5" spans="1:1" x14ac:dyDescent="0.25">
      <c r="A5" s="2" t="s">
        <v>3</v>
      </c>
    </row>
    <row r="6" spans="1:1" x14ac:dyDescent="0.25">
      <c r="A6" s="2" t="s">
        <v>4</v>
      </c>
    </row>
    <row r="8" spans="1:1" x14ac:dyDescent="0.25">
      <c r="A8" s="2" t="s">
        <v>5</v>
      </c>
    </row>
    <row r="9" spans="1:1" x14ac:dyDescent="0.25">
      <c r="A9" s="2" t="s">
        <v>6</v>
      </c>
    </row>
    <row r="10" spans="1:1" x14ac:dyDescent="0.25">
      <c r="A10" s="3" t="s">
        <v>7</v>
      </c>
    </row>
    <row r="11" spans="1:1" x14ac:dyDescent="0.25">
      <c r="A11" s="3"/>
    </row>
    <row r="12" spans="1:1" x14ac:dyDescent="0.25">
      <c r="A12" s="2" t="s">
        <v>8</v>
      </c>
    </row>
    <row r="13" spans="1:1" x14ac:dyDescent="0.25">
      <c r="A13" s="2" t="s">
        <v>9</v>
      </c>
    </row>
    <row r="14" spans="1:1" x14ac:dyDescent="0.25">
      <c r="A14" s="2" t="s">
        <v>10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6"/>
  <sheetViews>
    <sheetView topLeftCell="B1" zoomScaleNormal="100" workbookViewId="0">
      <pane ySplit="1" topLeftCell="A2" activePane="bottomLeft" state="frozen"/>
      <selection sqref="A1:E1"/>
      <selection pane="bottomLeft" activeCell="B1" sqref="B1"/>
    </sheetView>
  </sheetViews>
  <sheetFormatPr defaultColWidth="9.140625" defaultRowHeight="15" x14ac:dyDescent="0.25"/>
  <cols>
    <col min="1" max="1" width="18" style="6" customWidth="1"/>
    <col min="2" max="2" width="28.42578125" style="6" customWidth="1"/>
    <col min="3" max="3" width="28.42578125" style="43" customWidth="1"/>
    <col min="4" max="5" width="18.85546875" style="6" customWidth="1"/>
    <col min="6" max="7" width="23.140625" style="6" customWidth="1"/>
    <col min="8" max="9" width="21.28515625" style="55" customWidth="1"/>
    <col min="10" max="10" width="21.28515625" style="6" customWidth="1"/>
    <col min="11" max="11" width="19" style="6" customWidth="1"/>
    <col min="12" max="13" width="19.140625" style="43" customWidth="1"/>
    <col min="14" max="14" width="28.42578125" style="6" customWidth="1"/>
    <col min="15" max="15" width="117.28515625" style="6" customWidth="1"/>
    <col min="16" max="16" width="52.42578125" style="6" customWidth="1"/>
    <col min="17" max="17" width="43.42578125" style="36" customWidth="1"/>
    <col min="18" max="18" width="47.85546875" style="6" customWidth="1"/>
    <col min="19" max="19" width="37.28515625" style="6" customWidth="1"/>
    <col min="20" max="16384" width="9.140625" style="6"/>
  </cols>
  <sheetData>
    <row r="1" spans="1:19" ht="30" x14ac:dyDescent="0.25">
      <c r="A1" s="4" t="s">
        <v>11</v>
      </c>
      <c r="B1" s="4" t="s">
        <v>12</v>
      </c>
      <c r="C1" s="4" t="s">
        <v>13</v>
      </c>
      <c r="D1" s="4" t="s">
        <v>14</v>
      </c>
      <c r="E1" s="4" t="s">
        <v>15</v>
      </c>
      <c r="F1" s="4" t="s">
        <v>16</v>
      </c>
      <c r="G1" s="4" t="s">
        <v>17</v>
      </c>
      <c r="H1" s="5" t="s">
        <v>18</v>
      </c>
      <c r="I1" s="5" t="s">
        <v>19</v>
      </c>
      <c r="J1" s="4" t="s">
        <v>20</v>
      </c>
      <c r="K1" s="4" t="s">
        <v>21</v>
      </c>
      <c r="L1" s="4" t="s">
        <v>22</v>
      </c>
      <c r="M1" s="4" t="s">
        <v>23</v>
      </c>
      <c r="N1" s="4" t="s">
        <v>24</v>
      </c>
      <c r="O1" s="4" t="s">
        <v>25</v>
      </c>
      <c r="P1" s="4" t="s">
        <v>26</v>
      </c>
      <c r="Q1" s="4" t="s">
        <v>27</v>
      </c>
      <c r="R1" s="4" t="s">
        <v>28</v>
      </c>
      <c r="S1" s="4" t="s">
        <v>29</v>
      </c>
    </row>
    <row r="2" spans="1:19" ht="90" x14ac:dyDescent="0.25">
      <c r="A2" s="7" t="s">
        <v>30</v>
      </c>
      <c r="B2" s="7" t="s">
        <v>31</v>
      </c>
      <c r="C2" s="7" t="s">
        <v>32</v>
      </c>
      <c r="D2" s="7"/>
      <c r="E2" s="7"/>
      <c r="F2" s="7"/>
      <c r="G2" s="7"/>
      <c r="H2" s="8">
        <v>1</v>
      </c>
      <c r="I2" s="8" t="s">
        <v>31</v>
      </c>
      <c r="J2" s="7" t="s">
        <v>33</v>
      </c>
      <c r="K2" s="9">
        <v>0</v>
      </c>
      <c r="L2" s="10">
        <f>ROUND(MaxBoundCalculations!A58/100000,0)*1000</f>
        <v>2000</v>
      </c>
      <c r="M2" s="11">
        <v>50</v>
      </c>
      <c r="N2" s="7" t="s">
        <v>34</v>
      </c>
      <c r="O2" s="7" t="s">
        <v>35</v>
      </c>
      <c r="P2" s="7" t="s">
        <v>36</v>
      </c>
      <c r="Q2" s="12" t="s">
        <v>37</v>
      </c>
      <c r="R2" s="7" t="s">
        <v>38</v>
      </c>
      <c r="S2" s="7" t="s">
        <v>39</v>
      </c>
    </row>
    <row r="3" spans="1:19" ht="90" x14ac:dyDescent="0.25">
      <c r="A3" s="7" t="s">
        <v>30</v>
      </c>
      <c r="B3" s="7" t="s">
        <v>40</v>
      </c>
      <c r="C3" s="7" t="s">
        <v>41</v>
      </c>
      <c r="D3" s="7" t="s">
        <v>42</v>
      </c>
      <c r="E3" s="7"/>
      <c r="F3" s="7" t="s">
        <v>42</v>
      </c>
      <c r="G3" s="7"/>
      <c r="H3" s="8">
        <v>2</v>
      </c>
      <c r="I3" s="8" t="s">
        <v>43</v>
      </c>
      <c r="J3" s="13" t="s">
        <v>33</v>
      </c>
      <c r="K3" s="14">
        <v>0</v>
      </c>
      <c r="L3" s="14">
        <f>ROUND(MaxBoundCalculations!B88,1)</f>
        <v>1</v>
      </c>
      <c r="M3" s="14">
        <v>0.02</v>
      </c>
      <c r="N3" s="7" t="s">
        <v>44</v>
      </c>
      <c r="O3" s="7" t="s">
        <v>45</v>
      </c>
      <c r="P3" s="7" t="s">
        <v>46</v>
      </c>
      <c r="Q3" s="12" t="s">
        <v>47</v>
      </c>
      <c r="R3" s="7" t="s">
        <v>48</v>
      </c>
      <c r="S3" s="7" t="s">
        <v>49</v>
      </c>
    </row>
    <row r="4" spans="1:19" ht="120" x14ac:dyDescent="0.25">
      <c r="A4" s="15" t="str">
        <f>A$3</f>
        <v>Transportation</v>
      </c>
      <c r="B4" s="15" t="str">
        <f t="shared" ref="B4:C8" si="0">B$3</f>
        <v>Fuel Economy Standard</v>
      </c>
      <c r="C4" s="15" t="str">
        <f t="shared" si="0"/>
        <v>Percentage Additional Improvement of Fuel Economy Std</v>
      </c>
      <c r="D4" s="7" t="s">
        <v>50</v>
      </c>
      <c r="E4" s="7"/>
      <c r="F4" s="7" t="s">
        <v>50</v>
      </c>
      <c r="G4" s="7"/>
      <c r="H4" s="8">
        <v>3</v>
      </c>
      <c r="I4" s="15" t="str">
        <f t="shared" ref="I4:I8" si="1">I$3</f>
        <v>Vehicle Fuel Economy Standards</v>
      </c>
      <c r="J4" s="7" t="s">
        <v>33</v>
      </c>
      <c r="K4" s="16">
        <f t="shared" ref="K4:N8" si="2">K$3</f>
        <v>0</v>
      </c>
      <c r="L4" s="17">
        <f>ROUND(MaxBoundCalculations!A96,2)+0.01</f>
        <v>0.66</v>
      </c>
      <c r="M4" s="16">
        <f t="shared" si="2"/>
        <v>0.02</v>
      </c>
      <c r="N4" s="15" t="str">
        <f t="shared" si="2"/>
        <v>% increase in miles/gal</v>
      </c>
      <c r="O4" s="7" t="s">
        <v>51</v>
      </c>
      <c r="P4" s="7" t="s">
        <v>46</v>
      </c>
      <c r="Q4" s="12" t="s">
        <v>47</v>
      </c>
      <c r="R4" s="7" t="s">
        <v>52</v>
      </c>
      <c r="S4" s="7" t="s">
        <v>53</v>
      </c>
    </row>
    <row r="5" spans="1:19" ht="120" x14ac:dyDescent="0.25">
      <c r="A5" s="15" t="str">
        <f>A$3</f>
        <v>Transportation</v>
      </c>
      <c r="B5" s="15" t="str">
        <f t="shared" si="0"/>
        <v>Fuel Economy Standard</v>
      </c>
      <c r="C5" s="15" t="str">
        <f t="shared" si="0"/>
        <v>Percentage Additional Improvement of Fuel Economy Std</v>
      </c>
      <c r="D5" s="7" t="s">
        <v>54</v>
      </c>
      <c r="E5" s="7"/>
      <c r="F5" s="7" t="s">
        <v>55</v>
      </c>
      <c r="G5" s="7"/>
      <c r="H5" s="8">
        <v>4</v>
      </c>
      <c r="I5" s="15" t="str">
        <f t="shared" si="1"/>
        <v>Vehicle Fuel Economy Standards</v>
      </c>
      <c r="J5" s="13" t="s">
        <v>33</v>
      </c>
      <c r="K5" s="16">
        <f t="shared" si="2"/>
        <v>0</v>
      </c>
      <c r="L5" s="18">
        <f>ROUND(MaxBoundCalculations!A107,2)</f>
        <v>0.54</v>
      </c>
      <c r="M5" s="16">
        <f t="shared" si="2"/>
        <v>0.02</v>
      </c>
      <c r="N5" s="15" t="str">
        <f t="shared" si="2"/>
        <v>% increase in miles/gal</v>
      </c>
      <c r="O5" s="7" t="s">
        <v>56</v>
      </c>
      <c r="P5" s="7" t="s">
        <v>46</v>
      </c>
      <c r="Q5" s="12" t="s">
        <v>47</v>
      </c>
      <c r="R5" s="7" t="s">
        <v>57</v>
      </c>
      <c r="S5" s="7" t="s">
        <v>58</v>
      </c>
    </row>
    <row r="6" spans="1:19" ht="75" x14ac:dyDescent="0.25">
      <c r="A6" s="15" t="str">
        <f>A$3</f>
        <v>Transportation</v>
      </c>
      <c r="B6" s="15" t="str">
        <f t="shared" si="0"/>
        <v>Fuel Economy Standard</v>
      </c>
      <c r="C6" s="15" t="str">
        <f t="shared" si="0"/>
        <v>Percentage Additional Improvement of Fuel Economy Std</v>
      </c>
      <c r="D6" s="7" t="s">
        <v>59</v>
      </c>
      <c r="E6" s="7"/>
      <c r="F6" s="7" t="s">
        <v>60</v>
      </c>
      <c r="G6" s="7"/>
      <c r="H6" s="8">
        <v>5</v>
      </c>
      <c r="I6" s="15" t="str">
        <f t="shared" si="1"/>
        <v>Vehicle Fuel Economy Standards</v>
      </c>
      <c r="J6" s="7" t="s">
        <v>33</v>
      </c>
      <c r="K6" s="16">
        <f t="shared" si="2"/>
        <v>0</v>
      </c>
      <c r="L6" s="18">
        <f>ROUND(MaxBoundCalculations!A111,2)</f>
        <v>0.2</v>
      </c>
      <c r="M6" s="16">
        <f t="shared" si="2"/>
        <v>0.02</v>
      </c>
      <c r="N6" s="15" t="str">
        <f t="shared" si="2"/>
        <v>% increase in miles/gal</v>
      </c>
      <c r="O6" s="7" t="s">
        <v>61</v>
      </c>
      <c r="P6" s="7" t="s">
        <v>46</v>
      </c>
      <c r="Q6" s="12" t="s">
        <v>47</v>
      </c>
      <c r="R6" s="7" t="s">
        <v>57</v>
      </c>
      <c r="S6" s="7" t="s">
        <v>62</v>
      </c>
    </row>
    <row r="7" spans="1:19" ht="120" x14ac:dyDescent="0.25">
      <c r="A7" s="15" t="str">
        <f>A$3</f>
        <v>Transportation</v>
      </c>
      <c r="B7" s="15" t="str">
        <f t="shared" si="0"/>
        <v>Fuel Economy Standard</v>
      </c>
      <c r="C7" s="15" t="str">
        <f t="shared" si="0"/>
        <v>Percentage Additional Improvement of Fuel Economy Std</v>
      </c>
      <c r="D7" s="7" t="s">
        <v>63</v>
      </c>
      <c r="E7" s="7"/>
      <c r="F7" s="7" t="s">
        <v>64</v>
      </c>
      <c r="G7" s="7"/>
      <c r="H7" s="8">
        <v>6</v>
      </c>
      <c r="I7" s="15" t="str">
        <f t="shared" si="1"/>
        <v>Vehicle Fuel Economy Standards</v>
      </c>
      <c r="J7" s="13" t="s">
        <v>33</v>
      </c>
      <c r="K7" s="16">
        <f t="shared" si="2"/>
        <v>0</v>
      </c>
      <c r="L7" s="18">
        <f>ROUND(MaxBoundCalculations!A122,2)</f>
        <v>0.2</v>
      </c>
      <c r="M7" s="16">
        <f t="shared" si="2"/>
        <v>0.02</v>
      </c>
      <c r="N7" s="15" t="str">
        <f t="shared" si="2"/>
        <v>% increase in miles/gal</v>
      </c>
      <c r="O7" s="7" t="s">
        <v>65</v>
      </c>
      <c r="P7" s="7" t="s">
        <v>46</v>
      </c>
      <c r="Q7" s="12" t="s">
        <v>47</v>
      </c>
      <c r="R7" s="7" t="s">
        <v>57</v>
      </c>
      <c r="S7" s="7" t="s">
        <v>58</v>
      </c>
    </row>
    <row r="8" spans="1:19" ht="120" x14ac:dyDescent="0.25">
      <c r="A8" s="15" t="str">
        <f>A$3</f>
        <v>Transportation</v>
      </c>
      <c r="B8" s="15" t="str">
        <f t="shared" si="0"/>
        <v>Fuel Economy Standard</v>
      </c>
      <c r="C8" s="15" t="str">
        <f t="shared" si="0"/>
        <v>Percentage Additional Improvement of Fuel Economy Std</v>
      </c>
      <c r="D8" s="7" t="s">
        <v>66</v>
      </c>
      <c r="E8" s="7"/>
      <c r="F8" s="7" t="s">
        <v>67</v>
      </c>
      <c r="G8" s="7"/>
      <c r="H8" s="8">
        <v>7</v>
      </c>
      <c r="I8" s="15" t="str">
        <f t="shared" si="1"/>
        <v>Vehicle Fuel Economy Standards</v>
      </c>
      <c r="J8" s="7" t="s">
        <v>33</v>
      </c>
      <c r="K8" s="16">
        <f t="shared" si="2"/>
        <v>0</v>
      </c>
      <c r="L8" s="18">
        <f>ROUND(MaxBoundCalculations!A131,2)</f>
        <v>0.74</v>
      </c>
      <c r="M8" s="16">
        <f t="shared" si="2"/>
        <v>0.02</v>
      </c>
      <c r="N8" s="15" t="str">
        <f t="shared" si="2"/>
        <v>% increase in miles/gal</v>
      </c>
      <c r="O8" s="7" t="s">
        <v>68</v>
      </c>
      <c r="P8" s="7" t="s">
        <v>46</v>
      </c>
      <c r="Q8" s="12" t="s">
        <v>47</v>
      </c>
      <c r="R8" s="7" t="s">
        <v>57</v>
      </c>
      <c r="S8" s="7" t="s">
        <v>69</v>
      </c>
    </row>
    <row r="9" spans="1:19" ht="105" x14ac:dyDescent="0.25">
      <c r="A9" s="7" t="s">
        <v>30</v>
      </c>
      <c r="B9" s="7" t="s">
        <v>70</v>
      </c>
      <c r="C9" s="7" t="s">
        <v>71</v>
      </c>
      <c r="D9" s="7"/>
      <c r="E9" s="7"/>
      <c r="F9" s="7"/>
      <c r="G9" s="7"/>
      <c r="H9" s="8">
        <v>8</v>
      </c>
      <c r="I9" s="7" t="s">
        <v>70</v>
      </c>
      <c r="J9" s="19" t="s">
        <v>72</v>
      </c>
      <c r="K9" s="20">
        <v>0</v>
      </c>
      <c r="L9" s="20">
        <v>1</v>
      </c>
      <c r="M9" s="20">
        <v>0.01</v>
      </c>
      <c r="N9" s="7" t="s">
        <v>73</v>
      </c>
      <c r="O9" s="7" t="s">
        <v>74</v>
      </c>
      <c r="P9" s="7" t="s">
        <v>75</v>
      </c>
      <c r="Q9" s="12" t="s">
        <v>76</v>
      </c>
      <c r="R9" s="21" t="s">
        <v>77</v>
      </c>
      <c r="S9" s="7"/>
    </row>
    <row r="10" spans="1:19" ht="75" x14ac:dyDescent="0.25">
      <c r="A10" s="7" t="s">
        <v>30</v>
      </c>
      <c r="B10" s="7" t="s">
        <v>78</v>
      </c>
      <c r="C10" s="7" t="s">
        <v>79</v>
      </c>
      <c r="D10" s="7" t="s">
        <v>80</v>
      </c>
      <c r="E10" s="7" t="s">
        <v>42</v>
      </c>
      <c r="F10" s="7" t="s">
        <v>81</v>
      </c>
      <c r="G10" s="7" t="s">
        <v>42</v>
      </c>
      <c r="H10" s="8">
        <v>9</v>
      </c>
      <c r="I10" s="7" t="s">
        <v>78</v>
      </c>
      <c r="J10" s="7" t="s">
        <v>33</v>
      </c>
      <c r="K10" s="14">
        <v>0</v>
      </c>
      <c r="L10" s="14">
        <v>1</v>
      </c>
      <c r="M10" s="14">
        <v>0.01</v>
      </c>
      <c r="N10" s="7" t="s">
        <v>82</v>
      </c>
      <c r="O10" s="7" t="s">
        <v>83</v>
      </c>
      <c r="P10" s="7" t="s">
        <v>84</v>
      </c>
      <c r="Q10" s="12" t="s">
        <v>85</v>
      </c>
      <c r="R10" s="7" t="s">
        <v>86</v>
      </c>
      <c r="S10" s="7"/>
    </row>
    <row r="11" spans="1:19" s="22" customFormat="1" ht="30" x14ac:dyDescent="0.25">
      <c r="A11" s="15" t="str">
        <f t="shared" ref="A11:C21" si="3">A$10</f>
        <v>Transportation</v>
      </c>
      <c r="B11" s="15" t="str">
        <f t="shared" si="3"/>
        <v>Vehicle Electrification</v>
      </c>
      <c r="C11" s="15" t="str">
        <f t="shared" si="3"/>
        <v>Percent Nonelec Vehicles Shifted to Elec</v>
      </c>
      <c r="D11" s="12" t="s">
        <v>87</v>
      </c>
      <c r="E11" s="12" t="s">
        <v>42</v>
      </c>
      <c r="F11" s="12" t="s">
        <v>88</v>
      </c>
      <c r="G11" s="12" t="s">
        <v>42</v>
      </c>
      <c r="H11" s="8" t="s">
        <v>89</v>
      </c>
      <c r="I11" s="15" t="str">
        <f t="shared" ref="I11:I21" si="4">I$10</f>
        <v>Vehicle Electrification</v>
      </c>
      <c r="J11" s="19" t="s">
        <v>72</v>
      </c>
      <c r="K11" s="9"/>
      <c r="L11" s="9"/>
      <c r="M11" s="9"/>
      <c r="N11" s="15"/>
      <c r="O11" s="15"/>
      <c r="P11" s="15"/>
      <c r="Q11" s="12"/>
      <c r="R11" s="15"/>
      <c r="S11" s="15"/>
    </row>
    <row r="12" spans="1:19" s="22" customFormat="1" ht="90" x14ac:dyDescent="0.25">
      <c r="A12" s="15" t="str">
        <f t="shared" si="3"/>
        <v>Transportation</v>
      </c>
      <c r="B12" s="15" t="str">
        <f t="shared" si="3"/>
        <v>Vehicle Electrification</v>
      </c>
      <c r="C12" s="15" t="str">
        <f t="shared" si="3"/>
        <v>Percent Nonelec Vehicles Shifted to Elec</v>
      </c>
      <c r="D12" s="12" t="s">
        <v>80</v>
      </c>
      <c r="E12" s="12" t="s">
        <v>50</v>
      </c>
      <c r="F12" s="12" t="s">
        <v>81</v>
      </c>
      <c r="G12" s="12" t="s">
        <v>50</v>
      </c>
      <c r="H12" s="8">
        <v>10</v>
      </c>
      <c r="I12" s="15" t="str">
        <f t="shared" si="4"/>
        <v>Vehicle Electrification</v>
      </c>
      <c r="J12" s="12" t="s">
        <v>33</v>
      </c>
      <c r="K12" s="16">
        <f>K$10</f>
        <v>0</v>
      </c>
      <c r="L12" s="16">
        <f>L$10</f>
        <v>1</v>
      </c>
      <c r="M12" s="16">
        <f>M$10</f>
        <v>0.01</v>
      </c>
      <c r="N12" s="15" t="str">
        <f>N$10</f>
        <v>% of non-electric vehicles replaced</v>
      </c>
      <c r="O12" s="7" t="s">
        <v>90</v>
      </c>
      <c r="P12" s="7" t="s">
        <v>84</v>
      </c>
      <c r="Q12" s="12" t="s">
        <v>85</v>
      </c>
      <c r="R12" s="7" t="s">
        <v>91</v>
      </c>
      <c r="S12" s="7"/>
    </row>
    <row r="13" spans="1:19" s="22" customFormat="1" ht="30" x14ac:dyDescent="0.25">
      <c r="A13" s="15" t="str">
        <f t="shared" si="3"/>
        <v>Transportation</v>
      </c>
      <c r="B13" s="15" t="str">
        <f t="shared" si="3"/>
        <v>Vehicle Electrification</v>
      </c>
      <c r="C13" s="15" t="str">
        <f t="shared" si="3"/>
        <v>Percent Nonelec Vehicles Shifted to Elec</v>
      </c>
      <c r="D13" s="12" t="s">
        <v>87</v>
      </c>
      <c r="E13" s="12" t="s">
        <v>50</v>
      </c>
      <c r="F13" s="12" t="s">
        <v>88</v>
      </c>
      <c r="G13" s="12" t="s">
        <v>50</v>
      </c>
      <c r="H13" s="8" t="s">
        <v>89</v>
      </c>
      <c r="I13" s="15" t="str">
        <f t="shared" si="4"/>
        <v>Vehicle Electrification</v>
      </c>
      <c r="J13" s="19" t="s">
        <v>72</v>
      </c>
      <c r="K13" s="9"/>
      <c r="L13" s="9"/>
      <c r="M13" s="9"/>
      <c r="N13" s="15"/>
      <c r="O13" s="15"/>
      <c r="P13" s="15"/>
      <c r="Q13" s="12"/>
      <c r="R13" s="15"/>
      <c r="S13" s="15"/>
    </row>
    <row r="14" spans="1:19" s="22" customFormat="1" ht="30" x14ac:dyDescent="0.25">
      <c r="A14" s="15" t="str">
        <f t="shared" si="3"/>
        <v>Transportation</v>
      </c>
      <c r="B14" s="15" t="str">
        <f t="shared" si="3"/>
        <v>Vehicle Electrification</v>
      </c>
      <c r="C14" s="15" t="str">
        <f t="shared" si="3"/>
        <v>Percent Nonelec Vehicles Shifted to Elec</v>
      </c>
      <c r="D14" s="12" t="s">
        <v>80</v>
      </c>
      <c r="E14" s="12" t="s">
        <v>54</v>
      </c>
      <c r="F14" s="12" t="s">
        <v>81</v>
      </c>
      <c r="G14" s="12" t="s">
        <v>55</v>
      </c>
      <c r="H14" s="8" t="s">
        <v>89</v>
      </c>
      <c r="I14" s="15" t="str">
        <f t="shared" si="4"/>
        <v>Vehicle Electrification</v>
      </c>
      <c r="J14" s="19" t="s">
        <v>72</v>
      </c>
      <c r="K14" s="9"/>
      <c r="L14" s="9"/>
      <c r="M14" s="9"/>
      <c r="N14" s="15"/>
      <c r="O14" s="15"/>
      <c r="P14" s="15"/>
      <c r="Q14" s="12"/>
      <c r="R14" s="15"/>
      <c r="S14" s="15"/>
    </row>
    <row r="15" spans="1:19" s="22" customFormat="1" ht="30" x14ac:dyDescent="0.25">
      <c r="A15" s="15" t="str">
        <f t="shared" si="3"/>
        <v>Transportation</v>
      </c>
      <c r="B15" s="15" t="str">
        <f t="shared" si="3"/>
        <v>Vehicle Electrification</v>
      </c>
      <c r="C15" s="15" t="str">
        <f t="shared" si="3"/>
        <v>Percent Nonelec Vehicles Shifted to Elec</v>
      </c>
      <c r="D15" s="12" t="s">
        <v>87</v>
      </c>
      <c r="E15" s="12" t="s">
        <v>54</v>
      </c>
      <c r="F15" s="12" t="s">
        <v>88</v>
      </c>
      <c r="G15" s="12" t="s">
        <v>55</v>
      </c>
      <c r="H15" s="8" t="s">
        <v>89</v>
      </c>
      <c r="I15" s="15" t="str">
        <f t="shared" si="4"/>
        <v>Vehicle Electrification</v>
      </c>
      <c r="J15" s="19" t="s">
        <v>72</v>
      </c>
      <c r="K15" s="9"/>
      <c r="L15" s="9"/>
      <c r="M15" s="9"/>
      <c r="N15" s="15"/>
      <c r="O15" s="15"/>
      <c r="P15" s="15"/>
      <c r="Q15" s="12"/>
      <c r="R15" s="15"/>
      <c r="S15" s="15"/>
    </row>
    <row r="16" spans="1:19" s="22" customFormat="1" ht="90" x14ac:dyDescent="0.25">
      <c r="A16" s="15" t="str">
        <f t="shared" si="3"/>
        <v>Transportation</v>
      </c>
      <c r="B16" s="15" t="str">
        <f t="shared" si="3"/>
        <v>Vehicle Electrification</v>
      </c>
      <c r="C16" s="15" t="str">
        <f t="shared" si="3"/>
        <v>Percent Nonelec Vehicles Shifted to Elec</v>
      </c>
      <c r="D16" s="12" t="s">
        <v>80</v>
      </c>
      <c r="E16" s="12" t="s">
        <v>59</v>
      </c>
      <c r="F16" s="12" t="s">
        <v>81</v>
      </c>
      <c r="G16" s="12" t="s">
        <v>60</v>
      </c>
      <c r="H16" s="8">
        <v>11</v>
      </c>
      <c r="I16" s="15" t="str">
        <f t="shared" si="4"/>
        <v>Vehicle Electrification</v>
      </c>
      <c r="J16" s="19" t="s">
        <v>72</v>
      </c>
      <c r="K16" s="16">
        <f>K$10</f>
        <v>0</v>
      </c>
      <c r="L16" s="16">
        <f>L$10</f>
        <v>1</v>
      </c>
      <c r="M16" s="16">
        <f>M$10</f>
        <v>0.01</v>
      </c>
      <c r="N16" s="15" t="str">
        <f>N$10</f>
        <v>% of non-electric vehicles replaced</v>
      </c>
      <c r="O16" s="7" t="s">
        <v>92</v>
      </c>
      <c r="P16" s="7" t="s">
        <v>84</v>
      </c>
      <c r="Q16" s="12" t="s">
        <v>85</v>
      </c>
      <c r="R16" s="7" t="s">
        <v>57</v>
      </c>
      <c r="S16" s="15"/>
    </row>
    <row r="17" spans="1:19" s="22" customFormat="1" ht="30" x14ac:dyDescent="0.25">
      <c r="A17" s="15" t="str">
        <f t="shared" si="3"/>
        <v>Transportation</v>
      </c>
      <c r="B17" s="15" t="str">
        <f t="shared" si="3"/>
        <v>Vehicle Electrification</v>
      </c>
      <c r="C17" s="15" t="str">
        <f t="shared" si="3"/>
        <v>Percent Nonelec Vehicles Shifted to Elec</v>
      </c>
      <c r="D17" s="12" t="s">
        <v>87</v>
      </c>
      <c r="E17" s="12" t="s">
        <v>59</v>
      </c>
      <c r="F17" s="12" t="s">
        <v>88</v>
      </c>
      <c r="G17" s="12" t="s">
        <v>60</v>
      </c>
      <c r="H17" s="8" t="s">
        <v>89</v>
      </c>
      <c r="I17" s="15" t="str">
        <f t="shared" si="4"/>
        <v>Vehicle Electrification</v>
      </c>
      <c r="J17" s="19" t="s">
        <v>72</v>
      </c>
      <c r="K17" s="9"/>
      <c r="L17" s="9"/>
      <c r="M17" s="9"/>
      <c r="N17" s="15"/>
      <c r="O17" s="15"/>
      <c r="P17" s="15"/>
      <c r="Q17" s="12"/>
      <c r="R17" s="15"/>
      <c r="S17" s="15"/>
    </row>
    <row r="18" spans="1:19" s="22" customFormat="1" ht="30" x14ac:dyDescent="0.25">
      <c r="A18" s="15" t="str">
        <f t="shared" si="3"/>
        <v>Transportation</v>
      </c>
      <c r="B18" s="15" t="str">
        <f t="shared" si="3"/>
        <v>Vehicle Electrification</v>
      </c>
      <c r="C18" s="15" t="str">
        <f t="shared" si="3"/>
        <v>Percent Nonelec Vehicles Shifted to Elec</v>
      </c>
      <c r="D18" s="12" t="s">
        <v>80</v>
      </c>
      <c r="E18" s="12" t="s">
        <v>63</v>
      </c>
      <c r="F18" s="12" t="s">
        <v>81</v>
      </c>
      <c r="G18" s="12" t="s">
        <v>64</v>
      </c>
      <c r="H18" s="8" t="s">
        <v>89</v>
      </c>
      <c r="I18" s="15" t="str">
        <f t="shared" si="4"/>
        <v>Vehicle Electrification</v>
      </c>
      <c r="J18" s="19" t="s">
        <v>72</v>
      </c>
      <c r="K18" s="9"/>
      <c r="L18" s="9"/>
      <c r="M18" s="9"/>
      <c r="N18" s="15"/>
      <c r="O18" s="15"/>
      <c r="P18" s="15"/>
      <c r="Q18" s="12"/>
      <c r="R18" s="15"/>
      <c r="S18" s="15"/>
    </row>
    <row r="19" spans="1:19" s="22" customFormat="1" ht="30" x14ac:dyDescent="0.25">
      <c r="A19" s="15" t="str">
        <f t="shared" si="3"/>
        <v>Transportation</v>
      </c>
      <c r="B19" s="15" t="str">
        <f t="shared" si="3"/>
        <v>Vehicle Electrification</v>
      </c>
      <c r="C19" s="15" t="str">
        <f t="shared" si="3"/>
        <v>Percent Nonelec Vehicles Shifted to Elec</v>
      </c>
      <c r="D19" s="12" t="s">
        <v>87</v>
      </c>
      <c r="E19" s="12" t="s">
        <v>63</v>
      </c>
      <c r="F19" s="12" t="s">
        <v>88</v>
      </c>
      <c r="G19" s="12" t="s">
        <v>64</v>
      </c>
      <c r="H19" s="8" t="s">
        <v>89</v>
      </c>
      <c r="I19" s="15" t="str">
        <f t="shared" si="4"/>
        <v>Vehicle Electrification</v>
      </c>
      <c r="J19" s="19" t="s">
        <v>72</v>
      </c>
      <c r="K19" s="9"/>
      <c r="L19" s="9"/>
      <c r="M19" s="9"/>
      <c r="N19" s="15"/>
      <c r="O19" s="15"/>
      <c r="P19" s="15"/>
      <c r="Q19" s="12"/>
      <c r="R19" s="15"/>
      <c r="S19" s="15"/>
    </row>
    <row r="20" spans="1:19" s="22" customFormat="1" ht="30" x14ac:dyDescent="0.25">
      <c r="A20" s="15" t="str">
        <f t="shared" si="3"/>
        <v>Transportation</v>
      </c>
      <c r="B20" s="15" t="str">
        <f t="shared" si="3"/>
        <v>Vehicle Electrification</v>
      </c>
      <c r="C20" s="15" t="str">
        <f t="shared" si="3"/>
        <v>Percent Nonelec Vehicles Shifted to Elec</v>
      </c>
      <c r="D20" s="12" t="s">
        <v>80</v>
      </c>
      <c r="E20" s="12" t="s">
        <v>66</v>
      </c>
      <c r="F20" s="12" t="s">
        <v>81</v>
      </c>
      <c r="G20" s="12" t="s">
        <v>67</v>
      </c>
      <c r="H20" s="8"/>
      <c r="I20" s="15" t="str">
        <f t="shared" si="4"/>
        <v>Vehicle Electrification</v>
      </c>
      <c r="J20" s="19" t="s">
        <v>72</v>
      </c>
      <c r="K20" s="9"/>
      <c r="L20" s="9"/>
      <c r="M20" s="9"/>
      <c r="N20" s="15"/>
      <c r="O20" s="15"/>
      <c r="P20" s="15"/>
      <c r="Q20" s="12"/>
      <c r="R20" s="15"/>
      <c r="S20" s="15"/>
    </row>
    <row r="21" spans="1:19" s="22" customFormat="1" ht="30" x14ac:dyDescent="0.25">
      <c r="A21" s="15" t="str">
        <f t="shared" si="3"/>
        <v>Transportation</v>
      </c>
      <c r="B21" s="15" t="str">
        <f t="shared" si="3"/>
        <v>Vehicle Electrification</v>
      </c>
      <c r="C21" s="15" t="str">
        <f t="shared" si="3"/>
        <v>Percent Nonelec Vehicles Shifted to Elec</v>
      </c>
      <c r="D21" s="12" t="s">
        <v>87</v>
      </c>
      <c r="E21" s="12" t="s">
        <v>66</v>
      </c>
      <c r="F21" s="12" t="s">
        <v>88</v>
      </c>
      <c r="G21" s="12" t="s">
        <v>67</v>
      </c>
      <c r="H21" s="8"/>
      <c r="I21" s="15" t="str">
        <f t="shared" si="4"/>
        <v>Vehicle Electrification</v>
      </c>
      <c r="J21" s="19" t="s">
        <v>72</v>
      </c>
      <c r="K21" s="9"/>
      <c r="L21" s="9"/>
      <c r="M21" s="9"/>
      <c r="N21" s="15"/>
      <c r="O21" s="15"/>
      <c r="P21" s="15"/>
      <c r="Q21" s="12"/>
      <c r="R21" s="15"/>
      <c r="S21" s="15"/>
    </row>
    <row r="22" spans="1:19" ht="45" x14ac:dyDescent="0.25">
      <c r="A22" s="7" t="s">
        <v>93</v>
      </c>
      <c r="B22" s="7" t="s">
        <v>94</v>
      </c>
      <c r="C22" s="7" t="s">
        <v>95</v>
      </c>
      <c r="D22" s="7" t="s">
        <v>96</v>
      </c>
      <c r="E22" s="7"/>
      <c r="F22" s="7" t="s">
        <v>97</v>
      </c>
      <c r="G22" s="7"/>
      <c r="H22" s="8">
        <v>12</v>
      </c>
      <c r="I22" s="7" t="s">
        <v>94</v>
      </c>
      <c r="J22" s="7" t="s">
        <v>33</v>
      </c>
      <c r="K22" s="14">
        <v>0</v>
      </c>
      <c r="L22" s="14">
        <v>1</v>
      </c>
      <c r="M22" s="14">
        <v>0.01</v>
      </c>
      <c r="N22" s="7" t="s">
        <v>98</v>
      </c>
      <c r="O22" s="7" t="s">
        <v>99</v>
      </c>
      <c r="P22" s="7" t="s">
        <v>100</v>
      </c>
      <c r="Q22" s="12" t="s">
        <v>101</v>
      </c>
      <c r="R22" s="7"/>
      <c r="S22" s="7"/>
    </row>
    <row r="23" spans="1:19" ht="45" x14ac:dyDescent="0.25">
      <c r="A23" s="15" t="str">
        <f>A$22</f>
        <v>Buildings and Appliances</v>
      </c>
      <c r="B23" s="15" t="str">
        <f t="shared" ref="B23:C24" si="5">B$22</f>
        <v>Building Component Electrification</v>
      </c>
      <c r="C23" s="15" t="str">
        <f t="shared" si="5"/>
        <v>Percent New Nonelec Component Sales Shifted to Elec</v>
      </c>
      <c r="D23" s="7" t="s">
        <v>102</v>
      </c>
      <c r="E23" s="7"/>
      <c r="F23" s="7" t="s">
        <v>103</v>
      </c>
      <c r="G23" s="7"/>
      <c r="H23" s="8">
        <v>162</v>
      </c>
      <c r="I23" s="15" t="str">
        <f t="shared" ref="I23:I24" si="6">I$22</f>
        <v>Building Component Electrification</v>
      </c>
      <c r="J23" s="7" t="s">
        <v>33</v>
      </c>
      <c r="K23" s="23">
        <f t="shared" ref="K23:Q24" si="7">K$22</f>
        <v>0</v>
      </c>
      <c r="L23" s="24">
        <f t="shared" si="7"/>
        <v>1</v>
      </c>
      <c r="M23" s="24">
        <f t="shared" si="7"/>
        <v>0.01</v>
      </c>
      <c r="N23" s="25" t="str">
        <f t="shared" si="7"/>
        <v>% of newly sold non-electric building components</v>
      </c>
      <c r="O23" s="7" t="s">
        <v>99</v>
      </c>
      <c r="P23" s="25" t="str">
        <f t="shared" si="7"/>
        <v>buildings-sector-main.html#component-elec</v>
      </c>
      <c r="Q23" s="25" t="str">
        <f t="shared" si="7"/>
        <v>building-component-electrification.html</v>
      </c>
      <c r="R23" s="25"/>
      <c r="S23" s="25"/>
    </row>
    <row r="24" spans="1:19" ht="45" x14ac:dyDescent="0.25">
      <c r="A24" s="15" t="str">
        <f>A$22</f>
        <v>Buildings and Appliances</v>
      </c>
      <c r="B24" s="15" t="str">
        <f t="shared" si="5"/>
        <v>Building Component Electrification</v>
      </c>
      <c r="C24" s="15" t="str">
        <f t="shared" si="5"/>
        <v>Percent New Nonelec Component Sales Shifted to Elec</v>
      </c>
      <c r="D24" s="7" t="s">
        <v>104</v>
      </c>
      <c r="E24" s="7"/>
      <c r="F24" s="7" t="s">
        <v>105</v>
      </c>
      <c r="G24" s="7"/>
      <c r="H24" s="8">
        <v>163</v>
      </c>
      <c r="I24" s="15" t="str">
        <f t="shared" si="6"/>
        <v>Building Component Electrification</v>
      </c>
      <c r="J24" s="7" t="s">
        <v>33</v>
      </c>
      <c r="K24" s="23">
        <f t="shared" si="7"/>
        <v>0</v>
      </c>
      <c r="L24" s="24">
        <f t="shared" si="7"/>
        <v>1</v>
      </c>
      <c r="M24" s="24">
        <f t="shared" si="7"/>
        <v>0.01</v>
      </c>
      <c r="N24" s="25" t="str">
        <f t="shared" si="7"/>
        <v>% of newly sold non-electric building components</v>
      </c>
      <c r="O24" s="7" t="s">
        <v>99</v>
      </c>
      <c r="P24" s="25" t="str">
        <f t="shared" si="7"/>
        <v>buildings-sector-main.html#component-elec</v>
      </c>
      <c r="Q24" s="25" t="str">
        <f t="shared" si="7"/>
        <v>building-component-electrification.html</v>
      </c>
      <c r="R24" s="25"/>
      <c r="S24" s="25"/>
    </row>
    <row r="25" spans="1:19" s="22" customFormat="1" ht="120" x14ac:dyDescent="0.25">
      <c r="A25" s="7" t="s">
        <v>93</v>
      </c>
      <c r="B25" s="7" t="s">
        <v>106</v>
      </c>
      <c r="C25" s="7" t="s">
        <v>107</v>
      </c>
      <c r="D25" s="7" t="s">
        <v>108</v>
      </c>
      <c r="E25" s="7" t="s">
        <v>96</v>
      </c>
      <c r="F25" s="7" t="s">
        <v>97</v>
      </c>
      <c r="G25" s="7" t="s">
        <v>109</v>
      </c>
      <c r="H25" s="8">
        <v>13</v>
      </c>
      <c r="I25" s="7" t="s">
        <v>106</v>
      </c>
      <c r="J25" s="7" t="s">
        <v>33</v>
      </c>
      <c r="K25" s="14">
        <v>0</v>
      </c>
      <c r="L25" s="26">
        <v>0.6</v>
      </c>
      <c r="M25" s="27">
        <v>0.01</v>
      </c>
      <c r="N25" s="7" t="s">
        <v>110</v>
      </c>
      <c r="O25" s="7" t="s">
        <v>111</v>
      </c>
      <c r="P25" s="7" t="s">
        <v>112</v>
      </c>
      <c r="Q25" s="12" t="s">
        <v>113</v>
      </c>
      <c r="R25" s="7" t="s">
        <v>114</v>
      </c>
      <c r="S25" s="7" t="s">
        <v>115</v>
      </c>
    </row>
    <row r="26" spans="1:19" s="22" customFormat="1" ht="120" x14ac:dyDescent="0.25">
      <c r="A26" s="15" t="str">
        <f>A$25</f>
        <v>Buildings and Appliances</v>
      </c>
      <c r="B26" s="15" t="str">
        <f t="shared" ref="B26:C41" si="8">B$25</f>
        <v>Building Energy Efficiency Standards</v>
      </c>
      <c r="C26" s="15" t="str">
        <f t="shared" si="8"/>
        <v>Reduction in E Use Allowed by Component Eff Std</v>
      </c>
      <c r="D26" s="7" t="s">
        <v>116</v>
      </c>
      <c r="E26" s="7" t="s">
        <v>96</v>
      </c>
      <c r="F26" s="7" t="s">
        <v>97</v>
      </c>
      <c r="G26" s="7" t="s">
        <v>117</v>
      </c>
      <c r="H26" s="8">
        <v>14</v>
      </c>
      <c r="I26" s="15" t="str">
        <f t="shared" ref="I26:I42" si="9">I$25</f>
        <v>Building Energy Efficiency Standards</v>
      </c>
      <c r="J26" s="7" t="s">
        <v>33</v>
      </c>
      <c r="K26" s="16">
        <f t="shared" ref="K26:R41" si="10">K$25</f>
        <v>0</v>
      </c>
      <c r="L26" s="18">
        <f>ROUND(MaxBoundCalculations!B163,2)</f>
        <v>0.38</v>
      </c>
      <c r="M26" s="16">
        <f t="shared" si="10"/>
        <v>0.01</v>
      </c>
      <c r="N26" s="15" t="str">
        <f t="shared" si="10"/>
        <v>% reduction in energy use</v>
      </c>
      <c r="O26" s="7" t="s">
        <v>111</v>
      </c>
      <c r="P26" s="15" t="str">
        <f t="shared" si="10"/>
        <v>buildings-sector-main.html#eff-stds</v>
      </c>
      <c r="Q26" s="15" t="str">
        <f t="shared" si="10"/>
        <v>building-energy-efficiency-standards.html</v>
      </c>
      <c r="R26" s="15"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6" s="15" t="str">
        <f>S25</f>
        <v>Itron, 2007, "ASSESSMENT OF LONG-TERM
ELECTRIC ENERGY EFFICIENCY
POTENTIAL IN CALIFORNIA’S
RESIDENTIAL SECTOR," http://www.energy.ca.gov/2007publications/CEC-500-2007-002/CEC-500-2007-002.PDF, p.33, Table 5-1</v>
      </c>
    </row>
    <row r="27" spans="1:19" s="22" customFormat="1" ht="120" x14ac:dyDescent="0.25">
      <c r="A27" s="15" t="str">
        <f>A$25</f>
        <v>Buildings and Appliances</v>
      </c>
      <c r="B27" s="15" t="str">
        <f t="shared" si="8"/>
        <v>Building Energy Efficiency Standards</v>
      </c>
      <c r="C27" s="15" t="str">
        <f t="shared" si="8"/>
        <v>Reduction in E Use Allowed by Component Eff Std</v>
      </c>
      <c r="D27" s="7" t="s">
        <v>118</v>
      </c>
      <c r="E27" s="7" t="s">
        <v>96</v>
      </c>
      <c r="F27" s="7" t="s">
        <v>97</v>
      </c>
      <c r="G27" s="7" t="s">
        <v>119</v>
      </c>
      <c r="H27" s="8">
        <v>15</v>
      </c>
      <c r="I27" s="15" t="str">
        <f t="shared" si="9"/>
        <v>Building Energy Efficiency Standards</v>
      </c>
      <c r="J27" s="7" t="s">
        <v>33</v>
      </c>
      <c r="K27" s="16">
        <f t="shared" si="10"/>
        <v>0</v>
      </c>
      <c r="L27" s="26">
        <v>0.6</v>
      </c>
      <c r="M27" s="28">
        <f t="shared" si="10"/>
        <v>0.01</v>
      </c>
      <c r="N27" s="15" t="str">
        <f t="shared" si="10"/>
        <v>% reduction in energy use</v>
      </c>
      <c r="O27" s="7" t="s">
        <v>111</v>
      </c>
      <c r="P27" s="15" t="str">
        <f t="shared" si="10"/>
        <v>buildings-sector-main.html#eff-stds</v>
      </c>
      <c r="Q27" s="15" t="str">
        <f t="shared" si="10"/>
        <v>building-energy-efficiency-standards.html</v>
      </c>
      <c r="R27" s="15"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7" s="15" t="str">
        <f t="shared" ref="S27:S42" si="11">S26</f>
        <v>Itron, 2007, "ASSESSMENT OF LONG-TERM
ELECTRIC ENERGY EFFICIENCY
POTENTIAL IN CALIFORNIA’S
RESIDENTIAL SECTOR," http://www.energy.ca.gov/2007publications/CEC-500-2007-002/CEC-500-2007-002.PDF, p.33, Table 5-1</v>
      </c>
    </row>
    <row r="28" spans="1:19" s="22" customFormat="1" ht="120" x14ac:dyDescent="0.25">
      <c r="A28" s="15" t="str">
        <f>A$25</f>
        <v>Buildings and Appliances</v>
      </c>
      <c r="B28" s="15" t="str">
        <f t="shared" si="8"/>
        <v>Building Energy Efficiency Standards</v>
      </c>
      <c r="C28" s="15" t="str">
        <f t="shared" si="8"/>
        <v>Reduction in E Use Allowed by Component Eff Std</v>
      </c>
      <c r="D28" s="7" t="s">
        <v>120</v>
      </c>
      <c r="E28" s="7" t="s">
        <v>96</v>
      </c>
      <c r="F28" s="7" t="s">
        <v>97</v>
      </c>
      <c r="G28" s="7" t="s">
        <v>121</v>
      </c>
      <c r="H28" s="8">
        <v>16</v>
      </c>
      <c r="I28" s="15" t="str">
        <f t="shared" si="9"/>
        <v>Building Energy Efficiency Standards</v>
      </c>
      <c r="J28" s="7" t="s">
        <v>33</v>
      </c>
      <c r="K28" s="16">
        <f t="shared" si="10"/>
        <v>0</v>
      </c>
      <c r="L28" s="18">
        <f>ROUND(MaxBoundCalculations!B161,2)</f>
        <v>0.4</v>
      </c>
      <c r="M28" s="16">
        <f t="shared" si="10"/>
        <v>0.01</v>
      </c>
      <c r="N28" s="15" t="str">
        <f t="shared" si="10"/>
        <v>% reduction in energy use</v>
      </c>
      <c r="O28" s="7" t="s">
        <v>111</v>
      </c>
      <c r="P28" s="15" t="str">
        <f t="shared" si="10"/>
        <v>buildings-sector-main.html#eff-stds</v>
      </c>
      <c r="Q28" s="15" t="str">
        <f t="shared" si="10"/>
        <v>building-energy-efficiency-standards.html</v>
      </c>
      <c r="R28" s="15"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8" s="15" t="str">
        <f t="shared" si="11"/>
        <v>Itron, 2007, "ASSESSMENT OF LONG-TERM
ELECTRIC ENERGY EFFICIENCY
POTENTIAL IN CALIFORNIA’S
RESIDENTIAL SECTOR," http://www.energy.ca.gov/2007publications/CEC-500-2007-002/CEC-500-2007-002.PDF, p.33, Table 5-1</v>
      </c>
    </row>
    <row r="29" spans="1:19" s="22" customFormat="1" ht="120" x14ac:dyDescent="0.25">
      <c r="A29" s="15" t="str">
        <f>A$25</f>
        <v>Buildings and Appliances</v>
      </c>
      <c r="B29" s="15" t="str">
        <f t="shared" si="8"/>
        <v>Building Energy Efficiency Standards</v>
      </c>
      <c r="C29" s="15" t="str">
        <f t="shared" si="8"/>
        <v>Reduction in E Use Allowed by Component Eff Std</v>
      </c>
      <c r="D29" s="7" t="s">
        <v>122</v>
      </c>
      <c r="E29" s="7" t="s">
        <v>96</v>
      </c>
      <c r="F29" s="7" t="s">
        <v>97</v>
      </c>
      <c r="G29" s="7" t="s">
        <v>123</v>
      </c>
      <c r="H29" s="8">
        <v>17</v>
      </c>
      <c r="I29" s="15" t="str">
        <f t="shared" si="9"/>
        <v>Building Energy Efficiency Standards</v>
      </c>
      <c r="J29" s="7" t="s">
        <v>33</v>
      </c>
      <c r="K29" s="16">
        <f t="shared" si="10"/>
        <v>0</v>
      </c>
      <c r="L29" s="18">
        <f>ROUND(MaxBoundCalculations!B159,2)</f>
        <v>0.38</v>
      </c>
      <c r="M29" s="16">
        <f t="shared" si="10"/>
        <v>0.01</v>
      </c>
      <c r="N29" s="15" t="str">
        <f t="shared" si="10"/>
        <v>% reduction in energy use</v>
      </c>
      <c r="O29" s="7" t="s">
        <v>111</v>
      </c>
      <c r="P29" s="15" t="str">
        <f t="shared" si="10"/>
        <v>buildings-sector-main.html#eff-stds</v>
      </c>
      <c r="Q29" s="15" t="str">
        <f t="shared" si="10"/>
        <v>building-energy-efficiency-standards.html</v>
      </c>
      <c r="R29" s="15"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9" s="15" t="str">
        <f t="shared" si="11"/>
        <v>Itron, 2007, "ASSESSMENT OF LONG-TERM
ELECTRIC ENERGY EFFICIENCY
POTENTIAL IN CALIFORNIA’S
RESIDENTIAL SECTOR," http://www.energy.ca.gov/2007publications/CEC-500-2007-002/CEC-500-2007-002.PDF, p.33, Table 5-1</v>
      </c>
    </row>
    <row r="30" spans="1:19" s="22" customFormat="1" ht="120" x14ac:dyDescent="0.25">
      <c r="A30" s="15" t="str">
        <f>A$25</f>
        <v>Buildings and Appliances</v>
      </c>
      <c r="B30" s="15" t="str">
        <f t="shared" si="8"/>
        <v>Building Energy Efficiency Standards</v>
      </c>
      <c r="C30" s="15" t="str">
        <f t="shared" si="8"/>
        <v>Reduction in E Use Allowed by Component Eff Std</v>
      </c>
      <c r="D30" s="7" t="s">
        <v>124</v>
      </c>
      <c r="E30" s="7" t="s">
        <v>96</v>
      </c>
      <c r="F30" s="7" t="s">
        <v>97</v>
      </c>
      <c r="G30" s="7" t="s">
        <v>125</v>
      </c>
      <c r="H30" s="8">
        <v>18</v>
      </c>
      <c r="I30" s="15" t="str">
        <f t="shared" si="9"/>
        <v>Building Energy Efficiency Standards</v>
      </c>
      <c r="J30" s="7" t="s">
        <v>33</v>
      </c>
      <c r="K30" s="16">
        <f t="shared" si="10"/>
        <v>0</v>
      </c>
      <c r="L30" s="18">
        <f>ROUND(MaxBoundCalculations!B160,2)</f>
        <v>0.11</v>
      </c>
      <c r="M30" s="16">
        <f t="shared" si="10"/>
        <v>0.01</v>
      </c>
      <c r="N30" s="15" t="str">
        <f t="shared" si="10"/>
        <v>% reduction in energy use</v>
      </c>
      <c r="O30" s="7" t="s">
        <v>111</v>
      </c>
      <c r="P30" s="15" t="str">
        <f t="shared" si="10"/>
        <v>buildings-sector-main.html#eff-stds</v>
      </c>
      <c r="Q30" s="15" t="str">
        <f t="shared" si="10"/>
        <v>building-energy-efficiency-standards.html</v>
      </c>
      <c r="R30" s="15"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0" s="15" t="str">
        <f t="shared" si="11"/>
        <v>Itron, 2007, "ASSESSMENT OF LONG-TERM
ELECTRIC ENERGY EFFICIENCY
POTENTIAL IN CALIFORNIA’S
RESIDENTIAL SECTOR," http://www.energy.ca.gov/2007publications/CEC-500-2007-002/CEC-500-2007-002.PDF, p.33, Table 5-1</v>
      </c>
    </row>
    <row r="31" spans="1:19" s="22" customFormat="1" ht="120" x14ac:dyDescent="0.25">
      <c r="A31" s="15" t="str">
        <f t="shared" ref="A31:C42" si="12">A$25</f>
        <v>Buildings and Appliances</v>
      </c>
      <c r="B31" s="15" t="str">
        <f t="shared" si="8"/>
        <v>Building Energy Efficiency Standards</v>
      </c>
      <c r="C31" s="15" t="str">
        <f t="shared" si="8"/>
        <v>Reduction in E Use Allowed by Component Eff Std</v>
      </c>
      <c r="D31" s="7" t="s">
        <v>108</v>
      </c>
      <c r="E31" s="7" t="s">
        <v>102</v>
      </c>
      <c r="F31" s="7" t="s">
        <v>103</v>
      </c>
      <c r="G31" s="7" t="s">
        <v>109</v>
      </c>
      <c r="H31" s="8">
        <v>150</v>
      </c>
      <c r="I31" s="15" t="str">
        <f t="shared" si="9"/>
        <v>Building Energy Efficiency Standards</v>
      </c>
      <c r="J31" s="7" t="s">
        <v>33</v>
      </c>
      <c r="K31" s="16">
        <f t="shared" si="10"/>
        <v>0</v>
      </c>
      <c r="L31" s="16">
        <f>L25</f>
        <v>0.6</v>
      </c>
      <c r="M31" s="16">
        <f t="shared" si="10"/>
        <v>0.01</v>
      </c>
      <c r="N31" s="15" t="str">
        <f t="shared" si="10"/>
        <v>% reduction in energy use</v>
      </c>
      <c r="O31" s="7" t="s">
        <v>111</v>
      </c>
      <c r="P31" s="15" t="str">
        <f t="shared" si="10"/>
        <v>buildings-sector-main.html#eff-stds</v>
      </c>
      <c r="Q31" s="15" t="str">
        <f t="shared" si="10"/>
        <v>building-energy-efficiency-standards.html</v>
      </c>
      <c r="R31"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1" s="15" t="str">
        <f t="shared" si="11"/>
        <v>Itron, 2007, "ASSESSMENT OF LONG-TERM
ELECTRIC ENERGY EFFICIENCY
POTENTIAL IN CALIFORNIA’S
RESIDENTIAL SECTOR," http://www.energy.ca.gov/2007publications/CEC-500-2007-002/CEC-500-2007-002.PDF, p.33, Table 5-1</v>
      </c>
    </row>
    <row r="32" spans="1:19" s="22" customFormat="1" ht="120" x14ac:dyDescent="0.25">
      <c r="A32" s="15" t="str">
        <f t="shared" si="12"/>
        <v>Buildings and Appliances</v>
      </c>
      <c r="B32" s="15" t="str">
        <f t="shared" si="8"/>
        <v>Building Energy Efficiency Standards</v>
      </c>
      <c r="C32" s="15" t="str">
        <f t="shared" si="8"/>
        <v>Reduction in E Use Allowed by Component Eff Std</v>
      </c>
      <c r="D32" s="7" t="s">
        <v>116</v>
      </c>
      <c r="E32" s="7" t="s">
        <v>102</v>
      </c>
      <c r="F32" s="7" t="s">
        <v>103</v>
      </c>
      <c r="G32" s="7" t="s">
        <v>117</v>
      </c>
      <c r="H32" s="8">
        <v>151</v>
      </c>
      <c r="I32" s="15" t="str">
        <f t="shared" si="9"/>
        <v>Building Energy Efficiency Standards</v>
      </c>
      <c r="J32" s="7" t="s">
        <v>33</v>
      </c>
      <c r="K32" s="16">
        <f t="shared" si="10"/>
        <v>0</v>
      </c>
      <c r="L32" s="16">
        <f t="shared" ref="L32:L42" si="13">L26</f>
        <v>0.38</v>
      </c>
      <c r="M32" s="16">
        <f t="shared" si="10"/>
        <v>0.01</v>
      </c>
      <c r="N32" s="15" t="str">
        <f t="shared" si="10"/>
        <v>% reduction in energy use</v>
      </c>
      <c r="O32" s="7" t="s">
        <v>111</v>
      </c>
      <c r="P32" s="15" t="str">
        <f t="shared" si="10"/>
        <v>buildings-sector-main.html#eff-stds</v>
      </c>
      <c r="Q32" s="15" t="str">
        <f t="shared" si="10"/>
        <v>building-energy-efficiency-standards.html</v>
      </c>
      <c r="R32"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2" s="15" t="str">
        <f t="shared" si="11"/>
        <v>Itron, 2007, "ASSESSMENT OF LONG-TERM
ELECTRIC ENERGY EFFICIENCY
POTENTIAL IN CALIFORNIA’S
RESIDENTIAL SECTOR," http://www.energy.ca.gov/2007publications/CEC-500-2007-002/CEC-500-2007-002.PDF, p.33, Table 5-1</v>
      </c>
    </row>
    <row r="33" spans="1:19" s="22" customFormat="1" ht="120" x14ac:dyDescent="0.25">
      <c r="A33" s="15" t="str">
        <f t="shared" si="12"/>
        <v>Buildings and Appliances</v>
      </c>
      <c r="B33" s="15" t="str">
        <f t="shared" si="8"/>
        <v>Building Energy Efficiency Standards</v>
      </c>
      <c r="C33" s="15" t="str">
        <f t="shared" si="8"/>
        <v>Reduction in E Use Allowed by Component Eff Std</v>
      </c>
      <c r="D33" s="7" t="s">
        <v>118</v>
      </c>
      <c r="E33" s="7" t="s">
        <v>102</v>
      </c>
      <c r="F33" s="7" t="s">
        <v>103</v>
      </c>
      <c r="G33" s="7" t="s">
        <v>119</v>
      </c>
      <c r="H33" s="8">
        <v>152</v>
      </c>
      <c r="I33" s="15" t="str">
        <f t="shared" si="9"/>
        <v>Building Energy Efficiency Standards</v>
      </c>
      <c r="J33" s="7" t="s">
        <v>33</v>
      </c>
      <c r="K33" s="16">
        <f t="shared" si="10"/>
        <v>0</v>
      </c>
      <c r="L33" s="16">
        <f t="shared" si="13"/>
        <v>0.6</v>
      </c>
      <c r="M33" s="16">
        <f t="shared" si="10"/>
        <v>0.01</v>
      </c>
      <c r="N33" s="15" t="str">
        <f t="shared" si="10"/>
        <v>% reduction in energy use</v>
      </c>
      <c r="O33" s="7" t="s">
        <v>111</v>
      </c>
      <c r="P33" s="15" t="str">
        <f t="shared" si="10"/>
        <v>buildings-sector-main.html#eff-stds</v>
      </c>
      <c r="Q33" s="15" t="str">
        <f t="shared" si="10"/>
        <v>building-energy-efficiency-standards.html</v>
      </c>
      <c r="R33"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3" s="15" t="str">
        <f t="shared" si="11"/>
        <v>Itron, 2007, "ASSESSMENT OF LONG-TERM
ELECTRIC ENERGY EFFICIENCY
POTENTIAL IN CALIFORNIA’S
RESIDENTIAL SECTOR," http://www.energy.ca.gov/2007publications/CEC-500-2007-002/CEC-500-2007-002.PDF, p.33, Table 5-1</v>
      </c>
    </row>
    <row r="34" spans="1:19" s="22" customFormat="1" ht="120" x14ac:dyDescent="0.25">
      <c r="A34" s="15" t="str">
        <f t="shared" si="12"/>
        <v>Buildings and Appliances</v>
      </c>
      <c r="B34" s="15" t="str">
        <f t="shared" si="8"/>
        <v>Building Energy Efficiency Standards</v>
      </c>
      <c r="C34" s="15" t="str">
        <f t="shared" si="8"/>
        <v>Reduction in E Use Allowed by Component Eff Std</v>
      </c>
      <c r="D34" s="7" t="s">
        <v>120</v>
      </c>
      <c r="E34" s="7" t="s">
        <v>102</v>
      </c>
      <c r="F34" s="7" t="s">
        <v>103</v>
      </c>
      <c r="G34" s="7" t="s">
        <v>121</v>
      </c>
      <c r="H34" s="8">
        <v>153</v>
      </c>
      <c r="I34" s="15" t="str">
        <f t="shared" si="9"/>
        <v>Building Energy Efficiency Standards</v>
      </c>
      <c r="J34" s="7" t="s">
        <v>33</v>
      </c>
      <c r="K34" s="16">
        <f t="shared" si="10"/>
        <v>0</v>
      </c>
      <c r="L34" s="16">
        <f t="shared" si="13"/>
        <v>0.4</v>
      </c>
      <c r="M34" s="16">
        <f t="shared" si="10"/>
        <v>0.01</v>
      </c>
      <c r="N34" s="15" t="str">
        <f t="shared" si="10"/>
        <v>% reduction in energy use</v>
      </c>
      <c r="O34" s="7" t="s">
        <v>111</v>
      </c>
      <c r="P34" s="15" t="str">
        <f t="shared" si="10"/>
        <v>buildings-sector-main.html#eff-stds</v>
      </c>
      <c r="Q34" s="15" t="str">
        <f t="shared" si="10"/>
        <v>building-energy-efficiency-standards.html</v>
      </c>
      <c r="R34"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4" s="15" t="str">
        <f t="shared" si="11"/>
        <v>Itron, 2007, "ASSESSMENT OF LONG-TERM
ELECTRIC ENERGY EFFICIENCY
POTENTIAL IN CALIFORNIA’S
RESIDENTIAL SECTOR," http://www.energy.ca.gov/2007publications/CEC-500-2007-002/CEC-500-2007-002.PDF, p.33, Table 5-1</v>
      </c>
    </row>
    <row r="35" spans="1:19" s="22" customFormat="1" ht="120" x14ac:dyDescent="0.25">
      <c r="A35" s="15" t="str">
        <f t="shared" si="12"/>
        <v>Buildings and Appliances</v>
      </c>
      <c r="B35" s="15" t="str">
        <f t="shared" si="8"/>
        <v>Building Energy Efficiency Standards</v>
      </c>
      <c r="C35" s="15" t="str">
        <f t="shared" si="8"/>
        <v>Reduction in E Use Allowed by Component Eff Std</v>
      </c>
      <c r="D35" s="7" t="s">
        <v>122</v>
      </c>
      <c r="E35" s="7" t="s">
        <v>102</v>
      </c>
      <c r="F35" s="7" t="s">
        <v>103</v>
      </c>
      <c r="G35" s="7" t="s">
        <v>123</v>
      </c>
      <c r="H35" s="8">
        <v>154</v>
      </c>
      <c r="I35" s="15" t="str">
        <f t="shared" si="9"/>
        <v>Building Energy Efficiency Standards</v>
      </c>
      <c r="J35" s="7" t="s">
        <v>33</v>
      </c>
      <c r="K35" s="16">
        <f t="shared" si="10"/>
        <v>0</v>
      </c>
      <c r="L35" s="16">
        <f t="shared" si="13"/>
        <v>0.38</v>
      </c>
      <c r="M35" s="16">
        <f t="shared" si="10"/>
        <v>0.01</v>
      </c>
      <c r="N35" s="15" t="str">
        <f t="shared" si="10"/>
        <v>% reduction in energy use</v>
      </c>
      <c r="O35" s="7" t="s">
        <v>111</v>
      </c>
      <c r="P35" s="15" t="str">
        <f t="shared" si="10"/>
        <v>buildings-sector-main.html#eff-stds</v>
      </c>
      <c r="Q35" s="15" t="str">
        <f t="shared" si="10"/>
        <v>building-energy-efficiency-standards.html</v>
      </c>
      <c r="R35"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5" s="15" t="str">
        <f t="shared" si="11"/>
        <v>Itron, 2007, "ASSESSMENT OF LONG-TERM
ELECTRIC ENERGY EFFICIENCY
POTENTIAL IN CALIFORNIA’S
RESIDENTIAL SECTOR," http://www.energy.ca.gov/2007publications/CEC-500-2007-002/CEC-500-2007-002.PDF, p.33, Table 5-1</v>
      </c>
    </row>
    <row r="36" spans="1:19" s="22" customFormat="1" ht="120" x14ac:dyDescent="0.25">
      <c r="A36" s="15" t="str">
        <f t="shared" si="12"/>
        <v>Buildings and Appliances</v>
      </c>
      <c r="B36" s="15" t="str">
        <f t="shared" si="8"/>
        <v>Building Energy Efficiency Standards</v>
      </c>
      <c r="C36" s="15" t="str">
        <f t="shared" si="8"/>
        <v>Reduction in E Use Allowed by Component Eff Std</v>
      </c>
      <c r="D36" s="7" t="s">
        <v>124</v>
      </c>
      <c r="E36" s="7" t="s">
        <v>102</v>
      </c>
      <c r="F36" s="7" t="s">
        <v>103</v>
      </c>
      <c r="G36" s="7" t="s">
        <v>125</v>
      </c>
      <c r="H36" s="8">
        <v>155</v>
      </c>
      <c r="I36" s="15" t="str">
        <f t="shared" si="9"/>
        <v>Building Energy Efficiency Standards</v>
      </c>
      <c r="J36" s="7" t="s">
        <v>33</v>
      </c>
      <c r="K36" s="16">
        <f t="shared" si="10"/>
        <v>0</v>
      </c>
      <c r="L36" s="16">
        <f t="shared" si="13"/>
        <v>0.11</v>
      </c>
      <c r="M36" s="16">
        <f t="shared" si="10"/>
        <v>0.01</v>
      </c>
      <c r="N36" s="15" t="str">
        <f t="shared" si="10"/>
        <v>% reduction in energy use</v>
      </c>
      <c r="O36" s="7" t="s">
        <v>111</v>
      </c>
      <c r="P36" s="15" t="str">
        <f t="shared" si="10"/>
        <v>buildings-sector-main.html#eff-stds</v>
      </c>
      <c r="Q36" s="15" t="str">
        <f t="shared" si="10"/>
        <v>building-energy-efficiency-standards.html</v>
      </c>
      <c r="R36"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6" s="15" t="str">
        <f t="shared" si="11"/>
        <v>Itron, 2007, "ASSESSMENT OF LONG-TERM
ELECTRIC ENERGY EFFICIENCY
POTENTIAL IN CALIFORNIA’S
RESIDENTIAL SECTOR," http://www.energy.ca.gov/2007publications/CEC-500-2007-002/CEC-500-2007-002.PDF, p.33, Table 5-1</v>
      </c>
    </row>
    <row r="37" spans="1:19" s="22" customFormat="1" ht="120" x14ac:dyDescent="0.25">
      <c r="A37" s="15" t="str">
        <f t="shared" si="12"/>
        <v>Buildings and Appliances</v>
      </c>
      <c r="B37" s="15" t="str">
        <f t="shared" si="8"/>
        <v>Building Energy Efficiency Standards</v>
      </c>
      <c r="C37" s="15" t="str">
        <f t="shared" si="8"/>
        <v>Reduction in E Use Allowed by Component Eff Std</v>
      </c>
      <c r="D37" s="7" t="s">
        <v>108</v>
      </c>
      <c r="E37" s="7" t="s">
        <v>104</v>
      </c>
      <c r="F37" s="7" t="s">
        <v>105</v>
      </c>
      <c r="G37" s="7" t="s">
        <v>109</v>
      </c>
      <c r="H37" s="8">
        <v>156</v>
      </c>
      <c r="I37" s="15" t="str">
        <f t="shared" si="9"/>
        <v>Building Energy Efficiency Standards</v>
      </c>
      <c r="J37" s="7" t="s">
        <v>33</v>
      </c>
      <c r="K37" s="16">
        <f t="shared" si="10"/>
        <v>0</v>
      </c>
      <c r="L37" s="16">
        <f>L31</f>
        <v>0.6</v>
      </c>
      <c r="M37" s="16">
        <f t="shared" si="10"/>
        <v>0.01</v>
      </c>
      <c r="N37" s="15" t="str">
        <f t="shared" si="10"/>
        <v>% reduction in energy use</v>
      </c>
      <c r="O37" s="7" t="s">
        <v>111</v>
      </c>
      <c r="P37" s="15" t="str">
        <f t="shared" si="10"/>
        <v>buildings-sector-main.html#eff-stds</v>
      </c>
      <c r="Q37" s="15" t="str">
        <f t="shared" si="10"/>
        <v>building-energy-efficiency-standards.html</v>
      </c>
      <c r="R37"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7" s="15" t="str">
        <f t="shared" si="11"/>
        <v>Itron, 2007, "ASSESSMENT OF LONG-TERM
ELECTRIC ENERGY EFFICIENCY
POTENTIAL IN CALIFORNIA’S
RESIDENTIAL SECTOR," http://www.energy.ca.gov/2007publications/CEC-500-2007-002/CEC-500-2007-002.PDF, p.33, Table 5-1</v>
      </c>
    </row>
    <row r="38" spans="1:19" s="22" customFormat="1" ht="120" x14ac:dyDescent="0.25">
      <c r="A38" s="15" t="str">
        <f t="shared" si="12"/>
        <v>Buildings and Appliances</v>
      </c>
      <c r="B38" s="15" t="str">
        <f t="shared" si="8"/>
        <v>Building Energy Efficiency Standards</v>
      </c>
      <c r="C38" s="15" t="str">
        <f t="shared" si="8"/>
        <v>Reduction in E Use Allowed by Component Eff Std</v>
      </c>
      <c r="D38" s="7" t="s">
        <v>116</v>
      </c>
      <c r="E38" s="7" t="s">
        <v>104</v>
      </c>
      <c r="F38" s="7" t="s">
        <v>105</v>
      </c>
      <c r="G38" s="7" t="s">
        <v>117</v>
      </c>
      <c r="H38" s="8">
        <v>157</v>
      </c>
      <c r="I38" s="15" t="str">
        <f t="shared" si="9"/>
        <v>Building Energy Efficiency Standards</v>
      </c>
      <c r="J38" s="7" t="s">
        <v>33</v>
      </c>
      <c r="K38" s="16">
        <f t="shared" si="10"/>
        <v>0</v>
      </c>
      <c r="L38" s="16">
        <f t="shared" si="13"/>
        <v>0.38</v>
      </c>
      <c r="M38" s="16">
        <f t="shared" si="10"/>
        <v>0.01</v>
      </c>
      <c r="N38" s="15" t="str">
        <f t="shared" si="10"/>
        <v>% reduction in energy use</v>
      </c>
      <c r="O38" s="7" t="s">
        <v>111</v>
      </c>
      <c r="P38" s="15" t="str">
        <f t="shared" si="10"/>
        <v>buildings-sector-main.html#eff-stds</v>
      </c>
      <c r="Q38" s="15" t="str">
        <f t="shared" si="10"/>
        <v>building-energy-efficiency-standards.html</v>
      </c>
      <c r="R38"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8" s="15" t="str">
        <f t="shared" si="11"/>
        <v>Itron, 2007, "ASSESSMENT OF LONG-TERM
ELECTRIC ENERGY EFFICIENCY
POTENTIAL IN CALIFORNIA’S
RESIDENTIAL SECTOR," http://www.energy.ca.gov/2007publications/CEC-500-2007-002/CEC-500-2007-002.PDF, p.33, Table 5-1</v>
      </c>
    </row>
    <row r="39" spans="1:19" s="22" customFormat="1" ht="120" x14ac:dyDescent="0.25">
      <c r="A39" s="15" t="str">
        <f t="shared" si="12"/>
        <v>Buildings and Appliances</v>
      </c>
      <c r="B39" s="15" t="str">
        <f t="shared" si="8"/>
        <v>Building Energy Efficiency Standards</v>
      </c>
      <c r="C39" s="15" t="str">
        <f t="shared" si="8"/>
        <v>Reduction in E Use Allowed by Component Eff Std</v>
      </c>
      <c r="D39" s="7" t="s">
        <v>118</v>
      </c>
      <c r="E39" s="7" t="s">
        <v>104</v>
      </c>
      <c r="F39" s="7" t="s">
        <v>105</v>
      </c>
      <c r="G39" s="7" t="s">
        <v>119</v>
      </c>
      <c r="H39" s="8">
        <v>158</v>
      </c>
      <c r="I39" s="15" t="str">
        <f t="shared" si="9"/>
        <v>Building Energy Efficiency Standards</v>
      </c>
      <c r="J39" s="7" t="s">
        <v>33</v>
      </c>
      <c r="K39" s="16">
        <f t="shared" si="10"/>
        <v>0</v>
      </c>
      <c r="L39" s="16">
        <f t="shared" si="13"/>
        <v>0.6</v>
      </c>
      <c r="M39" s="16">
        <f t="shared" si="10"/>
        <v>0.01</v>
      </c>
      <c r="N39" s="15" t="str">
        <f t="shared" si="10"/>
        <v>% reduction in energy use</v>
      </c>
      <c r="O39" s="7" t="s">
        <v>111</v>
      </c>
      <c r="P39" s="15" t="str">
        <f t="shared" si="10"/>
        <v>buildings-sector-main.html#eff-stds</v>
      </c>
      <c r="Q39" s="15" t="str">
        <f t="shared" si="10"/>
        <v>building-energy-efficiency-standards.html</v>
      </c>
      <c r="R39"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9" s="15" t="str">
        <f t="shared" si="11"/>
        <v>Itron, 2007, "ASSESSMENT OF LONG-TERM
ELECTRIC ENERGY EFFICIENCY
POTENTIAL IN CALIFORNIA’S
RESIDENTIAL SECTOR," http://www.energy.ca.gov/2007publications/CEC-500-2007-002/CEC-500-2007-002.PDF, p.33, Table 5-1</v>
      </c>
    </row>
    <row r="40" spans="1:19" s="22" customFormat="1" ht="120" x14ac:dyDescent="0.25">
      <c r="A40" s="15" t="str">
        <f t="shared" si="12"/>
        <v>Buildings and Appliances</v>
      </c>
      <c r="B40" s="15" t="str">
        <f t="shared" si="8"/>
        <v>Building Energy Efficiency Standards</v>
      </c>
      <c r="C40" s="15" t="str">
        <f t="shared" si="8"/>
        <v>Reduction in E Use Allowed by Component Eff Std</v>
      </c>
      <c r="D40" s="7" t="s">
        <v>120</v>
      </c>
      <c r="E40" s="7" t="s">
        <v>104</v>
      </c>
      <c r="F40" s="7" t="s">
        <v>105</v>
      </c>
      <c r="G40" s="7" t="s">
        <v>121</v>
      </c>
      <c r="H40" s="8">
        <v>159</v>
      </c>
      <c r="I40" s="15" t="str">
        <f t="shared" si="9"/>
        <v>Building Energy Efficiency Standards</v>
      </c>
      <c r="J40" s="7" t="s">
        <v>33</v>
      </c>
      <c r="K40" s="16">
        <f t="shared" si="10"/>
        <v>0</v>
      </c>
      <c r="L40" s="16">
        <f t="shared" si="13"/>
        <v>0.4</v>
      </c>
      <c r="M40" s="16">
        <f t="shared" si="10"/>
        <v>0.01</v>
      </c>
      <c r="N40" s="15" t="str">
        <f t="shared" si="10"/>
        <v>% reduction in energy use</v>
      </c>
      <c r="O40" s="7" t="s">
        <v>111</v>
      </c>
      <c r="P40" s="15" t="str">
        <f t="shared" si="10"/>
        <v>buildings-sector-main.html#eff-stds</v>
      </c>
      <c r="Q40" s="15" t="str">
        <f t="shared" si="10"/>
        <v>building-energy-efficiency-standards.html</v>
      </c>
      <c r="R40"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0" s="15" t="str">
        <f t="shared" si="11"/>
        <v>Itron, 2007, "ASSESSMENT OF LONG-TERM
ELECTRIC ENERGY EFFICIENCY
POTENTIAL IN CALIFORNIA’S
RESIDENTIAL SECTOR," http://www.energy.ca.gov/2007publications/CEC-500-2007-002/CEC-500-2007-002.PDF, p.33, Table 5-1</v>
      </c>
    </row>
    <row r="41" spans="1:19" s="22" customFormat="1" ht="120" x14ac:dyDescent="0.25">
      <c r="A41" s="15" t="str">
        <f t="shared" si="12"/>
        <v>Buildings and Appliances</v>
      </c>
      <c r="B41" s="15" t="str">
        <f t="shared" si="8"/>
        <v>Building Energy Efficiency Standards</v>
      </c>
      <c r="C41" s="15" t="str">
        <f t="shared" si="8"/>
        <v>Reduction in E Use Allowed by Component Eff Std</v>
      </c>
      <c r="D41" s="7" t="s">
        <v>122</v>
      </c>
      <c r="E41" s="7" t="s">
        <v>104</v>
      </c>
      <c r="F41" s="7" t="s">
        <v>105</v>
      </c>
      <c r="G41" s="7" t="s">
        <v>123</v>
      </c>
      <c r="H41" s="8">
        <v>160</v>
      </c>
      <c r="I41" s="15" t="str">
        <f t="shared" si="9"/>
        <v>Building Energy Efficiency Standards</v>
      </c>
      <c r="J41" s="7" t="s">
        <v>33</v>
      </c>
      <c r="K41" s="16">
        <f t="shared" si="10"/>
        <v>0</v>
      </c>
      <c r="L41" s="16">
        <f t="shared" si="13"/>
        <v>0.38</v>
      </c>
      <c r="M41" s="16">
        <f t="shared" si="10"/>
        <v>0.01</v>
      </c>
      <c r="N41" s="15" t="str">
        <f t="shared" si="10"/>
        <v>% reduction in energy use</v>
      </c>
      <c r="O41" s="7" t="s">
        <v>111</v>
      </c>
      <c r="P41" s="15" t="str">
        <f t="shared" si="10"/>
        <v>buildings-sector-main.html#eff-stds</v>
      </c>
      <c r="Q41" s="15" t="str">
        <f t="shared" si="10"/>
        <v>building-energy-efficiency-standards.html</v>
      </c>
      <c r="R41" s="15"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1" s="15" t="str">
        <f t="shared" si="11"/>
        <v>Itron, 2007, "ASSESSMENT OF LONG-TERM
ELECTRIC ENERGY EFFICIENCY
POTENTIAL IN CALIFORNIA’S
RESIDENTIAL SECTOR," http://www.energy.ca.gov/2007publications/CEC-500-2007-002/CEC-500-2007-002.PDF, p.33, Table 5-1</v>
      </c>
    </row>
    <row r="42" spans="1:19" s="22" customFormat="1" ht="120" x14ac:dyDescent="0.25">
      <c r="A42" s="15" t="str">
        <f t="shared" si="12"/>
        <v>Buildings and Appliances</v>
      </c>
      <c r="B42" s="15" t="str">
        <f t="shared" si="12"/>
        <v>Building Energy Efficiency Standards</v>
      </c>
      <c r="C42" s="15" t="str">
        <f t="shared" si="12"/>
        <v>Reduction in E Use Allowed by Component Eff Std</v>
      </c>
      <c r="D42" s="7" t="s">
        <v>124</v>
      </c>
      <c r="E42" s="7" t="s">
        <v>104</v>
      </c>
      <c r="F42" s="7" t="s">
        <v>105</v>
      </c>
      <c r="G42" s="7" t="s">
        <v>125</v>
      </c>
      <c r="H42" s="8">
        <v>161</v>
      </c>
      <c r="I42" s="15" t="str">
        <f t="shared" si="9"/>
        <v>Building Energy Efficiency Standards</v>
      </c>
      <c r="J42" s="7" t="s">
        <v>33</v>
      </c>
      <c r="K42" s="16">
        <f t="shared" ref="K42:N42" si="14">K$25</f>
        <v>0</v>
      </c>
      <c r="L42" s="16">
        <f t="shared" si="13"/>
        <v>0.11</v>
      </c>
      <c r="M42" s="16">
        <f t="shared" si="14"/>
        <v>0.01</v>
      </c>
      <c r="N42" s="15" t="str">
        <f t="shared" si="14"/>
        <v>% reduction in energy use</v>
      </c>
      <c r="O42" s="7" t="s">
        <v>111</v>
      </c>
      <c r="P42" s="15" t="str">
        <f t="shared" ref="P42:R42" si="15">P$25</f>
        <v>buildings-sector-main.html#eff-stds</v>
      </c>
      <c r="Q42" s="15" t="str">
        <f t="shared" si="15"/>
        <v>building-energy-efficiency-standards.html</v>
      </c>
      <c r="R42" s="15" t="str">
        <f t="shared" si="1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2" s="15" t="str">
        <f t="shared" si="11"/>
        <v>Itron, 2007, "ASSESSMENT OF LONG-TERM
ELECTRIC ENERGY EFFICIENCY
POTENTIAL IN CALIFORNIA’S
RESIDENTIAL SECTOR," http://www.energy.ca.gov/2007publications/CEC-500-2007-002/CEC-500-2007-002.PDF, p.33, Table 5-1</v>
      </c>
    </row>
    <row r="43" spans="1:19" s="22" customFormat="1" ht="75" x14ac:dyDescent="0.25">
      <c r="A43" s="7" t="s">
        <v>93</v>
      </c>
      <c r="B43" s="7" t="s">
        <v>126</v>
      </c>
      <c r="C43" s="7" t="s">
        <v>127</v>
      </c>
      <c r="D43" s="7"/>
      <c r="E43" s="7"/>
      <c r="F43" s="7"/>
      <c r="G43" s="7"/>
      <c r="H43" s="8">
        <v>19</v>
      </c>
      <c r="I43" s="7" t="s">
        <v>126</v>
      </c>
      <c r="J43" s="19" t="s">
        <v>72</v>
      </c>
      <c r="K43" s="9">
        <v>0</v>
      </c>
      <c r="L43" s="9">
        <v>1</v>
      </c>
      <c r="M43" s="9">
        <v>1</v>
      </c>
      <c r="N43" s="7" t="s">
        <v>128</v>
      </c>
      <c r="O43" s="7" t="s">
        <v>129</v>
      </c>
      <c r="P43" s="7" t="s">
        <v>130</v>
      </c>
      <c r="Q43" s="12" t="s">
        <v>131</v>
      </c>
      <c r="R43" s="12" t="s">
        <v>132</v>
      </c>
      <c r="S43" s="15"/>
    </row>
    <row r="44" spans="1:19" s="22" customFormat="1" ht="118.15" customHeight="1" x14ac:dyDescent="0.25">
      <c r="A44" s="7" t="s">
        <v>93</v>
      </c>
      <c r="B44" s="7" t="s">
        <v>133</v>
      </c>
      <c r="C44" s="7" t="s">
        <v>134</v>
      </c>
      <c r="D44" s="7"/>
      <c r="E44" s="7"/>
      <c r="F44" s="7"/>
      <c r="G44" s="7"/>
      <c r="H44" s="8">
        <v>146</v>
      </c>
      <c r="I44" s="8" t="s">
        <v>135</v>
      </c>
      <c r="J44" s="7" t="s">
        <v>33</v>
      </c>
      <c r="K44" s="9">
        <v>0</v>
      </c>
      <c r="L44" s="20">
        <f>ROUND(MaxBoundCalculations!B172,2)</f>
        <v>0.24</v>
      </c>
      <c r="M44" s="29">
        <v>5.0000000000000001E-3</v>
      </c>
      <c r="N44" s="7" t="s">
        <v>136</v>
      </c>
      <c r="O44" s="7" t="s">
        <v>137</v>
      </c>
      <c r="P44" s="7" t="s">
        <v>138</v>
      </c>
      <c r="Q44" s="12" t="s">
        <v>139</v>
      </c>
      <c r="R44" s="12" t="s">
        <v>140</v>
      </c>
      <c r="S44" s="12" t="s">
        <v>141</v>
      </c>
    </row>
    <row r="45" spans="1:19" s="22" customFormat="1" ht="60" x14ac:dyDescent="0.25">
      <c r="A45" s="7" t="s">
        <v>93</v>
      </c>
      <c r="B45" s="7" t="s">
        <v>142</v>
      </c>
      <c r="C45" s="7" t="s">
        <v>143</v>
      </c>
      <c r="D45" s="7"/>
      <c r="E45" s="7"/>
      <c r="F45" s="7"/>
      <c r="G45" s="7"/>
      <c r="H45" s="8">
        <v>147</v>
      </c>
      <c r="I45" s="8" t="s">
        <v>135</v>
      </c>
      <c r="J45" s="13" t="s">
        <v>33</v>
      </c>
      <c r="K45" s="9">
        <v>0</v>
      </c>
      <c r="L45" s="14">
        <v>0.5</v>
      </c>
      <c r="M45" s="20">
        <v>0.01</v>
      </c>
      <c r="N45" s="7" t="s">
        <v>144</v>
      </c>
      <c r="O45" s="7" t="s">
        <v>145</v>
      </c>
      <c r="P45" s="7" t="s">
        <v>146</v>
      </c>
      <c r="Q45" s="12" t="s">
        <v>147</v>
      </c>
      <c r="R45" s="12" t="s">
        <v>148</v>
      </c>
      <c r="S45" s="15"/>
    </row>
    <row r="46" spans="1:19" s="22" customFormat="1" ht="60" x14ac:dyDescent="0.25">
      <c r="A46" s="7" t="s">
        <v>93</v>
      </c>
      <c r="B46" s="7" t="s">
        <v>149</v>
      </c>
      <c r="C46" s="7" t="s">
        <v>150</v>
      </c>
      <c r="D46" s="7"/>
      <c r="E46" s="7"/>
      <c r="F46" s="7"/>
      <c r="G46" s="7"/>
      <c r="H46" s="8">
        <v>20</v>
      </c>
      <c r="I46" s="7" t="s">
        <v>149</v>
      </c>
      <c r="J46" s="19" t="s">
        <v>72</v>
      </c>
      <c r="K46" s="9">
        <v>0</v>
      </c>
      <c r="L46" s="9">
        <v>1</v>
      </c>
      <c r="M46" s="9">
        <v>1</v>
      </c>
      <c r="N46" s="7" t="s">
        <v>128</v>
      </c>
      <c r="O46" s="7" t="s">
        <v>151</v>
      </c>
      <c r="P46" s="7" t="s">
        <v>152</v>
      </c>
      <c r="Q46" s="12" t="s">
        <v>153</v>
      </c>
      <c r="R46" s="12" t="s">
        <v>132</v>
      </c>
      <c r="S46" s="15"/>
    </row>
    <row r="47" spans="1:19" s="22" customFormat="1" ht="120" x14ac:dyDescent="0.25">
      <c r="A47" s="7" t="s">
        <v>93</v>
      </c>
      <c r="B47" s="7" t="s">
        <v>154</v>
      </c>
      <c r="C47" s="7" t="s">
        <v>155</v>
      </c>
      <c r="D47" s="7" t="s">
        <v>108</v>
      </c>
      <c r="E47" s="7"/>
      <c r="F47" s="7" t="s">
        <v>109</v>
      </c>
      <c r="G47" s="7"/>
      <c r="H47" s="8">
        <v>21</v>
      </c>
      <c r="I47" s="7" t="s">
        <v>154</v>
      </c>
      <c r="J47" s="13" t="s">
        <v>33</v>
      </c>
      <c r="K47" s="14">
        <v>0</v>
      </c>
      <c r="L47" s="30">
        <f>ROUND(MaxBoundCalculations!B167,3)</f>
        <v>3.4000000000000002E-2</v>
      </c>
      <c r="M47" s="30">
        <v>1E-3</v>
      </c>
      <c r="N47" s="7" t="s">
        <v>156</v>
      </c>
      <c r="O47" s="7" t="s">
        <v>157</v>
      </c>
      <c r="P47" s="7" t="s">
        <v>158</v>
      </c>
      <c r="Q47" s="12" t="s">
        <v>159</v>
      </c>
      <c r="R47" s="7" t="s">
        <v>57</v>
      </c>
      <c r="S47" s="12" t="s">
        <v>160</v>
      </c>
    </row>
    <row r="48" spans="1:19" s="22" customFormat="1" ht="105" x14ac:dyDescent="0.25">
      <c r="A48" s="15" t="str">
        <f>A$47</f>
        <v>Buildings and Appliances</v>
      </c>
      <c r="B48" s="15" t="str">
        <f t="shared" ref="B48:C52" si="16">B$47</f>
        <v>Increased Retrofitting</v>
      </c>
      <c r="C48" s="15" t="str">
        <f t="shared" si="16"/>
        <v>Fraction of Commercial Components Replaced Annually due to Retrofitting Policy</v>
      </c>
      <c r="D48" s="7" t="s">
        <v>116</v>
      </c>
      <c r="E48" s="7"/>
      <c r="F48" s="7" t="s">
        <v>117</v>
      </c>
      <c r="G48" s="7"/>
      <c r="H48" s="8">
        <v>22</v>
      </c>
      <c r="I48" s="15" t="str">
        <f t="shared" ref="I48:I52" si="17">I$47</f>
        <v>Increased Retrofitting</v>
      </c>
      <c r="J48" s="7" t="s">
        <v>33</v>
      </c>
      <c r="K48" s="24">
        <f t="shared" ref="K48:N52" si="18">K$47</f>
        <v>0</v>
      </c>
      <c r="L48" s="31">
        <f t="shared" si="18"/>
        <v>3.4000000000000002E-2</v>
      </c>
      <c r="M48" s="31">
        <f t="shared" si="18"/>
        <v>1E-3</v>
      </c>
      <c r="N48" s="15" t="str">
        <f t="shared" si="18"/>
        <v>% of existing building components</v>
      </c>
      <c r="O48" s="7" t="s">
        <v>161</v>
      </c>
      <c r="P48" s="7" t="s">
        <v>158</v>
      </c>
      <c r="Q48" s="12" t="s">
        <v>159</v>
      </c>
      <c r="R48" s="15" t="str">
        <f>R47</f>
        <v>Calculated from model data; see the relevant variable(s) in the InputData folder for source information.</v>
      </c>
      <c r="S48" s="15"/>
    </row>
    <row r="49" spans="1:19" s="22" customFormat="1" ht="105" x14ac:dyDescent="0.25">
      <c r="A49" s="15" t="str">
        <f>A$47</f>
        <v>Buildings and Appliances</v>
      </c>
      <c r="B49" s="15" t="str">
        <f t="shared" si="16"/>
        <v>Increased Retrofitting</v>
      </c>
      <c r="C49" s="15" t="str">
        <f t="shared" si="16"/>
        <v>Fraction of Commercial Components Replaced Annually due to Retrofitting Policy</v>
      </c>
      <c r="D49" s="7" t="s">
        <v>118</v>
      </c>
      <c r="E49" s="7"/>
      <c r="F49" s="7" t="s">
        <v>119</v>
      </c>
      <c r="G49" s="7"/>
      <c r="H49" s="8">
        <v>23</v>
      </c>
      <c r="I49" s="15" t="str">
        <f t="shared" si="17"/>
        <v>Increased Retrofitting</v>
      </c>
      <c r="J49" s="7" t="s">
        <v>33</v>
      </c>
      <c r="K49" s="24">
        <f t="shared" si="18"/>
        <v>0</v>
      </c>
      <c r="L49" s="31">
        <f t="shared" si="18"/>
        <v>3.4000000000000002E-2</v>
      </c>
      <c r="M49" s="31">
        <f t="shared" si="18"/>
        <v>1E-3</v>
      </c>
      <c r="N49" s="15" t="str">
        <f t="shared" si="18"/>
        <v>% of existing building components</v>
      </c>
      <c r="O49" s="7" t="s">
        <v>162</v>
      </c>
      <c r="P49" s="7" t="s">
        <v>158</v>
      </c>
      <c r="Q49" s="12" t="s">
        <v>159</v>
      </c>
      <c r="R49" s="15" t="str">
        <f>R48</f>
        <v>Calculated from model data; see the relevant variable(s) in the InputData folder for source information.</v>
      </c>
      <c r="S49" s="15"/>
    </row>
    <row r="50" spans="1:19" s="22" customFormat="1" ht="105" x14ac:dyDescent="0.25">
      <c r="A50" s="15" t="str">
        <f>A$47</f>
        <v>Buildings and Appliances</v>
      </c>
      <c r="B50" s="15" t="str">
        <f t="shared" si="16"/>
        <v>Increased Retrofitting</v>
      </c>
      <c r="C50" s="15" t="str">
        <f t="shared" si="16"/>
        <v>Fraction of Commercial Components Replaced Annually due to Retrofitting Policy</v>
      </c>
      <c r="D50" s="7" t="s">
        <v>120</v>
      </c>
      <c r="E50" s="7"/>
      <c r="F50" s="7" t="s">
        <v>121</v>
      </c>
      <c r="G50" s="7"/>
      <c r="H50" s="8">
        <v>24</v>
      </c>
      <c r="I50" s="15" t="str">
        <f t="shared" si="17"/>
        <v>Increased Retrofitting</v>
      </c>
      <c r="J50" s="7" t="s">
        <v>33</v>
      </c>
      <c r="K50" s="24">
        <f t="shared" si="18"/>
        <v>0</v>
      </c>
      <c r="L50" s="31">
        <f t="shared" si="18"/>
        <v>3.4000000000000002E-2</v>
      </c>
      <c r="M50" s="31">
        <f t="shared" si="18"/>
        <v>1E-3</v>
      </c>
      <c r="N50" s="15" t="str">
        <f t="shared" si="18"/>
        <v>% of existing building components</v>
      </c>
      <c r="O50" s="7" t="s">
        <v>163</v>
      </c>
      <c r="P50" s="7" t="s">
        <v>158</v>
      </c>
      <c r="Q50" s="12" t="s">
        <v>159</v>
      </c>
      <c r="R50" s="15" t="str">
        <f>R49</f>
        <v>Calculated from model data; see the relevant variable(s) in the InputData folder for source information.</v>
      </c>
      <c r="S50" s="15"/>
    </row>
    <row r="51" spans="1:19" s="22" customFormat="1" ht="90" x14ac:dyDescent="0.25">
      <c r="A51" s="15" t="str">
        <f>A$47</f>
        <v>Buildings and Appliances</v>
      </c>
      <c r="B51" s="15" t="str">
        <f t="shared" si="16"/>
        <v>Increased Retrofitting</v>
      </c>
      <c r="C51" s="15" t="str">
        <f t="shared" si="16"/>
        <v>Fraction of Commercial Components Replaced Annually due to Retrofitting Policy</v>
      </c>
      <c r="D51" s="7" t="s">
        <v>122</v>
      </c>
      <c r="E51" s="7"/>
      <c r="F51" s="7" t="s">
        <v>123</v>
      </c>
      <c r="G51" s="7"/>
      <c r="H51" s="8">
        <v>25</v>
      </c>
      <c r="I51" s="15" t="str">
        <f t="shared" si="17"/>
        <v>Increased Retrofitting</v>
      </c>
      <c r="J51" s="7" t="s">
        <v>33</v>
      </c>
      <c r="K51" s="24">
        <f t="shared" si="18"/>
        <v>0</v>
      </c>
      <c r="L51" s="31">
        <f t="shared" si="18"/>
        <v>3.4000000000000002E-2</v>
      </c>
      <c r="M51" s="31">
        <f t="shared" si="18"/>
        <v>1E-3</v>
      </c>
      <c r="N51" s="15" t="str">
        <f t="shared" si="18"/>
        <v>% of existing building components</v>
      </c>
      <c r="O51" s="7" t="s">
        <v>164</v>
      </c>
      <c r="P51" s="7" t="s">
        <v>158</v>
      </c>
      <c r="Q51" s="12" t="s">
        <v>159</v>
      </c>
      <c r="R51" s="15" t="str">
        <f>R50</f>
        <v>Calculated from model data; see the relevant variable(s) in the InputData folder for source information.</v>
      </c>
      <c r="S51" s="15"/>
    </row>
    <row r="52" spans="1:19" s="22" customFormat="1" ht="105" x14ac:dyDescent="0.25">
      <c r="A52" s="15" t="str">
        <f>A$47</f>
        <v>Buildings and Appliances</v>
      </c>
      <c r="B52" s="15" t="str">
        <f t="shared" si="16"/>
        <v>Increased Retrofitting</v>
      </c>
      <c r="C52" s="15" t="str">
        <f t="shared" si="16"/>
        <v>Fraction of Commercial Components Replaced Annually due to Retrofitting Policy</v>
      </c>
      <c r="D52" s="7" t="s">
        <v>124</v>
      </c>
      <c r="E52" s="7"/>
      <c r="F52" s="7" t="s">
        <v>125</v>
      </c>
      <c r="G52" s="7"/>
      <c r="H52" s="8">
        <v>26</v>
      </c>
      <c r="I52" s="15" t="str">
        <f t="shared" si="17"/>
        <v>Increased Retrofitting</v>
      </c>
      <c r="J52" s="7" t="s">
        <v>33</v>
      </c>
      <c r="K52" s="24">
        <f t="shared" si="18"/>
        <v>0</v>
      </c>
      <c r="L52" s="31">
        <f t="shared" si="18"/>
        <v>3.4000000000000002E-2</v>
      </c>
      <c r="M52" s="31">
        <f t="shared" si="18"/>
        <v>1E-3</v>
      </c>
      <c r="N52" s="15" t="str">
        <f t="shared" si="18"/>
        <v>% of existing building components</v>
      </c>
      <c r="O52" s="7" t="s">
        <v>165</v>
      </c>
      <c r="P52" s="7" t="s">
        <v>158</v>
      </c>
      <c r="Q52" s="12" t="s">
        <v>159</v>
      </c>
      <c r="R52" s="15" t="str">
        <f>R51</f>
        <v>Calculated from model data; see the relevant variable(s) in the InputData folder for source information.</v>
      </c>
      <c r="S52" s="15"/>
    </row>
    <row r="53" spans="1:19" s="22" customFormat="1" ht="45" x14ac:dyDescent="0.25">
      <c r="A53" s="7" t="s">
        <v>93</v>
      </c>
      <c r="B53" s="7" t="s">
        <v>166</v>
      </c>
      <c r="C53" s="7" t="s">
        <v>167</v>
      </c>
      <c r="D53" s="7" t="s">
        <v>108</v>
      </c>
      <c r="E53" s="7"/>
      <c r="F53" s="7" t="s">
        <v>109</v>
      </c>
      <c r="G53" s="7"/>
      <c r="H53" s="8">
        <v>27</v>
      </c>
      <c r="I53" s="7" t="s">
        <v>166</v>
      </c>
      <c r="J53" s="7" t="s">
        <v>33</v>
      </c>
      <c r="K53" s="9">
        <v>0</v>
      </c>
      <c r="L53" s="9">
        <v>1</v>
      </c>
      <c r="M53" s="9">
        <v>1</v>
      </c>
      <c r="N53" s="7" t="s">
        <v>128</v>
      </c>
      <c r="O53" s="7" t="s">
        <v>168</v>
      </c>
      <c r="P53" s="7" t="s">
        <v>169</v>
      </c>
      <c r="Q53" s="12" t="s">
        <v>170</v>
      </c>
      <c r="R53" s="12" t="s">
        <v>132</v>
      </c>
      <c r="S53" s="15"/>
    </row>
    <row r="54" spans="1:19" s="22" customFormat="1" ht="45" x14ac:dyDescent="0.25">
      <c r="A54" s="15" t="str">
        <f>A$53</f>
        <v>Buildings and Appliances</v>
      </c>
      <c r="B54" s="15" t="str">
        <f t="shared" ref="B54:C58" si="19">B$53</f>
        <v>Rebate for Efficient Products</v>
      </c>
      <c r="C54" s="15" t="str">
        <f t="shared" si="19"/>
        <v>Boolean Rebate Program for Efficient Components</v>
      </c>
      <c r="D54" s="7" t="s">
        <v>116</v>
      </c>
      <c r="E54" s="7"/>
      <c r="F54" s="7" t="s">
        <v>117</v>
      </c>
      <c r="G54" s="7"/>
      <c r="H54" s="8">
        <v>28</v>
      </c>
      <c r="I54" s="15" t="str">
        <f t="shared" ref="I54:I58" si="20">I$53</f>
        <v>Rebate for Efficient Products</v>
      </c>
      <c r="J54" s="7" t="s">
        <v>33</v>
      </c>
      <c r="K54" s="23">
        <f>K$53</f>
        <v>0</v>
      </c>
      <c r="L54" s="23">
        <f>L$53</f>
        <v>1</v>
      </c>
      <c r="M54" s="23">
        <f>M$53</f>
        <v>1</v>
      </c>
      <c r="N54" s="15" t="str">
        <f>N$53</f>
        <v>on/off</v>
      </c>
      <c r="O54" s="7" t="s">
        <v>171</v>
      </c>
      <c r="P54" s="7" t="s">
        <v>169</v>
      </c>
      <c r="Q54" s="12" t="s">
        <v>170</v>
      </c>
      <c r="R54" s="12" t="s">
        <v>132</v>
      </c>
      <c r="S54" s="15"/>
    </row>
    <row r="55" spans="1:19" s="22" customFormat="1" ht="30" x14ac:dyDescent="0.25">
      <c r="A55" s="15" t="str">
        <f>A$53</f>
        <v>Buildings and Appliances</v>
      </c>
      <c r="B55" s="15" t="str">
        <f t="shared" si="19"/>
        <v>Rebate for Efficient Products</v>
      </c>
      <c r="C55" s="15" t="str">
        <f t="shared" si="19"/>
        <v>Boolean Rebate Program for Efficient Components</v>
      </c>
      <c r="D55" s="7" t="s">
        <v>118</v>
      </c>
      <c r="E55" s="7"/>
      <c r="F55" s="7" t="s">
        <v>119</v>
      </c>
      <c r="G55" s="7"/>
      <c r="H55" s="8" t="s">
        <v>89</v>
      </c>
      <c r="I55" s="15" t="str">
        <f t="shared" si="20"/>
        <v>Rebate for Efficient Products</v>
      </c>
      <c r="J55" s="32" t="s">
        <v>72</v>
      </c>
      <c r="K55" s="9"/>
      <c r="L55" s="9"/>
      <c r="M55" s="9"/>
      <c r="N55" s="7"/>
      <c r="O55" s="7"/>
      <c r="P55" s="15"/>
      <c r="Q55" s="12"/>
      <c r="R55" s="15"/>
      <c r="S55" s="15"/>
    </row>
    <row r="56" spans="1:19" s="22" customFormat="1" ht="30" x14ac:dyDescent="0.25">
      <c r="A56" s="15" t="str">
        <f>A$53</f>
        <v>Buildings and Appliances</v>
      </c>
      <c r="B56" s="15" t="str">
        <f t="shared" si="19"/>
        <v>Rebate for Efficient Products</v>
      </c>
      <c r="C56" s="15" t="str">
        <f t="shared" si="19"/>
        <v>Boolean Rebate Program for Efficient Components</v>
      </c>
      <c r="D56" s="7" t="s">
        <v>120</v>
      </c>
      <c r="E56" s="7"/>
      <c r="F56" s="7" t="s">
        <v>121</v>
      </c>
      <c r="G56" s="7"/>
      <c r="H56" s="8" t="s">
        <v>89</v>
      </c>
      <c r="I56" s="15" t="str">
        <f t="shared" si="20"/>
        <v>Rebate for Efficient Products</v>
      </c>
      <c r="J56" s="32" t="s">
        <v>72</v>
      </c>
      <c r="K56" s="9"/>
      <c r="L56" s="9"/>
      <c r="M56" s="9"/>
      <c r="N56" s="7"/>
      <c r="O56" s="7"/>
      <c r="P56" s="15"/>
      <c r="Q56" s="12"/>
      <c r="R56" s="15"/>
      <c r="S56" s="15"/>
    </row>
    <row r="57" spans="1:19" s="22" customFormat="1" ht="45" x14ac:dyDescent="0.25">
      <c r="A57" s="15" t="str">
        <f>A$53</f>
        <v>Buildings and Appliances</v>
      </c>
      <c r="B57" s="15" t="str">
        <f t="shared" si="19"/>
        <v>Rebate for Efficient Products</v>
      </c>
      <c r="C57" s="15" t="str">
        <f t="shared" si="19"/>
        <v>Boolean Rebate Program for Efficient Components</v>
      </c>
      <c r="D57" s="7" t="s">
        <v>122</v>
      </c>
      <c r="E57" s="7"/>
      <c r="F57" s="7" t="s">
        <v>123</v>
      </c>
      <c r="G57" s="7"/>
      <c r="H57" s="8">
        <v>29</v>
      </c>
      <c r="I57" s="15" t="str">
        <f t="shared" si="20"/>
        <v>Rebate for Efficient Products</v>
      </c>
      <c r="J57" s="13" t="s">
        <v>33</v>
      </c>
      <c r="K57" s="23">
        <f>K$53</f>
        <v>0</v>
      </c>
      <c r="L57" s="23">
        <f>L$53</f>
        <v>1</v>
      </c>
      <c r="M57" s="23">
        <f>M$53</f>
        <v>1</v>
      </c>
      <c r="N57" s="15" t="str">
        <f>N$53</f>
        <v>on/off</v>
      </c>
      <c r="O57" s="7" t="s">
        <v>172</v>
      </c>
      <c r="P57" s="7" t="s">
        <v>169</v>
      </c>
      <c r="Q57" s="12" t="s">
        <v>170</v>
      </c>
      <c r="R57" s="12" t="s">
        <v>132</v>
      </c>
      <c r="S57" s="15"/>
    </row>
    <row r="58" spans="1:19" s="22" customFormat="1" ht="30" x14ac:dyDescent="0.25">
      <c r="A58" s="15" t="str">
        <f>A$53</f>
        <v>Buildings and Appliances</v>
      </c>
      <c r="B58" s="15" t="str">
        <f t="shared" si="19"/>
        <v>Rebate for Efficient Products</v>
      </c>
      <c r="C58" s="15" t="str">
        <f t="shared" si="19"/>
        <v>Boolean Rebate Program for Efficient Components</v>
      </c>
      <c r="D58" s="7" t="s">
        <v>124</v>
      </c>
      <c r="E58" s="7"/>
      <c r="F58" s="7" t="s">
        <v>125</v>
      </c>
      <c r="G58" s="7"/>
      <c r="H58" s="8" t="s">
        <v>89</v>
      </c>
      <c r="I58" s="15" t="str">
        <f t="shared" si="20"/>
        <v>Rebate for Efficient Products</v>
      </c>
      <c r="J58" s="32" t="s">
        <v>72</v>
      </c>
      <c r="K58" s="9"/>
      <c r="L58" s="9"/>
      <c r="M58" s="9"/>
      <c r="N58" s="7"/>
      <c r="O58" s="7"/>
      <c r="P58" s="15"/>
      <c r="Q58" s="12"/>
      <c r="R58" s="15"/>
      <c r="S58" s="15"/>
    </row>
    <row r="59" spans="1:19" s="36" customFormat="1" ht="30" x14ac:dyDescent="0.25">
      <c r="A59" s="12" t="s">
        <v>173</v>
      </c>
      <c r="B59" s="12" t="s">
        <v>174</v>
      </c>
      <c r="C59" s="12" t="s">
        <v>175</v>
      </c>
      <c r="D59" s="7" t="s">
        <v>176</v>
      </c>
      <c r="E59" s="7"/>
      <c r="F59" s="7" t="s">
        <v>177</v>
      </c>
      <c r="G59" s="12"/>
      <c r="H59" s="33">
        <v>167</v>
      </c>
      <c r="I59" s="12" t="s">
        <v>174</v>
      </c>
      <c r="J59" s="34" t="s">
        <v>33</v>
      </c>
      <c r="K59" s="35">
        <v>0</v>
      </c>
      <c r="L59" s="35">
        <v>1</v>
      </c>
      <c r="M59" s="35">
        <v>1</v>
      </c>
      <c r="N59" s="12" t="s">
        <v>128</v>
      </c>
      <c r="O59" s="7" t="s">
        <v>178</v>
      </c>
      <c r="P59" s="7" t="s">
        <v>179</v>
      </c>
      <c r="Q59" s="12" t="s">
        <v>180</v>
      </c>
      <c r="R59" s="12"/>
      <c r="S59" s="12"/>
    </row>
    <row r="60" spans="1:19" s="22" customFormat="1" ht="30" x14ac:dyDescent="0.25">
      <c r="A60" s="15" t="str">
        <f>A$59</f>
        <v>Electricity Supply</v>
      </c>
      <c r="B60" s="15" t="str">
        <f t="shared" ref="B60:C68" si="21">B$59</f>
        <v>Ban New Power Plants</v>
      </c>
      <c r="C60" s="15" t="str">
        <f t="shared" si="21"/>
        <v>Boolean Ban New Power Plants</v>
      </c>
      <c r="D60" s="12" t="s">
        <v>181</v>
      </c>
      <c r="E60" s="7"/>
      <c r="F60" s="12" t="s">
        <v>182</v>
      </c>
      <c r="G60" s="7"/>
      <c r="H60" s="8">
        <v>168</v>
      </c>
      <c r="I60" s="15" t="str">
        <f t="shared" ref="I60:I68" si="22">I$59</f>
        <v>Ban New Power Plants</v>
      </c>
      <c r="J60" s="7" t="s">
        <v>33</v>
      </c>
      <c r="K60" s="23">
        <f t="shared" ref="K60:N62" si="23">K$59</f>
        <v>0</v>
      </c>
      <c r="L60" s="23">
        <f t="shared" si="23"/>
        <v>1</v>
      </c>
      <c r="M60" s="23">
        <f t="shared" si="23"/>
        <v>1</v>
      </c>
      <c r="N60" s="15" t="str">
        <f t="shared" si="23"/>
        <v>on/off</v>
      </c>
      <c r="O60" s="7" t="s">
        <v>183</v>
      </c>
      <c r="P60" s="7" t="s">
        <v>179</v>
      </c>
      <c r="Q60" s="12" t="s">
        <v>180</v>
      </c>
      <c r="R60" s="15"/>
      <c r="S60" s="15"/>
    </row>
    <row r="61" spans="1:19" s="22" customFormat="1" ht="30" x14ac:dyDescent="0.25">
      <c r="A61" s="15" t="str">
        <f t="shared" ref="A61:A68" si="24">A$59</f>
        <v>Electricity Supply</v>
      </c>
      <c r="B61" s="15" t="str">
        <f t="shared" si="21"/>
        <v>Ban New Power Plants</v>
      </c>
      <c r="C61" s="15" t="str">
        <f t="shared" si="21"/>
        <v>Boolean Ban New Power Plants</v>
      </c>
      <c r="D61" s="12" t="s">
        <v>184</v>
      </c>
      <c r="E61" s="7"/>
      <c r="F61" s="12" t="s">
        <v>185</v>
      </c>
      <c r="G61" s="7"/>
      <c r="H61" s="33">
        <v>169</v>
      </c>
      <c r="I61" s="15" t="str">
        <f t="shared" si="22"/>
        <v>Ban New Power Plants</v>
      </c>
      <c r="J61" s="7" t="s">
        <v>33</v>
      </c>
      <c r="K61" s="23">
        <f t="shared" si="23"/>
        <v>0</v>
      </c>
      <c r="L61" s="23">
        <f t="shared" si="23"/>
        <v>1</v>
      </c>
      <c r="M61" s="23">
        <f t="shared" si="23"/>
        <v>1</v>
      </c>
      <c r="N61" s="15" t="str">
        <f t="shared" si="23"/>
        <v>on/off</v>
      </c>
      <c r="O61" s="7" t="s">
        <v>186</v>
      </c>
      <c r="P61" s="7" t="s">
        <v>179</v>
      </c>
      <c r="Q61" s="12" t="s">
        <v>180</v>
      </c>
      <c r="R61" s="15"/>
      <c r="S61" s="15"/>
    </row>
    <row r="62" spans="1:19" s="22" customFormat="1" ht="30" x14ac:dyDescent="0.25">
      <c r="A62" s="15" t="str">
        <f t="shared" si="24"/>
        <v>Electricity Supply</v>
      </c>
      <c r="B62" s="15" t="str">
        <f t="shared" si="21"/>
        <v>Ban New Power Plants</v>
      </c>
      <c r="C62" s="15" t="str">
        <f t="shared" si="21"/>
        <v>Boolean Ban New Power Plants</v>
      </c>
      <c r="D62" s="12" t="s">
        <v>187</v>
      </c>
      <c r="E62" s="7"/>
      <c r="F62" s="12" t="s">
        <v>188</v>
      </c>
      <c r="G62" s="7"/>
      <c r="H62" s="8">
        <v>170</v>
      </c>
      <c r="I62" s="15" t="str">
        <f t="shared" si="22"/>
        <v>Ban New Power Plants</v>
      </c>
      <c r="J62" s="7" t="s">
        <v>33</v>
      </c>
      <c r="K62" s="23">
        <f t="shared" si="23"/>
        <v>0</v>
      </c>
      <c r="L62" s="23">
        <f t="shared" si="23"/>
        <v>1</v>
      </c>
      <c r="M62" s="23">
        <f t="shared" si="23"/>
        <v>1</v>
      </c>
      <c r="N62" s="15" t="str">
        <f t="shared" si="23"/>
        <v>on/off</v>
      </c>
      <c r="O62" s="7" t="s">
        <v>189</v>
      </c>
      <c r="P62" s="7" t="s">
        <v>179</v>
      </c>
      <c r="Q62" s="12" t="s">
        <v>180</v>
      </c>
      <c r="R62" s="15"/>
      <c r="S62" s="15"/>
    </row>
    <row r="63" spans="1:19" s="22" customFormat="1" ht="30" x14ac:dyDescent="0.25">
      <c r="A63" s="15" t="str">
        <f t="shared" si="24"/>
        <v>Electricity Supply</v>
      </c>
      <c r="B63" s="15" t="str">
        <f t="shared" si="21"/>
        <v>Ban New Power Plants</v>
      </c>
      <c r="C63" s="15" t="str">
        <f t="shared" si="21"/>
        <v>Boolean Ban New Power Plants</v>
      </c>
      <c r="D63" s="12" t="s">
        <v>190</v>
      </c>
      <c r="E63" s="7"/>
      <c r="F63" s="12" t="s">
        <v>191</v>
      </c>
      <c r="G63" s="7"/>
      <c r="H63" s="8"/>
      <c r="I63" s="15" t="str">
        <f t="shared" si="22"/>
        <v>Ban New Power Plants</v>
      </c>
      <c r="J63" s="32" t="s">
        <v>72</v>
      </c>
      <c r="K63" s="9"/>
      <c r="L63" s="9"/>
      <c r="M63" s="9"/>
      <c r="N63" s="7"/>
      <c r="O63" s="7"/>
      <c r="P63" s="15"/>
      <c r="Q63" s="12"/>
      <c r="R63" s="15"/>
      <c r="S63" s="15"/>
    </row>
    <row r="64" spans="1:19" s="22" customFormat="1" ht="30" x14ac:dyDescent="0.25">
      <c r="A64" s="15" t="str">
        <f t="shared" si="24"/>
        <v>Electricity Supply</v>
      </c>
      <c r="B64" s="15" t="str">
        <f t="shared" si="21"/>
        <v>Ban New Power Plants</v>
      </c>
      <c r="C64" s="15" t="str">
        <f t="shared" si="21"/>
        <v>Boolean Ban New Power Plants</v>
      </c>
      <c r="D64" s="12" t="s">
        <v>192</v>
      </c>
      <c r="E64" s="7"/>
      <c r="F64" s="12" t="s">
        <v>193</v>
      </c>
      <c r="G64" s="7"/>
      <c r="H64" s="8"/>
      <c r="I64" s="15" t="str">
        <f t="shared" si="22"/>
        <v>Ban New Power Plants</v>
      </c>
      <c r="J64" s="32" t="s">
        <v>72</v>
      </c>
      <c r="K64" s="9"/>
      <c r="L64" s="9"/>
      <c r="M64" s="9"/>
      <c r="N64" s="7"/>
      <c r="O64" s="7"/>
      <c r="P64" s="15"/>
      <c r="Q64" s="12"/>
      <c r="R64" s="15"/>
      <c r="S64" s="15"/>
    </row>
    <row r="65" spans="1:19" s="22" customFormat="1" ht="30" x14ac:dyDescent="0.25">
      <c r="A65" s="15" t="str">
        <f t="shared" si="24"/>
        <v>Electricity Supply</v>
      </c>
      <c r="B65" s="15" t="str">
        <f t="shared" si="21"/>
        <v>Ban New Power Plants</v>
      </c>
      <c r="C65" s="15" t="str">
        <f t="shared" si="21"/>
        <v>Boolean Ban New Power Plants</v>
      </c>
      <c r="D65" s="12" t="s">
        <v>194</v>
      </c>
      <c r="E65" s="7"/>
      <c r="F65" s="12" t="s">
        <v>195</v>
      </c>
      <c r="G65" s="7"/>
      <c r="H65" s="8"/>
      <c r="I65" s="15" t="str">
        <f t="shared" si="22"/>
        <v>Ban New Power Plants</v>
      </c>
      <c r="J65" s="32" t="s">
        <v>72</v>
      </c>
      <c r="K65" s="9"/>
      <c r="L65" s="9"/>
      <c r="M65" s="9"/>
      <c r="N65" s="7"/>
      <c r="O65" s="7"/>
      <c r="P65" s="15"/>
      <c r="Q65" s="12"/>
      <c r="R65" s="15"/>
      <c r="S65" s="15"/>
    </row>
    <row r="66" spans="1:19" s="22" customFormat="1" ht="30" x14ac:dyDescent="0.25">
      <c r="A66" s="15" t="str">
        <f t="shared" si="24"/>
        <v>Electricity Supply</v>
      </c>
      <c r="B66" s="15" t="str">
        <f t="shared" si="21"/>
        <v>Ban New Power Plants</v>
      </c>
      <c r="C66" s="15" t="str">
        <f t="shared" si="21"/>
        <v>Boolean Ban New Power Plants</v>
      </c>
      <c r="D66" s="12" t="s">
        <v>196</v>
      </c>
      <c r="E66" s="7"/>
      <c r="F66" s="12" t="s">
        <v>197</v>
      </c>
      <c r="G66" s="7"/>
      <c r="H66" s="8"/>
      <c r="I66" s="15" t="str">
        <f t="shared" si="22"/>
        <v>Ban New Power Plants</v>
      </c>
      <c r="J66" s="32" t="s">
        <v>72</v>
      </c>
      <c r="K66" s="9"/>
      <c r="L66" s="9"/>
      <c r="M66" s="9"/>
      <c r="N66" s="7"/>
      <c r="O66" s="7"/>
      <c r="P66" s="15"/>
      <c r="Q66" s="12"/>
      <c r="R66" s="15"/>
      <c r="S66" s="15"/>
    </row>
    <row r="67" spans="1:19" s="22" customFormat="1" ht="30" x14ac:dyDescent="0.25">
      <c r="A67" s="15" t="str">
        <f t="shared" si="24"/>
        <v>Electricity Supply</v>
      </c>
      <c r="B67" s="15" t="str">
        <f t="shared" si="21"/>
        <v>Ban New Power Plants</v>
      </c>
      <c r="C67" s="15" t="str">
        <f t="shared" si="21"/>
        <v>Boolean Ban New Power Plants</v>
      </c>
      <c r="D67" s="12" t="s">
        <v>198</v>
      </c>
      <c r="E67" s="7"/>
      <c r="F67" s="12" t="s">
        <v>199</v>
      </c>
      <c r="G67" s="7"/>
      <c r="H67" s="8"/>
      <c r="I67" s="15" t="str">
        <f t="shared" si="22"/>
        <v>Ban New Power Plants</v>
      </c>
      <c r="J67" s="32" t="s">
        <v>72</v>
      </c>
      <c r="K67" s="9"/>
      <c r="L67" s="9"/>
      <c r="M67" s="9"/>
      <c r="N67" s="7"/>
      <c r="O67" s="7"/>
      <c r="P67" s="15"/>
      <c r="Q67" s="12"/>
      <c r="R67" s="15"/>
      <c r="S67" s="15"/>
    </row>
    <row r="68" spans="1:19" s="22" customFormat="1" ht="30" x14ac:dyDescent="0.25">
      <c r="A68" s="15" t="str">
        <f t="shared" si="24"/>
        <v>Electricity Supply</v>
      </c>
      <c r="B68" s="15" t="str">
        <f t="shared" si="21"/>
        <v>Ban New Power Plants</v>
      </c>
      <c r="C68" s="15" t="str">
        <f t="shared" si="21"/>
        <v>Boolean Ban New Power Plants</v>
      </c>
      <c r="D68" s="12" t="s">
        <v>200</v>
      </c>
      <c r="E68" s="7"/>
      <c r="F68" s="12" t="s">
        <v>201</v>
      </c>
      <c r="G68" s="7"/>
      <c r="H68" s="8"/>
      <c r="I68" s="15" t="str">
        <f t="shared" si="22"/>
        <v>Ban New Power Plants</v>
      </c>
      <c r="J68" s="32" t="s">
        <v>72</v>
      </c>
      <c r="K68" s="9"/>
      <c r="L68" s="9"/>
      <c r="M68" s="9"/>
      <c r="N68" s="7"/>
      <c r="O68" s="7"/>
      <c r="P68" s="15"/>
      <c r="Q68" s="12"/>
      <c r="R68" s="15"/>
      <c r="S68" s="15"/>
    </row>
    <row r="69" spans="1:19" s="36" customFormat="1" ht="60" x14ac:dyDescent="0.25">
      <c r="A69" s="12" t="s">
        <v>173</v>
      </c>
      <c r="B69" s="12" t="s">
        <v>202</v>
      </c>
      <c r="C69" s="12" t="s">
        <v>203</v>
      </c>
      <c r="D69" s="12"/>
      <c r="E69" s="12"/>
      <c r="F69" s="12"/>
      <c r="G69" s="12"/>
      <c r="H69" s="33">
        <v>148</v>
      </c>
      <c r="I69" s="12" t="s">
        <v>204</v>
      </c>
      <c r="J69" s="13" t="s">
        <v>33</v>
      </c>
      <c r="K69" s="18">
        <v>-0.5</v>
      </c>
      <c r="L69" s="18">
        <v>1</v>
      </c>
      <c r="M69" s="18">
        <v>0.02</v>
      </c>
      <c r="N69" s="12" t="s">
        <v>205</v>
      </c>
      <c r="O69" s="7" t="s">
        <v>206</v>
      </c>
      <c r="P69" s="7" t="s">
        <v>207</v>
      </c>
      <c r="Q69" s="12" t="s">
        <v>208</v>
      </c>
      <c r="R69" s="12" t="s">
        <v>209</v>
      </c>
      <c r="S69" s="12"/>
    </row>
    <row r="70" spans="1:19" s="36" customFormat="1" ht="60" x14ac:dyDescent="0.25">
      <c r="A70" s="12" t="s">
        <v>173</v>
      </c>
      <c r="B70" s="12" t="s">
        <v>210</v>
      </c>
      <c r="C70" s="12" t="s">
        <v>211</v>
      </c>
      <c r="D70" s="12"/>
      <c r="E70" s="12"/>
      <c r="F70" s="12"/>
      <c r="G70" s="12"/>
      <c r="H70" s="33">
        <v>149</v>
      </c>
      <c r="I70" s="12" t="s">
        <v>204</v>
      </c>
      <c r="J70" s="7" t="s">
        <v>33</v>
      </c>
      <c r="K70" s="18">
        <v>-0.5</v>
      </c>
      <c r="L70" s="18">
        <v>1</v>
      </c>
      <c r="M70" s="18">
        <v>0.02</v>
      </c>
      <c r="N70" s="12" t="s">
        <v>212</v>
      </c>
      <c r="O70" s="7" t="s">
        <v>213</v>
      </c>
      <c r="P70" s="7" t="s">
        <v>214</v>
      </c>
      <c r="Q70" s="12" t="s">
        <v>208</v>
      </c>
      <c r="R70" s="12" t="s">
        <v>209</v>
      </c>
      <c r="S70" s="12"/>
    </row>
    <row r="71" spans="1:19" ht="30" x14ac:dyDescent="0.25">
      <c r="A71" s="7" t="s">
        <v>173</v>
      </c>
      <c r="B71" s="7" t="s">
        <v>215</v>
      </c>
      <c r="C71" s="7" t="s">
        <v>216</v>
      </c>
      <c r="D71" s="7"/>
      <c r="E71" s="7"/>
      <c r="F71" s="7"/>
      <c r="G71" s="7"/>
      <c r="H71" s="8" t="s">
        <v>89</v>
      </c>
      <c r="I71" s="7" t="s">
        <v>215</v>
      </c>
      <c r="J71" s="32" t="s">
        <v>72</v>
      </c>
      <c r="K71" s="9"/>
      <c r="L71" s="9"/>
      <c r="M71" s="9"/>
      <c r="N71" s="7"/>
      <c r="O71" s="7"/>
      <c r="P71" s="7"/>
      <c r="Q71" s="12"/>
      <c r="R71" s="7"/>
      <c r="S71" s="7"/>
    </row>
    <row r="72" spans="1:19" ht="75" x14ac:dyDescent="0.25">
      <c r="A72" s="7" t="s">
        <v>173</v>
      </c>
      <c r="B72" s="7" t="s">
        <v>217</v>
      </c>
      <c r="C72" s="7" t="s">
        <v>218</v>
      </c>
      <c r="D72" s="7"/>
      <c r="E72" s="7"/>
      <c r="F72" s="7"/>
      <c r="G72" s="7"/>
      <c r="H72" s="8">
        <v>30</v>
      </c>
      <c r="I72" s="7" t="s">
        <v>217</v>
      </c>
      <c r="J72" s="7" t="s">
        <v>33</v>
      </c>
      <c r="K72" s="14">
        <v>0</v>
      </c>
      <c r="L72" s="20">
        <v>1</v>
      </c>
      <c r="M72" s="20">
        <v>0.01</v>
      </c>
      <c r="N72" s="7" t="s">
        <v>219</v>
      </c>
      <c r="O72" s="7" t="s">
        <v>220</v>
      </c>
      <c r="P72" s="7" t="s">
        <v>221</v>
      </c>
      <c r="Q72" s="12" t="s">
        <v>222</v>
      </c>
      <c r="R72" s="7" t="s">
        <v>57</v>
      </c>
      <c r="S72" s="7"/>
    </row>
    <row r="73" spans="1:19" ht="150" x14ac:dyDescent="0.25">
      <c r="A73" s="7" t="s">
        <v>173</v>
      </c>
      <c r="B73" s="7" t="s">
        <v>223</v>
      </c>
      <c r="C73" s="7" t="s">
        <v>224</v>
      </c>
      <c r="D73" s="7" t="s">
        <v>176</v>
      </c>
      <c r="E73" s="7"/>
      <c r="F73" s="7" t="s">
        <v>177</v>
      </c>
      <c r="G73" s="7"/>
      <c r="H73" s="8">
        <v>31</v>
      </c>
      <c r="I73" s="7" t="s">
        <v>223</v>
      </c>
      <c r="J73" s="13" t="s">
        <v>33</v>
      </c>
      <c r="K73" s="10">
        <v>0</v>
      </c>
      <c r="L73" s="10">
        <v>10000</v>
      </c>
      <c r="M73" s="10">
        <v>250</v>
      </c>
      <c r="N73" s="7" t="s">
        <v>225</v>
      </c>
      <c r="O73" s="7" t="s">
        <v>226</v>
      </c>
      <c r="P73" s="7" t="s">
        <v>227</v>
      </c>
      <c r="Q73" s="12" t="s">
        <v>228</v>
      </c>
      <c r="R73" s="7" t="s">
        <v>229</v>
      </c>
      <c r="S73" s="7" t="s">
        <v>230</v>
      </c>
    </row>
    <row r="74" spans="1:19" ht="45" x14ac:dyDescent="0.25">
      <c r="A74" s="15" t="str">
        <f>A$73</f>
        <v>Electricity Supply</v>
      </c>
      <c r="B74" s="15" t="str">
        <f t="shared" ref="B74:C82" si="25">B$73</f>
        <v>Early Retirement of Power Plants</v>
      </c>
      <c r="C74" s="15" t="str">
        <f t="shared" si="25"/>
        <v>Annual Additional Capacity Retired due to Early Retirement Policy</v>
      </c>
      <c r="D74" s="12" t="s">
        <v>181</v>
      </c>
      <c r="E74" s="7"/>
      <c r="F74" s="12" t="s">
        <v>182</v>
      </c>
      <c r="G74" s="7"/>
      <c r="H74" s="8" t="s">
        <v>89</v>
      </c>
      <c r="I74" s="15" t="str">
        <f t="shared" ref="I74:I82" si="26">I$73</f>
        <v>Early Retirement of Power Plants</v>
      </c>
      <c r="J74" s="32" t="s">
        <v>72</v>
      </c>
      <c r="K74" s="10"/>
      <c r="L74" s="10"/>
      <c r="M74" s="10"/>
      <c r="N74" s="7"/>
      <c r="O74" s="7"/>
      <c r="P74" s="7"/>
      <c r="Q74" s="12"/>
      <c r="R74" s="7"/>
      <c r="S74" s="7"/>
    </row>
    <row r="75" spans="1:19" ht="45" x14ac:dyDescent="0.25">
      <c r="A75" s="37" t="str">
        <f t="shared" ref="A75:A82" si="27">A$73</f>
        <v>Electricity Supply</v>
      </c>
      <c r="B75" s="37" t="str">
        <f t="shared" si="25"/>
        <v>Early Retirement of Power Plants</v>
      </c>
      <c r="C75" s="37" t="str">
        <f t="shared" si="25"/>
        <v>Annual Additional Capacity Retired due to Early Retirement Policy</v>
      </c>
      <c r="D75" s="34" t="s">
        <v>184</v>
      </c>
      <c r="E75" s="13"/>
      <c r="F75" s="34" t="s">
        <v>185</v>
      </c>
      <c r="G75" s="13"/>
      <c r="H75" s="38"/>
      <c r="I75" s="37" t="str">
        <f t="shared" si="26"/>
        <v>Early Retirement of Power Plants</v>
      </c>
      <c r="J75" s="32" t="s">
        <v>72</v>
      </c>
      <c r="K75" s="39"/>
      <c r="L75" s="39"/>
      <c r="M75" s="39"/>
      <c r="N75" s="40"/>
      <c r="O75" s="41"/>
      <c r="P75" s="41"/>
      <c r="Q75" s="42"/>
      <c r="R75" s="41"/>
      <c r="S75" s="41"/>
    </row>
    <row r="76" spans="1:19" ht="45" x14ac:dyDescent="0.25">
      <c r="A76" s="15" t="str">
        <f t="shared" si="27"/>
        <v>Electricity Supply</v>
      </c>
      <c r="B76" s="15" t="str">
        <f t="shared" si="25"/>
        <v>Early Retirement of Power Plants</v>
      </c>
      <c r="C76" s="15" t="str">
        <f t="shared" si="25"/>
        <v>Annual Additional Capacity Retired due to Early Retirement Policy</v>
      </c>
      <c r="D76" s="12" t="s">
        <v>187</v>
      </c>
      <c r="E76" s="7"/>
      <c r="F76" s="12" t="s">
        <v>188</v>
      </c>
      <c r="G76" s="7"/>
      <c r="H76" s="8" t="s">
        <v>89</v>
      </c>
      <c r="I76" s="15" t="str">
        <f t="shared" si="26"/>
        <v>Early Retirement of Power Plants</v>
      </c>
      <c r="J76" s="32" t="s">
        <v>72</v>
      </c>
      <c r="K76" s="10"/>
      <c r="L76" s="10"/>
      <c r="M76" s="10"/>
      <c r="N76" s="7"/>
      <c r="O76" s="7"/>
      <c r="P76" s="7"/>
      <c r="Q76" s="12"/>
      <c r="R76" s="7"/>
      <c r="S76" s="7"/>
    </row>
    <row r="77" spans="1:19" ht="45" x14ac:dyDescent="0.25">
      <c r="A77" s="15" t="str">
        <f t="shared" si="27"/>
        <v>Electricity Supply</v>
      </c>
      <c r="B77" s="15" t="str">
        <f t="shared" si="25"/>
        <v>Early Retirement of Power Plants</v>
      </c>
      <c r="C77" s="15" t="str">
        <f t="shared" si="25"/>
        <v>Annual Additional Capacity Retired due to Early Retirement Policy</v>
      </c>
      <c r="D77" s="12" t="s">
        <v>190</v>
      </c>
      <c r="E77" s="7"/>
      <c r="F77" s="12" t="s">
        <v>191</v>
      </c>
      <c r="G77" s="7"/>
      <c r="H77" s="8" t="s">
        <v>89</v>
      </c>
      <c r="I77" s="15" t="str">
        <f t="shared" si="26"/>
        <v>Early Retirement of Power Plants</v>
      </c>
      <c r="J77" s="32" t="s">
        <v>72</v>
      </c>
      <c r="K77" s="10"/>
      <c r="L77" s="10"/>
      <c r="M77" s="10"/>
      <c r="N77" s="7"/>
      <c r="O77" s="7"/>
      <c r="P77" s="7"/>
      <c r="Q77" s="12"/>
      <c r="R77" s="7"/>
      <c r="S77" s="7"/>
    </row>
    <row r="78" spans="1:19" ht="45" x14ac:dyDescent="0.25">
      <c r="A78" s="15" t="str">
        <f t="shared" si="27"/>
        <v>Electricity Supply</v>
      </c>
      <c r="B78" s="15" t="str">
        <f t="shared" si="25"/>
        <v>Early Retirement of Power Plants</v>
      </c>
      <c r="C78" s="15" t="str">
        <f t="shared" si="25"/>
        <v>Annual Additional Capacity Retired due to Early Retirement Policy</v>
      </c>
      <c r="D78" s="12" t="s">
        <v>192</v>
      </c>
      <c r="E78" s="7"/>
      <c r="F78" s="12" t="s">
        <v>193</v>
      </c>
      <c r="G78" s="7"/>
      <c r="H78" s="8" t="s">
        <v>89</v>
      </c>
      <c r="I78" s="15" t="str">
        <f t="shared" si="26"/>
        <v>Early Retirement of Power Plants</v>
      </c>
      <c r="J78" s="32" t="s">
        <v>72</v>
      </c>
      <c r="K78" s="10"/>
      <c r="L78" s="10"/>
      <c r="M78" s="10"/>
      <c r="N78" s="7"/>
      <c r="O78" s="7"/>
      <c r="P78" s="7"/>
      <c r="Q78" s="12"/>
      <c r="R78" s="7"/>
      <c r="S78" s="7"/>
    </row>
    <row r="79" spans="1:19" ht="45" x14ac:dyDescent="0.25">
      <c r="A79" s="15" t="str">
        <f t="shared" si="27"/>
        <v>Electricity Supply</v>
      </c>
      <c r="B79" s="15" t="str">
        <f t="shared" si="25"/>
        <v>Early Retirement of Power Plants</v>
      </c>
      <c r="C79" s="15" t="str">
        <f t="shared" si="25"/>
        <v>Annual Additional Capacity Retired due to Early Retirement Policy</v>
      </c>
      <c r="D79" s="12" t="s">
        <v>194</v>
      </c>
      <c r="E79" s="7"/>
      <c r="F79" s="12" t="s">
        <v>195</v>
      </c>
      <c r="G79" s="7"/>
      <c r="H79" s="8" t="s">
        <v>89</v>
      </c>
      <c r="I79" s="15" t="str">
        <f t="shared" si="26"/>
        <v>Early Retirement of Power Plants</v>
      </c>
      <c r="J79" s="32" t="s">
        <v>72</v>
      </c>
      <c r="K79" s="10"/>
      <c r="L79" s="10"/>
      <c r="M79" s="10"/>
      <c r="N79" s="7"/>
      <c r="O79" s="7"/>
      <c r="P79" s="7"/>
      <c r="Q79" s="12"/>
      <c r="R79" s="7"/>
      <c r="S79" s="7"/>
    </row>
    <row r="80" spans="1:19" ht="45" x14ac:dyDescent="0.25">
      <c r="A80" s="15" t="str">
        <f t="shared" si="27"/>
        <v>Electricity Supply</v>
      </c>
      <c r="B80" s="15" t="str">
        <f t="shared" si="25"/>
        <v>Early Retirement of Power Plants</v>
      </c>
      <c r="C80" s="15" t="str">
        <f t="shared" si="25"/>
        <v>Annual Additional Capacity Retired due to Early Retirement Policy</v>
      </c>
      <c r="D80" s="12" t="s">
        <v>196</v>
      </c>
      <c r="E80" s="7"/>
      <c r="F80" s="12" t="s">
        <v>197</v>
      </c>
      <c r="G80" s="7"/>
      <c r="H80" s="8" t="s">
        <v>89</v>
      </c>
      <c r="I80" s="15" t="str">
        <f t="shared" si="26"/>
        <v>Early Retirement of Power Plants</v>
      </c>
      <c r="J80" s="32" t="s">
        <v>72</v>
      </c>
      <c r="K80" s="10"/>
      <c r="L80" s="10"/>
      <c r="M80" s="10"/>
      <c r="N80" s="7"/>
      <c r="O80" s="7"/>
      <c r="P80" s="7"/>
      <c r="Q80" s="12"/>
      <c r="R80" s="7"/>
      <c r="S80" s="7"/>
    </row>
    <row r="81" spans="1:19" ht="45" x14ac:dyDescent="0.25">
      <c r="A81" s="15" t="str">
        <f t="shared" si="27"/>
        <v>Electricity Supply</v>
      </c>
      <c r="B81" s="15" t="str">
        <f t="shared" si="25"/>
        <v>Early Retirement of Power Plants</v>
      </c>
      <c r="C81" s="15" t="str">
        <f t="shared" si="25"/>
        <v>Annual Additional Capacity Retired due to Early Retirement Policy</v>
      </c>
      <c r="D81" s="12" t="s">
        <v>198</v>
      </c>
      <c r="E81" s="7"/>
      <c r="F81" s="12" t="s">
        <v>199</v>
      </c>
      <c r="G81" s="7"/>
      <c r="H81" s="8"/>
      <c r="I81" s="15" t="str">
        <f t="shared" si="26"/>
        <v>Early Retirement of Power Plants</v>
      </c>
      <c r="J81" s="32" t="s">
        <v>72</v>
      </c>
      <c r="K81" s="10"/>
      <c r="L81" s="10"/>
      <c r="M81" s="10"/>
      <c r="N81" s="7"/>
      <c r="O81" s="7"/>
      <c r="P81" s="7"/>
      <c r="Q81" s="12"/>
      <c r="R81" s="7"/>
      <c r="S81" s="7"/>
    </row>
    <row r="82" spans="1:19" ht="45" x14ac:dyDescent="0.25">
      <c r="A82" s="15" t="str">
        <f t="shared" si="27"/>
        <v>Electricity Supply</v>
      </c>
      <c r="B82" s="15" t="str">
        <f t="shared" si="25"/>
        <v>Early Retirement of Power Plants</v>
      </c>
      <c r="C82" s="15" t="str">
        <f t="shared" si="25"/>
        <v>Annual Additional Capacity Retired due to Early Retirement Policy</v>
      </c>
      <c r="D82" s="12" t="s">
        <v>200</v>
      </c>
      <c r="E82" s="7"/>
      <c r="F82" s="12" t="s">
        <v>201</v>
      </c>
      <c r="G82" s="7"/>
      <c r="H82" s="8"/>
      <c r="I82" s="15" t="str">
        <f t="shared" si="26"/>
        <v>Early Retirement of Power Plants</v>
      </c>
      <c r="J82" s="32" t="s">
        <v>72</v>
      </c>
      <c r="K82" s="10"/>
      <c r="L82" s="10"/>
      <c r="M82" s="10"/>
      <c r="N82" s="7"/>
      <c r="O82" s="7"/>
      <c r="P82" s="7"/>
      <c r="Q82" s="12"/>
      <c r="R82" s="7"/>
      <c r="S82" s="7"/>
    </row>
    <row r="83" spans="1:19" ht="90" x14ac:dyDescent="0.25">
      <c r="A83" s="7" t="s">
        <v>173</v>
      </c>
      <c r="B83" s="7" t="s">
        <v>231</v>
      </c>
      <c r="C83" s="7" t="s">
        <v>232</v>
      </c>
      <c r="D83" s="7"/>
      <c r="E83" s="7"/>
      <c r="F83" s="7"/>
      <c r="G83" s="7"/>
      <c r="H83" s="8">
        <v>33</v>
      </c>
      <c r="I83" s="7" t="s">
        <v>231</v>
      </c>
      <c r="J83" s="13" t="s">
        <v>33</v>
      </c>
      <c r="K83" s="14">
        <v>0</v>
      </c>
      <c r="L83" s="14">
        <v>0.16</v>
      </c>
      <c r="M83" s="30">
        <v>5.0000000000000001E-3</v>
      </c>
      <c r="N83" s="7" t="s">
        <v>233</v>
      </c>
      <c r="O83" s="7" t="s">
        <v>234</v>
      </c>
      <c r="P83" s="7" t="s">
        <v>235</v>
      </c>
      <c r="Q83" s="12" t="s">
        <v>236</v>
      </c>
      <c r="R83" s="7" t="s">
        <v>237</v>
      </c>
      <c r="S83" s="7" t="s">
        <v>237</v>
      </c>
    </row>
    <row r="84" spans="1:19" s="43" customFormat="1" ht="75" x14ac:dyDescent="0.25">
      <c r="A84" s="7" t="s">
        <v>173</v>
      </c>
      <c r="B84" s="7" t="s">
        <v>238</v>
      </c>
      <c r="C84" s="7" t="s">
        <v>239</v>
      </c>
      <c r="D84" s="7"/>
      <c r="E84" s="7"/>
      <c r="F84" s="7"/>
      <c r="G84" s="7"/>
      <c r="H84" s="8">
        <v>34</v>
      </c>
      <c r="I84" s="7" t="s">
        <v>238</v>
      </c>
      <c r="J84" s="7" t="s">
        <v>33</v>
      </c>
      <c r="K84" s="14">
        <v>0</v>
      </c>
      <c r="L84" s="14">
        <v>1.2</v>
      </c>
      <c r="M84" s="14">
        <v>0.05</v>
      </c>
      <c r="N84" s="7" t="s">
        <v>240</v>
      </c>
      <c r="O84" s="7" t="s">
        <v>241</v>
      </c>
      <c r="P84" s="7" t="s">
        <v>242</v>
      </c>
      <c r="Q84" s="12" t="s">
        <v>243</v>
      </c>
      <c r="R84" s="7" t="s">
        <v>244</v>
      </c>
      <c r="S84" s="7" t="s">
        <v>245</v>
      </c>
    </row>
    <row r="85" spans="1:19" s="22" customFormat="1" ht="45" x14ac:dyDescent="0.25">
      <c r="A85" s="13" t="s">
        <v>173</v>
      </c>
      <c r="B85" s="13" t="s">
        <v>246</v>
      </c>
      <c r="C85" s="13" t="s">
        <v>247</v>
      </c>
      <c r="D85" s="13"/>
      <c r="E85" s="13"/>
      <c r="F85" s="13"/>
      <c r="G85" s="13"/>
      <c r="H85" s="44" t="s">
        <v>89</v>
      </c>
      <c r="I85" s="13" t="s">
        <v>246</v>
      </c>
      <c r="J85" s="32" t="s">
        <v>72</v>
      </c>
      <c r="K85" s="45"/>
      <c r="L85" s="45"/>
      <c r="M85" s="45"/>
      <c r="N85" s="13"/>
      <c r="O85" s="13"/>
      <c r="P85" s="37"/>
      <c r="Q85" s="34"/>
      <c r="R85" s="37"/>
      <c r="S85" s="37"/>
    </row>
    <row r="86" spans="1:19" s="22" customFormat="1" ht="45" x14ac:dyDescent="0.25">
      <c r="A86" s="7" t="s">
        <v>173</v>
      </c>
      <c r="B86" s="7" t="s">
        <v>248</v>
      </c>
      <c r="C86" s="7" t="s">
        <v>249</v>
      </c>
      <c r="D86" s="7"/>
      <c r="E86" s="7"/>
      <c r="F86" s="7"/>
      <c r="G86" s="7"/>
      <c r="H86" s="8" t="s">
        <v>89</v>
      </c>
      <c r="I86" s="7" t="s">
        <v>248</v>
      </c>
      <c r="J86" s="32" t="s">
        <v>72</v>
      </c>
      <c r="K86" s="9"/>
      <c r="L86" s="9"/>
      <c r="M86" s="9"/>
      <c r="N86" s="7"/>
      <c r="O86" s="7"/>
      <c r="P86" s="15"/>
      <c r="Q86" s="12"/>
      <c r="R86" s="15"/>
      <c r="S86" s="15"/>
    </row>
    <row r="87" spans="1:19" s="22" customFormat="1" ht="30" x14ac:dyDescent="0.25">
      <c r="A87" s="7" t="s">
        <v>173</v>
      </c>
      <c r="B87" s="7" t="s">
        <v>250</v>
      </c>
      <c r="C87" s="7" t="s">
        <v>251</v>
      </c>
      <c r="D87" s="7" t="s">
        <v>176</v>
      </c>
      <c r="E87" s="7"/>
      <c r="F87" s="7" t="s">
        <v>177</v>
      </c>
      <c r="G87" s="7"/>
      <c r="H87" s="8" t="s">
        <v>89</v>
      </c>
      <c r="I87" s="7" t="s">
        <v>250</v>
      </c>
      <c r="J87" s="19" t="s">
        <v>72</v>
      </c>
      <c r="K87" s="9"/>
      <c r="L87" s="9"/>
      <c r="M87" s="9"/>
      <c r="N87" s="7"/>
      <c r="O87" s="7"/>
      <c r="P87" s="15"/>
      <c r="Q87" s="12"/>
      <c r="R87" s="15"/>
      <c r="S87" s="15"/>
    </row>
    <row r="88" spans="1:19" s="22" customFormat="1" ht="30" x14ac:dyDescent="0.25">
      <c r="A88" s="15" t="str">
        <f>A$87</f>
        <v>Electricity Supply</v>
      </c>
      <c r="B88" s="15" t="str">
        <f t="shared" ref="B88:C94" si="28">B$87</f>
        <v>Plant Lifetime Extension</v>
      </c>
      <c r="C88" s="15" t="str">
        <f t="shared" si="28"/>
        <v>Generation Capacity Lifetime Extension</v>
      </c>
      <c r="D88" s="12" t="s">
        <v>252</v>
      </c>
      <c r="E88" s="15"/>
      <c r="F88" s="12" t="s">
        <v>253</v>
      </c>
      <c r="G88" s="15"/>
      <c r="H88" s="8" t="s">
        <v>89</v>
      </c>
      <c r="I88" s="15" t="str">
        <f t="shared" ref="I88:I94" si="29">I$87</f>
        <v>Plant Lifetime Extension</v>
      </c>
      <c r="J88" s="19" t="s">
        <v>72</v>
      </c>
      <c r="K88" s="9"/>
      <c r="L88" s="9"/>
      <c r="M88" s="9"/>
      <c r="N88" s="15"/>
      <c r="O88" s="15"/>
      <c r="P88" s="15"/>
      <c r="Q88" s="12"/>
      <c r="R88" s="15"/>
      <c r="S88" s="15"/>
    </row>
    <row r="89" spans="1:19" s="22" customFormat="1" ht="30" x14ac:dyDescent="0.25">
      <c r="A89" s="15" t="str">
        <f t="shared" ref="A89:A94" si="30">A$87</f>
        <v>Electricity Supply</v>
      </c>
      <c r="B89" s="15" t="str">
        <f t="shared" si="28"/>
        <v>Plant Lifetime Extension</v>
      </c>
      <c r="C89" s="15" t="str">
        <f t="shared" si="28"/>
        <v>Generation Capacity Lifetime Extension</v>
      </c>
      <c r="D89" s="12" t="s">
        <v>184</v>
      </c>
      <c r="E89" s="15"/>
      <c r="F89" s="12" t="s">
        <v>185</v>
      </c>
      <c r="G89" s="15"/>
      <c r="H89" s="38"/>
      <c r="I89" s="15" t="str">
        <f t="shared" si="29"/>
        <v>Plant Lifetime Extension</v>
      </c>
      <c r="J89" s="19" t="s">
        <v>72</v>
      </c>
      <c r="K89" s="26"/>
      <c r="L89" s="11"/>
      <c r="M89" s="11"/>
      <c r="N89" s="42"/>
      <c r="O89" s="41"/>
      <c r="P89" s="41"/>
      <c r="Q89" s="42"/>
      <c r="R89" s="42"/>
      <c r="S89" s="42"/>
    </row>
    <row r="90" spans="1:19" s="22" customFormat="1" ht="30" x14ac:dyDescent="0.25">
      <c r="A90" s="15" t="str">
        <f t="shared" si="30"/>
        <v>Electricity Supply</v>
      </c>
      <c r="B90" s="15" t="str">
        <f t="shared" si="28"/>
        <v>Plant Lifetime Extension</v>
      </c>
      <c r="C90" s="15" t="str">
        <f t="shared" si="28"/>
        <v>Generation Capacity Lifetime Extension</v>
      </c>
      <c r="D90" s="12" t="s">
        <v>187</v>
      </c>
      <c r="E90" s="15"/>
      <c r="F90" s="12" t="s">
        <v>188</v>
      </c>
      <c r="G90" s="15"/>
      <c r="H90" s="8" t="s">
        <v>89</v>
      </c>
      <c r="I90" s="15" t="str">
        <f t="shared" si="29"/>
        <v>Plant Lifetime Extension</v>
      </c>
      <c r="J90" s="19" t="s">
        <v>72</v>
      </c>
      <c r="K90" s="9"/>
      <c r="L90" s="9"/>
      <c r="M90" s="9"/>
      <c r="N90" s="15"/>
      <c r="O90" s="15"/>
      <c r="P90" s="15"/>
      <c r="Q90" s="12"/>
      <c r="R90" s="12"/>
      <c r="S90" s="15"/>
    </row>
    <row r="91" spans="1:19" s="22" customFormat="1" ht="30" x14ac:dyDescent="0.25">
      <c r="A91" s="15" t="str">
        <f t="shared" si="30"/>
        <v>Electricity Supply</v>
      </c>
      <c r="B91" s="15" t="str">
        <f t="shared" si="28"/>
        <v>Plant Lifetime Extension</v>
      </c>
      <c r="C91" s="15" t="str">
        <f t="shared" si="28"/>
        <v>Generation Capacity Lifetime Extension</v>
      </c>
      <c r="D91" s="12" t="s">
        <v>190</v>
      </c>
      <c r="E91" s="15"/>
      <c r="F91" s="12" t="s">
        <v>191</v>
      </c>
      <c r="G91" s="15"/>
      <c r="H91" s="8" t="s">
        <v>89</v>
      </c>
      <c r="I91" s="15" t="str">
        <f t="shared" si="29"/>
        <v>Plant Lifetime Extension</v>
      </c>
      <c r="J91" s="19" t="s">
        <v>72</v>
      </c>
      <c r="K91" s="9"/>
      <c r="L91" s="9"/>
      <c r="M91" s="9"/>
      <c r="N91" s="15"/>
      <c r="O91" s="15"/>
      <c r="P91" s="15"/>
      <c r="Q91" s="12"/>
      <c r="R91" s="12"/>
      <c r="S91" s="15"/>
    </row>
    <row r="92" spans="1:19" ht="30" x14ac:dyDescent="0.25">
      <c r="A92" s="15" t="str">
        <f t="shared" si="30"/>
        <v>Electricity Supply</v>
      </c>
      <c r="B92" s="15" t="str">
        <f t="shared" si="28"/>
        <v>Plant Lifetime Extension</v>
      </c>
      <c r="C92" s="15" t="str">
        <f t="shared" si="28"/>
        <v>Generation Capacity Lifetime Extension</v>
      </c>
      <c r="D92" s="12" t="s">
        <v>192</v>
      </c>
      <c r="E92" s="15"/>
      <c r="F92" s="12" t="s">
        <v>193</v>
      </c>
      <c r="G92" s="15"/>
      <c r="H92" s="8" t="s">
        <v>89</v>
      </c>
      <c r="I92" s="15" t="str">
        <f t="shared" si="29"/>
        <v>Plant Lifetime Extension</v>
      </c>
      <c r="J92" s="19" t="s">
        <v>72</v>
      </c>
      <c r="K92" s="9"/>
      <c r="L92" s="9"/>
      <c r="M92" s="9"/>
      <c r="N92" s="15"/>
      <c r="O92" s="15"/>
      <c r="P92" s="7"/>
      <c r="Q92" s="12"/>
      <c r="R92" s="12"/>
      <c r="S92" s="7"/>
    </row>
    <row r="93" spans="1:19" ht="30" x14ac:dyDescent="0.25">
      <c r="A93" s="15" t="str">
        <f t="shared" si="30"/>
        <v>Electricity Supply</v>
      </c>
      <c r="B93" s="15" t="str">
        <f t="shared" si="28"/>
        <v>Plant Lifetime Extension</v>
      </c>
      <c r="C93" s="15" t="str">
        <f t="shared" si="28"/>
        <v>Generation Capacity Lifetime Extension</v>
      </c>
      <c r="D93" s="12" t="s">
        <v>194</v>
      </c>
      <c r="E93" s="15"/>
      <c r="F93" s="12" t="s">
        <v>195</v>
      </c>
      <c r="G93" s="15"/>
      <c r="H93" s="8" t="s">
        <v>89</v>
      </c>
      <c r="I93" s="15" t="str">
        <f t="shared" si="29"/>
        <v>Plant Lifetime Extension</v>
      </c>
      <c r="J93" s="19" t="s">
        <v>72</v>
      </c>
      <c r="K93" s="9"/>
      <c r="L93" s="9"/>
      <c r="M93" s="9"/>
      <c r="N93" s="15"/>
      <c r="O93" s="15"/>
      <c r="P93" s="7"/>
      <c r="Q93" s="12"/>
      <c r="R93" s="12"/>
      <c r="S93" s="7"/>
    </row>
    <row r="94" spans="1:19" s="22" customFormat="1" ht="30" x14ac:dyDescent="0.25">
      <c r="A94" s="15" t="str">
        <f t="shared" si="30"/>
        <v>Electricity Supply</v>
      </c>
      <c r="B94" s="15" t="str">
        <f t="shared" si="28"/>
        <v>Plant Lifetime Extension</v>
      </c>
      <c r="C94" s="15" t="str">
        <f t="shared" si="28"/>
        <v>Generation Capacity Lifetime Extension</v>
      </c>
      <c r="D94" s="12" t="s">
        <v>196</v>
      </c>
      <c r="E94" s="15"/>
      <c r="F94" s="12" t="s">
        <v>197</v>
      </c>
      <c r="G94" s="15"/>
      <c r="H94" s="8" t="s">
        <v>89</v>
      </c>
      <c r="I94" s="15" t="str">
        <f t="shared" si="29"/>
        <v>Plant Lifetime Extension</v>
      </c>
      <c r="J94" s="19" t="s">
        <v>72</v>
      </c>
      <c r="K94" s="9"/>
      <c r="L94" s="9"/>
      <c r="M94" s="9"/>
      <c r="N94" s="15"/>
      <c r="O94" s="15"/>
      <c r="P94" s="15"/>
      <c r="Q94" s="12"/>
      <c r="R94" s="12"/>
      <c r="S94" s="15"/>
    </row>
    <row r="95" spans="1:19" s="36" customFormat="1" ht="30" x14ac:dyDescent="0.25">
      <c r="A95" s="12" t="s">
        <v>173</v>
      </c>
      <c r="B95" s="12" t="s">
        <v>254</v>
      </c>
      <c r="C95" s="12" t="s">
        <v>255</v>
      </c>
      <c r="D95" s="12" t="s">
        <v>176</v>
      </c>
      <c r="E95" s="12" t="s">
        <v>256</v>
      </c>
      <c r="F95" s="7"/>
      <c r="G95" s="12"/>
      <c r="H95" s="33"/>
      <c r="I95" s="12" t="s">
        <v>254</v>
      </c>
      <c r="J95" s="19" t="s">
        <v>72</v>
      </c>
      <c r="K95" s="18"/>
      <c r="L95" s="18"/>
      <c r="M95" s="18"/>
      <c r="N95" s="12"/>
      <c r="O95" s="7"/>
      <c r="P95" s="12"/>
      <c r="Q95" s="12"/>
      <c r="R95" s="12"/>
      <c r="S95" s="12"/>
    </row>
    <row r="96" spans="1:19" s="36" customFormat="1" ht="30" x14ac:dyDescent="0.25">
      <c r="A96" s="46" t="str">
        <f t="shared" ref="A96:C124" si="31">A$95</f>
        <v>Electricity Supply</v>
      </c>
      <c r="B96" s="46" t="str">
        <f t="shared" si="31"/>
        <v>Reduce Plant Downtime</v>
      </c>
      <c r="C96" s="46" t="str">
        <f t="shared" si="31"/>
        <v>Percentage Reduction in Plant Downtime</v>
      </c>
      <c r="D96" s="12" t="s">
        <v>176</v>
      </c>
      <c r="E96" s="12" t="s">
        <v>257</v>
      </c>
      <c r="F96" s="7"/>
      <c r="G96" s="12"/>
      <c r="H96" s="33"/>
      <c r="I96" s="46" t="str">
        <f>I$95</f>
        <v>Reduce Plant Downtime</v>
      </c>
      <c r="J96" s="19" t="s">
        <v>72</v>
      </c>
      <c r="K96" s="18"/>
      <c r="L96" s="18"/>
      <c r="M96" s="18"/>
      <c r="N96" s="12"/>
      <c r="O96" s="7"/>
      <c r="P96" s="12"/>
      <c r="Q96" s="12"/>
      <c r="R96" s="12"/>
      <c r="S96" s="12"/>
    </row>
    <row r="97" spans="1:19" s="36" customFormat="1" ht="30" x14ac:dyDescent="0.25">
      <c r="A97" s="46" t="str">
        <f t="shared" si="31"/>
        <v>Electricity Supply</v>
      </c>
      <c r="B97" s="46" t="str">
        <f t="shared" si="31"/>
        <v>Reduce Plant Downtime</v>
      </c>
      <c r="C97" s="46" t="str">
        <f t="shared" si="31"/>
        <v>Percentage Reduction in Plant Downtime</v>
      </c>
      <c r="D97" s="12" t="s">
        <v>176</v>
      </c>
      <c r="E97" s="12" t="s">
        <v>258</v>
      </c>
      <c r="F97" s="7"/>
      <c r="G97" s="12"/>
      <c r="H97" s="47"/>
      <c r="I97" s="46" t="str">
        <f t="shared" ref="I97:I124" si="32">I$95</f>
        <v>Reduce Plant Downtime</v>
      </c>
      <c r="J97" s="19" t="s">
        <v>72</v>
      </c>
      <c r="K97" s="35"/>
      <c r="L97" s="35"/>
      <c r="M97" s="35"/>
      <c r="N97" s="12"/>
      <c r="O97" s="12"/>
      <c r="P97" s="12"/>
      <c r="Q97" s="12"/>
      <c r="R97" s="12"/>
      <c r="S97" s="12"/>
    </row>
    <row r="98" spans="1:19" s="36" customFormat="1" ht="30" x14ac:dyDescent="0.25">
      <c r="A98" s="46" t="str">
        <f t="shared" si="31"/>
        <v>Electricity Supply</v>
      </c>
      <c r="B98" s="46" t="str">
        <f t="shared" si="31"/>
        <v>Reduce Plant Downtime</v>
      </c>
      <c r="C98" s="46" t="str">
        <f t="shared" si="31"/>
        <v>Percentage Reduction in Plant Downtime</v>
      </c>
      <c r="D98" s="12" t="s">
        <v>181</v>
      </c>
      <c r="E98" s="12" t="s">
        <v>256</v>
      </c>
      <c r="F98" s="12" t="s">
        <v>259</v>
      </c>
      <c r="G98" s="12" t="s">
        <v>182</v>
      </c>
      <c r="H98" s="48"/>
      <c r="I98" s="46" t="str">
        <f t="shared" si="32"/>
        <v>Reduce Plant Downtime</v>
      </c>
      <c r="J98" s="19" t="s">
        <v>72</v>
      </c>
      <c r="K98" s="49"/>
      <c r="L98" s="49"/>
      <c r="M98" s="49"/>
      <c r="N98" s="42"/>
      <c r="O98" s="41"/>
      <c r="P98" s="42"/>
      <c r="Q98" s="42"/>
      <c r="R98" s="42"/>
      <c r="S98" s="42"/>
    </row>
    <row r="99" spans="1:19" s="36" customFormat="1" ht="30" x14ac:dyDescent="0.25">
      <c r="A99" s="46" t="str">
        <f t="shared" si="31"/>
        <v>Electricity Supply</v>
      </c>
      <c r="B99" s="46" t="str">
        <f t="shared" si="31"/>
        <v>Reduce Plant Downtime</v>
      </c>
      <c r="C99" s="46" t="str">
        <f t="shared" si="31"/>
        <v>Percentage Reduction in Plant Downtime</v>
      </c>
      <c r="D99" s="12" t="s">
        <v>181</v>
      </c>
      <c r="E99" s="12" t="s">
        <v>257</v>
      </c>
      <c r="F99" s="12"/>
      <c r="G99" s="12"/>
      <c r="H99" s="33"/>
      <c r="I99" s="46" t="str">
        <f t="shared" si="32"/>
        <v>Reduce Plant Downtime</v>
      </c>
      <c r="J99" s="19" t="s">
        <v>72</v>
      </c>
      <c r="K99" s="18"/>
      <c r="L99" s="18"/>
      <c r="M99" s="18"/>
      <c r="N99" s="12"/>
      <c r="O99" s="7"/>
      <c r="P99" s="12"/>
      <c r="Q99" s="12"/>
      <c r="R99" s="12"/>
      <c r="S99" s="12"/>
    </row>
    <row r="100" spans="1:19" s="36" customFormat="1" ht="30" x14ac:dyDescent="0.25">
      <c r="A100" s="46" t="str">
        <f t="shared" si="31"/>
        <v>Electricity Supply</v>
      </c>
      <c r="B100" s="46" t="str">
        <f t="shared" si="31"/>
        <v>Reduce Plant Downtime</v>
      </c>
      <c r="C100" s="46" t="str">
        <f t="shared" si="31"/>
        <v>Percentage Reduction in Plant Downtime</v>
      </c>
      <c r="D100" s="12" t="s">
        <v>181</v>
      </c>
      <c r="E100" s="12" t="s">
        <v>258</v>
      </c>
      <c r="F100" s="12"/>
      <c r="G100" s="12"/>
      <c r="H100" s="33"/>
      <c r="I100" s="46" t="str">
        <f t="shared" si="32"/>
        <v>Reduce Plant Downtime</v>
      </c>
      <c r="J100" s="19" t="s">
        <v>72</v>
      </c>
      <c r="K100" s="35"/>
      <c r="L100" s="35"/>
      <c r="M100" s="35"/>
      <c r="N100" s="12"/>
      <c r="O100" s="12"/>
      <c r="P100" s="12"/>
      <c r="Q100" s="12"/>
      <c r="R100" s="12"/>
      <c r="S100" s="12"/>
    </row>
    <row r="101" spans="1:19" s="36" customFormat="1" ht="30" x14ac:dyDescent="0.25">
      <c r="A101" s="46" t="str">
        <f t="shared" si="31"/>
        <v>Electricity Supply</v>
      </c>
      <c r="B101" s="46" t="str">
        <f t="shared" si="31"/>
        <v>Reduce Plant Downtime</v>
      </c>
      <c r="C101" s="46" t="str">
        <f t="shared" si="31"/>
        <v>Percentage Reduction in Plant Downtime</v>
      </c>
      <c r="D101" s="12" t="s">
        <v>184</v>
      </c>
      <c r="E101" s="12" t="s">
        <v>256</v>
      </c>
      <c r="F101" s="12"/>
      <c r="G101" s="12"/>
      <c r="H101" s="33"/>
      <c r="I101" s="46" t="str">
        <f t="shared" si="32"/>
        <v>Reduce Plant Downtime</v>
      </c>
      <c r="J101" s="19" t="s">
        <v>72</v>
      </c>
      <c r="K101" s="35"/>
      <c r="L101" s="35"/>
      <c r="M101" s="35"/>
      <c r="N101" s="12"/>
      <c r="O101" s="12"/>
      <c r="P101" s="12"/>
      <c r="Q101" s="12"/>
      <c r="R101" s="12"/>
      <c r="S101" s="12"/>
    </row>
    <row r="102" spans="1:19" s="36" customFormat="1" ht="30" x14ac:dyDescent="0.25">
      <c r="A102" s="46" t="str">
        <f t="shared" si="31"/>
        <v>Electricity Supply</v>
      </c>
      <c r="B102" s="46" t="str">
        <f t="shared" si="31"/>
        <v>Reduce Plant Downtime</v>
      </c>
      <c r="C102" s="46" t="str">
        <f t="shared" si="31"/>
        <v>Percentage Reduction in Plant Downtime</v>
      </c>
      <c r="D102" s="12" t="s">
        <v>184</v>
      </c>
      <c r="E102" s="12" t="s">
        <v>257</v>
      </c>
      <c r="F102" s="12"/>
      <c r="G102" s="12"/>
      <c r="H102" s="33"/>
      <c r="I102" s="46" t="str">
        <f t="shared" si="32"/>
        <v>Reduce Plant Downtime</v>
      </c>
      <c r="J102" s="19" t="s">
        <v>72</v>
      </c>
      <c r="K102" s="35"/>
      <c r="L102" s="35"/>
      <c r="M102" s="35"/>
      <c r="N102" s="12"/>
      <c r="O102" s="12"/>
      <c r="P102" s="12"/>
      <c r="Q102" s="12"/>
      <c r="R102" s="12"/>
      <c r="S102" s="12"/>
    </row>
    <row r="103" spans="1:19" s="36" customFormat="1" ht="30" x14ac:dyDescent="0.25">
      <c r="A103" s="46" t="str">
        <f t="shared" si="31"/>
        <v>Electricity Supply</v>
      </c>
      <c r="B103" s="46" t="str">
        <f t="shared" si="31"/>
        <v>Reduce Plant Downtime</v>
      </c>
      <c r="C103" s="46" t="str">
        <f t="shared" si="31"/>
        <v>Percentage Reduction in Plant Downtime</v>
      </c>
      <c r="D103" s="12" t="s">
        <v>184</v>
      </c>
      <c r="E103" s="12" t="s">
        <v>258</v>
      </c>
      <c r="F103" s="12"/>
      <c r="G103" s="12"/>
      <c r="H103" s="33"/>
      <c r="I103" s="46" t="str">
        <f t="shared" si="32"/>
        <v>Reduce Plant Downtime</v>
      </c>
      <c r="J103" s="19" t="s">
        <v>72</v>
      </c>
      <c r="K103" s="35"/>
      <c r="L103" s="35"/>
      <c r="M103" s="35"/>
      <c r="N103" s="12"/>
      <c r="O103" s="12"/>
      <c r="P103" s="12"/>
      <c r="Q103" s="12"/>
      <c r="R103" s="12"/>
      <c r="S103" s="12"/>
    </row>
    <row r="104" spans="1:19" s="36" customFormat="1" ht="30" x14ac:dyDescent="0.25">
      <c r="A104" s="46" t="str">
        <f t="shared" si="31"/>
        <v>Electricity Supply</v>
      </c>
      <c r="B104" s="46" t="str">
        <f t="shared" si="31"/>
        <v>Reduce Plant Downtime</v>
      </c>
      <c r="C104" s="46" t="str">
        <f t="shared" si="31"/>
        <v>Percentage Reduction in Plant Downtime</v>
      </c>
      <c r="D104" s="12" t="s">
        <v>187</v>
      </c>
      <c r="E104" s="12" t="s">
        <v>256</v>
      </c>
      <c r="F104" s="12"/>
      <c r="G104" s="12"/>
      <c r="H104" s="33"/>
      <c r="I104" s="46" t="str">
        <f t="shared" si="32"/>
        <v>Reduce Plant Downtime</v>
      </c>
      <c r="J104" s="19" t="s">
        <v>72</v>
      </c>
      <c r="K104" s="35"/>
      <c r="L104" s="35"/>
      <c r="M104" s="35"/>
      <c r="N104" s="12"/>
      <c r="O104" s="12"/>
      <c r="P104" s="12"/>
      <c r="Q104" s="12"/>
      <c r="R104" s="12"/>
      <c r="S104" s="12"/>
    </row>
    <row r="105" spans="1:19" s="36" customFormat="1" ht="30" x14ac:dyDescent="0.25">
      <c r="A105" s="46" t="str">
        <f t="shared" si="31"/>
        <v>Electricity Supply</v>
      </c>
      <c r="B105" s="46" t="str">
        <f t="shared" si="31"/>
        <v>Reduce Plant Downtime</v>
      </c>
      <c r="C105" s="46" t="str">
        <f t="shared" si="31"/>
        <v>Percentage Reduction in Plant Downtime</v>
      </c>
      <c r="D105" s="12" t="s">
        <v>187</v>
      </c>
      <c r="E105" s="12" t="s">
        <v>257</v>
      </c>
      <c r="F105" s="12"/>
      <c r="G105" s="12"/>
      <c r="H105" s="33"/>
      <c r="I105" s="46" t="str">
        <f t="shared" si="32"/>
        <v>Reduce Plant Downtime</v>
      </c>
      <c r="J105" s="19" t="s">
        <v>72</v>
      </c>
      <c r="K105" s="35"/>
      <c r="L105" s="35"/>
      <c r="M105" s="35"/>
      <c r="N105" s="12"/>
      <c r="O105" s="12"/>
      <c r="P105" s="12"/>
      <c r="Q105" s="12"/>
      <c r="R105" s="12"/>
      <c r="S105" s="12"/>
    </row>
    <row r="106" spans="1:19" s="36" customFormat="1" ht="30" x14ac:dyDescent="0.25">
      <c r="A106" s="46" t="str">
        <f t="shared" si="31"/>
        <v>Electricity Supply</v>
      </c>
      <c r="B106" s="46" t="str">
        <f t="shared" si="31"/>
        <v>Reduce Plant Downtime</v>
      </c>
      <c r="C106" s="46" t="str">
        <f t="shared" si="31"/>
        <v>Percentage Reduction in Plant Downtime</v>
      </c>
      <c r="D106" s="12" t="s">
        <v>187</v>
      </c>
      <c r="E106" s="12" t="s">
        <v>258</v>
      </c>
      <c r="F106" s="12"/>
      <c r="G106" s="12"/>
      <c r="H106" s="33"/>
      <c r="I106" s="46" t="str">
        <f t="shared" si="32"/>
        <v>Reduce Plant Downtime</v>
      </c>
      <c r="J106" s="19" t="s">
        <v>72</v>
      </c>
      <c r="K106" s="35"/>
      <c r="L106" s="35"/>
      <c r="M106" s="35"/>
      <c r="N106" s="12"/>
      <c r="O106" s="12"/>
      <c r="P106" s="12"/>
      <c r="Q106" s="12"/>
      <c r="R106" s="12"/>
      <c r="S106" s="12"/>
    </row>
    <row r="107" spans="1:19" s="36" customFormat="1" ht="30" x14ac:dyDescent="0.25">
      <c r="A107" s="46" t="str">
        <f t="shared" si="31"/>
        <v>Electricity Supply</v>
      </c>
      <c r="B107" s="46" t="str">
        <f t="shared" si="31"/>
        <v>Reduce Plant Downtime</v>
      </c>
      <c r="C107" s="46" t="str">
        <f t="shared" si="31"/>
        <v>Percentage Reduction in Plant Downtime</v>
      </c>
      <c r="D107" s="12" t="s">
        <v>190</v>
      </c>
      <c r="E107" s="12" t="s">
        <v>256</v>
      </c>
      <c r="F107" s="12"/>
      <c r="G107" s="12"/>
      <c r="H107" s="33"/>
      <c r="I107" s="46" t="str">
        <f t="shared" si="32"/>
        <v>Reduce Plant Downtime</v>
      </c>
      <c r="J107" s="19" t="s">
        <v>72</v>
      </c>
      <c r="K107" s="35"/>
      <c r="L107" s="35"/>
      <c r="M107" s="35"/>
      <c r="N107" s="12"/>
      <c r="O107" s="12"/>
      <c r="P107" s="12"/>
      <c r="Q107" s="12"/>
      <c r="R107" s="12"/>
      <c r="S107" s="12"/>
    </row>
    <row r="108" spans="1:19" s="36" customFormat="1" ht="30" x14ac:dyDescent="0.25">
      <c r="A108" s="46" t="str">
        <f t="shared" si="31"/>
        <v>Electricity Supply</v>
      </c>
      <c r="B108" s="46" t="str">
        <f t="shared" si="31"/>
        <v>Reduce Plant Downtime</v>
      </c>
      <c r="C108" s="46" t="str">
        <f t="shared" si="31"/>
        <v>Percentage Reduction in Plant Downtime</v>
      </c>
      <c r="D108" s="12" t="s">
        <v>190</v>
      </c>
      <c r="E108" s="12" t="s">
        <v>257</v>
      </c>
      <c r="F108" s="12"/>
      <c r="G108" s="12"/>
      <c r="H108" s="33"/>
      <c r="I108" s="46" t="str">
        <f t="shared" si="32"/>
        <v>Reduce Plant Downtime</v>
      </c>
      <c r="J108" s="19" t="s">
        <v>72</v>
      </c>
      <c r="K108" s="35"/>
      <c r="L108" s="35"/>
      <c r="M108" s="35"/>
      <c r="N108" s="12"/>
      <c r="O108" s="12"/>
      <c r="P108" s="12"/>
      <c r="Q108" s="12"/>
      <c r="R108" s="12"/>
      <c r="S108" s="12"/>
    </row>
    <row r="109" spans="1:19" s="36" customFormat="1" ht="105" x14ac:dyDescent="0.25">
      <c r="A109" s="46" t="str">
        <f t="shared" si="31"/>
        <v>Electricity Supply</v>
      </c>
      <c r="B109" s="46" t="str">
        <f t="shared" si="31"/>
        <v>Reduce Plant Downtime</v>
      </c>
      <c r="C109" s="46" t="str">
        <f t="shared" si="31"/>
        <v>Percentage Reduction in Plant Downtime</v>
      </c>
      <c r="D109" s="12" t="s">
        <v>190</v>
      </c>
      <c r="E109" s="12" t="s">
        <v>258</v>
      </c>
      <c r="F109" s="12" t="s">
        <v>260</v>
      </c>
      <c r="G109" s="12" t="s">
        <v>191</v>
      </c>
      <c r="H109" s="33">
        <v>143</v>
      </c>
      <c r="I109" s="46" t="str">
        <f t="shared" si="32"/>
        <v>Reduce Plant Downtime</v>
      </c>
      <c r="J109" s="34" t="s">
        <v>33</v>
      </c>
      <c r="K109" s="18">
        <v>0</v>
      </c>
      <c r="L109" s="18">
        <v>0.25</v>
      </c>
      <c r="M109" s="18">
        <v>0.01</v>
      </c>
      <c r="N109" s="12" t="s">
        <v>261</v>
      </c>
      <c r="O109" s="7" t="s">
        <v>262</v>
      </c>
      <c r="P109" s="12" t="s">
        <v>263</v>
      </c>
      <c r="Q109" s="12" t="s">
        <v>264</v>
      </c>
      <c r="R109" s="12" t="s">
        <v>265</v>
      </c>
      <c r="S109" s="12"/>
    </row>
    <row r="110" spans="1:19" s="36" customFormat="1" ht="30" x14ac:dyDescent="0.25">
      <c r="A110" s="46" t="str">
        <f t="shared" si="31"/>
        <v>Electricity Supply</v>
      </c>
      <c r="B110" s="46" t="str">
        <f t="shared" si="31"/>
        <v>Reduce Plant Downtime</v>
      </c>
      <c r="C110" s="46" t="str">
        <f t="shared" si="31"/>
        <v>Percentage Reduction in Plant Downtime</v>
      </c>
      <c r="D110" s="12" t="s">
        <v>192</v>
      </c>
      <c r="E110" s="12" t="s">
        <v>256</v>
      </c>
      <c r="F110" s="12"/>
      <c r="G110" s="12"/>
      <c r="H110" s="33"/>
      <c r="I110" s="46" t="str">
        <f t="shared" si="32"/>
        <v>Reduce Plant Downtime</v>
      </c>
      <c r="J110" s="19" t="s">
        <v>72</v>
      </c>
      <c r="K110" s="35"/>
      <c r="L110" s="35"/>
      <c r="M110" s="35"/>
      <c r="N110" s="12"/>
      <c r="O110" s="12"/>
      <c r="P110" s="12"/>
      <c r="Q110" s="12"/>
      <c r="R110" s="12"/>
      <c r="S110" s="12"/>
    </row>
    <row r="111" spans="1:19" s="36" customFormat="1" ht="30" x14ac:dyDescent="0.25">
      <c r="A111" s="46" t="str">
        <f t="shared" si="31"/>
        <v>Electricity Supply</v>
      </c>
      <c r="B111" s="46" t="str">
        <f t="shared" si="31"/>
        <v>Reduce Plant Downtime</v>
      </c>
      <c r="C111" s="46" t="str">
        <f t="shared" si="31"/>
        <v>Percentage Reduction in Plant Downtime</v>
      </c>
      <c r="D111" s="12" t="s">
        <v>192</v>
      </c>
      <c r="E111" s="12" t="s">
        <v>257</v>
      </c>
      <c r="F111" s="12"/>
      <c r="G111" s="12"/>
      <c r="H111" s="33"/>
      <c r="I111" s="46" t="str">
        <f t="shared" si="32"/>
        <v>Reduce Plant Downtime</v>
      </c>
      <c r="J111" s="19" t="s">
        <v>72</v>
      </c>
      <c r="K111" s="35"/>
      <c r="L111" s="35"/>
      <c r="M111" s="35"/>
      <c r="N111" s="12"/>
      <c r="O111" s="12"/>
      <c r="P111" s="12"/>
      <c r="Q111" s="12"/>
      <c r="R111" s="12"/>
      <c r="S111" s="12"/>
    </row>
    <row r="112" spans="1:19" s="36" customFormat="1" ht="105" x14ac:dyDescent="0.25">
      <c r="A112" s="46" t="str">
        <f t="shared" si="31"/>
        <v>Electricity Supply</v>
      </c>
      <c r="B112" s="46" t="str">
        <f t="shared" si="31"/>
        <v>Reduce Plant Downtime</v>
      </c>
      <c r="C112" s="46" t="str">
        <f t="shared" si="31"/>
        <v>Percentage Reduction in Plant Downtime</v>
      </c>
      <c r="D112" s="12" t="s">
        <v>192</v>
      </c>
      <c r="E112" s="12" t="s">
        <v>258</v>
      </c>
      <c r="F112" s="12" t="s">
        <v>260</v>
      </c>
      <c r="G112" s="12" t="s">
        <v>193</v>
      </c>
      <c r="H112" s="33">
        <v>144</v>
      </c>
      <c r="I112" s="46" t="str">
        <f t="shared" si="32"/>
        <v>Reduce Plant Downtime</v>
      </c>
      <c r="J112" s="12" t="s">
        <v>33</v>
      </c>
      <c r="K112" s="18">
        <v>0</v>
      </c>
      <c r="L112" s="18">
        <v>0.3</v>
      </c>
      <c r="M112" s="18">
        <v>0.01</v>
      </c>
      <c r="N112" s="12" t="s">
        <v>261</v>
      </c>
      <c r="O112" s="7" t="s">
        <v>266</v>
      </c>
      <c r="P112" s="12" t="s">
        <v>263</v>
      </c>
      <c r="Q112" s="12" t="s">
        <v>264</v>
      </c>
      <c r="R112" s="12" t="s">
        <v>267</v>
      </c>
      <c r="S112" s="12"/>
    </row>
    <row r="113" spans="1:19" s="36" customFormat="1" ht="30" x14ac:dyDescent="0.25">
      <c r="A113" s="46" t="str">
        <f t="shared" si="31"/>
        <v>Electricity Supply</v>
      </c>
      <c r="B113" s="46" t="str">
        <f t="shared" si="31"/>
        <v>Reduce Plant Downtime</v>
      </c>
      <c r="C113" s="46" t="str">
        <f t="shared" si="31"/>
        <v>Percentage Reduction in Plant Downtime</v>
      </c>
      <c r="D113" s="12" t="s">
        <v>194</v>
      </c>
      <c r="E113" s="12" t="s">
        <v>256</v>
      </c>
      <c r="F113" s="12"/>
      <c r="G113" s="12"/>
      <c r="H113" s="33"/>
      <c r="I113" s="46" t="str">
        <f t="shared" si="32"/>
        <v>Reduce Plant Downtime</v>
      </c>
      <c r="J113" s="19" t="s">
        <v>72</v>
      </c>
      <c r="K113" s="35"/>
      <c r="L113" s="35"/>
      <c r="M113" s="35"/>
      <c r="N113" s="12"/>
      <c r="O113" s="12"/>
      <c r="P113" s="12"/>
      <c r="Q113" s="12"/>
      <c r="R113" s="12"/>
      <c r="S113" s="12"/>
    </row>
    <row r="114" spans="1:19" s="36" customFormat="1" ht="30" x14ac:dyDescent="0.25">
      <c r="A114" s="46" t="str">
        <f t="shared" si="31"/>
        <v>Electricity Supply</v>
      </c>
      <c r="B114" s="46" t="str">
        <f t="shared" si="31"/>
        <v>Reduce Plant Downtime</v>
      </c>
      <c r="C114" s="46" t="str">
        <f t="shared" si="31"/>
        <v>Percentage Reduction in Plant Downtime</v>
      </c>
      <c r="D114" s="12" t="s">
        <v>194</v>
      </c>
      <c r="E114" s="12" t="s">
        <v>257</v>
      </c>
      <c r="F114" s="12"/>
      <c r="G114" s="12"/>
      <c r="H114" s="33"/>
      <c r="I114" s="46" t="str">
        <f t="shared" si="32"/>
        <v>Reduce Plant Downtime</v>
      </c>
      <c r="J114" s="19" t="s">
        <v>72</v>
      </c>
      <c r="K114" s="35"/>
      <c r="L114" s="35"/>
      <c r="M114" s="35"/>
      <c r="N114" s="12"/>
      <c r="O114" s="12"/>
      <c r="P114" s="12"/>
      <c r="Q114" s="12"/>
      <c r="R114" s="12"/>
      <c r="S114" s="12"/>
    </row>
    <row r="115" spans="1:19" s="36" customFormat="1" ht="30" x14ac:dyDescent="0.25">
      <c r="A115" s="46" t="str">
        <f t="shared" si="31"/>
        <v>Electricity Supply</v>
      </c>
      <c r="B115" s="46" t="str">
        <f t="shared" si="31"/>
        <v>Reduce Plant Downtime</v>
      </c>
      <c r="C115" s="46" t="str">
        <f t="shared" si="31"/>
        <v>Percentage Reduction in Plant Downtime</v>
      </c>
      <c r="D115" s="12" t="s">
        <v>194</v>
      </c>
      <c r="E115" s="12" t="s">
        <v>258</v>
      </c>
      <c r="F115" s="12"/>
      <c r="G115" s="12"/>
      <c r="H115" s="33"/>
      <c r="I115" s="46" t="str">
        <f t="shared" si="32"/>
        <v>Reduce Plant Downtime</v>
      </c>
      <c r="J115" s="19" t="s">
        <v>72</v>
      </c>
      <c r="K115" s="35"/>
      <c r="L115" s="35"/>
      <c r="M115" s="35"/>
      <c r="N115" s="12"/>
      <c r="O115" s="12"/>
      <c r="P115" s="12"/>
      <c r="Q115" s="12"/>
      <c r="R115" s="12"/>
      <c r="S115" s="12"/>
    </row>
    <row r="116" spans="1:19" s="36" customFormat="1" ht="30" x14ac:dyDescent="0.25">
      <c r="A116" s="46" t="str">
        <f t="shared" si="31"/>
        <v>Electricity Supply</v>
      </c>
      <c r="B116" s="46" t="str">
        <f t="shared" si="31"/>
        <v>Reduce Plant Downtime</v>
      </c>
      <c r="C116" s="46" t="str">
        <f t="shared" si="31"/>
        <v>Percentage Reduction in Plant Downtime</v>
      </c>
      <c r="D116" s="12" t="s">
        <v>196</v>
      </c>
      <c r="E116" s="12" t="s">
        <v>256</v>
      </c>
      <c r="F116" s="12"/>
      <c r="G116" s="12"/>
      <c r="H116" s="33"/>
      <c r="I116" s="46" t="str">
        <f t="shared" si="32"/>
        <v>Reduce Plant Downtime</v>
      </c>
      <c r="J116" s="19" t="s">
        <v>72</v>
      </c>
      <c r="K116" s="35"/>
      <c r="L116" s="35"/>
      <c r="M116" s="35"/>
      <c r="N116" s="12"/>
      <c r="O116" s="12"/>
      <c r="P116" s="12"/>
      <c r="Q116" s="12"/>
      <c r="R116" s="12"/>
      <c r="S116" s="12"/>
    </row>
    <row r="117" spans="1:19" s="36" customFormat="1" ht="30" x14ac:dyDescent="0.25">
      <c r="A117" s="46" t="str">
        <f t="shared" si="31"/>
        <v>Electricity Supply</v>
      </c>
      <c r="B117" s="46" t="str">
        <f t="shared" si="31"/>
        <v>Reduce Plant Downtime</v>
      </c>
      <c r="C117" s="46" t="str">
        <f t="shared" si="31"/>
        <v>Percentage Reduction in Plant Downtime</v>
      </c>
      <c r="D117" s="12" t="s">
        <v>196</v>
      </c>
      <c r="E117" s="12" t="s">
        <v>257</v>
      </c>
      <c r="F117" s="12"/>
      <c r="G117" s="12"/>
      <c r="H117" s="33"/>
      <c r="I117" s="46" t="str">
        <f t="shared" si="32"/>
        <v>Reduce Plant Downtime</v>
      </c>
      <c r="J117" s="19" t="s">
        <v>72</v>
      </c>
      <c r="K117" s="35"/>
      <c r="L117" s="35"/>
      <c r="M117" s="35"/>
      <c r="N117" s="12"/>
      <c r="O117" s="12"/>
      <c r="P117" s="12"/>
      <c r="Q117" s="12"/>
      <c r="R117" s="12"/>
      <c r="S117" s="12"/>
    </row>
    <row r="118" spans="1:19" s="36" customFormat="1" ht="30" x14ac:dyDescent="0.25">
      <c r="A118" s="46" t="str">
        <f t="shared" si="31"/>
        <v>Electricity Supply</v>
      </c>
      <c r="B118" s="46" t="str">
        <f t="shared" si="31"/>
        <v>Reduce Plant Downtime</v>
      </c>
      <c r="C118" s="46" t="str">
        <f t="shared" si="31"/>
        <v>Percentage Reduction in Plant Downtime</v>
      </c>
      <c r="D118" s="12" t="s">
        <v>196</v>
      </c>
      <c r="E118" s="12" t="s">
        <v>258</v>
      </c>
      <c r="F118" s="12"/>
      <c r="G118" s="12"/>
      <c r="H118" s="33"/>
      <c r="I118" s="46" t="str">
        <f t="shared" si="32"/>
        <v>Reduce Plant Downtime</v>
      </c>
      <c r="J118" s="19" t="s">
        <v>72</v>
      </c>
      <c r="K118" s="35"/>
      <c r="L118" s="35"/>
      <c r="M118" s="35"/>
      <c r="N118" s="12"/>
      <c r="O118" s="12"/>
      <c r="P118" s="12"/>
      <c r="Q118" s="12"/>
      <c r="R118" s="12"/>
      <c r="S118" s="12"/>
    </row>
    <row r="119" spans="1:19" s="36" customFormat="1" ht="30" x14ac:dyDescent="0.25">
      <c r="A119" s="46" t="str">
        <f t="shared" si="31"/>
        <v>Electricity Supply</v>
      </c>
      <c r="B119" s="46" t="str">
        <f t="shared" si="31"/>
        <v>Reduce Plant Downtime</v>
      </c>
      <c r="C119" s="46" t="str">
        <f t="shared" si="31"/>
        <v>Percentage Reduction in Plant Downtime</v>
      </c>
      <c r="D119" s="12" t="s">
        <v>198</v>
      </c>
      <c r="E119" s="12" t="s">
        <v>256</v>
      </c>
      <c r="F119" s="12"/>
      <c r="G119" s="12"/>
      <c r="H119" s="33"/>
      <c r="I119" s="46" t="str">
        <f t="shared" si="32"/>
        <v>Reduce Plant Downtime</v>
      </c>
      <c r="J119" s="19" t="s">
        <v>72</v>
      </c>
      <c r="K119" s="35"/>
      <c r="L119" s="35"/>
      <c r="M119" s="35"/>
      <c r="N119" s="12"/>
      <c r="O119" s="12"/>
      <c r="P119" s="12"/>
      <c r="Q119" s="12"/>
      <c r="R119" s="12"/>
      <c r="S119" s="12"/>
    </row>
    <row r="120" spans="1:19" s="36" customFormat="1" ht="30" x14ac:dyDescent="0.25">
      <c r="A120" s="46" t="str">
        <f t="shared" si="31"/>
        <v>Electricity Supply</v>
      </c>
      <c r="B120" s="46" t="str">
        <f t="shared" si="31"/>
        <v>Reduce Plant Downtime</v>
      </c>
      <c r="C120" s="46" t="str">
        <f t="shared" si="31"/>
        <v>Percentage Reduction in Plant Downtime</v>
      </c>
      <c r="D120" s="12" t="s">
        <v>198</v>
      </c>
      <c r="E120" s="12" t="s">
        <v>257</v>
      </c>
      <c r="F120" s="12"/>
      <c r="G120" s="12"/>
      <c r="H120" s="33"/>
      <c r="I120" s="46" t="str">
        <f t="shared" si="32"/>
        <v>Reduce Plant Downtime</v>
      </c>
      <c r="J120" s="19" t="s">
        <v>72</v>
      </c>
      <c r="K120" s="35"/>
      <c r="L120" s="35"/>
      <c r="M120" s="35"/>
      <c r="N120" s="12"/>
      <c r="O120" s="12"/>
      <c r="P120" s="12"/>
      <c r="Q120" s="12"/>
      <c r="R120" s="12"/>
      <c r="S120" s="12"/>
    </row>
    <row r="121" spans="1:19" s="36" customFormat="1" ht="30" x14ac:dyDescent="0.25">
      <c r="A121" s="46" t="str">
        <f t="shared" si="31"/>
        <v>Electricity Supply</v>
      </c>
      <c r="B121" s="46" t="str">
        <f t="shared" si="31"/>
        <v>Reduce Plant Downtime</v>
      </c>
      <c r="C121" s="46" t="str">
        <f t="shared" si="31"/>
        <v>Percentage Reduction in Plant Downtime</v>
      </c>
      <c r="D121" s="12" t="s">
        <v>198</v>
      </c>
      <c r="E121" s="12" t="s">
        <v>258</v>
      </c>
      <c r="F121" s="12"/>
      <c r="G121" s="12"/>
      <c r="H121" s="33"/>
      <c r="I121" s="46" t="str">
        <f t="shared" si="32"/>
        <v>Reduce Plant Downtime</v>
      </c>
      <c r="J121" s="19" t="s">
        <v>72</v>
      </c>
      <c r="K121" s="35"/>
      <c r="L121" s="35"/>
      <c r="M121" s="35"/>
      <c r="N121" s="12"/>
      <c r="O121" s="12"/>
      <c r="P121" s="12"/>
      <c r="Q121" s="12"/>
      <c r="R121" s="12"/>
      <c r="S121" s="12"/>
    </row>
    <row r="122" spans="1:19" s="36" customFormat="1" ht="30" x14ac:dyDescent="0.25">
      <c r="A122" s="46" t="str">
        <f t="shared" si="31"/>
        <v>Electricity Supply</v>
      </c>
      <c r="B122" s="46" t="str">
        <f t="shared" si="31"/>
        <v>Reduce Plant Downtime</v>
      </c>
      <c r="C122" s="46" t="str">
        <f t="shared" si="31"/>
        <v>Percentage Reduction in Plant Downtime</v>
      </c>
      <c r="D122" s="12" t="s">
        <v>200</v>
      </c>
      <c r="E122" s="12" t="s">
        <v>256</v>
      </c>
      <c r="F122" s="12"/>
      <c r="G122" s="12"/>
      <c r="H122" s="33"/>
      <c r="I122" s="46" t="str">
        <f t="shared" si="32"/>
        <v>Reduce Plant Downtime</v>
      </c>
      <c r="J122" s="19" t="s">
        <v>72</v>
      </c>
      <c r="K122" s="35"/>
      <c r="L122" s="35"/>
      <c r="M122" s="35"/>
      <c r="N122" s="12"/>
      <c r="O122" s="12"/>
      <c r="P122" s="12"/>
      <c r="Q122" s="12"/>
      <c r="R122" s="12"/>
      <c r="S122" s="12"/>
    </row>
    <row r="123" spans="1:19" s="36" customFormat="1" ht="30" x14ac:dyDescent="0.25">
      <c r="A123" s="46" t="str">
        <f t="shared" si="31"/>
        <v>Electricity Supply</v>
      </c>
      <c r="B123" s="46" t="str">
        <f t="shared" si="31"/>
        <v>Reduce Plant Downtime</v>
      </c>
      <c r="C123" s="46" t="str">
        <f t="shared" si="31"/>
        <v>Percentage Reduction in Plant Downtime</v>
      </c>
      <c r="D123" s="12" t="s">
        <v>200</v>
      </c>
      <c r="E123" s="12" t="s">
        <v>257</v>
      </c>
      <c r="F123" s="12"/>
      <c r="G123" s="12"/>
      <c r="H123" s="33"/>
      <c r="I123" s="46" t="str">
        <f t="shared" si="32"/>
        <v>Reduce Plant Downtime</v>
      </c>
      <c r="J123" s="19" t="s">
        <v>72</v>
      </c>
      <c r="K123" s="35"/>
      <c r="L123" s="35"/>
      <c r="M123" s="35"/>
      <c r="N123" s="12"/>
      <c r="O123" s="12"/>
      <c r="P123" s="12"/>
      <c r="Q123" s="12"/>
      <c r="R123" s="12"/>
      <c r="S123" s="12"/>
    </row>
    <row r="124" spans="1:19" s="36" customFormat="1" ht="30" x14ac:dyDescent="0.25">
      <c r="A124" s="46" t="str">
        <f t="shared" si="31"/>
        <v>Electricity Supply</v>
      </c>
      <c r="B124" s="46" t="str">
        <f t="shared" si="31"/>
        <v>Reduce Plant Downtime</v>
      </c>
      <c r="C124" s="46" t="str">
        <f t="shared" si="31"/>
        <v>Percentage Reduction in Plant Downtime</v>
      </c>
      <c r="D124" s="12" t="s">
        <v>200</v>
      </c>
      <c r="E124" s="12" t="s">
        <v>258</v>
      </c>
      <c r="F124" s="12"/>
      <c r="G124" s="12"/>
      <c r="H124" s="33"/>
      <c r="I124" s="46" t="str">
        <f t="shared" si="32"/>
        <v>Reduce Plant Downtime</v>
      </c>
      <c r="J124" s="19" t="s">
        <v>72</v>
      </c>
      <c r="K124" s="35"/>
      <c r="L124" s="35"/>
      <c r="M124" s="35"/>
      <c r="N124" s="12"/>
      <c r="O124" s="12"/>
      <c r="P124" s="12"/>
      <c r="Q124" s="12"/>
      <c r="R124" s="12"/>
      <c r="S124" s="12"/>
    </row>
    <row r="125" spans="1:19" s="36" customFormat="1" ht="60" x14ac:dyDescent="0.25">
      <c r="A125" s="12" t="s">
        <v>173</v>
      </c>
      <c r="B125" s="12" t="s">
        <v>268</v>
      </c>
      <c r="C125" s="12" t="s">
        <v>269</v>
      </c>
      <c r="D125" s="12"/>
      <c r="E125" s="12"/>
      <c r="F125" s="12"/>
      <c r="G125" s="12"/>
      <c r="H125" s="33">
        <v>145</v>
      </c>
      <c r="I125" s="12" t="s">
        <v>270</v>
      </c>
      <c r="J125" s="34" t="s">
        <v>33</v>
      </c>
      <c r="K125" s="18">
        <v>0</v>
      </c>
      <c r="L125" s="18">
        <v>0.4</v>
      </c>
      <c r="M125" s="18">
        <v>0.01</v>
      </c>
      <c r="N125" s="12" t="s">
        <v>271</v>
      </c>
      <c r="O125" s="7" t="s">
        <v>272</v>
      </c>
      <c r="P125" s="12" t="s">
        <v>273</v>
      </c>
      <c r="Q125" s="12" t="s">
        <v>274</v>
      </c>
      <c r="R125" s="12" t="s">
        <v>275</v>
      </c>
      <c r="S125" s="12"/>
    </row>
    <row r="126" spans="1:19" s="22" customFormat="1" ht="90" x14ac:dyDescent="0.25">
      <c r="A126" s="7" t="s">
        <v>173</v>
      </c>
      <c r="B126" s="7" t="s">
        <v>276</v>
      </c>
      <c r="C126" s="7" t="s">
        <v>277</v>
      </c>
      <c r="D126" s="7"/>
      <c r="E126" s="7"/>
      <c r="F126" s="7"/>
      <c r="G126" s="7"/>
      <c r="H126" s="8">
        <v>36</v>
      </c>
      <c r="I126" s="7" t="s">
        <v>276</v>
      </c>
      <c r="J126" s="7" t="s">
        <v>33</v>
      </c>
      <c r="K126" s="14">
        <v>0</v>
      </c>
      <c r="L126" s="20">
        <f>ROUND(MaxBoundCalculations!B176,2)</f>
        <v>0.88</v>
      </c>
      <c r="M126" s="20">
        <v>0.02</v>
      </c>
      <c r="N126" s="7" t="s">
        <v>278</v>
      </c>
      <c r="O126" s="7" t="s">
        <v>279</v>
      </c>
      <c r="P126" s="7" t="s">
        <v>280</v>
      </c>
      <c r="Q126" s="12" t="s">
        <v>281</v>
      </c>
      <c r="R126" s="12" t="s">
        <v>282</v>
      </c>
      <c r="S126" s="7"/>
    </row>
    <row r="127" spans="1:19" s="22" customFormat="1" ht="30" x14ac:dyDescent="0.25">
      <c r="A127" s="7" t="s">
        <v>173</v>
      </c>
      <c r="B127" s="7" t="s">
        <v>283</v>
      </c>
      <c r="C127" s="7" t="s">
        <v>284</v>
      </c>
      <c r="D127" s="7" t="s">
        <v>176</v>
      </c>
      <c r="E127" s="7"/>
      <c r="F127" s="12" t="s">
        <v>177</v>
      </c>
      <c r="G127" s="7"/>
      <c r="H127" s="8" t="s">
        <v>89</v>
      </c>
      <c r="I127" s="7" t="s">
        <v>283</v>
      </c>
      <c r="J127" s="19" t="s">
        <v>72</v>
      </c>
      <c r="K127" s="9"/>
      <c r="L127" s="9"/>
      <c r="M127" s="9"/>
      <c r="N127" s="7"/>
      <c r="O127" s="7"/>
      <c r="P127" s="15"/>
      <c r="Q127" s="12"/>
      <c r="R127" s="12"/>
      <c r="S127" s="15"/>
    </row>
    <row r="128" spans="1:19" s="22" customFormat="1" ht="30" x14ac:dyDescent="0.25">
      <c r="A128" s="15" t="str">
        <f t="shared" ref="A128:C134" si="33">A$127</f>
        <v>Electricity Supply</v>
      </c>
      <c r="B128" s="15" t="str">
        <f t="shared" si="33"/>
        <v>Subsidy for Electricity Production</v>
      </c>
      <c r="C128" s="15" t="str">
        <f t="shared" si="33"/>
        <v>Subsidy for Elec Production by Fuel</v>
      </c>
      <c r="D128" s="12" t="s">
        <v>252</v>
      </c>
      <c r="E128" s="15"/>
      <c r="F128" s="12" t="s">
        <v>253</v>
      </c>
      <c r="G128" s="15"/>
      <c r="H128" s="8" t="s">
        <v>89</v>
      </c>
      <c r="I128" s="15" t="str">
        <f t="shared" ref="I128:I134" si="34">I$127</f>
        <v>Subsidy for Electricity Production</v>
      </c>
      <c r="J128" s="19" t="s">
        <v>72</v>
      </c>
      <c r="K128" s="23"/>
      <c r="L128" s="23"/>
      <c r="M128" s="23"/>
      <c r="N128" s="15"/>
      <c r="O128" s="7"/>
      <c r="P128" s="15"/>
      <c r="Q128" s="12"/>
      <c r="R128" s="12"/>
      <c r="S128" s="15"/>
    </row>
    <row r="129" spans="1:19" s="22" customFormat="1" ht="135" x14ac:dyDescent="0.25">
      <c r="A129" s="15" t="str">
        <f t="shared" si="33"/>
        <v>Electricity Supply</v>
      </c>
      <c r="B129" s="15" t="str">
        <f t="shared" si="33"/>
        <v>Subsidy for Electricity Production</v>
      </c>
      <c r="C129" s="15" t="str">
        <f t="shared" si="33"/>
        <v>Subsidy for Elec Production by Fuel</v>
      </c>
      <c r="D129" s="12" t="s">
        <v>184</v>
      </c>
      <c r="E129" s="15"/>
      <c r="F129" s="12" t="s">
        <v>185</v>
      </c>
      <c r="G129" s="15"/>
      <c r="H129" s="8">
        <v>37</v>
      </c>
      <c r="I129" s="15" t="str">
        <f t="shared" si="34"/>
        <v>Subsidy for Electricity Production</v>
      </c>
      <c r="J129" s="34" t="s">
        <v>33</v>
      </c>
      <c r="K129" s="35">
        <v>0</v>
      </c>
      <c r="L129" s="35">
        <v>60</v>
      </c>
      <c r="M129" s="35">
        <v>1</v>
      </c>
      <c r="N129" s="12" t="s">
        <v>285</v>
      </c>
      <c r="O129" s="7" t="s">
        <v>286</v>
      </c>
      <c r="P129" s="7" t="s">
        <v>287</v>
      </c>
      <c r="Q129" s="12" t="s">
        <v>288</v>
      </c>
      <c r="R129" s="7" t="s">
        <v>289</v>
      </c>
      <c r="S129" s="7"/>
    </row>
    <row r="130" spans="1:19" s="22" customFormat="1" ht="30" x14ac:dyDescent="0.25">
      <c r="A130" s="15" t="str">
        <f t="shared" si="33"/>
        <v>Electricity Supply</v>
      </c>
      <c r="B130" s="15" t="str">
        <f t="shared" si="33"/>
        <v>Subsidy for Electricity Production</v>
      </c>
      <c r="C130" s="15" t="str">
        <f t="shared" si="33"/>
        <v>Subsidy for Elec Production by Fuel</v>
      </c>
      <c r="D130" s="12" t="s">
        <v>187</v>
      </c>
      <c r="E130" s="15"/>
      <c r="F130" s="12" t="s">
        <v>188</v>
      </c>
      <c r="G130" s="15"/>
      <c r="H130" s="8"/>
      <c r="I130" s="15" t="str">
        <f t="shared" si="34"/>
        <v>Subsidy for Electricity Production</v>
      </c>
      <c r="J130" s="19" t="s">
        <v>72</v>
      </c>
      <c r="K130" s="23"/>
      <c r="L130" s="23"/>
      <c r="M130" s="23"/>
      <c r="N130" s="15"/>
      <c r="O130" s="7"/>
      <c r="P130" s="15"/>
      <c r="Q130" s="12"/>
      <c r="R130" s="15"/>
      <c r="S130" s="15"/>
    </row>
    <row r="131" spans="1:19" ht="135" x14ac:dyDescent="0.25">
      <c r="A131" s="15" t="str">
        <f t="shared" si="33"/>
        <v>Electricity Supply</v>
      </c>
      <c r="B131" s="15" t="str">
        <f t="shared" si="33"/>
        <v>Subsidy for Electricity Production</v>
      </c>
      <c r="C131" s="15" t="str">
        <f t="shared" si="33"/>
        <v>Subsidy for Elec Production by Fuel</v>
      </c>
      <c r="D131" s="12" t="s">
        <v>190</v>
      </c>
      <c r="E131" s="15"/>
      <c r="F131" s="12" t="s">
        <v>191</v>
      </c>
      <c r="G131" s="15"/>
      <c r="H131" s="8">
        <v>39</v>
      </c>
      <c r="I131" s="15" t="str">
        <f t="shared" si="34"/>
        <v>Subsidy for Electricity Production</v>
      </c>
      <c r="J131" s="12" t="s">
        <v>33</v>
      </c>
      <c r="K131" s="23">
        <f t="shared" ref="K131:N134" si="35">K$129</f>
        <v>0</v>
      </c>
      <c r="L131" s="23">
        <f t="shared" si="35"/>
        <v>60</v>
      </c>
      <c r="M131" s="23">
        <f t="shared" si="35"/>
        <v>1</v>
      </c>
      <c r="N131" s="15" t="str">
        <f t="shared" si="35"/>
        <v>$/MWh</v>
      </c>
      <c r="O131" s="7" t="s">
        <v>286</v>
      </c>
      <c r="P131" s="7" t="s">
        <v>287</v>
      </c>
      <c r="Q131" s="12" t="s">
        <v>288</v>
      </c>
      <c r="R131" s="15"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1" s="7"/>
    </row>
    <row r="132" spans="1:19" ht="135" x14ac:dyDescent="0.25">
      <c r="A132" s="15" t="str">
        <f t="shared" si="33"/>
        <v>Electricity Supply</v>
      </c>
      <c r="B132" s="15" t="str">
        <f t="shared" si="33"/>
        <v>Subsidy for Electricity Production</v>
      </c>
      <c r="C132" s="15" t="str">
        <f t="shared" si="33"/>
        <v>Subsidy for Elec Production by Fuel</v>
      </c>
      <c r="D132" s="12" t="s">
        <v>192</v>
      </c>
      <c r="E132" s="15"/>
      <c r="F132" s="12" t="s">
        <v>193</v>
      </c>
      <c r="G132" s="15"/>
      <c r="H132" s="8">
        <v>40</v>
      </c>
      <c r="I132" s="15" t="str">
        <f t="shared" si="34"/>
        <v>Subsidy for Electricity Production</v>
      </c>
      <c r="J132" s="12" t="s">
        <v>33</v>
      </c>
      <c r="K132" s="23">
        <f t="shared" si="35"/>
        <v>0</v>
      </c>
      <c r="L132" s="23">
        <f t="shared" si="35"/>
        <v>60</v>
      </c>
      <c r="M132" s="23">
        <f t="shared" si="35"/>
        <v>1</v>
      </c>
      <c r="N132" s="15" t="str">
        <f t="shared" si="35"/>
        <v>$/MWh</v>
      </c>
      <c r="O132" s="7" t="s">
        <v>286</v>
      </c>
      <c r="P132" s="7" t="s">
        <v>287</v>
      </c>
      <c r="Q132" s="12" t="s">
        <v>288</v>
      </c>
      <c r="R132" s="15"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2" s="7"/>
    </row>
    <row r="133" spans="1:19" ht="135" x14ac:dyDescent="0.25">
      <c r="A133" s="15" t="str">
        <f t="shared" si="33"/>
        <v>Electricity Supply</v>
      </c>
      <c r="B133" s="15" t="str">
        <f t="shared" si="33"/>
        <v>Subsidy for Electricity Production</v>
      </c>
      <c r="C133" s="15" t="str">
        <f t="shared" si="33"/>
        <v>Subsidy for Elec Production by Fuel</v>
      </c>
      <c r="D133" s="12" t="s">
        <v>194</v>
      </c>
      <c r="E133" s="15"/>
      <c r="F133" s="12" t="s">
        <v>195</v>
      </c>
      <c r="G133" s="15"/>
      <c r="H133" s="8">
        <v>41</v>
      </c>
      <c r="I133" s="15" t="str">
        <f t="shared" si="34"/>
        <v>Subsidy for Electricity Production</v>
      </c>
      <c r="J133" s="12" t="s">
        <v>33</v>
      </c>
      <c r="K133" s="23">
        <f t="shared" si="35"/>
        <v>0</v>
      </c>
      <c r="L133" s="23">
        <f t="shared" si="35"/>
        <v>60</v>
      </c>
      <c r="M133" s="23">
        <f t="shared" si="35"/>
        <v>1</v>
      </c>
      <c r="N133" s="15" t="str">
        <f t="shared" si="35"/>
        <v>$/MWh</v>
      </c>
      <c r="O133" s="7" t="s">
        <v>286</v>
      </c>
      <c r="P133" s="7" t="s">
        <v>287</v>
      </c>
      <c r="Q133" s="12" t="s">
        <v>288</v>
      </c>
      <c r="R133" s="15"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3" s="7"/>
    </row>
    <row r="134" spans="1:19" ht="135" x14ac:dyDescent="0.25">
      <c r="A134" s="15" t="str">
        <f t="shared" si="33"/>
        <v>Electricity Supply</v>
      </c>
      <c r="B134" s="15" t="str">
        <f t="shared" si="33"/>
        <v>Subsidy for Electricity Production</v>
      </c>
      <c r="C134" s="15" t="str">
        <f t="shared" si="33"/>
        <v>Subsidy for Elec Production by Fuel</v>
      </c>
      <c r="D134" s="12" t="s">
        <v>196</v>
      </c>
      <c r="E134" s="15"/>
      <c r="F134" s="12" t="s">
        <v>197</v>
      </c>
      <c r="G134" s="15"/>
      <c r="H134" s="8">
        <v>42</v>
      </c>
      <c r="I134" s="15" t="str">
        <f t="shared" si="34"/>
        <v>Subsidy for Electricity Production</v>
      </c>
      <c r="J134" s="12" t="s">
        <v>33</v>
      </c>
      <c r="K134" s="23">
        <f t="shared" si="35"/>
        <v>0</v>
      </c>
      <c r="L134" s="23">
        <f t="shared" si="35"/>
        <v>60</v>
      </c>
      <c r="M134" s="23">
        <f t="shared" si="35"/>
        <v>1</v>
      </c>
      <c r="N134" s="15" t="str">
        <f t="shared" si="35"/>
        <v>$/MWh</v>
      </c>
      <c r="O134" s="7" t="s">
        <v>286</v>
      </c>
      <c r="P134" s="7" t="s">
        <v>287</v>
      </c>
      <c r="Q134" s="12" t="s">
        <v>288</v>
      </c>
      <c r="R134" s="15"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4" s="7"/>
    </row>
    <row r="135" spans="1:19" ht="45" x14ac:dyDescent="0.25">
      <c r="A135" s="7" t="s">
        <v>290</v>
      </c>
      <c r="B135" s="7" t="s">
        <v>291</v>
      </c>
      <c r="C135" s="7" t="s">
        <v>292</v>
      </c>
      <c r="D135" s="7"/>
      <c r="E135" s="7"/>
      <c r="F135" s="7"/>
      <c r="G135" s="7"/>
      <c r="H135" s="8">
        <v>43</v>
      </c>
      <c r="I135" s="7" t="s">
        <v>291</v>
      </c>
      <c r="J135" s="7" t="s">
        <v>33</v>
      </c>
      <c r="K135" s="14">
        <v>0</v>
      </c>
      <c r="L135" s="20">
        <v>1</v>
      </c>
      <c r="M135" s="20">
        <v>0.01</v>
      </c>
      <c r="N135" s="7" t="s">
        <v>219</v>
      </c>
      <c r="O135" s="7" t="s">
        <v>293</v>
      </c>
      <c r="P135" s="7" t="s">
        <v>294</v>
      </c>
      <c r="Q135" s="12" t="s">
        <v>295</v>
      </c>
      <c r="R135" s="7" t="s">
        <v>57</v>
      </c>
      <c r="S135" s="7"/>
    </row>
    <row r="136" spans="1:19" s="22" customFormat="1" ht="60" x14ac:dyDescent="0.25">
      <c r="A136" s="7" t="s">
        <v>290</v>
      </c>
      <c r="B136" s="7" t="s">
        <v>296</v>
      </c>
      <c r="C136" s="7" t="s">
        <v>297</v>
      </c>
      <c r="D136" s="7"/>
      <c r="E136" s="7"/>
      <c r="F136" s="7"/>
      <c r="G136" s="7"/>
      <c r="H136" s="8">
        <v>44</v>
      </c>
      <c r="I136" s="7" t="s">
        <v>296</v>
      </c>
      <c r="J136" s="7" t="s">
        <v>33</v>
      </c>
      <c r="K136" s="14">
        <v>0</v>
      </c>
      <c r="L136" s="20">
        <v>1</v>
      </c>
      <c r="M136" s="20">
        <v>0.01</v>
      </c>
      <c r="N136" s="7" t="s">
        <v>219</v>
      </c>
      <c r="O136" s="7" t="s">
        <v>298</v>
      </c>
      <c r="P136" s="7" t="s">
        <v>299</v>
      </c>
      <c r="Q136" s="12" t="s">
        <v>300</v>
      </c>
      <c r="R136" s="7" t="s">
        <v>57</v>
      </c>
      <c r="S136" s="15"/>
    </row>
    <row r="137" spans="1:19" s="22" customFormat="1" ht="75" x14ac:dyDescent="0.25">
      <c r="A137" s="7" t="s">
        <v>290</v>
      </c>
      <c r="B137" s="7" t="s">
        <v>301</v>
      </c>
      <c r="C137" s="7" t="s">
        <v>302</v>
      </c>
      <c r="D137" s="7"/>
      <c r="E137" s="7"/>
      <c r="F137" s="7"/>
      <c r="G137" s="7"/>
      <c r="H137" s="8">
        <v>45</v>
      </c>
      <c r="I137" s="7" t="s">
        <v>301</v>
      </c>
      <c r="J137" s="7" t="s">
        <v>33</v>
      </c>
      <c r="K137" s="14">
        <v>0</v>
      </c>
      <c r="L137" s="20">
        <v>1</v>
      </c>
      <c r="M137" s="20">
        <v>0.01</v>
      </c>
      <c r="N137" s="7" t="s">
        <v>219</v>
      </c>
      <c r="O137" s="7" t="s">
        <v>303</v>
      </c>
      <c r="P137" s="7" t="s">
        <v>304</v>
      </c>
      <c r="Q137" s="12" t="s">
        <v>305</v>
      </c>
      <c r="R137" s="7" t="s">
        <v>57</v>
      </c>
      <c r="S137" s="15"/>
    </row>
    <row r="138" spans="1:19" s="22" customFormat="1" ht="105" x14ac:dyDescent="0.25">
      <c r="A138" s="7" t="s">
        <v>290</v>
      </c>
      <c r="B138" s="7" t="s">
        <v>306</v>
      </c>
      <c r="C138" s="7" t="s">
        <v>307</v>
      </c>
      <c r="D138" s="7" t="s">
        <v>308</v>
      </c>
      <c r="E138" s="7"/>
      <c r="F138" s="12" t="s">
        <v>309</v>
      </c>
      <c r="G138" s="7"/>
      <c r="H138" s="8">
        <v>46</v>
      </c>
      <c r="I138" s="7" t="s">
        <v>306</v>
      </c>
      <c r="J138" s="7" t="s">
        <v>33</v>
      </c>
      <c r="K138" s="20">
        <v>0</v>
      </c>
      <c r="L138" s="20">
        <v>0.2</v>
      </c>
      <c r="M138" s="29">
        <v>5.0000000000000001E-3</v>
      </c>
      <c r="N138" s="7" t="s">
        <v>110</v>
      </c>
      <c r="O138" s="7" t="s">
        <v>310</v>
      </c>
      <c r="P138" s="7" t="s">
        <v>311</v>
      </c>
      <c r="Q138" s="12" t="s">
        <v>312</v>
      </c>
      <c r="R138" s="12" t="s">
        <v>313</v>
      </c>
      <c r="S138" s="12" t="s">
        <v>313</v>
      </c>
    </row>
    <row r="139" spans="1:19" s="22" customFormat="1" ht="105" x14ac:dyDescent="0.25">
      <c r="A139" s="15" t="str">
        <f>A$138</f>
        <v>Industry</v>
      </c>
      <c r="B139" s="15" t="str">
        <f t="shared" ref="B139:C145" si="36">B$138</f>
        <v>Industry Energy Efficiency Standards</v>
      </c>
      <c r="C139" s="15" t="str">
        <f t="shared" si="36"/>
        <v>Percentage Improvement in Eqpt Efficiency Standards above BAU</v>
      </c>
      <c r="D139" s="12" t="s">
        <v>314</v>
      </c>
      <c r="E139" s="7"/>
      <c r="F139" s="12" t="s">
        <v>315</v>
      </c>
      <c r="G139" s="7"/>
      <c r="H139" s="8">
        <v>47</v>
      </c>
      <c r="I139" s="15" t="str">
        <f t="shared" ref="I139:I145" si="37">I$138</f>
        <v>Industry Energy Efficiency Standards</v>
      </c>
      <c r="J139" s="7" t="s">
        <v>33</v>
      </c>
      <c r="K139" s="16">
        <f t="shared" ref="K139:N145" si="38">K$138</f>
        <v>0</v>
      </c>
      <c r="L139" s="16">
        <f t="shared" si="38"/>
        <v>0.2</v>
      </c>
      <c r="M139" s="31">
        <f t="shared" si="38"/>
        <v>5.0000000000000001E-3</v>
      </c>
      <c r="N139" s="15" t="str">
        <f t="shared" si="38"/>
        <v>% reduction in energy use</v>
      </c>
      <c r="O139" s="7" t="s">
        <v>310</v>
      </c>
      <c r="P139" s="7" t="s">
        <v>311</v>
      </c>
      <c r="Q139" s="12" t="s">
        <v>312</v>
      </c>
      <c r="R139" s="15" t="str">
        <f t="shared" ref="R139:S145" si="39">R$138</f>
        <v>O. Siddiqui, 2009, "Assessment of Achievable Potential from Energy Efficiency and Demand Response Programs in the U.S.", EPRI, http://www.epri.com/abstracts/pages/productabstract.aspx?ProductID=000000000001016987, Page 4-32, Figure 4-33</v>
      </c>
      <c r="S139" s="15" t="str">
        <f t="shared" si="39"/>
        <v>O. Siddiqui, 2009, "Assessment of Achievable Potential from Energy Efficiency and Demand Response Programs in the U.S.", EPRI, http://www.epri.com/abstracts/pages/productabstract.aspx?ProductID=000000000001016987, Page 4-32, Figure 4-33</v>
      </c>
    </row>
    <row r="140" spans="1:19" s="22" customFormat="1" ht="105" x14ac:dyDescent="0.25">
      <c r="A140" s="15" t="str">
        <f t="shared" ref="A140:A145" si="40">A$138</f>
        <v>Industry</v>
      </c>
      <c r="B140" s="15" t="str">
        <f t="shared" si="36"/>
        <v>Industry Energy Efficiency Standards</v>
      </c>
      <c r="C140" s="15" t="str">
        <f t="shared" si="36"/>
        <v>Percentage Improvement in Eqpt Efficiency Standards above BAU</v>
      </c>
      <c r="D140" s="12" t="s">
        <v>316</v>
      </c>
      <c r="E140" s="7"/>
      <c r="F140" s="12" t="s">
        <v>317</v>
      </c>
      <c r="G140" s="7"/>
      <c r="H140" s="8">
        <v>48</v>
      </c>
      <c r="I140" s="15" t="str">
        <f t="shared" si="37"/>
        <v>Industry Energy Efficiency Standards</v>
      </c>
      <c r="J140" s="7" t="s">
        <v>33</v>
      </c>
      <c r="K140" s="16">
        <f t="shared" si="38"/>
        <v>0</v>
      </c>
      <c r="L140" s="16">
        <f t="shared" si="38"/>
        <v>0.2</v>
      </c>
      <c r="M140" s="31">
        <f t="shared" si="38"/>
        <v>5.0000000000000001E-3</v>
      </c>
      <c r="N140" s="15" t="str">
        <f t="shared" si="38"/>
        <v>% reduction in energy use</v>
      </c>
      <c r="O140" s="7" t="s">
        <v>310</v>
      </c>
      <c r="P140" s="7" t="s">
        <v>311</v>
      </c>
      <c r="Q140" s="12" t="s">
        <v>312</v>
      </c>
      <c r="R140" s="15" t="str">
        <f t="shared" si="39"/>
        <v>O. Siddiqui, 2009, "Assessment of Achievable Potential from Energy Efficiency and Demand Response Programs in the U.S.", EPRI, http://www.epri.com/abstracts/pages/productabstract.aspx?ProductID=000000000001016987, Page 4-32, Figure 4-33</v>
      </c>
      <c r="S140" s="15" t="str">
        <f t="shared" si="39"/>
        <v>O. Siddiqui, 2009, "Assessment of Achievable Potential from Energy Efficiency and Demand Response Programs in the U.S.", EPRI, http://www.epri.com/abstracts/pages/productabstract.aspx?ProductID=000000000001016987, Page 4-32, Figure 4-33</v>
      </c>
    </row>
    <row r="141" spans="1:19" s="22" customFormat="1" ht="105" x14ac:dyDescent="0.25">
      <c r="A141" s="37" t="str">
        <f t="shared" si="40"/>
        <v>Industry</v>
      </c>
      <c r="B141" s="37" t="str">
        <f t="shared" si="36"/>
        <v>Industry Energy Efficiency Standards</v>
      </c>
      <c r="C141" s="37" t="str">
        <f t="shared" si="36"/>
        <v>Percentage Improvement in Eqpt Efficiency Standards above BAU</v>
      </c>
      <c r="D141" s="34" t="s">
        <v>318</v>
      </c>
      <c r="E141" s="13"/>
      <c r="F141" s="34" t="s">
        <v>319</v>
      </c>
      <c r="G141" s="13"/>
      <c r="H141" s="44">
        <v>49</v>
      </c>
      <c r="I141" s="15" t="str">
        <f t="shared" si="37"/>
        <v>Industry Energy Efficiency Standards</v>
      </c>
      <c r="J141" s="13" t="s">
        <v>33</v>
      </c>
      <c r="K141" s="16">
        <f t="shared" si="38"/>
        <v>0</v>
      </c>
      <c r="L141" s="16">
        <f t="shared" si="38"/>
        <v>0.2</v>
      </c>
      <c r="M141" s="31">
        <f t="shared" si="38"/>
        <v>5.0000000000000001E-3</v>
      </c>
      <c r="N141" s="15" t="str">
        <f t="shared" si="38"/>
        <v>% reduction in energy use</v>
      </c>
      <c r="O141" s="7" t="s">
        <v>310</v>
      </c>
      <c r="P141" s="7" t="s">
        <v>311</v>
      </c>
      <c r="Q141" s="12" t="s">
        <v>312</v>
      </c>
      <c r="R141" s="15" t="str">
        <f t="shared" si="39"/>
        <v>O. Siddiqui, 2009, "Assessment of Achievable Potential from Energy Efficiency and Demand Response Programs in the U.S.", EPRI, http://www.epri.com/abstracts/pages/productabstract.aspx?ProductID=000000000001016987, Page 4-32, Figure 4-33</v>
      </c>
      <c r="S141" s="15" t="str">
        <f t="shared" si="39"/>
        <v>O. Siddiqui, 2009, "Assessment of Achievable Potential from Energy Efficiency and Demand Response Programs in the U.S.", EPRI, http://www.epri.com/abstracts/pages/productabstract.aspx?ProductID=000000000001016987, Page 4-32, Figure 4-33</v>
      </c>
    </row>
    <row r="142" spans="1:19" s="22" customFormat="1" ht="105" x14ac:dyDescent="0.25">
      <c r="A142" s="15" t="str">
        <f t="shared" si="40"/>
        <v>Industry</v>
      </c>
      <c r="B142" s="15" t="str">
        <f t="shared" si="36"/>
        <v>Industry Energy Efficiency Standards</v>
      </c>
      <c r="C142" s="15" t="str">
        <f t="shared" si="36"/>
        <v>Percentage Improvement in Eqpt Efficiency Standards above BAU</v>
      </c>
      <c r="D142" s="12" t="s">
        <v>320</v>
      </c>
      <c r="E142" s="7"/>
      <c r="F142" s="12" t="s">
        <v>321</v>
      </c>
      <c r="G142" s="7"/>
      <c r="H142" s="8">
        <v>50</v>
      </c>
      <c r="I142" s="15" t="str">
        <f t="shared" si="37"/>
        <v>Industry Energy Efficiency Standards</v>
      </c>
      <c r="J142" s="7" t="s">
        <v>33</v>
      </c>
      <c r="K142" s="16">
        <f t="shared" si="38"/>
        <v>0</v>
      </c>
      <c r="L142" s="16">
        <f t="shared" si="38"/>
        <v>0.2</v>
      </c>
      <c r="M142" s="31">
        <f t="shared" si="38"/>
        <v>5.0000000000000001E-3</v>
      </c>
      <c r="N142" s="15" t="str">
        <f t="shared" si="38"/>
        <v>% reduction in energy use</v>
      </c>
      <c r="O142" s="7" t="s">
        <v>310</v>
      </c>
      <c r="P142" s="7" t="s">
        <v>311</v>
      </c>
      <c r="Q142" s="12" t="s">
        <v>312</v>
      </c>
      <c r="R142" s="15" t="str">
        <f t="shared" si="39"/>
        <v>O. Siddiqui, 2009, "Assessment of Achievable Potential from Energy Efficiency and Demand Response Programs in the U.S.", EPRI, http://www.epri.com/abstracts/pages/productabstract.aspx?ProductID=000000000001016987, Page 4-32, Figure 4-33</v>
      </c>
      <c r="S142" s="15" t="str">
        <f t="shared" si="39"/>
        <v>O. Siddiqui, 2009, "Assessment of Achievable Potential from Energy Efficiency and Demand Response Programs in the U.S.", EPRI, http://www.epri.com/abstracts/pages/productabstract.aspx?ProductID=000000000001016987, Page 4-32, Figure 4-33</v>
      </c>
    </row>
    <row r="143" spans="1:19" s="22" customFormat="1" ht="105" x14ac:dyDescent="0.25">
      <c r="A143" s="15" t="str">
        <f t="shared" si="40"/>
        <v>Industry</v>
      </c>
      <c r="B143" s="15" t="str">
        <f t="shared" si="36"/>
        <v>Industry Energy Efficiency Standards</v>
      </c>
      <c r="C143" s="15" t="str">
        <f t="shared" si="36"/>
        <v>Percentage Improvement in Eqpt Efficiency Standards above BAU</v>
      </c>
      <c r="D143" s="12" t="s">
        <v>322</v>
      </c>
      <c r="E143" s="7"/>
      <c r="F143" s="12" t="s">
        <v>323</v>
      </c>
      <c r="G143" s="7"/>
      <c r="H143" s="8">
        <v>51</v>
      </c>
      <c r="I143" s="15" t="str">
        <f t="shared" si="37"/>
        <v>Industry Energy Efficiency Standards</v>
      </c>
      <c r="J143" s="7" t="s">
        <v>33</v>
      </c>
      <c r="K143" s="16">
        <f t="shared" si="38"/>
        <v>0</v>
      </c>
      <c r="L143" s="16">
        <f t="shared" si="38"/>
        <v>0.2</v>
      </c>
      <c r="M143" s="31">
        <f t="shared" si="38"/>
        <v>5.0000000000000001E-3</v>
      </c>
      <c r="N143" s="15" t="str">
        <f t="shared" si="38"/>
        <v>% reduction in energy use</v>
      </c>
      <c r="O143" s="7" t="s">
        <v>310</v>
      </c>
      <c r="P143" s="7" t="s">
        <v>311</v>
      </c>
      <c r="Q143" s="12" t="s">
        <v>312</v>
      </c>
      <c r="R143" s="15" t="str">
        <f t="shared" si="39"/>
        <v>O. Siddiqui, 2009, "Assessment of Achievable Potential from Energy Efficiency and Demand Response Programs in the U.S.", EPRI, http://www.epri.com/abstracts/pages/productabstract.aspx?ProductID=000000000001016987, Page 4-32, Figure 4-33</v>
      </c>
      <c r="S143" s="15" t="str">
        <f t="shared" si="39"/>
        <v>O. Siddiqui, 2009, "Assessment of Achievable Potential from Energy Efficiency and Demand Response Programs in the U.S.", EPRI, http://www.epri.com/abstracts/pages/productabstract.aspx?ProductID=000000000001016987, Page 4-32, Figure 4-33</v>
      </c>
    </row>
    <row r="144" spans="1:19" ht="105" x14ac:dyDescent="0.25">
      <c r="A144" s="15" t="str">
        <f t="shared" si="40"/>
        <v>Industry</v>
      </c>
      <c r="B144" s="15" t="str">
        <f>B$138</f>
        <v>Industry Energy Efficiency Standards</v>
      </c>
      <c r="C144" s="15" t="str">
        <f>C$138</f>
        <v>Percentage Improvement in Eqpt Efficiency Standards above BAU</v>
      </c>
      <c r="D144" s="12" t="s">
        <v>324</v>
      </c>
      <c r="E144" s="7"/>
      <c r="F144" s="12" t="s">
        <v>325</v>
      </c>
      <c r="G144" s="7"/>
      <c r="H144" s="8">
        <v>52</v>
      </c>
      <c r="I144" s="15" t="str">
        <f t="shared" si="37"/>
        <v>Industry Energy Efficiency Standards</v>
      </c>
      <c r="J144" s="7" t="s">
        <v>33</v>
      </c>
      <c r="K144" s="16">
        <f>K$138</f>
        <v>0</v>
      </c>
      <c r="L144" s="16">
        <f>L$138</f>
        <v>0.2</v>
      </c>
      <c r="M144" s="31">
        <f>M$138</f>
        <v>5.0000000000000001E-3</v>
      </c>
      <c r="N144" s="15" t="str">
        <f>N$138</f>
        <v>% reduction in energy use</v>
      </c>
      <c r="O144" s="7" t="s">
        <v>310</v>
      </c>
      <c r="P144" s="7" t="s">
        <v>311</v>
      </c>
      <c r="Q144" s="12" t="s">
        <v>312</v>
      </c>
      <c r="R144" s="15" t="str">
        <f t="shared" si="39"/>
        <v>O. Siddiqui, 2009, "Assessment of Achievable Potential from Energy Efficiency and Demand Response Programs in the U.S.", EPRI, http://www.epri.com/abstracts/pages/productabstract.aspx?ProductID=000000000001016987, Page 4-32, Figure 4-33</v>
      </c>
      <c r="S144" s="15" t="str">
        <f t="shared" si="39"/>
        <v>O. Siddiqui, 2009, "Assessment of Achievable Potential from Energy Efficiency and Demand Response Programs in the U.S.", EPRI, http://www.epri.com/abstracts/pages/productabstract.aspx?ProductID=000000000001016987, Page 4-32, Figure 4-33</v>
      </c>
    </row>
    <row r="145" spans="1:19" s="22" customFormat="1" ht="105" x14ac:dyDescent="0.25">
      <c r="A145" s="15" t="str">
        <f t="shared" si="40"/>
        <v>Industry</v>
      </c>
      <c r="B145" s="15" t="str">
        <f t="shared" si="36"/>
        <v>Industry Energy Efficiency Standards</v>
      </c>
      <c r="C145" s="15" t="str">
        <f t="shared" si="36"/>
        <v>Percentage Improvement in Eqpt Efficiency Standards above BAU</v>
      </c>
      <c r="D145" s="12" t="s">
        <v>326</v>
      </c>
      <c r="E145" s="7"/>
      <c r="F145" s="12" t="s">
        <v>327</v>
      </c>
      <c r="G145" s="7"/>
      <c r="H145" s="8">
        <v>53</v>
      </c>
      <c r="I145" s="15" t="str">
        <f t="shared" si="37"/>
        <v>Industry Energy Efficiency Standards</v>
      </c>
      <c r="J145" s="7" t="s">
        <v>33</v>
      </c>
      <c r="K145" s="16">
        <f t="shared" si="38"/>
        <v>0</v>
      </c>
      <c r="L145" s="16">
        <f t="shared" si="38"/>
        <v>0.2</v>
      </c>
      <c r="M145" s="31">
        <f t="shared" si="38"/>
        <v>5.0000000000000001E-3</v>
      </c>
      <c r="N145" s="15" t="str">
        <f t="shared" si="38"/>
        <v>% reduction in energy use</v>
      </c>
      <c r="O145" s="7" t="s">
        <v>310</v>
      </c>
      <c r="P145" s="7" t="s">
        <v>311</v>
      </c>
      <c r="Q145" s="12" t="s">
        <v>312</v>
      </c>
      <c r="R145" s="15" t="str">
        <f t="shared" si="39"/>
        <v>O. Siddiqui, 2009, "Assessment of Achievable Potential from Energy Efficiency and Demand Response Programs in the U.S.", EPRI, http://www.epri.com/abstracts/pages/productabstract.aspx?ProductID=000000000001016987, Page 4-32, Figure 4-33</v>
      </c>
      <c r="S145" s="15" t="str">
        <f t="shared" si="39"/>
        <v>O. Siddiqui, 2009, "Assessment of Achievable Potential from Energy Efficiency and Demand Response Programs in the U.S.", EPRI, http://www.epri.com/abstracts/pages/productabstract.aspx?ProductID=000000000001016987, Page 4-32, Figure 4-33</v>
      </c>
    </row>
    <row r="146" spans="1:19" s="22" customFormat="1" ht="60" x14ac:dyDescent="0.25">
      <c r="A146" s="7" t="s">
        <v>290</v>
      </c>
      <c r="B146" s="7" t="s">
        <v>328</v>
      </c>
      <c r="C146" s="7" t="s">
        <v>329</v>
      </c>
      <c r="D146" s="7"/>
      <c r="E146" s="7"/>
      <c r="F146" s="7"/>
      <c r="G146" s="7"/>
      <c r="H146" s="8">
        <v>54</v>
      </c>
      <c r="I146" s="7" t="s">
        <v>328</v>
      </c>
      <c r="J146" s="7" t="s">
        <v>33</v>
      </c>
      <c r="K146" s="14">
        <v>0</v>
      </c>
      <c r="L146" s="20">
        <v>1</v>
      </c>
      <c r="M146" s="20">
        <v>0.01</v>
      </c>
      <c r="N146" s="7" t="s">
        <v>219</v>
      </c>
      <c r="O146" s="7" t="s">
        <v>330</v>
      </c>
      <c r="P146" s="7" t="s">
        <v>331</v>
      </c>
      <c r="Q146" s="12" t="s">
        <v>332</v>
      </c>
      <c r="R146" s="7" t="s">
        <v>57</v>
      </c>
      <c r="S146" s="15"/>
    </row>
    <row r="147" spans="1:19" ht="60" x14ac:dyDescent="0.25">
      <c r="A147" s="7" t="s">
        <v>290</v>
      </c>
      <c r="B147" s="7" t="s">
        <v>333</v>
      </c>
      <c r="C147" s="7" t="s">
        <v>334</v>
      </c>
      <c r="D147" s="7"/>
      <c r="E147" s="7"/>
      <c r="F147" s="7"/>
      <c r="G147" s="7"/>
      <c r="H147" s="8">
        <v>55</v>
      </c>
      <c r="I147" s="7" t="s">
        <v>335</v>
      </c>
      <c r="J147" s="7" t="s">
        <v>33</v>
      </c>
      <c r="K147" s="14">
        <v>0</v>
      </c>
      <c r="L147" s="14">
        <v>0.25</v>
      </c>
      <c r="M147" s="29">
        <v>5.0000000000000001E-3</v>
      </c>
      <c r="N147" s="7" t="s">
        <v>336</v>
      </c>
      <c r="O147" s="7" t="s">
        <v>337</v>
      </c>
      <c r="P147" s="7" t="s">
        <v>338</v>
      </c>
      <c r="Q147" s="12" t="s">
        <v>339</v>
      </c>
      <c r="R147" s="7" t="s">
        <v>340</v>
      </c>
      <c r="S147" s="7"/>
    </row>
    <row r="148" spans="1:19" ht="60" x14ac:dyDescent="0.25">
      <c r="A148" s="7" t="s">
        <v>290</v>
      </c>
      <c r="B148" s="7" t="s">
        <v>341</v>
      </c>
      <c r="C148" s="7" t="s">
        <v>342</v>
      </c>
      <c r="D148" s="7"/>
      <c r="E148" s="7"/>
      <c r="F148" s="7"/>
      <c r="G148" s="7"/>
      <c r="H148" s="8">
        <v>166</v>
      </c>
      <c r="I148" s="7" t="s">
        <v>335</v>
      </c>
      <c r="J148" s="7" t="s">
        <v>33</v>
      </c>
      <c r="K148" s="14">
        <v>0</v>
      </c>
      <c r="L148" s="14">
        <v>0.25</v>
      </c>
      <c r="M148" s="29">
        <v>5.0000000000000001E-3</v>
      </c>
      <c r="N148" s="7" t="s">
        <v>343</v>
      </c>
      <c r="O148" s="7" t="s">
        <v>344</v>
      </c>
      <c r="P148" s="7" t="s">
        <v>338</v>
      </c>
      <c r="Q148" s="12" t="s">
        <v>339</v>
      </c>
      <c r="R148" s="7" t="s">
        <v>340</v>
      </c>
      <c r="S148" s="7"/>
    </row>
    <row r="149" spans="1:19" ht="60" x14ac:dyDescent="0.25">
      <c r="A149" s="7" t="s">
        <v>290</v>
      </c>
      <c r="B149" s="7" t="s">
        <v>345</v>
      </c>
      <c r="C149" s="7" t="s">
        <v>346</v>
      </c>
      <c r="D149" s="7"/>
      <c r="E149" s="7"/>
      <c r="F149" s="7"/>
      <c r="G149" s="7"/>
      <c r="H149" s="8">
        <v>56</v>
      </c>
      <c r="I149" s="8" t="s">
        <v>347</v>
      </c>
      <c r="J149" s="7" t="s">
        <v>33</v>
      </c>
      <c r="K149" s="14">
        <v>0</v>
      </c>
      <c r="L149" s="20">
        <v>1</v>
      </c>
      <c r="M149" s="20">
        <v>0.01</v>
      </c>
      <c r="N149" s="7" t="s">
        <v>219</v>
      </c>
      <c r="O149" s="7" t="s">
        <v>348</v>
      </c>
      <c r="P149" s="7" t="s">
        <v>349</v>
      </c>
      <c r="Q149" s="12" t="s">
        <v>350</v>
      </c>
      <c r="R149" s="7" t="s">
        <v>57</v>
      </c>
      <c r="S149" s="7"/>
    </row>
    <row r="150" spans="1:19" ht="60" x14ac:dyDescent="0.25">
      <c r="A150" s="7" t="s">
        <v>290</v>
      </c>
      <c r="B150" s="7" t="s">
        <v>351</v>
      </c>
      <c r="C150" s="7" t="s">
        <v>352</v>
      </c>
      <c r="D150" s="7"/>
      <c r="E150" s="7"/>
      <c r="F150" s="7"/>
      <c r="G150" s="7"/>
      <c r="H150" s="8">
        <v>57</v>
      </c>
      <c r="I150" s="8" t="s">
        <v>347</v>
      </c>
      <c r="J150" s="7" t="s">
        <v>33</v>
      </c>
      <c r="K150" s="14">
        <v>0</v>
      </c>
      <c r="L150" s="20">
        <v>1</v>
      </c>
      <c r="M150" s="20">
        <v>0.01</v>
      </c>
      <c r="N150" s="7" t="s">
        <v>219</v>
      </c>
      <c r="O150" s="7" t="s">
        <v>353</v>
      </c>
      <c r="P150" s="7" t="s">
        <v>354</v>
      </c>
      <c r="Q150" s="12" t="s">
        <v>355</v>
      </c>
      <c r="R150" s="7" t="s">
        <v>57</v>
      </c>
      <c r="S150" s="7"/>
    </row>
    <row r="151" spans="1:19" ht="60" x14ac:dyDescent="0.25">
      <c r="A151" s="7" t="s">
        <v>290</v>
      </c>
      <c r="B151" s="7" t="s">
        <v>356</v>
      </c>
      <c r="C151" s="7" t="s">
        <v>357</v>
      </c>
      <c r="D151" s="7"/>
      <c r="E151" s="7"/>
      <c r="F151" s="7"/>
      <c r="G151" s="7"/>
      <c r="H151" s="8">
        <v>58</v>
      </c>
      <c r="I151" s="7" t="s">
        <v>356</v>
      </c>
      <c r="J151" s="7" t="s">
        <v>33</v>
      </c>
      <c r="K151" s="14">
        <v>0</v>
      </c>
      <c r="L151" s="20">
        <v>1</v>
      </c>
      <c r="M151" s="20">
        <v>0.01</v>
      </c>
      <c r="N151" s="7" t="s">
        <v>219</v>
      </c>
      <c r="O151" s="7" t="s">
        <v>358</v>
      </c>
      <c r="P151" s="7" t="s">
        <v>359</v>
      </c>
      <c r="Q151" s="12" t="s">
        <v>360</v>
      </c>
      <c r="R151" s="7" t="s">
        <v>57</v>
      </c>
      <c r="S151" s="7"/>
    </row>
    <row r="152" spans="1:19" ht="45" x14ac:dyDescent="0.25">
      <c r="A152" s="7" t="s">
        <v>290</v>
      </c>
      <c r="B152" s="7" t="s">
        <v>361</v>
      </c>
      <c r="C152" s="7" t="s">
        <v>362</v>
      </c>
      <c r="D152" s="7"/>
      <c r="E152" s="7"/>
      <c r="F152" s="7"/>
      <c r="G152" s="7"/>
      <c r="H152" s="8">
        <v>59</v>
      </c>
      <c r="I152" s="7" t="s">
        <v>361</v>
      </c>
      <c r="J152" s="7" t="s">
        <v>33</v>
      </c>
      <c r="K152" s="14">
        <v>0</v>
      </c>
      <c r="L152" s="20">
        <v>1</v>
      </c>
      <c r="M152" s="20">
        <v>0.01</v>
      </c>
      <c r="N152" s="7" t="s">
        <v>219</v>
      </c>
      <c r="O152" s="7" t="s">
        <v>363</v>
      </c>
      <c r="P152" s="7" t="s">
        <v>364</v>
      </c>
      <c r="Q152" s="12" t="s">
        <v>365</v>
      </c>
      <c r="R152" s="7" t="s">
        <v>57</v>
      </c>
      <c r="S152" s="7"/>
    </row>
    <row r="153" spans="1:19" ht="75" x14ac:dyDescent="0.25">
      <c r="A153" s="13" t="s">
        <v>366</v>
      </c>
      <c r="B153" s="13" t="s">
        <v>367</v>
      </c>
      <c r="C153" s="13" t="s">
        <v>368</v>
      </c>
      <c r="D153" s="13"/>
      <c r="E153" s="13"/>
      <c r="F153" s="13"/>
      <c r="G153" s="13"/>
      <c r="H153" s="44">
        <v>60</v>
      </c>
      <c r="I153" s="13" t="s">
        <v>367</v>
      </c>
      <c r="J153" s="13" t="s">
        <v>33</v>
      </c>
      <c r="K153" s="27">
        <v>0</v>
      </c>
      <c r="L153" s="50">
        <f>ROUND(MaxBoundCalculations!B194,2)</f>
        <v>0.45</v>
      </c>
      <c r="M153" s="50">
        <v>0.01</v>
      </c>
      <c r="N153" s="13" t="s">
        <v>219</v>
      </c>
      <c r="O153" s="13" t="s">
        <v>369</v>
      </c>
      <c r="P153" s="13" t="s">
        <v>370</v>
      </c>
      <c r="Q153" s="34" t="s">
        <v>371</v>
      </c>
      <c r="R153" s="13" t="s">
        <v>57</v>
      </c>
      <c r="S153" s="13" t="s">
        <v>372</v>
      </c>
    </row>
    <row r="154" spans="1:19" ht="45" x14ac:dyDescent="0.25">
      <c r="A154" s="7" t="s">
        <v>366</v>
      </c>
      <c r="B154" s="7" t="s">
        <v>373</v>
      </c>
      <c r="C154" s="7" t="s">
        <v>374</v>
      </c>
      <c r="D154" s="7"/>
      <c r="E154" s="7"/>
      <c r="F154" s="7"/>
      <c r="G154" s="7"/>
      <c r="H154" s="8"/>
      <c r="I154" s="7" t="s">
        <v>373</v>
      </c>
      <c r="J154" s="19" t="s">
        <v>72</v>
      </c>
      <c r="K154" s="14"/>
      <c r="L154" s="20"/>
      <c r="M154" s="20"/>
      <c r="N154" s="7"/>
      <c r="O154" s="7"/>
      <c r="P154" s="7" t="s">
        <v>375</v>
      </c>
      <c r="Q154" s="12" t="s">
        <v>376</v>
      </c>
      <c r="R154" s="7"/>
      <c r="S154" s="7"/>
    </row>
    <row r="155" spans="1:19" ht="45" x14ac:dyDescent="0.25">
      <c r="A155" s="13" t="s">
        <v>366</v>
      </c>
      <c r="B155" s="13" t="s">
        <v>377</v>
      </c>
      <c r="C155" s="13" t="s">
        <v>378</v>
      </c>
      <c r="D155" s="13"/>
      <c r="E155" s="13"/>
      <c r="F155" s="13"/>
      <c r="G155" s="13"/>
      <c r="H155" s="44">
        <v>61</v>
      </c>
      <c r="I155" s="13" t="s">
        <v>377</v>
      </c>
      <c r="J155" s="13" t="s">
        <v>33</v>
      </c>
      <c r="K155" s="27">
        <v>0</v>
      </c>
      <c r="L155" s="50">
        <v>1</v>
      </c>
      <c r="M155" s="50">
        <v>0.01</v>
      </c>
      <c r="N155" s="13" t="s">
        <v>219</v>
      </c>
      <c r="O155" s="13" t="s">
        <v>379</v>
      </c>
      <c r="P155" s="13" t="s">
        <v>380</v>
      </c>
      <c r="Q155" s="34" t="s">
        <v>381</v>
      </c>
      <c r="R155" s="13" t="s">
        <v>57</v>
      </c>
      <c r="S155" s="13"/>
    </row>
    <row r="156" spans="1:19" ht="60" x14ac:dyDescent="0.25">
      <c r="A156" s="7" t="s">
        <v>366</v>
      </c>
      <c r="B156" s="7" t="s">
        <v>382</v>
      </c>
      <c r="C156" s="7" t="s">
        <v>383</v>
      </c>
      <c r="D156" s="7"/>
      <c r="E156" s="7"/>
      <c r="F156" s="7"/>
      <c r="G156" s="7"/>
      <c r="H156" s="8">
        <v>62</v>
      </c>
      <c r="I156" s="7" t="s">
        <v>382</v>
      </c>
      <c r="J156" s="7" t="s">
        <v>33</v>
      </c>
      <c r="K156" s="14">
        <v>0</v>
      </c>
      <c r="L156" s="20">
        <v>1</v>
      </c>
      <c r="M156" s="20">
        <v>0.01</v>
      </c>
      <c r="N156" s="7" t="s">
        <v>219</v>
      </c>
      <c r="O156" s="7" t="s">
        <v>384</v>
      </c>
      <c r="P156" s="7" t="s">
        <v>385</v>
      </c>
      <c r="Q156" s="12" t="s">
        <v>386</v>
      </c>
      <c r="R156" s="7" t="s">
        <v>57</v>
      </c>
      <c r="S156" s="7"/>
    </row>
    <row r="157" spans="1:19" ht="45" x14ac:dyDescent="0.25">
      <c r="A157" s="13" t="s">
        <v>366</v>
      </c>
      <c r="B157" s="13" t="s">
        <v>387</v>
      </c>
      <c r="C157" s="13" t="s">
        <v>388</v>
      </c>
      <c r="D157" s="13"/>
      <c r="E157" s="13"/>
      <c r="F157" s="13"/>
      <c r="G157" s="13"/>
      <c r="H157" s="38"/>
      <c r="I157" s="13" t="s">
        <v>387</v>
      </c>
      <c r="J157" s="19" t="s">
        <v>72</v>
      </c>
      <c r="K157" s="26"/>
      <c r="L157" s="51"/>
      <c r="M157" s="51"/>
      <c r="N157" s="41"/>
      <c r="O157" s="41"/>
      <c r="P157" s="41"/>
      <c r="Q157" s="42"/>
      <c r="R157" s="41"/>
      <c r="S157" s="41"/>
    </row>
    <row r="158" spans="1:19" s="43" customFormat="1" ht="45" x14ac:dyDescent="0.25">
      <c r="A158" s="7" t="s">
        <v>366</v>
      </c>
      <c r="B158" s="7" t="s">
        <v>389</v>
      </c>
      <c r="C158" s="7" t="s">
        <v>390</v>
      </c>
      <c r="D158" s="7"/>
      <c r="E158" s="7"/>
      <c r="F158" s="7"/>
      <c r="G158" s="7"/>
      <c r="H158" s="8">
        <v>64</v>
      </c>
      <c r="I158" s="7" t="s">
        <v>389</v>
      </c>
      <c r="J158" s="7" t="s">
        <v>33</v>
      </c>
      <c r="K158" s="14">
        <v>0</v>
      </c>
      <c r="L158" s="20">
        <v>1</v>
      </c>
      <c r="M158" s="20">
        <v>0.01</v>
      </c>
      <c r="N158" s="7" t="s">
        <v>219</v>
      </c>
      <c r="O158" s="7" t="s">
        <v>391</v>
      </c>
      <c r="P158" s="7" t="s">
        <v>392</v>
      </c>
      <c r="Q158" s="12" t="s">
        <v>393</v>
      </c>
      <c r="R158" s="7" t="s">
        <v>57</v>
      </c>
      <c r="S158" s="7"/>
    </row>
    <row r="159" spans="1:19" ht="45" x14ac:dyDescent="0.25">
      <c r="A159" s="13" t="s">
        <v>366</v>
      </c>
      <c r="B159" s="13" t="s">
        <v>394</v>
      </c>
      <c r="C159" s="13" t="s">
        <v>395</v>
      </c>
      <c r="D159" s="13"/>
      <c r="E159" s="13"/>
      <c r="F159" s="13"/>
      <c r="G159" s="13"/>
      <c r="H159" s="44">
        <v>65</v>
      </c>
      <c r="I159" s="13" t="s">
        <v>394</v>
      </c>
      <c r="J159" s="19" t="s">
        <v>72</v>
      </c>
      <c r="K159" s="27">
        <v>0</v>
      </c>
      <c r="L159" s="50">
        <v>1</v>
      </c>
      <c r="M159" s="50">
        <v>0.01</v>
      </c>
      <c r="N159" s="13" t="s">
        <v>219</v>
      </c>
      <c r="O159" s="13" t="s">
        <v>396</v>
      </c>
      <c r="P159" s="13" t="s">
        <v>397</v>
      </c>
      <c r="Q159" s="34" t="s">
        <v>398</v>
      </c>
      <c r="R159" s="13" t="s">
        <v>57</v>
      </c>
      <c r="S159" s="13"/>
    </row>
    <row r="160" spans="1:19" s="36" customFormat="1" ht="75" x14ac:dyDescent="0.25">
      <c r="A160" s="12" t="s">
        <v>399</v>
      </c>
      <c r="B160" s="12" t="s">
        <v>400</v>
      </c>
      <c r="C160" s="12" t="s">
        <v>401</v>
      </c>
      <c r="D160" s="12"/>
      <c r="E160" s="12"/>
      <c r="F160" s="12"/>
      <c r="G160" s="12"/>
      <c r="H160" s="8">
        <v>68</v>
      </c>
      <c r="I160" s="12" t="s">
        <v>400</v>
      </c>
      <c r="J160" s="12" t="s">
        <v>33</v>
      </c>
      <c r="K160" s="18">
        <v>0</v>
      </c>
      <c r="L160" s="18">
        <v>1</v>
      </c>
      <c r="M160" s="18">
        <v>0.01</v>
      </c>
      <c r="N160" s="12" t="s">
        <v>402</v>
      </c>
      <c r="O160" s="12" t="s">
        <v>403</v>
      </c>
      <c r="P160" s="12" t="s">
        <v>404</v>
      </c>
      <c r="Q160" s="12" t="s">
        <v>405</v>
      </c>
      <c r="R160" s="7" t="s">
        <v>57</v>
      </c>
      <c r="S160" s="12"/>
    </row>
    <row r="161" spans="1:20" s="36" customFormat="1" ht="60" x14ac:dyDescent="0.25">
      <c r="A161" s="12" t="s">
        <v>399</v>
      </c>
      <c r="B161" s="12" t="s">
        <v>333</v>
      </c>
      <c r="C161" s="12" t="s">
        <v>406</v>
      </c>
      <c r="D161" s="12"/>
      <c r="E161" s="12"/>
      <c r="F161" s="12"/>
      <c r="G161" s="12"/>
      <c r="H161" s="8">
        <v>176</v>
      </c>
      <c r="I161" s="12" t="s">
        <v>407</v>
      </c>
      <c r="J161" s="12" t="s">
        <v>33</v>
      </c>
      <c r="K161" s="18">
        <v>0</v>
      </c>
      <c r="L161" s="18">
        <v>1</v>
      </c>
      <c r="M161" s="18">
        <v>0.01</v>
      </c>
      <c r="N161" s="7" t="s">
        <v>336</v>
      </c>
      <c r="O161" s="12" t="s">
        <v>408</v>
      </c>
      <c r="P161" s="12" t="s">
        <v>409</v>
      </c>
      <c r="Q161" s="12" t="s">
        <v>339</v>
      </c>
      <c r="R161" s="7" t="s">
        <v>57</v>
      </c>
      <c r="S161" s="12"/>
    </row>
    <row r="162" spans="1:20" ht="60" x14ac:dyDescent="0.25">
      <c r="A162" s="7" t="s">
        <v>410</v>
      </c>
      <c r="B162" s="7" t="s">
        <v>411</v>
      </c>
      <c r="C162" s="7" t="s">
        <v>412</v>
      </c>
      <c r="D162" s="7"/>
      <c r="E162" s="7"/>
      <c r="F162" s="7"/>
      <c r="G162" s="7"/>
      <c r="H162" s="8">
        <v>66</v>
      </c>
      <c r="I162" s="7" t="s">
        <v>411</v>
      </c>
      <c r="J162" s="7" t="s">
        <v>33</v>
      </c>
      <c r="K162" s="14">
        <v>0</v>
      </c>
      <c r="L162" s="14">
        <v>1</v>
      </c>
      <c r="M162" s="14">
        <v>0.01</v>
      </c>
      <c r="N162" s="7" t="s">
        <v>219</v>
      </c>
      <c r="O162" s="7" t="s">
        <v>413</v>
      </c>
      <c r="P162" s="7" t="s">
        <v>414</v>
      </c>
      <c r="Q162" s="12" t="s">
        <v>415</v>
      </c>
      <c r="R162" s="7" t="s">
        <v>57</v>
      </c>
      <c r="S162" s="7"/>
    </row>
    <row r="163" spans="1:20" s="22" customFormat="1" ht="75" x14ac:dyDescent="0.25">
      <c r="A163" s="7" t="s">
        <v>410</v>
      </c>
      <c r="B163" s="7" t="s">
        <v>416</v>
      </c>
      <c r="C163" s="7" t="s">
        <v>416</v>
      </c>
      <c r="D163" s="7" t="s">
        <v>417</v>
      </c>
      <c r="E163" s="7"/>
      <c r="F163" s="7" t="s">
        <v>418</v>
      </c>
      <c r="G163" s="7"/>
      <c r="H163" s="8">
        <v>171</v>
      </c>
      <c r="I163" s="7" t="s">
        <v>416</v>
      </c>
      <c r="J163" s="7" t="s">
        <v>33</v>
      </c>
      <c r="K163" s="9">
        <v>0</v>
      </c>
      <c r="L163" s="9">
        <v>300</v>
      </c>
      <c r="M163" s="9">
        <v>5</v>
      </c>
      <c r="N163" s="7" t="s">
        <v>419</v>
      </c>
      <c r="O163" s="7" t="s">
        <v>420</v>
      </c>
      <c r="P163" s="7" t="s">
        <v>421</v>
      </c>
      <c r="Q163" s="12" t="s">
        <v>422</v>
      </c>
      <c r="R163" s="12" t="s">
        <v>423</v>
      </c>
      <c r="S163" s="12" t="s">
        <v>424</v>
      </c>
    </row>
    <row r="164" spans="1:20" s="22" customFormat="1" ht="75" x14ac:dyDescent="0.25">
      <c r="A164" s="15" t="str">
        <f>A$163</f>
        <v>Cross-Sector</v>
      </c>
      <c r="B164" s="15" t="str">
        <f t="shared" ref="B164:C164" si="41">B$163</f>
        <v>Carbon Tax</v>
      </c>
      <c r="C164" s="15" t="str">
        <f t="shared" si="41"/>
        <v>Carbon Tax</v>
      </c>
      <c r="D164" s="7" t="s">
        <v>425</v>
      </c>
      <c r="E164" s="7"/>
      <c r="F164" s="7" t="s">
        <v>426</v>
      </c>
      <c r="G164" s="7"/>
      <c r="H164" s="8">
        <v>172</v>
      </c>
      <c r="I164" s="15" t="str">
        <f t="shared" ref="I164:I169" si="42">I$163</f>
        <v>Carbon Tax</v>
      </c>
      <c r="J164" s="7" t="s">
        <v>33</v>
      </c>
      <c r="K164" s="23">
        <f t="shared" ref="K164:N167" si="43">K$163</f>
        <v>0</v>
      </c>
      <c r="L164" s="23">
        <f t="shared" si="43"/>
        <v>300</v>
      </c>
      <c r="M164" s="23">
        <f t="shared" si="43"/>
        <v>5</v>
      </c>
      <c r="N164" s="15" t="str">
        <f t="shared" si="43"/>
        <v>$/metric ton CO2e</v>
      </c>
      <c r="O164" s="7" t="s">
        <v>427</v>
      </c>
      <c r="P164" s="15" t="str">
        <f t="shared" ref="P164:Q167" si="44">P$163</f>
        <v>fuels.html#carbon-tax</v>
      </c>
      <c r="Q164" s="15" t="str">
        <f t="shared" si="44"/>
        <v>carbon-tax.html</v>
      </c>
      <c r="R164" s="12"/>
      <c r="S164" s="15"/>
    </row>
    <row r="165" spans="1:20" s="22" customFormat="1" ht="75" x14ac:dyDescent="0.25">
      <c r="A165" s="15" t="str">
        <f t="shared" ref="A165:C169" si="45">A$163</f>
        <v>Cross-Sector</v>
      </c>
      <c r="B165" s="15" t="str">
        <f t="shared" si="45"/>
        <v>Carbon Tax</v>
      </c>
      <c r="C165" s="15" t="str">
        <f t="shared" si="45"/>
        <v>Carbon Tax</v>
      </c>
      <c r="D165" s="7" t="s">
        <v>428</v>
      </c>
      <c r="E165" s="7"/>
      <c r="F165" s="7" t="s">
        <v>429</v>
      </c>
      <c r="G165" s="7"/>
      <c r="H165" s="8">
        <v>173</v>
      </c>
      <c r="I165" s="15" t="str">
        <f t="shared" si="42"/>
        <v>Carbon Tax</v>
      </c>
      <c r="J165" s="7" t="s">
        <v>33</v>
      </c>
      <c r="K165" s="23">
        <f t="shared" si="43"/>
        <v>0</v>
      </c>
      <c r="L165" s="23">
        <f t="shared" si="43"/>
        <v>300</v>
      </c>
      <c r="M165" s="23">
        <f t="shared" si="43"/>
        <v>5</v>
      </c>
      <c r="N165" s="15" t="str">
        <f t="shared" si="43"/>
        <v>$/metric ton CO2e</v>
      </c>
      <c r="O165" s="7" t="s">
        <v>430</v>
      </c>
      <c r="P165" s="15" t="str">
        <f t="shared" si="44"/>
        <v>fuels.html#carbon-tax</v>
      </c>
      <c r="Q165" s="15" t="str">
        <f t="shared" si="44"/>
        <v>carbon-tax.html</v>
      </c>
      <c r="R165" s="12"/>
      <c r="S165" s="15"/>
    </row>
    <row r="166" spans="1:20" s="22" customFormat="1" ht="75" x14ac:dyDescent="0.25">
      <c r="A166" s="15" t="str">
        <f t="shared" si="45"/>
        <v>Cross-Sector</v>
      </c>
      <c r="B166" s="15" t="str">
        <f t="shared" si="45"/>
        <v>Carbon Tax</v>
      </c>
      <c r="C166" s="15" t="str">
        <f t="shared" si="45"/>
        <v>Carbon Tax</v>
      </c>
      <c r="D166" s="7" t="s">
        <v>431</v>
      </c>
      <c r="E166" s="7"/>
      <c r="F166" s="7" t="s">
        <v>432</v>
      </c>
      <c r="G166" s="7"/>
      <c r="H166" s="8">
        <v>174</v>
      </c>
      <c r="I166" s="15" t="str">
        <f t="shared" si="42"/>
        <v>Carbon Tax</v>
      </c>
      <c r="J166" s="7" t="s">
        <v>33</v>
      </c>
      <c r="K166" s="23">
        <f t="shared" si="43"/>
        <v>0</v>
      </c>
      <c r="L166" s="23">
        <f t="shared" si="43"/>
        <v>300</v>
      </c>
      <c r="M166" s="23">
        <f t="shared" si="43"/>
        <v>5</v>
      </c>
      <c r="N166" s="15" t="str">
        <f t="shared" si="43"/>
        <v>$/metric ton CO2e</v>
      </c>
      <c r="O166" s="7" t="s">
        <v>433</v>
      </c>
      <c r="P166" s="15" t="str">
        <f t="shared" si="44"/>
        <v>fuels.html#carbon-tax</v>
      </c>
      <c r="Q166" s="15" t="str">
        <f t="shared" si="44"/>
        <v>carbon-tax.html</v>
      </c>
      <c r="R166" s="12"/>
      <c r="S166" s="15"/>
    </row>
    <row r="167" spans="1:20" s="22" customFormat="1" ht="75" x14ac:dyDescent="0.25">
      <c r="A167" s="15" t="str">
        <f t="shared" si="45"/>
        <v>Cross-Sector</v>
      </c>
      <c r="B167" s="15" t="str">
        <f t="shared" si="45"/>
        <v>Carbon Tax</v>
      </c>
      <c r="C167" s="15" t="str">
        <f t="shared" si="45"/>
        <v>Carbon Tax</v>
      </c>
      <c r="D167" s="7" t="s">
        <v>434</v>
      </c>
      <c r="E167" s="7"/>
      <c r="F167" s="7" t="s">
        <v>435</v>
      </c>
      <c r="G167" s="7"/>
      <c r="H167" s="8">
        <v>175</v>
      </c>
      <c r="I167" s="15" t="str">
        <f t="shared" si="42"/>
        <v>Carbon Tax</v>
      </c>
      <c r="J167" s="7" t="s">
        <v>33</v>
      </c>
      <c r="K167" s="23">
        <f t="shared" si="43"/>
        <v>0</v>
      </c>
      <c r="L167" s="23">
        <f t="shared" si="43"/>
        <v>300</v>
      </c>
      <c r="M167" s="23">
        <f t="shared" si="43"/>
        <v>5</v>
      </c>
      <c r="N167" s="15" t="str">
        <f t="shared" si="43"/>
        <v>$/metric ton CO2e</v>
      </c>
      <c r="O167" s="7" t="s">
        <v>436</v>
      </c>
      <c r="P167" s="15" t="str">
        <f t="shared" si="44"/>
        <v>fuels.html#carbon-tax</v>
      </c>
      <c r="Q167" s="15" t="str">
        <f t="shared" si="44"/>
        <v>carbon-tax.html</v>
      </c>
      <c r="R167" s="12"/>
      <c r="S167" s="15"/>
    </row>
    <row r="168" spans="1:20" s="22" customFormat="1" ht="30" x14ac:dyDescent="0.25">
      <c r="A168" s="15" t="str">
        <f t="shared" si="45"/>
        <v>Cross-Sector</v>
      </c>
      <c r="B168" s="15" t="str">
        <f t="shared" si="45"/>
        <v>Carbon Tax</v>
      </c>
      <c r="C168" s="15" t="str">
        <f t="shared" si="45"/>
        <v>Carbon Tax</v>
      </c>
      <c r="D168" s="7" t="s">
        <v>437</v>
      </c>
      <c r="E168" s="7"/>
      <c r="F168" s="7" t="s">
        <v>438</v>
      </c>
      <c r="G168" s="7"/>
      <c r="H168" s="8"/>
      <c r="I168" s="15" t="str">
        <f t="shared" si="42"/>
        <v>Carbon Tax</v>
      </c>
      <c r="J168" s="19" t="s">
        <v>72</v>
      </c>
      <c r="K168" s="9"/>
      <c r="L168" s="9"/>
      <c r="M168" s="9"/>
      <c r="N168" s="7"/>
      <c r="O168" s="7"/>
      <c r="P168" s="7"/>
      <c r="Q168" s="12"/>
      <c r="R168" s="12"/>
      <c r="S168" s="15"/>
    </row>
    <row r="169" spans="1:20" s="22" customFormat="1" x14ac:dyDescent="0.25">
      <c r="A169" s="15" t="str">
        <f t="shared" si="45"/>
        <v>Cross-Sector</v>
      </c>
      <c r="B169" s="15" t="str">
        <f t="shared" si="45"/>
        <v>Carbon Tax</v>
      </c>
      <c r="C169" s="15" t="str">
        <f t="shared" si="45"/>
        <v>Carbon Tax</v>
      </c>
      <c r="D169" s="7" t="s">
        <v>439</v>
      </c>
      <c r="E169" s="7"/>
      <c r="F169" s="7" t="s">
        <v>440</v>
      </c>
      <c r="G169" s="7"/>
      <c r="H169" s="8"/>
      <c r="I169" s="15" t="str">
        <f t="shared" si="42"/>
        <v>Carbon Tax</v>
      </c>
      <c r="J169" s="19" t="s">
        <v>72</v>
      </c>
      <c r="K169" s="9"/>
      <c r="L169" s="9"/>
      <c r="M169" s="9"/>
      <c r="N169" s="7"/>
      <c r="O169" s="7"/>
      <c r="P169" s="7"/>
      <c r="Q169" s="12"/>
      <c r="R169" s="12"/>
      <c r="S169" s="15"/>
    </row>
    <row r="170" spans="1:20" s="22" customFormat="1" ht="30" x14ac:dyDescent="0.25">
      <c r="A170" s="7" t="s">
        <v>410</v>
      </c>
      <c r="B170" s="7" t="s">
        <v>441</v>
      </c>
      <c r="C170" s="7" t="s">
        <v>442</v>
      </c>
      <c r="D170" s="7" t="s">
        <v>443</v>
      </c>
      <c r="E170" s="7"/>
      <c r="F170" s="7" t="s">
        <v>444</v>
      </c>
      <c r="G170" s="7"/>
      <c r="H170" s="8" t="s">
        <v>89</v>
      </c>
      <c r="I170" s="7" t="s">
        <v>441</v>
      </c>
      <c r="J170" s="19" t="s">
        <v>72</v>
      </c>
      <c r="K170" s="9"/>
      <c r="L170" s="9"/>
      <c r="M170" s="9"/>
      <c r="N170" s="7"/>
      <c r="O170" s="12"/>
      <c r="P170" s="15"/>
      <c r="Q170" s="12"/>
      <c r="R170" s="15"/>
      <c r="S170" s="15"/>
    </row>
    <row r="171" spans="1:20" s="22" customFormat="1" ht="45" x14ac:dyDescent="0.25">
      <c r="A171" s="15" t="str">
        <f>A$170</f>
        <v>Cross-Sector</v>
      </c>
      <c r="B171" s="15" t="str">
        <f>B$170</f>
        <v>End Existing Subsidies</v>
      </c>
      <c r="C171" s="15" t="str">
        <f t="shared" ref="B171:C183" si="46">C$170</f>
        <v>Percent Reduction in BAU Subsidies</v>
      </c>
      <c r="D171" s="12" t="s">
        <v>445</v>
      </c>
      <c r="E171" s="7"/>
      <c r="F171" s="12" t="s">
        <v>177</v>
      </c>
      <c r="G171" s="7"/>
      <c r="H171" s="8">
        <v>69</v>
      </c>
      <c r="I171" s="15" t="str">
        <f t="shared" ref="I171:I183" si="47">I$170</f>
        <v>End Existing Subsidies</v>
      </c>
      <c r="J171" s="19" t="s">
        <v>72</v>
      </c>
      <c r="K171" s="18">
        <v>0</v>
      </c>
      <c r="L171" s="18">
        <v>1</v>
      </c>
      <c r="M171" s="18">
        <v>0.01</v>
      </c>
      <c r="N171" s="7" t="s">
        <v>446</v>
      </c>
      <c r="O171" s="12" t="s">
        <v>447</v>
      </c>
      <c r="P171" s="12" t="s">
        <v>448</v>
      </c>
      <c r="Q171" s="12" t="s">
        <v>449</v>
      </c>
      <c r="R171" s="7" t="s">
        <v>57</v>
      </c>
      <c r="S171" s="15"/>
    </row>
    <row r="172" spans="1:20" s="22" customFormat="1" ht="45" x14ac:dyDescent="0.25">
      <c r="A172" s="15" t="str">
        <f t="shared" ref="A172:A183" si="48">A$170</f>
        <v>Cross-Sector</v>
      </c>
      <c r="B172" s="15" t="str">
        <f t="shared" si="46"/>
        <v>End Existing Subsidies</v>
      </c>
      <c r="C172" s="15" t="str">
        <f t="shared" si="46"/>
        <v>Percent Reduction in BAU Subsidies</v>
      </c>
      <c r="D172" s="12" t="s">
        <v>450</v>
      </c>
      <c r="E172" s="7"/>
      <c r="F172" s="12" t="s">
        <v>253</v>
      </c>
      <c r="G172" s="7"/>
      <c r="H172" s="8">
        <v>70</v>
      </c>
      <c r="I172" s="15" t="str">
        <f t="shared" si="47"/>
        <v>End Existing Subsidies</v>
      </c>
      <c r="J172" s="19" t="s">
        <v>72</v>
      </c>
      <c r="K172" s="16">
        <f>K$171</f>
        <v>0</v>
      </c>
      <c r="L172" s="16">
        <f>L$171</f>
        <v>1</v>
      </c>
      <c r="M172" s="16">
        <f>M$171</f>
        <v>0.01</v>
      </c>
      <c r="N172" s="15" t="str">
        <f>N$171</f>
        <v>% reduction in BAU subsidies</v>
      </c>
      <c r="O172" s="12" t="s">
        <v>451</v>
      </c>
      <c r="P172" s="12" t="s">
        <v>448</v>
      </c>
      <c r="Q172" s="12" t="s">
        <v>449</v>
      </c>
      <c r="R172" s="7" t="s">
        <v>57</v>
      </c>
      <c r="S172" s="15"/>
    </row>
    <row r="173" spans="1:20" s="22" customFormat="1" ht="30" x14ac:dyDescent="0.25">
      <c r="A173" s="15" t="str">
        <f t="shared" si="48"/>
        <v>Cross-Sector</v>
      </c>
      <c r="B173" s="15" t="str">
        <f t="shared" si="46"/>
        <v>End Existing Subsidies</v>
      </c>
      <c r="C173" s="15" t="str">
        <f t="shared" si="46"/>
        <v>Percent Reduction in BAU Subsidies</v>
      </c>
      <c r="D173" s="12" t="s">
        <v>452</v>
      </c>
      <c r="E173" s="7"/>
      <c r="F173" s="12" t="s">
        <v>185</v>
      </c>
      <c r="G173" s="7"/>
      <c r="H173" s="38"/>
      <c r="I173" s="15" t="str">
        <f t="shared" si="47"/>
        <v>End Existing Subsidies</v>
      </c>
      <c r="J173" s="19" t="s">
        <v>72</v>
      </c>
      <c r="K173" s="52"/>
      <c r="L173" s="52"/>
      <c r="M173" s="52"/>
      <c r="N173" s="40"/>
      <c r="O173" s="42"/>
      <c r="P173" s="42"/>
      <c r="Q173" s="42"/>
      <c r="R173" s="41"/>
      <c r="S173" s="40"/>
    </row>
    <row r="174" spans="1:20" s="22" customFormat="1" ht="30" x14ac:dyDescent="0.25">
      <c r="A174" s="15" t="str">
        <f t="shared" si="48"/>
        <v>Cross-Sector</v>
      </c>
      <c r="B174" s="15" t="str">
        <f t="shared" si="46"/>
        <v>End Existing Subsidies</v>
      </c>
      <c r="C174" s="15" t="str">
        <f t="shared" si="46"/>
        <v>Percent Reduction in BAU Subsidies</v>
      </c>
      <c r="D174" s="12" t="s">
        <v>453</v>
      </c>
      <c r="E174" s="7"/>
      <c r="F174" s="12" t="s">
        <v>188</v>
      </c>
      <c r="G174" s="7"/>
      <c r="H174" s="8">
        <v>72</v>
      </c>
      <c r="I174" s="15" t="str">
        <f t="shared" si="47"/>
        <v>End Existing Subsidies</v>
      </c>
      <c r="J174" s="19" t="s">
        <v>72</v>
      </c>
      <c r="K174" s="16"/>
      <c r="L174" s="16"/>
      <c r="M174" s="16"/>
      <c r="N174" s="15"/>
      <c r="O174" s="12"/>
      <c r="P174" s="12"/>
      <c r="Q174" s="12"/>
      <c r="R174" s="7"/>
      <c r="S174" s="15"/>
      <c r="T174" s="23"/>
    </row>
    <row r="175" spans="1:20" s="22" customFormat="1" ht="30" x14ac:dyDescent="0.25">
      <c r="A175" s="15" t="str">
        <f t="shared" si="48"/>
        <v>Cross-Sector</v>
      </c>
      <c r="B175" s="15" t="str">
        <f t="shared" si="46"/>
        <v>End Existing Subsidies</v>
      </c>
      <c r="C175" s="15" t="str">
        <f t="shared" si="46"/>
        <v>Percent Reduction in BAU Subsidies</v>
      </c>
      <c r="D175" s="12" t="s">
        <v>454</v>
      </c>
      <c r="E175" s="7"/>
      <c r="F175" s="12" t="s">
        <v>191</v>
      </c>
      <c r="G175" s="7"/>
      <c r="H175" s="44">
        <v>73</v>
      </c>
      <c r="I175" s="15" t="str">
        <f t="shared" si="47"/>
        <v>End Existing Subsidies</v>
      </c>
      <c r="J175" s="19" t="s">
        <v>72</v>
      </c>
      <c r="K175" s="28"/>
      <c r="L175" s="28"/>
      <c r="M175" s="28"/>
      <c r="N175" s="37"/>
      <c r="O175" s="34"/>
      <c r="P175" s="34"/>
      <c r="Q175" s="34"/>
      <c r="R175" s="13"/>
      <c r="S175" s="37"/>
    </row>
    <row r="176" spans="1:20" s="22" customFormat="1" ht="30" x14ac:dyDescent="0.25">
      <c r="A176" s="15" t="str">
        <f t="shared" si="48"/>
        <v>Cross-Sector</v>
      </c>
      <c r="B176" s="15" t="str">
        <f t="shared" si="46"/>
        <v>End Existing Subsidies</v>
      </c>
      <c r="C176" s="15" t="str">
        <f t="shared" si="46"/>
        <v>Percent Reduction in BAU Subsidies</v>
      </c>
      <c r="D176" s="12" t="s">
        <v>455</v>
      </c>
      <c r="E176" s="7"/>
      <c r="F176" s="12" t="s">
        <v>456</v>
      </c>
      <c r="G176" s="7"/>
      <c r="H176" s="38"/>
      <c r="I176" s="15" t="str">
        <f t="shared" si="47"/>
        <v>End Existing Subsidies</v>
      </c>
      <c r="J176" s="19" t="s">
        <v>72</v>
      </c>
      <c r="K176" s="52"/>
      <c r="L176" s="52"/>
      <c r="M176" s="52"/>
      <c r="N176" s="40"/>
      <c r="O176" s="42"/>
      <c r="P176" s="42"/>
      <c r="Q176" s="42"/>
      <c r="R176" s="41"/>
      <c r="S176" s="40"/>
    </row>
    <row r="177" spans="1:19" s="22" customFormat="1" ht="30" x14ac:dyDescent="0.25">
      <c r="A177" s="15" t="str">
        <f t="shared" si="48"/>
        <v>Cross-Sector</v>
      </c>
      <c r="B177" s="15" t="str">
        <f t="shared" si="46"/>
        <v>End Existing Subsidies</v>
      </c>
      <c r="C177" s="15" t="str">
        <f t="shared" si="46"/>
        <v>Percent Reduction in BAU Subsidies</v>
      </c>
      <c r="D177" s="12" t="s">
        <v>457</v>
      </c>
      <c r="E177" s="7"/>
      <c r="F177" s="12" t="s">
        <v>197</v>
      </c>
      <c r="G177" s="7"/>
      <c r="H177" s="44" t="s">
        <v>89</v>
      </c>
      <c r="I177" s="15" t="str">
        <f t="shared" si="47"/>
        <v>End Existing Subsidies</v>
      </c>
      <c r="J177" s="19" t="s">
        <v>72</v>
      </c>
      <c r="K177" s="45"/>
      <c r="L177" s="45"/>
      <c r="M177" s="45"/>
      <c r="N177" s="13"/>
      <c r="O177" s="13"/>
      <c r="P177" s="37"/>
      <c r="Q177" s="34"/>
      <c r="R177" s="37"/>
      <c r="S177" s="37"/>
    </row>
    <row r="178" spans="1:19" s="22" customFormat="1" ht="30" x14ac:dyDescent="0.25">
      <c r="A178" s="15" t="str">
        <f t="shared" si="48"/>
        <v>Cross-Sector</v>
      </c>
      <c r="B178" s="15" t="str">
        <f t="shared" si="46"/>
        <v>End Existing Subsidies</v>
      </c>
      <c r="C178" s="15" t="str">
        <f t="shared" si="46"/>
        <v>Percent Reduction in BAU Subsidies</v>
      </c>
      <c r="D178" s="12" t="s">
        <v>458</v>
      </c>
      <c r="E178" s="7"/>
      <c r="F178" s="12" t="s">
        <v>459</v>
      </c>
      <c r="G178" s="7"/>
      <c r="H178" s="38"/>
      <c r="I178" s="15" t="str">
        <f t="shared" si="47"/>
        <v>End Existing Subsidies</v>
      </c>
      <c r="J178" s="19" t="s">
        <v>72</v>
      </c>
      <c r="K178" s="52"/>
      <c r="L178" s="52"/>
      <c r="M178" s="52"/>
      <c r="N178" s="40"/>
      <c r="O178" s="42"/>
      <c r="P178" s="42"/>
      <c r="Q178" s="42"/>
      <c r="R178" s="41"/>
      <c r="S178" s="40"/>
    </row>
    <row r="179" spans="1:19" s="22" customFormat="1" ht="30" x14ac:dyDescent="0.25">
      <c r="A179" s="15" t="str">
        <f t="shared" si="48"/>
        <v>Cross-Sector</v>
      </c>
      <c r="B179" s="15" t="str">
        <f t="shared" si="46"/>
        <v>End Existing Subsidies</v>
      </c>
      <c r="C179" s="15" t="str">
        <f t="shared" si="46"/>
        <v>Percent Reduction in BAU Subsidies</v>
      </c>
      <c r="D179" s="12" t="s">
        <v>460</v>
      </c>
      <c r="E179" s="7"/>
      <c r="F179" s="12" t="s">
        <v>461</v>
      </c>
      <c r="G179" s="7"/>
      <c r="H179" s="38"/>
      <c r="I179" s="15" t="str">
        <f t="shared" si="47"/>
        <v>End Existing Subsidies</v>
      </c>
      <c r="J179" s="19" t="s">
        <v>72</v>
      </c>
      <c r="K179" s="52"/>
      <c r="L179" s="52"/>
      <c r="M179" s="52"/>
      <c r="N179" s="40"/>
      <c r="O179" s="42"/>
      <c r="P179" s="42"/>
      <c r="Q179" s="42"/>
      <c r="R179" s="41"/>
      <c r="S179" s="40"/>
    </row>
    <row r="180" spans="1:19" s="22" customFormat="1" ht="30" x14ac:dyDescent="0.25">
      <c r="A180" s="15" t="str">
        <f t="shared" si="48"/>
        <v>Cross-Sector</v>
      </c>
      <c r="B180" s="15" t="str">
        <f t="shared" si="46"/>
        <v>End Existing Subsidies</v>
      </c>
      <c r="C180" s="15" t="str">
        <f t="shared" si="46"/>
        <v>Percent Reduction in BAU Subsidies</v>
      </c>
      <c r="D180" s="12" t="s">
        <v>462</v>
      </c>
      <c r="E180" s="7"/>
      <c r="F180" s="12" t="s">
        <v>463</v>
      </c>
      <c r="G180" s="7"/>
      <c r="H180" s="8" t="s">
        <v>89</v>
      </c>
      <c r="I180" s="15" t="str">
        <f t="shared" si="47"/>
        <v>End Existing Subsidies</v>
      </c>
      <c r="J180" s="19" t="s">
        <v>72</v>
      </c>
      <c r="K180" s="9"/>
      <c r="L180" s="9"/>
      <c r="M180" s="9"/>
      <c r="N180" s="7"/>
      <c r="O180" s="7"/>
      <c r="P180" s="15"/>
      <c r="Q180" s="12"/>
      <c r="R180" s="15"/>
      <c r="S180" s="15"/>
    </row>
    <row r="181" spans="1:19" s="22" customFormat="1" ht="30" x14ac:dyDescent="0.25">
      <c r="A181" s="15" t="str">
        <f t="shared" si="48"/>
        <v>Cross-Sector</v>
      </c>
      <c r="B181" s="15" t="str">
        <f t="shared" si="46"/>
        <v>End Existing Subsidies</v>
      </c>
      <c r="C181" s="15" t="str">
        <f t="shared" si="46"/>
        <v>Percent Reduction in BAU Subsidies</v>
      </c>
      <c r="D181" s="12" t="s">
        <v>464</v>
      </c>
      <c r="E181" s="7"/>
      <c r="F181" s="12" t="s">
        <v>465</v>
      </c>
      <c r="G181" s="7"/>
      <c r="H181" s="8" t="s">
        <v>89</v>
      </c>
      <c r="I181" s="15" t="str">
        <f t="shared" si="47"/>
        <v>End Existing Subsidies</v>
      </c>
      <c r="J181" s="19" t="s">
        <v>72</v>
      </c>
      <c r="K181" s="9"/>
      <c r="L181" s="9"/>
      <c r="M181" s="9"/>
      <c r="N181" s="7"/>
      <c r="O181" s="7"/>
      <c r="P181" s="15"/>
      <c r="Q181" s="12"/>
      <c r="R181" s="15"/>
      <c r="S181" s="15"/>
    </row>
    <row r="182" spans="1:19" s="22" customFormat="1" ht="30" x14ac:dyDescent="0.25">
      <c r="A182" s="15" t="str">
        <f t="shared" si="48"/>
        <v>Cross-Sector</v>
      </c>
      <c r="B182" s="15" t="str">
        <f t="shared" si="46"/>
        <v>End Existing Subsidies</v>
      </c>
      <c r="C182" s="15" t="str">
        <f t="shared" si="46"/>
        <v>Percent Reduction in BAU Subsidies</v>
      </c>
      <c r="D182" s="12" t="s">
        <v>466</v>
      </c>
      <c r="E182" s="7"/>
      <c r="F182" s="12" t="s">
        <v>467</v>
      </c>
      <c r="G182" s="7"/>
      <c r="H182" s="8"/>
      <c r="I182" s="15" t="str">
        <f t="shared" si="47"/>
        <v>End Existing Subsidies</v>
      </c>
      <c r="J182" s="19" t="s">
        <v>72</v>
      </c>
      <c r="K182" s="16"/>
      <c r="L182" s="16"/>
      <c r="M182" s="16"/>
      <c r="N182" s="15"/>
      <c r="O182" s="12"/>
      <c r="P182" s="12"/>
      <c r="Q182" s="12"/>
      <c r="R182" s="7"/>
      <c r="S182" s="15"/>
    </row>
    <row r="183" spans="1:19" s="22" customFormat="1" ht="30" x14ac:dyDescent="0.25">
      <c r="A183" s="15" t="str">
        <f t="shared" si="48"/>
        <v>Cross-Sector</v>
      </c>
      <c r="B183" s="15" t="str">
        <f t="shared" si="46"/>
        <v>End Existing Subsidies</v>
      </c>
      <c r="C183" s="15" t="str">
        <f t="shared" si="46"/>
        <v>Percent Reduction in BAU Subsidies</v>
      </c>
      <c r="D183" s="12" t="s">
        <v>468</v>
      </c>
      <c r="E183" s="7"/>
      <c r="F183" s="12" t="s">
        <v>469</v>
      </c>
      <c r="G183" s="7"/>
      <c r="H183" s="8" t="s">
        <v>89</v>
      </c>
      <c r="I183" s="15" t="str">
        <f t="shared" si="47"/>
        <v>End Existing Subsidies</v>
      </c>
      <c r="J183" s="19" t="s">
        <v>72</v>
      </c>
      <c r="K183" s="9"/>
      <c r="L183" s="9"/>
      <c r="M183" s="9"/>
      <c r="N183" s="7"/>
      <c r="O183" s="7"/>
      <c r="P183" s="15"/>
      <c r="Q183" s="12"/>
      <c r="R183" s="15"/>
      <c r="S183" s="15"/>
    </row>
    <row r="184" spans="1:19" s="36" customFormat="1" ht="30" x14ac:dyDescent="0.25">
      <c r="A184" s="12" t="s">
        <v>410</v>
      </c>
      <c r="B184" s="12" t="s">
        <v>470</v>
      </c>
      <c r="C184" s="12" t="s">
        <v>471</v>
      </c>
      <c r="D184" s="12"/>
      <c r="E184" s="12"/>
      <c r="F184" s="12"/>
      <c r="G184" s="12"/>
      <c r="H184" s="8"/>
      <c r="I184" s="12" t="s">
        <v>470</v>
      </c>
      <c r="J184" s="19" t="s">
        <v>72</v>
      </c>
      <c r="K184" s="9"/>
      <c r="L184" s="9"/>
      <c r="M184" s="9"/>
      <c r="N184" s="12"/>
      <c r="O184" s="12"/>
      <c r="P184" s="12"/>
      <c r="Q184" s="12"/>
      <c r="R184" s="7"/>
      <c r="S184" s="12"/>
    </row>
    <row r="185" spans="1:19" s="22" customFormat="1" ht="105" x14ac:dyDescent="0.25">
      <c r="A185" s="7" t="s">
        <v>410</v>
      </c>
      <c r="B185" s="7" t="s">
        <v>472</v>
      </c>
      <c r="C185" s="7" t="s">
        <v>473</v>
      </c>
      <c r="D185" s="7" t="s">
        <v>443</v>
      </c>
      <c r="E185" s="7"/>
      <c r="F185" s="7" t="s">
        <v>444</v>
      </c>
      <c r="G185" s="7"/>
      <c r="H185" s="8">
        <v>78</v>
      </c>
      <c r="I185" s="7" t="s">
        <v>472</v>
      </c>
      <c r="J185" s="13" t="s">
        <v>33</v>
      </c>
      <c r="K185" s="14">
        <v>0</v>
      </c>
      <c r="L185" s="14">
        <v>0.2</v>
      </c>
      <c r="M185" s="53">
        <v>5.0000000000000001E-3</v>
      </c>
      <c r="N185" s="7" t="s">
        <v>474</v>
      </c>
      <c r="O185" s="7" t="s">
        <v>475</v>
      </c>
      <c r="P185" s="12" t="s">
        <v>476</v>
      </c>
      <c r="Q185" s="12" t="s">
        <v>477</v>
      </c>
      <c r="R185" s="12" t="s">
        <v>478</v>
      </c>
      <c r="S185" s="15"/>
    </row>
    <row r="186" spans="1:19" s="22" customFormat="1" ht="105" x14ac:dyDescent="0.25">
      <c r="A186" s="25" t="str">
        <f t="shared" ref="A186:C198" si="49">A$185</f>
        <v>Cross-Sector</v>
      </c>
      <c r="B186" s="25" t="str">
        <f t="shared" si="49"/>
        <v>Fuel Taxes</v>
      </c>
      <c r="C186" s="25" t="str">
        <f t="shared" si="49"/>
        <v>Additional Fuel Tax Rate by Fuel</v>
      </c>
      <c r="D186" s="12" t="s">
        <v>445</v>
      </c>
      <c r="E186" s="12"/>
      <c r="F186" s="12" t="s">
        <v>177</v>
      </c>
      <c r="G186" s="15"/>
      <c r="H186" s="8">
        <v>79</v>
      </c>
      <c r="I186" s="25" t="str">
        <f t="shared" ref="I186:I198" si="50">I$185</f>
        <v>Fuel Taxes</v>
      </c>
      <c r="J186" s="12" t="s">
        <v>33</v>
      </c>
      <c r="K186" s="24">
        <f t="shared" ref="K186:N187" si="51">K$185</f>
        <v>0</v>
      </c>
      <c r="L186" s="24">
        <f t="shared" si="51"/>
        <v>0.2</v>
      </c>
      <c r="M186" s="54">
        <f t="shared" si="51"/>
        <v>5.0000000000000001E-3</v>
      </c>
      <c r="N186" s="25" t="str">
        <f t="shared" si="51"/>
        <v>% of BAU price</v>
      </c>
      <c r="O186" s="7" t="s">
        <v>479</v>
      </c>
      <c r="P186" s="12" t="s">
        <v>476</v>
      </c>
      <c r="Q186" s="12" t="s">
        <v>477</v>
      </c>
      <c r="R186" s="15"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6" s="15"/>
    </row>
    <row r="187" spans="1:19" s="22" customFormat="1" ht="105" x14ac:dyDescent="0.25">
      <c r="A187" s="25" t="str">
        <f t="shared" si="49"/>
        <v>Cross-Sector</v>
      </c>
      <c r="B187" s="25" t="str">
        <f t="shared" si="49"/>
        <v>Fuel Taxes</v>
      </c>
      <c r="C187" s="25" t="str">
        <f t="shared" si="49"/>
        <v>Additional Fuel Tax Rate by Fuel</v>
      </c>
      <c r="D187" s="12" t="s">
        <v>450</v>
      </c>
      <c r="E187" s="12"/>
      <c r="F187" s="12" t="s">
        <v>253</v>
      </c>
      <c r="G187" s="15"/>
      <c r="H187" s="8">
        <v>80</v>
      </c>
      <c r="I187" s="25" t="str">
        <f t="shared" si="50"/>
        <v>Fuel Taxes</v>
      </c>
      <c r="J187" s="34" t="s">
        <v>33</v>
      </c>
      <c r="K187" s="24">
        <f t="shared" si="51"/>
        <v>0</v>
      </c>
      <c r="L187" s="24">
        <f t="shared" si="51"/>
        <v>0.2</v>
      </c>
      <c r="M187" s="54">
        <f t="shared" si="51"/>
        <v>5.0000000000000001E-3</v>
      </c>
      <c r="N187" s="25" t="str">
        <f t="shared" si="51"/>
        <v>% of BAU price</v>
      </c>
      <c r="O187" s="7" t="s">
        <v>480</v>
      </c>
      <c r="P187" s="12" t="s">
        <v>476</v>
      </c>
      <c r="Q187" s="12" t="s">
        <v>477</v>
      </c>
      <c r="R187" s="15"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7" s="15"/>
    </row>
    <row r="188" spans="1:19" s="22" customFormat="1" ht="30" x14ac:dyDescent="0.25">
      <c r="A188" s="25" t="str">
        <f t="shared" si="49"/>
        <v>Cross-Sector</v>
      </c>
      <c r="B188" s="25" t="str">
        <f t="shared" si="49"/>
        <v>Fuel Taxes</v>
      </c>
      <c r="C188" s="25" t="str">
        <f t="shared" si="49"/>
        <v>Additional Fuel Tax Rate by Fuel</v>
      </c>
      <c r="D188" s="12" t="s">
        <v>452</v>
      </c>
      <c r="E188" s="12"/>
      <c r="F188" s="12" t="s">
        <v>185</v>
      </c>
      <c r="G188" s="15"/>
      <c r="H188" s="8" t="s">
        <v>89</v>
      </c>
      <c r="I188" s="25" t="str">
        <f t="shared" si="50"/>
        <v>Fuel Taxes</v>
      </c>
      <c r="J188" s="19" t="s">
        <v>72</v>
      </c>
      <c r="K188" s="24"/>
      <c r="L188" s="24"/>
      <c r="M188" s="54"/>
      <c r="N188" s="25"/>
      <c r="O188" s="7"/>
      <c r="P188" s="15"/>
      <c r="Q188" s="12"/>
      <c r="R188" s="15"/>
      <c r="S188" s="15"/>
    </row>
    <row r="189" spans="1:19" s="22" customFormat="1" ht="30" x14ac:dyDescent="0.25">
      <c r="A189" s="25" t="str">
        <f t="shared" si="49"/>
        <v>Cross-Sector</v>
      </c>
      <c r="B189" s="25" t="str">
        <f t="shared" si="49"/>
        <v>Fuel Taxes</v>
      </c>
      <c r="C189" s="25" t="str">
        <f t="shared" si="49"/>
        <v>Additional Fuel Tax Rate by Fuel</v>
      </c>
      <c r="D189" s="12" t="s">
        <v>453</v>
      </c>
      <c r="E189" s="12"/>
      <c r="F189" s="12" t="s">
        <v>188</v>
      </c>
      <c r="G189" s="15"/>
      <c r="H189" s="8" t="s">
        <v>89</v>
      </c>
      <c r="I189" s="25" t="str">
        <f t="shared" si="50"/>
        <v>Fuel Taxes</v>
      </c>
      <c r="J189" s="19" t="s">
        <v>72</v>
      </c>
      <c r="K189" s="24"/>
      <c r="L189" s="24"/>
      <c r="M189" s="54"/>
      <c r="N189" s="25"/>
      <c r="O189" s="25"/>
      <c r="P189" s="15"/>
      <c r="Q189" s="12"/>
      <c r="R189" s="15"/>
      <c r="S189" s="15"/>
    </row>
    <row r="190" spans="1:19" s="22" customFormat="1" ht="30" x14ac:dyDescent="0.25">
      <c r="A190" s="25" t="str">
        <f t="shared" si="49"/>
        <v>Cross-Sector</v>
      </c>
      <c r="B190" s="25" t="str">
        <f t="shared" si="49"/>
        <v>Fuel Taxes</v>
      </c>
      <c r="C190" s="25" t="str">
        <f t="shared" si="49"/>
        <v>Additional Fuel Tax Rate by Fuel</v>
      </c>
      <c r="D190" s="12" t="s">
        <v>454</v>
      </c>
      <c r="E190" s="12"/>
      <c r="F190" s="12" t="s">
        <v>191</v>
      </c>
      <c r="G190" s="15"/>
      <c r="H190" s="8" t="s">
        <v>89</v>
      </c>
      <c r="I190" s="25" t="str">
        <f t="shared" si="50"/>
        <v>Fuel Taxes</v>
      </c>
      <c r="J190" s="19" t="s">
        <v>72</v>
      </c>
      <c r="K190" s="24"/>
      <c r="L190" s="24"/>
      <c r="M190" s="54"/>
      <c r="N190" s="25"/>
      <c r="O190" s="25"/>
      <c r="P190" s="15"/>
      <c r="Q190" s="12"/>
      <c r="R190" s="15"/>
      <c r="S190" s="15"/>
    </row>
    <row r="191" spans="1:19" s="22" customFormat="1" ht="30" x14ac:dyDescent="0.25">
      <c r="A191" s="25" t="str">
        <f t="shared" si="49"/>
        <v>Cross-Sector</v>
      </c>
      <c r="B191" s="25" t="str">
        <f t="shared" si="49"/>
        <v>Fuel Taxes</v>
      </c>
      <c r="C191" s="25" t="str">
        <f t="shared" si="49"/>
        <v>Additional Fuel Tax Rate by Fuel</v>
      </c>
      <c r="D191" s="12" t="s">
        <v>455</v>
      </c>
      <c r="E191" s="12"/>
      <c r="F191" s="12" t="s">
        <v>456</v>
      </c>
      <c r="G191" s="15"/>
      <c r="H191" s="8" t="s">
        <v>89</v>
      </c>
      <c r="I191" s="25" t="str">
        <f t="shared" si="50"/>
        <v>Fuel Taxes</v>
      </c>
      <c r="J191" s="19" t="s">
        <v>72</v>
      </c>
      <c r="K191" s="24"/>
      <c r="L191" s="24"/>
      <c r="M191" s="54"/>
      <c r="N191" s="25"/>
      <c r="O191" s="25"/>
      <c r="P191" s="15"/>
      <c r="Q191" s="12"/>
      <c r="R191" s="15"/>
      <c r="S191" s="15"/>
    </row>
    <row r="192" spans="1:19" s="22" customFormat="1" ht="30" x14ac:dyDescent="0.25">
      <c r="A192" s="25" t="str">
        <f t="shared" si="49"/>
        <v>Cross-Sector</v>
      </c>
      <c r="B192" s="25" t="str">
        <f t="shared" si="49"/>
        <v>Fuel Taxes</v>
      </c>
      <c r="C192" s="25" t="str">
        <f t="shared" si="49"/>
        <v>Additional Fuel Tax Rate by Fuel</v>
      </c>
      <c r="D192" s="12" t="s">
        <v>457</v>
      </c>
      <c r="E192" s="12"/>
      <c r="F192" s="12" t="s">
        <v>197</v>
      </c>
      <c r="G192" s="15"/>
      <c r="H192" s="8" t="s">
        <v>89</v>
      </c>
      <c r="I192" s="25" t="str">
        <f t="shared" si="50"/>
        <v>Fuel Taxes</v>
      </c>
      <c r="J192" s="19" t="s">
        <v>72</v>
      </c>
      <c r="K192" s="24"/>
      <c r="L192" s="24"/>
      <c r="M192" s="54"/>
      <c r="N192" s="25"/>
      <c r="O192" s="7"/>
      <c r="P192" s="15"/>
      <c r="Q192" s="12"/>
      <c r="R192" s="15"/>
      <c r="S192" s="15"/>
    </row>
    <row r="193" spans="1:19" s="22" customFormat="1" ht="105" x14ac:dyDescent="0.25">
      <c r="A193" s="25" t="str">
        <f t="shared" si="49"/>
        <v>Cross-Sector</v>
      </c>
      <c r="B193" s="25" t="str">
        <f t="shared" si="49"/>
        <v>Fuel Taxes</v>
      </c>
      <c r="C193" s="25" t="str">
        <f t="shared" si="49"/>
        <v>Additional Fuel Tax Rate by Fuel</v>
      </c>
      <c r="D193" s="12" t="s">
        <v>458</v>
      </c>
      <c r="E193" s="12"/>
      <c r="F193" s="12" t="s">
        <v>459</v>
      </c>
      <c r="G193" s="15"/>
      <c r="H193" s="8">
        <v>81</v>
      </c>
      <c r="I193" s="25" t="str">
        <f t="shared" si="50"/>
        <v>Fuel Taxes</v>
      </c>
      <c r="J193" s="34" t="s">
        <v>33</v>
      </c>
      <c r="K193" s="24">
        <f t="shared" ref="K193:N194" si="52">K$185</f>
        <v>0</v>
      </c>
      <c r="L193" s="24">
        <f t="shared" si="52"/>
        <v>0.2</v>
      </c>
      <c r="M193" s="54">
        <f t="shared" si="52"/>
        <v>5.0000000000000001E-3</v>
      </c>
      <c r="N193" s="25" t="str">
        <f t="shared" si="52"/>
        <v>% of BAU price</v>
      </c>
      <c r="O193" s="7" t="s">
        <v>481</v>
      </c>
      <c r="P193" s="12" t="s">
        <v>476</v>
      </c>
      <c r="Q193" s="12" t="s">
        <v>477</v>
      </c>
      <c r="R193" s="15"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3" s="15"/>
    </row>
    <row r="194" spans="1:19" s="22" customFormat="1" ht="105" x14ac:dyDescent="0.25">
      <c r="A194" s="25" t="str">
        <f t="shared" si="49"/>
        <v>Cross-Sector</v>
      </c>
      <c r="B194" s="25" t="str">
        <f t="shared" si="49"/>
        <v>Fuel Taxes</v>
      </c>
      <c r="C194" s="25" t="str">
        <f t="shared" si="49"/>
        <v>Additional Fuel Tax Rate by Fuel</v>
      </c>
      <c r="D194" s="12" t="s">
        <v>460</v>
      </c>
      <c r="E194" s="12"/>
      <c r="F194" s="12" t="s">
        <v>461</v>
      </c>
      <c r="G194" s="15"/>
      <c r="H194" s="8">
        <v>82</v>
      </c>
      <c r="I194" s="25" t="str">
        <f t="shared" si="50"/>
        <v>Fuel Taxes</v>
      </c>
      <c r="J194" s="12" t="s">
        <v>33</v>
      </c>
      <c r="K194" s="24">
        <f t="shared" si="52"/>
        <v>0</v>
      </c>
      <c r="L194" s="24">
        <f t="shared" si="52"/>
        <v>0.2</v>
      </c>
      <c r="M194" s="54">
        <f t="shared" si="52"/>
        <v>5.0000000000000001E-3</v>
      </c>
      <c r="N194" s="25" t="str">
        <f t="shared" si="52"/>
        <v>% of BAU price</v>
      </c>
      <c r="O194" s="7" t="s">
        <v>482</v>
      </c>
      <c r="P194" s="12" t="s">
        <v>476</v>
      </c>
      <c r="Q194" s="12" t="s">
        <v>477</v>
      </c>
      <c r="R194" s="15"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4" s="15"/>
    </row>
    <row r="195" spans="1:19" s="22" customFormat="1" ht="30" x14ac:dyDescent="0.25">
      <c r="A195" s="25" t="str">
        <f t="shared" si="49"/>
        <v>Cross-Sector</v>
      </c>
      <c r="B195" s="25" t="str">
        <f t="shared" si="49"/>
        <v>Fuel Taxes</v>
      </c>
      <c r="C195" s="25" t="str">
        <f t="shared" si="49"/>
        <v>Additional Fuel Tax Rate by Fuel</v>
      </c>
      <c r="D195" s="12" t="s">
        <v>462</v>
      </c>
      <c r="E195" s="12"/>
      <c r="F195" s="12" t="s">
        <v>463</v>
      </c>
      <c r="G195" s="15"/>
      <c r="H195" s="8" t="s">
        <v>89</v>
      </c>
      <c r="I195" s="25" t="str">
        <f t="shared" si="50"/>
        <v>Fuel Taxes</v>
      </c>
      <c r="J195" s="19" t="s">
        <v>72</v>
      </c>
      <c r="K195" s="24"/>
      <c r="L195" s="24"/>
      <c r="M195" s="54"/>
      <c r="N195" s="25"/>
      <c r="O195" s="7"/>
      <c r="P195" s="15"/>
      <c r="Q195" s="12"/>
      <c r="R195" s="15"/>
      <c r="S195" s="15"/>
    </row>
    <row r="196" spans="1:19" s="22" customFormat="1" ht="30" x14ac:dyDescent="0.25">
      <c r="A196" s="25" t="str">
        <f t="shared" si="49"/>
        <v>Cross-Sector</v>
      </c>
      <c r="B196" s="25" t="str">
        <f t="shared" si="49"/>
        <v>Fuel Taxes</v>
      </c>
      <c r="C196" s="25" t="str">
        <f t="shared" si="49"/>
        <v>Additional Fuel Tax Rate by Fuel</v>
      </c>
      <c r="D196" s="12" t="s">
        <v>464</v>
      </c>
      <c r="E196" s="12"/>
      <c r="F196" s="12" t="s">
        <v>465</v>
      </c>
      <c r="G196" s="15"/>
      <c r="H196" s="8" t="s">
        <v>89</v>
      </c>
      <c r="I196" s="25" t="str">
        <f t="shared" si="50"/>
        <v>Fuel Taxes</v>
      </c>
      <c r="J196" s="19" t="s">
        <v>72</v>
      </c>
      <c r="K196" s="24"/>
      <c r="L196" s="24"/>
      <c r="M196" s="54"/>
      <c r="N196" s="25"/>
      <c r="O196" s="7"/>
      <c r="P196" s="15"/>
      <c r="Q196" s="12"/>
      <c r="R196" s="15"/>
      <c r="S196" s="15"/>
    </row>
    <row r="197" spans="1:19" ht="30" x14ac:dyDescent="0.25">
      <c r="A197" s="25" t="str">
        <f t="shared" si="49"/>
        <v>Cross-Sector</v>
      </c>
      <c r="B197" s="25" t="str">
        <f t="shared" si="49"/>
        <v>Fuel Taxes</v>
      </c>
      <c r="C197" s="25" t="str">
        <f t="shared" si="49"/>
        <v>Additional Fuel Tax Rate by Fuel</v>
      </c>
      <c r="D197" s="12" t="s">
        <v>466</v>
      </c>
      <c r="E197" s="12"/>
      <c r="F197" s="12" t="s">
        <v>467</v>
      </c>
      <c r="G197" s="15"/>
      <c r="H197" s="8"/>
      <c r="I197" s="25" t="str">
        <f t="shared" si="50"/>
        <v>Fuel Taxes</v>
      </c>
      <c r="J197" s="19" t="s">
        <v>72</v>
      </c>
      <c r="K197" s="24"/>
      <c r="L197" s="24"/>
      <c r="M197" s="54"/>
      <c r="N197" s="25"/>
      <c r="O197" s="7"/>
      <c r="P197" s="12"/>
      <c r="Q197" s="12"/>
      <c r="R197" s="15"/>
      <c r="S197" s="7"/>
    </row>
    <row r="198" spans="1:19" ht="30" x14ac:dyDescent="0.25">
      <c r="A198" s="25" t="str">
        <f t="shared" si="49"/>
        <v>Cross-Sector</v>
      </c>
      <c r="B198" s="25" t="str">
        <f t="shared" si="49"/>
        <v>Fuel Taxes</v>
      </c>
      <c r="C198" s="25" t="str">
        <f t="shared" si="49"/>
        <v>Additional Fuel Tax Rate by Fuel</v>
      </c>
      <c r="D198" s="12" t="s">
        <v>468</v>
      </c>
      <c r="E198" s="12"/>
      <c r="F198" s="12" t="s">
        <v>469</v>
      </c>
      <c r="G198" s="15"/>
      <c r="H198" s="8" t="s">
        <v>89</v>
      </c>
      <c r="I198" s="25" t="str">
        <f t="shared" si="50"/>
        <v>Fuel Taxes</v>
      </c>
      <c r="J198" s="19" t="s">
        <v>72</v>
      </c>
      <c r="K198" s="24"/>
      <c r="L198" s="24"/>
      <c r="M198" s="54"/>
      <c r="N198" s="25"/>
      <c r="O198" s="7"/>
      <c r="P198" s="7"/>
      <c r="Q198" s="12"/>
      <c r="R198" s="7"/>
      <c r="S198" s="7"/>
    </row>
    <row r="199" spans="1:19" ht="135" x14ac:dyDescent="0.25">
      <c r="A199" s="7" t="s">
        <v>483</v>
      </c>
      <c r="B199" s="7" t="s">
        <v>484</v>
      </c>
      <c r="C199" s="7" t="s">
        <v>485</v>
      </c>
      <c r="D199" s="7" t="s">
        <v>108</v>
      </c>
      <c r="E199" s="7"/>
      <c r="F199" s="7" t="s">
        <v>486</v>
      </c>
      <c r="G199" s="7"/>
      <c r="H199" s="8">
        <v>85</v>
      </c>
      <c r="I199" s="7" t="s">
        <v>487</v>
      </c>
      <c r="J199" s="7" t="s">
        <v>33</v>
      </c>
      <c r="K199" s="20">
        <v>0</v>
      </c>
      <c r="L199" s="20">
        <v>0.4</v>
      </c>
      <c r="M199" s="14">
        <v>0.01</v>
      </c>
      <c r="N199" s="7" t="s">
        <v>488</v>
      </c>
      <c r="O199" s="7" t="s">
        <v>489</v>
      </c>
      <c r="P199" s="7" t="s">
        <v>490</v>
      </c>
      <c r="Q199" s="12" t="s">
        <v>491</v>
      </c>
      <c r="R199" s="7" t="s">
        <v>132</v>
      </c>
      <c r="S199" s="7"/>
    </row>
    <row r="200" spans="1:19" ht="135" x14ac:dyDescent="0.25">
      <c r="A200" s="15" t="str">
        <f t="shared" ref="A200:C206" si="53">A$199</f>
        <v>R&amp;D</v>
      </c>
      <c r="B200" s="15" t="str">
        <f t="shared" si="53"/>
        <v>Capital Cost Reduction</v>
      </c>
      <c r="C200" s="15" t="str">
        <f t="shared" si="53"/>
        <v>RnD Building Capital Cost Perc Reduction</v>
      </c>
      <c r="D200" s="7" t="s">
        <v>116</v>
      </c>
      <c r="E200" s="7"/>
      <c r="F200" s="7" t="s">
        <v>492</v>
      </c>
      <c r="G200" s="7"/>
      <c r="H200" s="8">
        <v>86</v>
      </c>
      <c r="I200" s="15" t="str">
        <f t="shared" ref="I200:I227" si="54">I$199</f>
        <v>R&amp;D Capital Cost Reductions</v>
      </c>
      <c r="J200" s="7" t="s">
        <v>33</v>
      </c>
      <c r="K200" s="24">
        <f t="shared" ref="K200:N204" si="55">K$199</f>
        <v>0</v>
      </c>
      <c r="L200" s="24">
        <f t="shared" si="55"/>
        <v>0.4</v>
      </c>
      <c r="M200" s="24">
        <f t="shared" si="55"/>
        <v>0.01</v>
      </c>
      <c r="N200" s="15" t="str">
        <f t="shared" si="55"/>
        <v>% reduction in cost</v>
      </c>
      <c r="O200" s="7" t="s">
        <v>493</v>
      </c>
      <c r="P200" s="7" t="s">
        <v>490</v>
      </c>
      <c r="Q200" s="12" t="s">
        <v>491</v>
      </c>
      <c r="R200" s="7" t="s">
        <v>132</v>
      </c>
      <c r="S200" s="7"/>
    </row>
    <row r="201" spans="1:19" ht="135" x14ac:dyDescent="0.25">
      <c r="A201" s="15" t="str">
        <f t="shared" si="53"/>
        <v>R&amp;D</v>
      </c>
      <c r="B201" s="15" t="str">
        <f t="shared" si="53"/>
        <v>Capital Cost Reduction</v>
      </c>
      <c r="C201" s="15" t="str">
        <f t="shared" si="53"/>
        <v>RnD Building Capital Cost Perc Reduction</v>
      </c>
      <c r="D201" s="7" t="s">
        <v>118</v>
      </c>
      <c r="E201" s="7"/>
      <c r="F201" s="7" t="s">
        <v>494</v>
      </c>
      <c r="G201" s="7"/>
      <c r="H201" s="8">
        <v>87</v>
      </c>
      <c r="I201" s="15" t="str">
        <f t="shared" si="54"/>
        <v>R&amp;D Capital Cost Reductions</v>
      </c>
      <c r="J201" s="7" t="s">
        <v>33</v>
      </c>
      <c r="K201" s="24">
        <f t="shared" si="55"/>
        <v>0</v>
      </c>
      <c r="L201" s="24">
        <f t="shared" si="55"/>
        <v>0.4</v>
      </c>
      <c r="M201" s="24">
        <f t="shared" si="55"/>
        <v>0.01</v>
      </c>
      <c r="N201" s="15" t="str">
        <f t="shared" si="55"/>
        <v>% reduction in cost</v>
      </c>
      <c r="O201" s="7" t="s">
        <v>495</v>
      </c>
      <c r="P201" s="7" t="s">
        <v>490</v>
      </c>
      <c r="Q201" s="12" t="s">
        <v>491</v>
      </c>
      <c r="R201" s="7" t="s">
        <v>132</v>
      </c>
      <c r="S201" s="7"/>
    </row>
    <row r="202" spans="1:19" ht="135" x14ac:dyDescent="0.25">
      <c r="A202" s="15" t="str">
        <f t="shared" si="53"/>
        <v>R&amp;D</v>
      </c>
      <c r="B202" s="15" t="str">
        <f t="shared" si="53"/>
        <v>Capital Cost Reduction</v>
      </c>
      <c r="C202" s="15" t="str">
        <f t="shared" si="53"/>
        <v>RnD Building Capital Cost Perc Reduction</v>
      </c>
      <c r="D202" s="7" t="s">
        <v>120</v>
      </c>
      <c r="E202" s="7"/>
      <c r="F202" s="7" t="s">
        <v>496</v>
      </c>
      <c r="G202" s="7"/>
      <c r="H202" s="8">
        <v>88</v>
      </c>
      <c r="I202" s="15" t="str">
        <f t="shared" si="54"/>
        <v>R&amp;D Capital Cost Reductions</v>
      </c>
      <c r="J202" s="7" t="s">
        <v>33</v>
      </c>
      <c r="K202" s="24">
        <f t="shared" si="55"/>
        <v>0</v>
      </c>
      <c r="L202" s="24">
        <f t="shared" si="55"/>
        <v>0.4</v>
      </c>
      <c r="M202" s="24">
        <f t="shared" si="55"/>
        <v>0.01</v>
      </c>
      <c r="N202" s="15" t="str">
        <f t="shared" si="55"/>
        <v>% reduction in cost</v>
      </c>
      <c r="O202" s="7" t="s">
        <v>497</v>
      </c>
      <c r="P202" s="7" t="s">
        <v>490</v>
      </c>
      <c r="Q202" s="12" t="s">
        <v>491</v>
      </c>
      <c r="R202" s="7" t="s">
        <v>132</v>
      </c>
      <c r="S202" s="7"/>
    </row>
    <row r="203" spans="1:19" ht="135" x14ac:dyDescent="0.25">
      <c r="A203" s="15" t="str">
        <f t="shared" si="53"/>
        <v>R&amp;D</v>
      </c>
      <c r="B203" s="15" t="str">
        <f t="shared" si="53"/>
        <v>Capital Cost Reduction</v>
      </c>
      <c r="C203" s="15" t="str">
        <f t="shared" si="53"/>
        <v>RnD Building Capital Cost Perc Reduction</v>
      </c>
      <c r="D203" s="7" t="s">
        <v>122</v>
      </c>
      <c r="E203" s="7"/>
      <c r="F203" s="7" t="s">
        <v>498</v>
      </c>
      <c r="G203" s="7"/>
      <c r="H203" s="8">
        <v>89</v>
      </c>
      <c r="I203" s="15" t="str">
        <f t="shared" si="54"/>
        <v>R&amp;D Capital Cost Reductions</v>
      </c>
      <c r="J203" s="7" t="s">
        <v>33</v>
      </c>
      <c r="K203" s="24">
        <f t="shared" si="55"/>
        <v>0</v>
      </c>
      <c r="L203" s="24">
        <f t="shared" si="55"/>
        <v>0.4</v>
      </c>
      <c r="M203" s="24">
        <f t="shared" si="55"/>
        <v>0.01</v>
      </c>
      <c r="N203" s="15" t="str">
        <f t="shared" si="55"/>
        <v>% reduction in cost</v>
      </c>
      <c r="O203" s="7" t="s">
        <v>499</v>
      </c>
      <c r="P203" s="7" t="s">
        <v>490</v>
      </c>
      <c r="Q203" s="12" t="s">
        <v>491</v>
      </c>
      <c r="R203" s="7" t="s">
        <v>132</v>
      </c>
      <c r="S203" s="7"/>
    </row>
    <row r="204" spans="1:19" ht="135" x14ac:dyDescent="0.25">
      <c r="A204" s="15" t="str">
        <f t="shared" si="53"/>
        <v>R&amp;D</v>
      </c>
      <c r="B204" s="15" t="str">
        <f t="shared" si="53"/>
        <v>Capital Cost Reduction</v>
      </c>
      <c r="C204" s="15" t="str">
        <f t="shared" si="53"/>
        <v>RnD Building Capital Cost Perc Reduction</v>
      </c>
      <c r="D204" s="7" t="s">
        <v>124</v>
      </c>
      <c r="E204" s="7"/>
      <c r="F204" s="7" t="s">
        <v>500</v>
      </c>
      <c r="G204" s="7"/>
      <c r="H204" s="8">
        <v>90</v>
      </c>
      <c r="I204" s="15" t="str">
        <f t="shared" si="54"/>
        <v>R&amp;D Capital Cost Reductions</v>
      </c>
      <c r="J204" s="7" t="s">
        <v>33</v>
      </c>
      <c r="K204" s="24">
        <f t="shared" si="55"/>
        <v>0</v>
      </c>
      <c r="L204" s="24">
        <f t="shared" si="55"/>
        <v>0.4</v>
      </c>
      <c r="M204" s="24">
        <f t="shared" si="55"/>
        <v>0.01</v>
      </c>
      <c r="N204" s="15" t="str">
        <f t="shared" si="55"/>
        <v>% reduction in cost</v>
      </c>
      <c r="O204" s="7" t="s">
        <v>501</v>
      </c>
      <c r="P204" s="7" t="s">
        <v>490</v>
      </c>
      <c r="Q204" s="12" t="s">
        <v>491</v>
      </c>
      <c r="R204" s="7" t="s">
        <v>132</v>
      </c>
      <c r="S204" s="7"/>
    </row>
    <row r="205" spans="1:19" ht="135" x14ac:dyDescent="0.25">
      <c r="A205" s="37" t="str">
        <f t="shared" si="53"/>
        <v>R&amp;D</v>
      </c>
      <c r="B205" s="37" t="str">
        <f t="shared" si="53"/>
        <v>Capital Cost Reduction</v>
      </c>
      <c r="C205" s="13" t="s">
        <v>502</v>
      </c>
      <c r="D205" s="13"/>
      <c r="E205" s="13"/>
      <c r="F205" s="13" t="s">
        <v>411</v>
      </c>
      <c r="G205" s="13"/>
      <c r="H205" s="44">
        <v>91</v>
      </c>
      <c r="I205" s="37" t="str">
        <f t="shared" si="54"/>
        <v>R&amp;D Capital Cost Reductions</v>
      </c>
      <c r="J205" s="13" t="s">
        <v>33</v>
      </c>
      <c r="K205" s="50">
        <v>0</v>
      </c>
      <c r="L205" s="50">
        <v>0.4</v>
      </c>
      <c r="M205" s="27">
        <v>0.01</v>
      </c>
      <c r="N205" s="13" t="s">
        <v>488</v>
      </c>
      <c r="O205" s="34" t="s">
        <v>503</v>
      </c>
      <c r="P205" s="13" t="s">
        <v>490</v>
      </c>
      <c r="Q205" s="34" t="s">
        <v>491</v>
      </c>
      <c r="R205" s="13" t="s">
        <v>132</v>
      </c>
      <c r="S205" s="13"/>
    </row>
    <row r="206" spans="1:19" ht="135" x14ac:dyDescent="0.25">
      <c r="A206" s="7" t="s">
        <v>483</v>
      </c>
      <c r="B206" s="15" t="str">
        <f t="shared" si="53"/>
        <v>Capital Cost Reduction</v>
      </c>
      <c r="C206" s="7" t="s">
        <v>504</v>
      </c>
      <c r="D206" s="7" t="s">
        <v>176</v>
      </c>
      <c r="E206" s="7"/>
      <c r="F206" s="12" t="s">
        <v>505</v>
      </c>
      <c r="G206" s="7"/>
      <c r="H206" s="8">
        <v>92</v>
      </c>
      <c r="I206" s="15" t="str">
        <f t="shared" si="54"/>
        <v>R&amp;D Capital Cost Reductions</v>
      </c>
      <c r="J206" s="7" t="s">
        <v>33</v>
      </c>
      <c r="K206" s="20">
        <v>0</v>
      </c>
      <c r="L206" s="20">
        <v>0.4</v>
      </c>
      <c r="M206" s="14">
        <v>0.01</v>
      </c>
      <c r="N206" s="7" t="s">
        <v>488</v>
      </c>
      <c r="O206" s="12" t="s">
        <v>506</v>
      </c>
      <c r="P206" s="7" t="s">
        <v>490</v>
      </c>
      <c r="Q206" s="12" t="s">
        <v>491</v>
      </c>
      <c r="R206" s="7" t="s">
        <v>132</v>
      </c>
      <c r="S206" s="7"/>
    </row>
    <row r="207" spans="1:19" ht="135" x14ac:dyDescent="0.25">
      <c r="A207" s="15" t="str">
        <f>A$206</f>
        <v>R&amp;D</v>
      </c>
      <c r="B207" s="15" t="str">
        <f t="shared" ref="B207:C214" si="56">B$206</f>
        <v>Capital Cost Reduction</v>
      </c>
      <c r="C207" s="15" t="str">
        <f t="shared" si="56"/>
        <v>RnD Electricity Capital Cost Perc Reduction</v>
      </c>
      <c r="D207" s="12" t="s">
        <v>252</v>
      </c>
      <c r="E207" s="15"/>
      <c r="F207" s="12" t="s">
        <v>507</v>
      </c>
      <c r="G207" s="7"/>
      <c r="H207" s="8">
        <v>93</v>
      </c>
      <c r="I207" s="15" t="str">
        <f t="shared" si="54"/>
        <v>R&amp;D Capital Cost Reductions</v>
      </c>
      <c r="J207" s="7" t="s">
        <v>33</v>
      </c>
      <c r="K207" s="24">
        <f t="shared" ref="K207:N213" si="57">K$206</f>
        <v>0</v>
      </c>
      <c r="L207" s="16">
        <f t="shared" si="57"/>
        <v>0.4</v>
      </c>
      <c r="M207" s="16">
        <f t="shared" si="57"/>
        <v>0.01</v>
      </c>
      <c r="N207" s="15" t="str">
        <f t="shared" si="57"/>
        <v>% reduction in cost</v>
      </c>
      <c r="O207" s="12" t="s">
        <v>508</v>
      </c>
      <c r="P207" s="7" t="s">
        <v>490</v>
      </c>
      <c r="Q207" s="12" t="s">
        <v>491</v>
      </c>
      <c r="R207" s="7" t="s">
        <v>132</v>
      </c>
      <c r="S207" s="7"/>
    </row>
    <row r="208" spans="1:19" ht="135" x14ac:dyDescent="0.25">
      <c r="A208" s="15" t="str">
        <f t="shared" ref="A208:A213" si="58">A$206</f>
        <v>R&amp;D</v>
      </c>
      <c r="B208" s="15" t="str">
        <f t="shared" si="56"/>
        <v>Capital Cost Reduction</v>
      </c>
      <c r="C208" s="15" t="str">
        <f t="shared" si="56"/>
        <v>RnD Electricity Capital Cost Perc Reduction</v>
      </c>
      <c r="D208" s="12" t="s">
        <v>184</v>
      </c>
      <c r="E208" s="15"/>
      <c r="F208" s="12" t="s">
        <v>509</v>
      </c>
      <c r="G208" s="7"/>
      <c r="H208" s="8">
        <v>94</v>
      </c>
      <c r="I208" s="15" t="str">
        <f t="shared" si="54"/>
        <v>R&amp;D Capital Cost Reductions</v>
      </c>
      <c r="J208" s="7" t="s">
        <v>33</v>
      </c>
      <c r="K208" s="24">
        <f t="shared" si="57"/>
        <v>0</v>
      </c>
      <c r="L208" s="16">
        <f t="shared" si="57"/>
        <v>0.4</v>
      </c>
      <c r="M208" s="16">
        <f t="shared" si="57"/>
        <v>0.01</v>
      </c>
      <c r="N208" s="15" t="str">
        <f t="shared" si="57"/>
        <v>% reduction in cost</v>
      </c>
      <c r="O208" s="12" t="s">
        <v>510</v>
      </c>
      <c r="P208" s="7" t="s">
        <v>490</v>
      </c>
      <c r="Q208" s="12" t="s">
        <v>491</v>
      </c>
      <c r="R208" s="7" t="s">
        <v>132</v>
      </c>
      <c r="S208" s="7"/>
    </row>
    <row r="209" spans="1:19" ht="135" x14ac:dyDescent="0.25">
      <c r="A209" s="15" t="str">
        <f t="shared" si="58"/>
        <v>R&amp;D</v>
      </c>
      <c r="B209" s="15" t="str">
        <f t="shared" si="56"/>
        <v>Capital Cost Reduction</v>
      </c>
      <c r="C209" s="15" t="str">
        <f t="shared" si="56"/>
        <v>RnD Electricity Capital Cost Perc Reduction</v>
      </c>
      <c r="D209" s="12" t="s">
        <v>187</v>
      </c>
      <c r="E209" s="15"/>
      <c r="F209" s="12" t="s">
        <v>511</v>
      </c>
      <c r="G209" s="7"/>
      <c r="H209" s="8">
        <v>95</v>
      </c>
      <c r="I209" s="15" t="str">
        <f t="shared" si="54"/>
        <v>R&amp;D Capital Cost Reductions</v>
      </c>
      <c r="J209" s="7" t="s">
        <v>33</v>
      </c>
      <c r="K209" s="24">
        <f t="shared" si="57"/>
        <v>0</v>
      </c>
      <c r="L209" s="16">
        <f t="shared" si="57"/>
        <v>0.4</v>
      </c>
      <c r="M209" s="16">
        <f t="shared" si="57"/>
        <v>0.01</v>
      </c>
      <c r="N209" s="15" t="str">
        <f t="shared" si="57"/>
        <v>% reduction in cost</v>
      </c>
      <c r="O209" s="12" t="s">
        <v>512</v>
      </c>
      <c r="P209" s="7" t="s">
        <v>490</v>
      </c>
      <c r="Q209" s="12" t="s">
        <v>491</v>
      </c>
      <c r="R209" s="7" t="s">
        <v>132</v>
      </c>
      <c r="S209" s="7"/>
    </row>
    <row r="210" spans="1:19" ht="135" x14ac:dyDescent="0.25">
      <c r="A210" s="15" t="str">
        <f t="shared" si="58"/>
        <v>R&amp;D</v>
      </c>
      <c r="B210" s="15" t="str">
        <f t="shared" si="56"/>
        <v>Capital Cost Reduction</v>
      </c>
      <c r="C210" s="15" t="str">
        <f t="shared" si="56"/>
        <v>RnD Electricity Capital Cost Perc Reduction</v>
      </c>
      <c r="D210" s="12" t="s">
        <v>190</v>
      </c>
      <c r="E210" s="15"/>
      <c r="F210" s="12" t="s">
        <v>513</v>
      </c>
      <c r="G210" s="7"/>
      <c r="H210" s="8">
        <v>96</v>
      </c>
      <c r="I210" s="15" t="str">
        <f t="shared" si="54"/>
        <v>R&amp;D Capital Cost Reductions</v>
      </c>
      <c r="J210" s="7" t="s">
        <v>33</v>
      </c>
      <c r="K210" s="24">
        <f t="shared" si="57"/>
        <v>0</v>
      </c>
      <c r="L210" s="16">
        <f t="shared" si="57"/>
        <v>0.4</v>
      </c>
      <c r="M210" s="16">
        <f t="shared" si="57"/>
        <v>0.01</v>
      </c>
      <c r="N210" s="15" t="str">
        <f t="shared" si="57"/>
        <v>% reduction in cost</v>
      </c>
      <c r="O210" s="12" t="s">
        <v>514</v>
      </c>
      <c r="P210" s="7" t="s">
        <v>490</v>
      </c>
      <c r="Q210" s="12" t="s">
        <v>491</v>
      </c>
      <c r="R210" s="7" t="s">
        <v>132</v>
      </c>
      <c r="S210" s="7"/>
    </row>
    <row r="211" spans="1:19" ht="135" x14ac:dyDescent="0.25">
      <c r="A211" s="15" t="str">
        <f t="shared" si="58"/>
        <v>R&amp;D</v>
      </c>
      <c r="B211" s="15" t="str">
        <f t="shared" si="56"/>
        <v>Capital Cost Reduction</v>
      </c>
      <c r="C211" s="15" t="str">
        <f t="shared" si="56"/>
        <v>RnD Electricity Capital Cost Perc Reduction</v>
      </c>
      <c r="D211" s="12" t="s">
        <v>192</v>
      </c>
      <c r="E211" s="15"/>
      <c r="F211" s="12" t="s">
        <v>515</v>
      </c>
      <c r="G211" s="7"/>
      <c r="H211" s="8">
        <v>97</v>
      </c>
      <c r="I211" s="15" t="str">
        <f t="shared" si="54"/>
        <v>R&amp;D Capital Cost Reductions</v>
      </c>
      <c r="J211" s="7" t="s">
        <v>33</v>
      </c>
      <c r="K211" s="24">
        <f t="shared" si="57"/>
        <v>0</v>
      </c>
      <c r="L211" s="16">
        <f t="shared" si="57"/>
        <v>0.4</v>
      </c>
      <c r="M211" s="16">
        <f t="shared" si="57"/>
        <v>0.01</v>
      </c>
      <c r="N211" s="15" t="str">
        <f t="shared" si="57"/>
        <v>% reduction in cost</v>
      </c>
      <c r="O211" s="12" t="s">
        <v>516</v>
      </c>
      <c r="P211" s="7" t="s">
        <v>490</v>
      </c>
      <c r="Q211" s="12" t="s">
        <v>491</v>
      </c>
      <c r="R211" s="7" t="s">
        <v>132</v>
      </c>
      <c r="S211" s="7"/>
    </row>
    <row r="212" spans="1:19" ht="135" x14ac:dyDescent="0.25">
      <c r="A212" s="15" t="str">
        <f t="shared" si="58"/>
        <v>R&amp;D</v>
      </c>
      <c r="B212" s="15" t="str">
        <f t="shared" si="56"/>
        <v>Capital Cost Reduction</v>
      </c>
      <c r="C212" s="15" t="str">
        <f t="shared" si="56"/>
        <v>RnD Electricity Capital Cost Perc Reduction</v>
      </c>
      <c r="D212" s="12" t="s">
        <v>194</v>
      </c>
      <c r="E212" s="15"/>
      <c r="F212" s="12" t="s">
        <v>517</v>
      </c>
      <c r="G212" s="7"/>
      <c r="H212" s="8">
        <v>98</v>
      </c>
      <c r="I212" s="15" t="str">
        <f t="shared" si="54"/>
        <v>R&amp;D Capital Cost Reductions</v>
      </c>
      <c r="J212" s="7" t="s">
        <v>33</v>
      </c>
      <c r="K212" s="24">
        <f t="shared" si="57"/>
        <v>0</v>
      </c>
      <c r="L212" s="16">
        <f t="shared" si="57"/>
        <v>0.4</v>
      </c>
      <c r="M212" s="16">
        <f t="shared" si="57"/>
        <v>0.01</v>
      </c>
      <c r="N212" s="15" t="str">
        <f t="shared" si="57"/>
        <v>% reduction in cost</v>
      </c>
      <c r="O212" s="12" t="s">
        <v>518</v>
      </c>
      <c r="P212" s="7" t="s">
        <v>490</v>
      </c>
      <c r="Q212" s="12" t="s">
        <v>491</v>
      </c>
      <c r="R212" s="7" t="s">
        <v>132</v>
      </c>
      <c r="S212" s="7"/>
    </row>
    <row r="213" spans="1:19" ht="135" x14ac:dyDescent="0.25">
      <c r="A213" s="15" t="str">
        <f t="shared" si="58"/>
        <v>R&amp;D</v>
      </c>
      <c r="B213" s="15" t="str">
        <f t="shared" si="56"/>
        <v>Capital Cost Reduction</v>
      </c>
      <c r="C213" s="15" t="str">
        <f t="shared" si="56"/>
        <v>RnD Electricity Capital Cost Perc Reduction</v>
      </c>
      <c r="D213" s="12" t="s">
        <v>196</v>
      </c>
      <c r="E213" s="15"/>
      <c r="F213" s="12" t="s">
        <v>519</v>
      </c>
      <c r="G213" s="7"/>
      <c r="H213" s="8">
        <v>99</v>
      </c>
      <c r="I213" s="15" t="str">
        <f t="shared" si="54"/>
        <v>R&amp;D Capital Cost Reductions</v>
      </c>
      <c r="J213" s="7" t="s">
        <v>33</v>
      </c>
      <c r="K213" s="24">
        <f t="shared" si="57"/>
        <v>0</v>
      </c>
      <c r="L213" s="16">
        <f t="shared" si="57"/>
        <v>0.4</v>
      </c>
      <c r="M213" s="16">
        <f t="shared" si="57"/>
        <v>0.01</v>
      </c>
      <c r="N213" s="15" t="str">
        <f t="shared" si="57"/>
        <v>% reduction in cost</v>
      </c>
      <c r="O213" s="12" t="s">
        <v>520</v>
      </c>
      <c r="P213" s="7" t="s">
        <v>490</v>
      </c>
      <c r="Q213" s="12" t="s">
        <v>491</v>
      </c>
      <c r="R213" s="7" t="s">
        <v>132</v>
      </c>
      <c r="S213" s="7"/>
    </row>
    <row r="214" spans="1:19" ht="135" x14ac:dyDescent="0.25">
      <c r="A214" s="7" t="s">
        <v>483</v>
      </c>
      <c r="B214" s="15" t="str">
        <f t="shared" si="56"/>
        <v>Capital Cost Reduction</v>
      </c>
      <c r="C214" s="7" t="s">
        <v>521</v>
      </c>
      <c r="D214" s="7" t="s">
        <v>308</v>
      </c>
      <c r="E214" s="7"/>
      <c r="F214" s="12" t="s">
        <v>522</v>
      </c>
      <c r="G214" s="7"/>
      <c r="H214" s="8">
        <v>100</v>
      </c>
      <c r="I214" s="15" t="str">
        <f t="shared" si="54"/>
        <v>R&amp;D Capital Cost Reductions</v>
      </c>
      <c r="J214" s="7" t="s">
        <v>33</v>
      </c>
      <c r="K214" s="20">
        <v>0</v>
      </c>
      <c r="L214" s="20">
        <v>0.4</v>
      </c>
      <c r="M214" s="14">
        <v>0.01</v>
      </c>
      <c r="N214" s="7" t="s">
        <v>488</v>
      </c>
      <c r="O214" s="12" t="s">
        <v>523</v>
      </c>
      <c r="P214" s="7" t="s">
        <v>490</v>
      </c>
      <c r="Q214" s="12" t="s">
        <v>491</v>
      </c>
      <c r="R214" s="7" t="s">
        <v>132</v>
      </c>
      <c r="S214" s="7"/>
    </row>
    <row r="215" spans="1:19" ht="135" x14ac:dyDescent="0.25">
      <c r="A215" s="15" t="str">
        <f>A$214</f>
        <v>R&amp;D</v>
      </c>
      <c r="B215" s="15" t="str">
        <f t="shared" ref="B215:C222" si="59">B$214</f>
        <v>Capital Cost Reduction</v>
      </c>
      <c r="C215" s="15" t="str">
        <f t="shared" si="59"/>
        <v>RnD Industry Capital Cost Perc Reduction</v>
      </c>
      <c r="D215" s="12" t="s">
        <v>314</v>
      </c>
      <c r="E215" s="7"/>
      <c r="F215" s="12" t="s">
        <v>524</v>
      </c>
      <c r="G215" s="7"/>
      <c r="H215" s="8">
        <v>101</v>
      </c>
      <c r="I215" s="15" t="str">
        <f t="shared" si="54"/>
        <v>R&amp;D Capital Cost Reductions</v>
      </c>
      <c r="J215" s="7" t="s">
        <v>33</v>
      </c>
      <c r="K215" s="24">
        <f t="shared" ref="K215:N221" si="60">K$214</f>
        <v>0</v>
      </c>
      <c r="L215" s="24">
        <f t="shared" si="60"/>
        <v>0.4</v>
      </c>
      <c r="M215" s="24">
        <f t="shared" si="60"/>
        <v>0.01</v>
      </c>
      <c r="N215" s="15" t="str">
        <f t="shared" si="60"/>
        <v>% reduction in cost</v>
      </c>
      <c r="O215" s="12" t="s">
        <v>525</v>
      </c>
      <c r="P215" s="7" t="s">
        <v>490</v>
      </c>
      <c r="Q215" s="12" t="s">
        <v>491</v>
      </c>
      <c r="R215" s="7" t="s">
        <v>132</v>
      </c>
      <c r="S215" s="7"/>
    </row>
    <row r="216" spans="1:19" ht="135" x14ac:dyDescent="0.25">
      <c r="A216" s="15" t="str">
        <f t="shared" ref="A216:A221" si="61">A$214</f>
        <v>R&amp;D</v>
      </c>
      <c r="B216" s="15" t="str">
        <f t="shared" si="59"/>
        <v>Capital Cost Reduction</v>
      </c>
      <c r="C216" s="15" t="str">
        <f t="shared" si="59"/>
        <v>RnD Industry Capital Cost Perc Reduction</v>
      </c>
      <c r="D216" s="12" t="s">
        <v>316</v>
      </c>
      <c r="E216" s="7"/>
      <c r="F216" s="12" t="s">
        <v>526</v>
      </c>
      <c r="G216" s="7"/>
      <c r="H216" s="8">
        <v>102</v>
      </c>
      <c r="I216" s="15" t="str">
        <f t="shared" si="54"/>
        <v>R&amp;D Capital Cost Reductions</v>
      </c>
      <c r="J216" s="7" t="s">
        <v>33</v>
      </c>
      <c r="K216" s="24">
        <f t="shared" si="60"/>
        <v>0</v>
      </c>
      <c r="L216" s="24">
        <f t="shared" si="60"/>
        <v>0.4</v>
      </c>
      <c r="M216" s="24">
        <f t="shared" si="60"/>
        <v>0.01</v>
      </c>
      <c r="N216" s="15" t="str">
        <f t="shared" si="60"/>
        <v>% reduction in cost</v>
      </c>
      <c r="O216" s="12" t="s">
        <v>527</v>
      </c>
      <c r="P216" s="7" t="s">
        <v>490</v>
      </c>
      <c r="Q216" s="12" t="s">
        <v>491</v>
      </c>
      <c r="R216" s="7" t="s">
        <v>132</v>
      </c>
      <c r="S216" s="7"/>
    </row>
    <row r="217" spans="1:19" ht="135" x14ac:dyDescent="0.25">
      <c r="A217" s="15" t="str">
        <f t="shared" si="61"/>
        <v>R&amp;D</v>
      </c>
      <c r="B217" s="15" t="str">
        <f t="shared" si="59"/>
        <v>Capital Cost Reduction</v>
      </c>
      <c r="C217" s="15" t="str">
        <f t="shared" si="59"/>
        <v>RnD Industry Capital Cost Perc Reduction</v>
      </c>
      <c r="D217" s="12" t="s">
        <v>318</v>
      </c>
      <c r="E217" s="7"/>
      <c r="F217" s="12" t="s">
        <v>528</v>
      </c>
      <c r="G217" s="7"/>
      <c r="H217" s="8">
        <v>103</v>
      </c>
      <c r="I217" s="15" t="str">
        <f t="shared" si="54"/>
        <v>R&amp;D Capital Cost Reductions</v>
      </c>
      <c r="J217" s="7" t="s">
        <v>33</v>
      </c>
      <c r="K217" s="24">
        <f t="shared" si="60"/>
        <v>0</v>
      </c>
      <c r="L217" s="24">
        <f t="shared" si="60"/>
        <v>0.4</v>
      </c>
      <c r="M217" s="24">
        <f t="shared" si="60"/>
        <v>0.01</v>
      </c>
      <c r="N217" s="15" t="str">
        <f t="shared" si="60"/>
        <v>% reduction in cost</v>
      </c>
      <c r="O217" s="12" t="s">
        <v>529</v>
      </c>
      <c r="P217" s="7" t="s">
        <v>490</v>
      </c>
      <c r="Q217" s="12" t="s">
        <v>491</v>
      </c>
      <c r="R217" s="7" t="s">
        <v>132</v>
      </c>
      <c r="S217" s="7"/>
    </row>
    <row r="218" spans="1:19" ht="135" x14ac:dyDescent="0.25">
      <c r="A218" s="15" t="str">
        <f t="shared" si="61"/>
        <v>R&amp;D</v>
      </c>
      <c r="B218" s="15" t="str">
        <f t="shared" si="59"/>
        <v>Capital Cost Reduction</v>
      </c>
      <c r="C218" s="15" t="str">
        <f t="shared" si="59"/>
        <v>RnD Industry Capital Cost Perc Reduction</v>
      </c>
      <c r="D218" s="12" t="s">
        <v>320</v>
      </c>
      <c r="E218" s="7"/>
      <c r="F218" s="12" t="s">
        <v>530</v>
      </c>
      <c r="G218" s="7"/>
      <c r="H218" s="8">
        <v>104</v>
      </c>
      <c r="I218" s="15" t="str">
        <f t="shared" si="54"/>
        <v>R&amp;D Capital Cost Reductions</v>
      </c>
      <c r="J218" s="7" t="s">
        <v>33</v>
      </c>
      <c r="K218" s="24">
        <f t="shared" si="60"/>
        <v>0</v>
      </c>
      <c r="L218" s="24">
        <f t="shared" si="60"/>
        <v>0.4</v>
      </c>
      <c r="M218" s="24">
        <f t="shared" si="60"/>
        <v>0.01</v>
      </c>
      <c r="N218" s="15" t="str">
        <f t="shared" si="60"/>
        <v>% reduction in cost</v>
      </c>
      <c r="O218" s="12" t="s">
        <v>531</v>
      </c>
      <c r="P218" s="7" t="s">
        <v>490</v>
      </c>
      <c r="Q218" s="12" t="s">
        <v>491</v>
      </c>
      <c r="R218" s="7" t="s">
        <v>132</v>
      </c>
      <c r="S218" s="7"/>
    </row>
    <row r="219" spans="1:19" ht="135" x14ac:dyDescent="0.25">
      <c r="A219" s="15" t="str">
        <f t="shared" si="61"/>
        <v>R&amp;D</v>
      </c>
      <c r="B219" s="15" t="str">
        <f t="shared" si="59"/>
        <v>Capital Cost Reduction</v>
      </c>
      <c r="C219" s="15" t="str">
        <f t="shared" si="59"/>
        <v>RnD Industry Capital Cost Perc Reduction</v>
      </c>
      <c r="D219" s="12" t="s">
        <v>322</v>
      </c>
      <c r="E219" s="7"/>
      <c r="F219" s="12" t="s">
        <v>532</v>
      </c>
      <c r="G219" s="7"/>
      <c r="H219" s="8">
        <v>105</v>
      </c>
      <c r="I219" s="15" t="str">
        <f t="shared" si="54"/>
        <v>R&amp;D Capital Cost Reductions</v>
      </c>
      <c r="J219" s="7" t="s">
        <v>33</v>
      </c>
      <c r="K219" s="24">
        <f t="shared" si="60"/>
        <v>0</v>
      </c>
      <c r="L219" s="24">
        <f t="shared" si="60"/>
        <v>0.4</v>
      </c>
      <c r="M219" s="24">
        <f t="shared" si="60"/>
        <v>0.01</v>
      </c>
      <c r="N219" s="15" t="str">
        <f t="shared" si="60"/>
        <v>% reduction in cost</v>
      </c>
      <c r="O219" s="12" t="s">
        <v>533</v>
      </c>
      <c r="P219" s="7" t="s">
        <v>490</v>
      </c>
      <c r="Q219" s="12" t="s">
        <v>491</v>
      </c>
      <c r="R219" s="7" t="s">
        <v>132</v>
      </c>
      <c r="S219" s="7"/>
    </row>
    <row r="220" spans="1:19" ht="135" x14ac:dyDescent="0.25">
      <c r="A220" s="15" t="str">
        <f t="shared" si="61"/>
        <v>R&amp;D</v>
      </c>
      <c r="B220" s="15" t="str">
        <f t="shared" si="59"/>
        <v>Capital Cost Reduction</v>
      </c>
      <c r="C220" s="15" t="str">
        <f t="shared" si="59"/>
        <v>RnD Industry Capital Cost Perc Reduction</v>
      </c>
      <c r="D220" s="12" t="s">
        <v>324</v>
      </c>
      <c r="E220" s="7"/>
      <c r="F220" s="12" t="s">
        <v>534</v>
      </c>
      <c r="G220" s="7"/>
      <c r="H220" s="8">
        <v>106</v>
      </c>
      <c r="I220" s="15" t="str">
        <f t="shared" si="54"/>
        <v>R&amp;D Capital Cost Reductions</v>
      </c>
      <c r="J220" s="7" t="s">
        <v>33</v>
      </c>
      <c r="K220" s="24">
        <f t="shared" si="60"/>
        <v>0</v>
      </c>
      <c r="L220" s="24">
        <f t="shared" si="60"/>
        <v>0.4</v>
      </c>
      <c r="M220" s="24">
        <f t="shared" si="60"/>
        <v>0.01</v>
      </c>
      <c r="N220" s="15" t="str">
        <f t="shared" si="60"/>
        <v>% reduction in cost</v>
      </c>
      <c r="O220" s="12" t="s">
        <v>535</v>
      </c>
      <c r="P220" s="7" t="s">
        <v>490</v>
      </c>
      <c r="Q220" s="12" t="s">
        <v>491</v>
      </c>
      <c r="R220" s="7" t="s">
        <v>132</v>
      </c>
      <c r="S220" s="7"/>
    </row>
    <row r="221" spans="1:19" ht="135" x14ac:dyDescent="0.25">
      <c r="A221" s="15" t="str">
        <f t="shared" si="61"/>
        <v>R&amp;D</v>
      </c>
      <c r="B221" s="15" t="str">
        <f t="shared" si="59"/>
        <v>Capital Cost Reduction</v>
      </c>
      <c r="C221" s="15" t="str">
        <f t="shared" si="59"/>
        <v>RnD Industry Capital Cost Perc Reduction</v>
      </c>
      <c r="D221" s="12" t="s">
        <v>326</v>
      </c>
      <c r="E221" s="7"/>
      <c r="F221" s="12" t="s">
        <v>536</v>
      </c>
      <c r="G221" s="7"/>
      <c r="H221" s="8">
        <v>107</v>
      </c>
      <c r="I221" s="15" t="str">
        <f t="shared" si="54"/>
        <v>R&amp;D Capital Cost Reductions</v>
      </c>
      <c r="J221" s="7" t="s">
        <v>33</v>
      </c>
      <c r="K221" s="24">
        <f t="shared" si="60"/>
        <v>0</v>
      </c>
      <c r="L221" s="24">
        <f t="shared" si="60"/>
        <v>0.4</v>
      </c>
      <c r="M221" s="24">
        <f t="shared" si="60"/>
        <v>0.01</v>
      </c>
      <c r="N221" s="15" t="str">
        <f t="shared" si="60"/>
        <v>% reduction in cost</v>
      </c>
      <c r="O221" s="12" t="s">
        <v>537</v>
      </c>
      <c r="P221" s="7" t="s">
        <v>490</v>
      </c>
      <c r="Q221" s="12" t="s">
        <v>491</v>
      </c>
      <c r="R221" s="7" t="s">
        <v>132</v>
      </c>
      <c r="S221" s="7"/>
    </row>
    <row r="222" spans="1:19" ht="135" x14ac:dyDescent="0.25">
      <c r="A222" s="12" t="s">
        <v>483</v>
      </c>
      <c r="B222" s="15" t="str">
        <f t="shared" si="59"/>
        <v>Capital Cost Reduction</v>
      </c>
      <c r="C222" s="12" t="s">
        <v>538</v>
      </c>
      <c r="D222" s="7" t="s">
        <v>42</v>
      </c>
      <c r="E222" s="7"/>
      <c r="F222" s="7" t="s">
        <v>539</v>
      </c>
      <c r="G222" s="7"/>
      <c r="H222" s="8">
        <v>108</v>
      </c>
      <c r="I222" s="15" t="str">
        <f t="shared" si="54"/>
        <v>R&amp;D Capital Cost Reductions</v>
      </c>
      <c r="J222" s="7" t="s">
        <v>33</v>
      </c>
      <c r="K222" s="20">
        <v>0</v>
      </c>
      <c r="L222" s="20">
        <v>0.4</v>
      </c>
      <c r="M222" s="14">
        <v>0.01</v>
      </c>
      <c r="N222" s="7" t="s">
        <v>488</v>
      </c>
      <c r="O222" s="12" t="s">
        <v>540</v>
      </c>
      <c r="P222" s="7" t="s">
        <v>490</v>
      </c>
      <c r="Q222" s="12" t="s">
        <v>491</v>
      </c>
      <c r="R222" s="7" t="s">
        <v>132</v>
      </c>
      <c r="S222" s="7"/>
    </row>
    <row r="223" spans="1:19" ht="135" x14ac:dyDescent="0.25">
      <c r="A223" s="15" t="str">
        <f>A$222</f>
        <v>R&amp;D</v>
      </c>
      <c r="B223" s="15" t="str">
        <f t="shared" ref="B223:C227" si="62">B$222</f>
        <v>Capital Cost Reduction</v>
      </c>
      <c r="C223" s="15" t="str">
        <f t="shared" si="62"/>
        <v>RnD Transportation Capital Cost Perc Reduction</v>
      </c>
      <c r="D223" s="7" t="s">
        <v>50</v>
      </c>
      <c r="E223" s="7"/>
      <c r="F223" s="7" t="s">
        <v>541</v>
      </c>
      <c r="G223" s="7"/>
      <c r="H223" s="8">
        <v>109</v>
      </c>
      <c r="I223" s="15" t="str">
        <f t="shared" si="54"/>
        <v>R&amp;D Capital Cost Reductions</v>
      </c>
      <c r="J223" s="7" t="s">
        <v>33</v>
      </c>
      <c r="K223" s="24">
        <f t="shared" ref="K223:N227" si="63">K$222</f>
        <v>0</v>
      </c>
      <c r="L223" s="24">
        <f t="shared" si="63"/>
        <v>0.4</v>
      </c>
      <c r="M223" s="24">
        <f t="shared" si="63"/>
        <v>0.01</v>
      </c>
      <c r="N223" s="15" t="str">
        <f t="shared" si="63"/>
        <v>% reduction in cost</v>
      </c>
      <c r="O223" s="12" t="s">
        <v>542</v>
      </c>
      <c r="P223" s="7" t="s">
        <v>490</v>
      </c>
      <c r="Q223" s="12" t="s">
        <v>491</v>
      </c>
      <c r="R223" s="7" t="s">
        <v>132</v>
      </c>
      <c r="S223" s="7"/>
    </row>
    <row r="224" spans="1:19" ht="135" x14ac:dyDescent="0.25">
      <c r="A224" s="15" t="str">
        <f>A$222</f>
        <v>R&amp;D</v>
      </c>
      <c r="B224" s="15" t="str">
        <f t="shared" si="62"/>
        <v>Capital Cost Reduction</v>
      </c>
      <c r="C224" s="15" t="str">
        <f t="shared" si="62"/>
        <v>RnD Transportation Capital Cost Perc Reduction</v>
      </c>
      <c r="D224" s="7" t="s">
        <v>54</v>
      </c>
      <c r="E224" s="7"/>
      <c r="F224" s="7" t="s">
        <v>543</v>
      </c>
      <c r="G224" s="7"/>
      <c r="H224" s="8">
        <v>110</v>
      </c>
      <c r="I224" s="15" t="str">
        <f t="shared" si="54"/>
        <v>R&amp;D Capital Cost Reductions</v>
      </c>
      <c r="J224" s="7" t="s">
        <v>33</v>
      </c>
      <c r="K224" s="24">
        <f t="shared" si="63"/>
        <v>0</v>
      </c>
      <c r="L224" s="24">
        <f t="shared" si="63"/>
        <v>0.4</v>
      </c>
      <c r="M224" s="24">
        <f t="shared" si="63"/>
        <v>0.01</v>
      </c>
      <c r="N224" s="15" t="str">
        <f t="shared" si="63"/>
        <v>% reduction in cost</v>
      </c>
      <c r="O224" s="12" t="s">
        <v>544</v>
      </c>
      <c r="P224" s="7" t="s">
        <v>490</v>
      </c>
      <c r="Q224" s="12" t="s">
        <v>491</v>
      </c>
      <c r="R224" s="7" t="s">
        <v>132</v>
      </c>
      <c r="S224" s="7"/>
    </row>
    <row r="225" spans="1:19" ht="135" x14ac:dyDescent="0.25">
      <c r="A225" s="15" t="str">
        <f>A$222</f>
        <v>R&amp;D</v>
      </c>
      <c r="B225" s="15" t="str">
        <f t="shared" si="62"/>
        <v>Capital Cost Reduction</v>
      </c>
      <c r="C225" s="15" t="str">
        <f t="shared" si="62"/>
        <v>RnD Transportation Capital Cost Perc Reduction</v>
      </c>
      <c r="D225" s="7" t="s">
        <v>59</v>
      </c>
      <c r="E225" s="7"/>
      <c r="F225" s="7" t="s">
        <v>545</v>
      </c>
      <c r="G225" s="7"/>
      <c r="H225" s="8">
        <v>111</v>
      </c>
      <c r="I225" s="15" t="str">
        <f t="shared" si="54"/>
        <v>R&amp;D Capital Cost Reductions</v>
      </c>
      <c r="J225" s="7" t="s">
        <v>33</v>
      </c>
      <c r="K225" s="24">
        <f t="shared" si="63"/>
        <v>0</v>
      </c>
      <c r="L225" s="24">
        <f t="shared" si="63"/>
        <v>0.4</v>
      </c>
      <c r="M225" s="24">
        <f t="shared" si="63"/>
        <v>0.01</v>
      </c>
      <c r="N225" s="15" t="str">
        <f t="shared" si="63"/>
        <v>% reduction in cost</v>
      </c>
      <c r="O225" s="12" t="s">
        <v>546</v>
      </c>
      <c r="P225" s="7" t="s">
        <v>490</v>
      </c>
      <c r="Q225" s="12" t="s">
        <v>491</v>
      </c>
      <c r="R225" s="7" t="s">
        <v>132</v>
      </c>
      <c r="S225" s="7"/>
    </row>
    <row r="226" spans="1:19" ht="135" x14ac:dyDescent="0.25">
      <c r="A226" s="15" t="str">
        <f>A$222</f>
        <v>R&amp;D</v>
      </c>
      <c r="B226" s="15" t="str">
        <f t="shared" si="62"/>
        <v>Capital Cost Reduction</v>
      </c>
      <c r="C226" s="15" t="str">
        <f t="shared" si="62"/>
        <v>RnD Transportation Capital Cost Perc Reduction</v>
      </c>
      <c r="D226" s="7" t="s">
        <v>63</v>
      </c>
      <c r="E226" s="7"/>
      <c r="F226" s="7" t="s">
        <v>547</v>
      </c>
      <c r="G226" s="7"/>
      <c r="H226" s="8">
        <v>112</v>
      </c>
      <c r="I226" s="15" t="str">
        <f t="shared" si="54"/>
        <v>R&amp;D Capital Cost Reductions</v>
      </c>
      <c r="J226" s="7" t="s">
        <v>33</v>
      </c>
      <c r="K226" s="24">
        <f t="shared" si="63"/>
        <v>0</v>
      </c>
      <c r="L226" s="24">
        <f t="shared" si="63"/>
        <v>0.4</v>
      </c>
      <c r="M226" s="24">
        <f t="shared" si="63"/>
        <v>0.01</v>
      </c>
      <c r="N226" s="15" t="str">
        <f t="shared" si="63"/>
        <v>% reduction in cost</v>
      </c>
      <c r="O226" s="12" t="s">
        <v>548</v>
      </c>
      <c r="P226" s="7" t="s">
        <v>490</v>
      </c>
      <c r="Q226" s="12" t="s">
        <v>491</v>
      </c>
      <c r="R226" s="7" t="s">
        <v>132</v>
      </c>
      <c r="S226" s="7"/>
    </row>
    <row r="227" spans="1:19" ht="135" x14ac:dyDescent="0.25">
      <c r="A227" s="15" t="str">
        <f>A$222</f>
        <v>R&amp;D</v>
      </c>
      <c r="B227" s="15" t="str">
        <f t="shared" si="62"/>
        <v>Capital Cost Reduction</v>
      </c>
      <c r="C227" s="15" t="str">
        <f t="shared" si="62"/>
        <v>RnD Transportation Capital Cost Perc Reduction</v>
      </c>
      <c r="D227" s="7" t="s">
        <v>66</v>
      </c>
      <c r="E227" s="7"/>
      <c r="F227" s="7" t="s">
        <v>549</v>
      </c>
      <c r="G227" s="7"/>
      <c r="H227" s="8">
        <v>113</v>
      </c>
      <c r="I227" s="15" t="str">
        <f t="shared" si="54"/>
        <v>R&amp;D Capital Cost Reductions</v>
      </c>
      <c r="J227" s="7" t="s">
        <v>33</v>
      </c>
      <c r="K227" s="24">
        <f t="shared" si="63"/>
        <v>0</v>
      </c>
      <c r="L227" s="24">
        <f t="shared" si="63"/>
        <v>0.4</v>
      </c>
      <c r="M227" s="24">
        <f t="shared" si="63"/>
        <v>0.01</v>
      </c>
      <c r="N227" s="15" t="str">
        <f t="shared" si="63"/>
        <v>% reduction in cost</v>
      </c>
      <c r="O227" s="12" t="s">
        <v>550</v>
      </c>
      <c r="P227" s="7" t="s">
        <v>490</v>
      </c>
      <c r="Q227" s="12" t="s">
        <v>491</v>
      </c>
      <c r="R227" s="7" t="s">
        <v>132</v>
      </c>
      <c r="S227" s="7"/>
    </row>
    <row r="228" spans="1:19" ht="135" x14ac:dyDescent="0.25">
      <c r="A228" s="7" t="s">
        <v>483</v>
      </c>
      <c r="B228" s="7" t="s">
        <v>551</v>
      </c>
      <c r="C228" s="7" t="s">
        <v>552</v>
      </c>
      <c r="D228" s="7" t="s">
        <v>108</v>
      </c>
      <c r="E228" s="7"/>
      <c r="F228" s="7" t="s">
        <v>486</v>
      </c>
      <c r="G228" s="7"/>
      <c r="H228" s="8">
        <v>114</v>
      </c>
      <c r="I228" s="7" t="s">
        <v>553</v>
      </c>
      <c r="J228" s="7" t="s">
        <v>33</v>
      </c>
      <c r="K228" s="20">
        <v>0</v>
      </c>
      <c r="L228" s="20">
        <v>0.4</v>
      </c>
      <c r="M228" s="14">
        <v>0.01</v>
      </c>
      <c r="N228" s="7" t="s">
        <v>554</v>
      </c>
      <c r="O228" s="7" t="s">
        <v>555</v>
      </c>
      <c r="P228" s="7" t="s">
        <v>490</v>
      </c>
      <c r="Q228" s="12" t="s">
        <v>491</v>
      </c>
      <c r="R228" s="7" t="s">
        <v>132</v>
      </c>
      <c r="S228" s="7"/>
    </row>
    <row r="229" spans="1:19" ht="135" x14ac:dyDescent="0.25">
      <c r="A229" s="15" t="str">
        <f>A$228</f>
        <v>R&amp;D</v>
      </c>
      <c r="B229" s="15" t="str">
        <f t="shared" ref="B229:C235" si="64">B$228</f>
        <v>Fuel Use Reduction</v>
      </c>
      <c r="C229" s="15" t="str">
        <f t="shared" si="64"/>
        <v>RnD Building Fuel Use Perc Reduction</v>
      </c>
      <c r="D229" s="7" t="s">
        <v>116</v>
      </c>
      <c r="E229" s="7"/>
      <c r="F229" s="7" t="s">
        <v>492</v>
      </c>
      <c r="G229" s="7"/>
      <c r="H229" s="8">
        <v>115</v>
      </c>
      <c r="I229" s="15" t="str">
        <f t="shared" ref="I229:I256" si="65">I$228</f>
        <v>R&amp;D Fuel Use Reductions</v>
      </c>
      <c r="J229" s="7" t="s">
        <v>33</v>
      </c>
      <c r="K229" s="24">
        <f t="shared" ref="K229:N233" si="66">K$228</f>
        <v>0</v>
      </c>
      <c r="L229" s="24">
        <f t="shared" si="66"/>
        <v>0.4</v>
      </c>
      <c r="M229" s="24">
        <f t="shared" si="66"/>
        <v>0.01</v>
      </c>
      <c r="N229" s="15" t="str">
        <f t="shared" si="66"/>
        <v>% reduction in fuel use</v>
      </c>
      <c r="O229" s="7" t="s">
        <v>556</v>
      </c>
      <c r="P229" s="7" t="s">
        <v>490</v>
      </c>
      <c r="Q229" s="12" t="s">
        <v>491</v>
      </c>
      <c r="R229" s="7" t="s">
        <v>132</v>
      </c>
      <c r="S229" s="7"/>
    </row>
    <row r="230" spans="1:19" ht="30" x14ac:dyDescent="0.25">
      <c r="A230" s="15" t="str">
        <f>A$228</f>
        <v>R&amp;D</v>
      </c>
      <c r="B230" s="15" t="str">
        <f t="shared" si="64"/>
        <v>Fuel Use Reduction</v>
      </c>
      <c r="C230" s="15" t="str">
        <f t="shared" si="64"/>
        <v>RnD Building Fuel Use Perc Reduction</v>
      </c>
      <c r="D230" s="7" t="s">
        <v>118</v>
      </c>
      <c r="E230" s="7"/>
      <c r="F230" s="7" t="s">
        <v>494</v>
      </c>
      <c r="G230" s="7"/>
      <c r="H230" s="8"/>
      <c r="I230" s="15" t="str">
        <f t="shared" si="65"/>
        <v>R&amp;D Fuel Use Reductions</v>
      </c>
      <c r="J230" s="32" t="s">
        <v>72</v>
      </c>
      <c r="K230" s="24"/>
      <c r="L230" s="24"/>
      <c r="M230" s="24"/>
      <c r="N230" s="15"/>
      <c r="O230" s="7"/>
      <c r="P230" s="7"/>
      <c r="Q230" s="12"/>
      <c r="R230" s="7"/>
      <c r="S230" s="7"/>
    </row>
    <row r="231" spans="1:19" ht="135" x14ac:dyDescent="0.25">
      <c r="A231" s="15" t="str">
        <f>A$228</f>
        <v>R&amp;D</v>
      </c>
      <c r="B231" s="15" t="str">
        <f t="shared" si="64"/>
        <v>Fuel Use Reduction</v>
      </c>
      <c r="C231" s="15" t="str">
        <f t="shared" si="64"/>
        <v>RnD Building Fuel Use Perc Reduction</v>
      </c>
      <c r="D231" s="7" t="s">
        <v>120</v>
      </c>
      <c r="E231" s="7"/>
      <c r="F231" s="7" t="s">
        <v>496</v>
      </c>
      <c r="G231" s="7"/>
      <c r="H231" s="8">
        <v>117</v>
      </c>
      <c r="I231" s="15" t="str">
        <f t="shared" si="65"/>
        <v>R&amp;D Fuel Use Reductions</v>
      </c>
      <c r="J231" s="7" t="s">
        <v>33</v>
      </c>
      <c r="K231" s="24">
        <f t="shared" si="66"/>
        <v>0</v>
      </c>
      <c r="L231" s="24">
        <f t="shared" si="66"/>
        <v>0.4</v>
      </c>
      <c r="M231" s="24">
        <f t="shared" si="66"/>
        <v>0.01</v>
      </c>
      <c r="N231" s="15" t="str">
        <f t="shared" si="66"/>
        <v>% reduction in fuel use</v>
      </c>
      <c r="O231" s="7" t="s">
        <v>557</v>
      </c>
      <c r="P231" s="7" t="s">
        <v>490</v>
      </c>
      <c r="Q231" s="12" t="s">
        <v>491</v>
      </c>
      <c r="R231" s="7" t="s">
        <v>132</v>
      </c>
      <c r="S231" s="7"/>
    </row>
    <row r="232" spans="1:19" ht="135" x14ac:dyDescent="0.25">
      <c r="A232" s="15" t="str">
        <f>A$228</f>
        <v>R&amp;D</v>
      </c>
      <c r="B232" s="15" t="str">
        <f t="shared" si="64"/>
        <v>Fuel Use Reduction</v>
      </c>
      <c r="C232" s="15" t="str">
        <f t="shared" si="64"/>
        <v>RnD Building Fuel Use Perc Reduction</v>
      </c>
      <c r="D232" s="7" t="s">
        <v>122</v>
      </c>
      <c r="E232" s="7"/>
      <c r="F232" s="7" t="s">
        <v>498</v>
      </c>
      <c r="G232" s="7"/>
      <c r="H232" s="8">
        <v>118</v>
      </c>
      <c r="I232" s="15" t="str">
        <f t="shared" si="65"/>
        <v>R&amp;D Fuel Use Reductions</v>
      </c>
      <c r="J232" s="7" t="s">
        <v>33</v>
      </c>
      <c r="K232" s="24">
        <f t="shared" si="66"/>
        <v>0</v>
      </c>
      <c r="L232" s="24">
        <f t="shared" si="66"/>
        <v>0.4</v>
      </c>
      <c r="M232" s="24">
        <f t="shared" si="66"/>
        <v>0.01</v>
      </c>
      <c r="N232" s="15" t="str">
        <f t="shared" si="66"/>
        <v>% reduction in fuel use</v>
      </c>
      <c r="O232" s="7" t="s">
        <v>558</v>
      </c>
      <c r="P232" s="7" t="s">
        <v>490</v>
      </c>
      <c r="Q232" s="12" t="s">
        <v>491</v>
      </c>
      <c r="R232" s="7" t="s">
        <v>132</v>
      </c>
      <c r="S232" s="7"/>
    </row>
    <row r="233" spans="1:19" ht="135" x14ac:dyDescent="0.25">
      <c r="A233" s="15" t="str">
        <f>A$228</f>
        <v>R&amp;D</v>
      </c>
      <c r="B233" s="15" t="str">
        <f t="shared" si="64"/>
        <v>Fuel Use Reduction</v>
      </c>
      <c r="C233" s="15" t="str">
        <f t="shared" si="64"/>
        <v>RnD Building Fuel Use Perc Reduction</v>
      </c>
      <c r="D233" s="7" t="s">
        <v>124</v>
      </c>
      <c r="E233" s="7"/>
      <c r="F233" s="7" t="s">
        <v>500</v>
      </c>
      <c r="G233" s="7"/>
      <c r="H233" s="8">
        <v>119</v>
      </c>
      <c r="I233" s="15" t="str">
        <f t="shared" si="65"/>
        <v>R&amp;D Fuel Use Reductions</v>
      </c>
      <c r="J233" s="7" t="s">
        <v>33</v>
      </c>
      <c r="K233" s="24">
        <f t="shared" si="66"/>
        <v>0</v>
      </c>
      <c r="L233" s="24">
        <f t="shared" si="66"/>
        <v>0.4</v>
      </c>
      <c r="M233" s="24">
        <f t="shared" si="66"/>
        <v>0.01</v>
      </c>
      <c r="N233" s="15" t="str">
        <f t="shared" si="66"/>
        <v>% reduction in fuel use</v>
      </c>
      <c r="O233" s="7" t="s">
        <v>559</v>
      </c>
      <c r="P233" s="7" t="s">
        <v>490</v>
      </c>
      <c r="Q233" s="12" t="s">
        <v>491</v>
      </c>
      <c r="R233" s="7" t="s">
        <v>132</v>
      </c>
      <c r="S233" s="7"/>
    </row>
    <row r="234" spans="1:19" ht="135" x14ac:dyDescent="0.25">
      <c r="A234" s="7" t="s">
        <v>483</v>
      </c>
      <c r="B234" s="15" t="str">
        <f t="shared" si="64"/>
        <v>Fuel Use Reduction</v>
      </c>
      <c r="C234" s="7" t="s">
        <v>560</v>
      </c>
      <c r="D234" s="7"/>
      <c r="E234" s="7"/>
      <c r="F234" s="7" t="s">
        <v>411</v>
      </c>
      <c r="G234" s="7"/>
      <c r="H234" s="8">
        <v>120</v>
      </c>
      <c r="I234" s="15" t="str">
        <f t="shared" si="65"/>
        <v>R&amp;D Fuel Use Reductions</v>
      </c>
      <c r="J234" s="7" t="s">
        <v>33</v>
      </c>
      <c r="K234" s="20">
        <v>0</v>
      </c>
      <c r="L234" s="20">
        <v>0.4</v>
      </c>
      <c r="M234" s="14">
        <v>0.01</v>
      </c>
      <c r="N234" s="7" t="s">
        <v>554</v>
      </c>
      <c r="O234" s="7" t="s">
        <v>561</v>
      </c>
      <c r="P234" s="7" t="s">
        <v>490</v>
      </c>
      <c r="Q234" s="12" t="s">
        <v>491</v>
      </c>
      <c r="R234" s="7" t="s">
        <v>132</v>
      </c>
      <c r="S234" s="7"/>
    </row>
    <row r="235" spans="1:19" ht="135" x14ac:dyDescent="0.25">
      <c r="A235" s="7" t="s">
        <v>483</v>
      </c>
      <c r="B235" s="15" t="str">
        <f t="shared" si="64"/>
        <v>Fuel Use Reduction</v>
      </c>
      <c r="C235" s="7" t="s">
        <v>562</v>
      </c>
      <c r="D235" s="7" t="s">
        <v>176</v>
      </c>
      <c r="E235" s="7"/>
      <c r="F235" s="12" t="s">
        <v>505</v>
      </c>
      <c r="G235" s="7"/>
      <c r="H235" s="8">
        <v>121</v>
      </c>
      <c r="I235" s="15" t="str">
        <f t="shared" si="65"/>
        <v>R&amp;D Fuel Use Reductions</v>
      </c>
      <c r="J235" s="7" t="s">
        <v>33</v>
      </c>
      <c r="K235" s="20">
        <v>0</v>
      </c>
      <c r="L235" s="20">
        <v>0.4</v>
      </c>
      <c r="M235" s="14">
        <v>0.01</v>
      </c>
      <c r="N235" s="7" t="s">
        <v>554</v>
      </c>
      <c r="O235" s="7" t="s">
        <v>563</v>
      </c>
      <c r="P235" s="7" t="s">
        <v>490</v>
      </c>
      <c r="Q235" s="12" t="s">
        <v>491</v>
      </c>
      <c r="R235" s="7" t="s">
        <v>132</v>
      </c>
      <c r="S235" s="7"/>
    </row>
    <row r="236" spans="1:19" ht="135" x14ac:dyDescent="0.25">
      <c r="A236" s="15" t="str">
        <f>A$235</f>
        <v>R&amp;D</v>
      </c>
      <c r="B236" s="15" t="str">
        <f t="shared" ref="B236:C243" si="67">B$235</f>
        <v>Fuel Use Reduction</v>
      </c>
      <c r="C236" s="15" t="str">
        <f t="shared" si="67"/>
        <v>RnD Electricity Fuel Use Perc Reduction</v>
      </c>
      <c r="D236" s="12" t="s">
        <v>252</v>
      </c>
      <c r="E236" s="15"/>
      <c r="F236" s="12" t="s">
        <v>507</v>
      </c>
      <c r="G236" s="7"/>
      <c r="H236" s="8">
        <v>122</v>
      </c>
      <c r="I236" s="15" t="str">
        <f t="shared" si="65"/>
        <v>R&amp;D Fuel Use Reductions</v>
      </c>
      <c r="J236" s="7" t="s">
        <v>33</v>
      </c>
      <c r="K236" s="24">
        <f t="shared" ref="K236:N237" si="68">K$235</f>
        <v>0</v>
      </c>
      <c r="L236" s="24">
        <f t="shared" si="68"/>
        <v>0.4</v>
      </c>
      <c r="M236" s="24">
        <f t="shared" si="68"/>
        <v>0.01</v>
      </c>
      <c r="N236" s="15" t="str">
        <f t="shared" si="68"/>
        <v>% reduction in fuel use</v>
      </c>
      <c r="O236" s="7" t="s">
        <v>564</v>
      </c>
      <c r="P236" s="7" t="s">
        <v>490</v>
      </c>
      <c r="Q236" s="12" t="s">
        <v>491</v>
      </c>
      <c r="R236" s="7" t="s">
        <v>132</v>
      </c>
      <c r="S236" s="7"/>
    </row>
    <row r="237" spans="1:19" ht="135" x14ac:dyDescent="0.25">
      <c r="A237" s="15" t="str">
        <f t="shared" ref="A237:A242" si="69">A$235</f>
        <v>R&amp;D</v>
      </c>
      <c r="B237" s="15" t="str">
        <f t="shared" si="67"/>
        <v>Fuel Use Reduction</v>
      </c>
      <c r="C237" s="15" t="str">
        <f t="shared" si="67"/>
        <v>RnD Electricity Fuel Use Perc Reduction</v>
      </c>
      <c r="D237" s="12" t="s">
        <v>184</v>
      </c>
      <c r="E237" s="15"/>
      <c r="F237" s="12" t="s">
        <v>509</v>
      </c>
      <c r="G237" s="7"/>
      <c r="H237" s="8">
        <v>123</v>
      </c>
      <c r="I237" s="15" t="str">
        <f t="shared" si="65"/>
        <v>R&amp;D Fuel Use Reductions</v>
      </c>
      <c r="J237" s="7" t="s">
        <v>33</v>
      </c>
      <c r="K237" s="24">
        <f t="shared" si="68"/>
        <v>0</v>
      </c>
      <c r="L237" s="24">
        <f t="shared" si="68"/>
        <v>0.4</v>
      </c>
      <c r="M237" s="24">
        <f t="shared" si="68"/>
        <v>0.01</v>
      </c>
      <c r="N237" s="15" t="str">
        <f t="shared" si="68"/>
        <v>% reduction in fuel use</v>
      </c>
      <c r="O237" s="7" t="s">
        <v>565</v>
      </c>
      <c r="P237" s="7" t="s">
        <v>490</v>
      </c>
      <c r="Q237" s="12" t="s">
        <v>491</v>
      </c>
      <c r="R237" s="7" t="s">
        <v>132</v>
      </c>
      <c r="S237" s="7"/>
    </row>
    <row r="238" spans="1:19" ht="30" x14ac:dyDescent="0.25">
      <c r="A238" s="15" t="str">
        <f t="shared" si="69"/>
        <v>R&amp;D</v>
      </c>
      <c r="B238" s="15" t="str">
        <f t="shared" si="67"/>
        <v>Fuel Use Reduction</v>
      </c>
      <c r="C238" s="15" t="str">
        <f t="shared" si="67"/>
        <v>RnD Electricity Fuel Use Perc Reduction</v>
      </c>
      <c r="D238" s="12" t="s">
        <v>187</v>
      </c>
      <c r="E238" s="15"/>
      <c r="F238" s="12" t="s">
        <v>511</v>
      </c>
      <c r="G238" s="7"/>
      <c r="H238" s="8" t="s">
        <v>89</v>
      </c>
      <c r="I238" s="15" t="str">
        <f t="shared" si="65"/>
        <v>R&amp;D Fuel Use Reductions</v>
      </c>
      <c r="J238" s="32" t="s">
        <v>72</v>
      </c>
      <c r="K238" s="24"/>
      <c r="L238" s="24"/>
      <c r="M238" s="24"/>
      <c r="N238" s="15"/>
      <c r="O238" s="7"/>
      <c r="P238" s="7"/>
      <c r="Q238" s="12"/>
      <c r="R238" s="7"/>
      <c r="S238" s="7"/>
    </row>
    <row r="239" spans="1:19" ht="30" x14ac:dyDescent="0.25">
      <c r="A239" s="15" t="str">
        <f t="shared" si="69"/>
        <v>R&amp;D</v>
      </c>
      <c r="B239" s="15" t="str">
        <f t="shared" si="67"/>
        <v>Fuel Use Reduction</v>
      </c>
      <c r="C239" s="15" t="str">
        <f t="shared" si="67"/>
        <v>RnD Electricity Fuel Use Perc Reduction</v>
      </c>
      <c r="D239" s="12" t="s">
        <v>190</v>
      </c>
      <c r="E239" s="15"/>
      <c r="F239" s="12" t="s">
        <v>513</v>
      </c>
      <c r="G239" s="7"/>
      <c r="H239" s="8" t="s">
        <v>89</v>
      </c>
      <c r="I239" s="15" t="str">
        <f t="shared" si="65"/>
        <v>R&amp;D Fuel Use Reductions</v>
      </c>
      <c r="J239" s="32" t="s">
        <v>72</v>
      </c>
      <c r="K239" s="24"/>
      <c r="L239" s="24"/>
      <c r="M239" s="24"/>
      <c r="N239" s="15"/>
      <c r="O239" s="7"/>
      <c r="P239" s="7"/>
      <c r="Q239" s="12"/>
      <c r="R239" s="7"/>
      <c r="S239" s="7"/>
    </row>
    <row r="240" spans="1:19" ht="30" x14ac:dyDescent="0.25">
      <c r="A240" s="15" t="str">
        <f t="shared" si="69"/>
        <v>R&amp;D</v>
      </c>
      <c r="B240" s="15" t="str">
        <f t="shared" si="67"/>
        <v>Fuel Use Reduction</v>
      </c>
      <c r="C240" s="15" t="str">
        <f t="shared" si="67"/>
        <v>RnD Electricity Fuel Use Perc Reduction</v>
      </c>
      <c r="D240" s="12" t="s">
        <v>192</v>
      </c>
      <c r="E240" s="15"/>
      <c r="F240" s="12" t="s">
        <v>515</v>
      </c>
      <c r="G240" s="7"/>
      <c r="H240" s="8" t="s">
        <v>89</v>
      </c>
      <c r="I240" s="15" t="str">
        <f t="shared" si="65"/>
        <v>R&amp;D Fuel Use Reductions</v>
      </c>
      <c r="J240" s="32" t="s">
        <v>72</v>
      </c>
      <c r="K240" s="24"/>
      <c r="L240" s="24"/>
      <c r="M240" s="24"/>
      <c r="N240" s="15"/>
      <c r="O240" s="7"/>
      <c r="P240" s="7"/>
      <c r="Q240" s="12"/>
      <c r="R240" s="7"/>
      <c r="S240" s="7"/>
    </row>
    <row r="241" spans="1:19" ht="30" x14ac:dyDescent="0.25">
      <c r="A241" s="15" t="str">
        <f t="shared" si="69"/>
        <v>R&amp;D</v>
      </c>
      <c r="B241" s="15" t="str">
        <f t="shared" si="67"/>
        <v>Fuel Use Reduction</v>
      </c>
      <c r="C241" s="15" t="str">
        <f t="shared" si="67"/>
        <v>RnD Electricity Fuel Use Perc Reduction</v>
      </c>
      <c r="D241" s="12" t="s">
        <v>194</v>
      </c>
      <c r="E241" s="15"/>
      <c r="F241" s="12" t="s">
        <v>517</v>
      </c>
      <c r="G241" s="7"/>
      <c r="H241" s="8" t="s">
        <v>89</v>
      </c>
      <c r="I241" s="15" t="str">
        <f t="shared" si="65"/>
        <v>R&amp;D Fuel Use Reductions</v>
      </c>
      <c r="J241" s="32" t="s">
        <v>72</v>
      </c>
      <c r="K241" s="24"/>
      <c r="L241" s="24"/>
      <c r="M241" s="24"/>
      <c r="N241" s="15"/>
      <c r="O241" s="7"/>
      <c r="P241" s="7"/>
      <c r="Q241" s="12"/>
      <c r="R241" s="7"/>
      <c r="S241" s="7"/>
    </row>
    <row r="242" spans="1:19" ht="135" x14ac:dyDescent="0.25">
      <c r="A242" s="15" t="str">
        <f t="shared" si="69"/>
        <v>R&amp;D</v>
      </c>
      <c r="B242" s="15" t="str">
        <f t="shared" si="67"/>
        <v>Fuel Use Reduction</v>
      </c>
      <c r="C242" s="15" t="str">
        <f t="shared" si="67"/>
        <v>RnD Electricity Fuel Use Perc Reduction</v>
      </c>
      <c r="D242" s="12" t="s">
        <v>196</v>
      </c>
      <c r="E242" s="15"/>
      <c r="F242" s="12" t="s">
        <v>519</v>
      </c>
      <c r="G242" s="7"/>
      <c r="H242" s="8">
        <v>124</v>
      </c>
      <c r="I242" s="15" t="str">
        <f t="shared" si="65"/>
        <v>R&amp;D Fuel Use Reductions</v>
      </c>
      <c r="J242" s="7" t="s">
        <v>33</v>
      </c>
      <c r="K242" s="24">
        <f>K$235</f>
        <v>0</v>
      </c>
      <c r="L242" s="24">
        <f>L$235</f>
        <v>0.4</v>
      </c>
      <c r="M242" s="24">
        <f>M$235</f>
        <v>0.01</v>
      </c>
      <c r="N242" s="15" t="str">
        <f>N$235</f>
        <v>% reduction in fuel use</v>
      </c>
      <c r="O242" s="7" t="s">
        <v>566</v>
      </c>
      <c r="P242" s="7" t="s">
        <v>490</v>
      </c>
      <c r="Q242" s="12" t="s">
        <v>491</v>
      </c>
      <c r="R242" s="7" t="s">
        <v>132</v>
      </c>
      <c r="S242" s="7"/>
    </row>
    <row r="243" spans="1:19" ht="135" x14ac:dyDescent="0.25">
      <c r="A243" s="7" t="s">
        <v>483</v>
      </c>
      <c r="B243" s="15" t="str">
        <f t="shared" si="67"/>
        <v>Fuel Use Reduction</v>
      </c>
      <c r="C243" s="7" t="s">
        <v>567</v>
      </c>
      <c r="D243" s="7" t="s">
        <v>308</v>
      </c>
      <c r="E243" s="7"/>
      <c r="F243" s="12" t="s">
        <v>522</v>
      </c>
      <c r="G243" s="7"/>
      <c r="H243" s="8">
        <v>125</v>
      </c>
      <c r="I243" s="15" t="str">
        <f t="shared" si="65"/>
        <v>R&amp;D Fuel Use Reductions</v>
      </c>
      <c r="J243" s="7" t="s">
        <v>33</v>
      </c>
      <c r="K243" s="20">
        <v>0</v>
      </c>
      <c r="L243" s="20">
        <v>0.4</v>
      </c>
      <c r="M243" s="14">
        <v>0.01</v>
      </c>
      <c r="N243" s="7" t="s">
        <v>554</v>
      </c>
      <c r="O243" s="7" t="s">
        <v>568</v>
      </c>
      <c r="P243" s="7" t="s">
        <v>490</v>
      </c>
      <c r="Q243" s="12" t="s">
        <v>491</v>
      </c>
      <c r="R243" s="7" t="s">
        <v>132</v>
      </c>
      <c r="S243" s="7"/>
    </row>
    <row r="244" spans="1:19" ht="135" x14ac:dyDescent="0.25">
      <c r="A244" s="15" t="str">
        <f>A$243</f>
        <v>R&amp;D</v>
      </c>
      <c r="B244" s="15" t="str">
        <f t="shared" ref="B244:C251" si="70">B$243</f>
        <v>Fuel Use Reduction</v>
      </c>
      <c r="C244" s="15" t="str">
        <f t="shared" si="70"/>
        <v>RnD Industry Fuel Use Perc Reduction</v>
      </c>
      <c r="D244" s="12" t="s">
        <v>314</v>
      </c>
      <c r="E244" s="7"/>
      <c r="F244" s="12" t="s">
        <v>524</v>
      </c>
      <c r="G244" s="7"/>
      <c r="H244" s="8">
        <v>126</v>
      </c>
      <c r="I244" s="15" t="str">
        <f t="shared" si="65"/>
        <v>R&amp;D Fuel Use Reductions</v>
      </c>
      <c r="J244" s="7" t="s">
        <v>33</v>
      </c>
      <c r="K244" s="24">
        <f t="shared" ref="K244:N250" si="71">K$243</f>
        <v>0</v>
      </c>
      <c r="L244" s="24">
        <f t="shared" si="71"/>
        <v>0.4</v>
      </c>
      <c r="M244" s="24">
        <f t="shared" si="71"/>
        <v>0.01</v>
      </c>
      <c r="N244" s="15" t="str">
        <f t="shared" si="71"/>
        <v>% reduction in fuel use</v>
      </c>
      <c r="O244" s="7" t="s">
        <v>569</v>
      </c>
      <c r="P244" s="7" t="s">
        <v>490</v>
      </c>
      <c r="Q244" s="12" t="s">
        <v>491</v>
      </c>
      <c r="R244" s="7" t="s">
        <v>132</v>
      </c>
      <c r="S244" s="7"/>
    </row>
    <row r="245" spans="1:19" ht="135" x14ac:dyDescent="0.25">
      <c r="A245" s="15" t="str">
        <f t="shared" ref="A245:A250" si="72">A$243</f>
        <v>R&amp;D</v>
      </c>
      <c r="B245" s="15" t="str">
        <f t="shared" si="70"/>
        <v>Fuel Use Reduction</v>
      </c>
      <c r="C245" s="15" t="str">
        <f t="shared" si="70"/>
        <v>RnD Industry Fuel Use Perc Reduction</v>
      </c>
      <c r="D245" s="12" t="s">
        <v>316</v>
      </c>
      <c r="E245" s="7"/>
      <c r="F245" s="12" t="s">
        <v>526</v>
      </c>
      <c r="G245" s="7"/>
      <c r="H245" s="8">
        <v>127</v>
      </c>
      <c r="I245" s="15" t="str">
        <f t="shared" si="65"/>
        <v>R&amp;D Fuel Use Reductions</v>
      </c>
      <c r="J245" s="7" t="s">
        <v>33</v>
      </c>
      <c r="K245" s="24">
        <f t="shared" si="71"/>
        <v>0</v>
      </c>
      <c r="L245" s="24">
        <f t="shared" si="71"/>
        <v>0.4</v>
      </c>
      <c r="M245" s="24">
        <f t="shared" si="71"/>
        <v>0.01</v>
      </c>
      <c r="N245" s="15" t="str">
        <f t="shared" si="71"/>
        <v>% reduction in fuel use</v>
      </c>
      <c r="O245" s="7" t="s">
        <v>570</v>
      </c>
      <c r="P245" s="7" t="s">
        <v>490</v>
      </c>
      <c r="Q245" s="12" t="s">
        <v>491</v>
      </c>
      <c r="R245" s="7" t="s">
        <v>132</v>
      </c>
      <c r="S245" s="7"/>
    </row>
    <row r="246" spans="1:19" ht="135" x14ac:dyDescent="0.25">
      <c r="A246" s="15" t="str">
        <f t="shared" si="72"/>
        <v>R&amp;D</v>
      </c>
      <c r="B246" s="15" t="str">
        <f t="shared" si="70"/>
        <v>Fuel Use Reduction</v>
      </c>
      <c r="C246" s="15" t="str">
        <f t="shared" si="70"/>
        <v>RnD Industry Fuel Use Perc Reduction</v>
      </c>
      <c r="D246" s="12" t="s">
        <v>318</v>
      </c>
      <c r="E246" s="7"/>
      <c r="F246" s="12" t="s">
        <v>528</v>
      </c>
      <c r="G246" s="7"/>
      <c r="H246" s="8">
        <v>128</v>
      </c>
      <c r="I246" s="15" t="str">
        <f t="shared" si="65"/>
        <v>R&amp;D Fuel Use Reductions</v>
      </c>
      <c r="J246" s="7" t="s">
        <v>33</v>
      </c>
      <c r="K246" s="24">
        <f t="shared" si="71"/>
        <v>0</v>
      </c>
      <c r="L246" s="24">
        <f t="shared" si="71"/>
        <v>0.4</v>
      </c>
      <c r="M246" s="24">
        <f t="shared" si="71"/>
        <v>0.01</v>
      </c>
      <c r="N246" s="15" t="str">
        <f t="shared" si="71"/>
        <v>% reduction in fuel use</v>
      </c>
      <c r="O246" s="7" t="s">
        <v>571</v>
      </c>
      <c r="P246" s="7" t="s">
        <v>490</v>
      </c>
      <c r="Q246" s="12" t="s">
        <v>491</v>
      </c>
      <c r="R246" s="7" t="s">
        <v>132</v>
      </c>
      <c r="S246" s="7"/>
    </row>
    <row r="247" spans="1:19" ht="135" x14ac:dyDescent="0.25">
      <c r="A247" s="15" t="str">
        <f t="shared" si="72"/>
        <v>R&amp;D</v>
      </c>
      <c r="B247" s="15" t="str">
        <f t="shared" si="70"/>
        <v>Fuel Use Reduction</v>
      </c>
      <c r="C247" s="15" t="str">
        <f t="shared" si="70"/>
        <v>RnD Industry Fuel Use Perc Reduction</v>
      </c>
      <c r="D247" s="12" t="s">
        <v>320</v>
      </c>
      <c r="E247" s="7"/>
      <c r="F247" s="12" t="s">
        <v>530</v>
      </c>
      <c r="G247" s="7"/>
      <c r="H247" s="8">
        <v>129</v>
      </c>
      <c r="I247" s="15" t="str">
        <f t="shared" si="65"/>
        <v>R&amp;D Fuel Use Reductions</v>
      </c>
      <c r="J247" s="7" t="s">
        <v>33</v>
      </c>
      <c r="K247" s="24">
        <f t="shared" si="71"/>
        <v>0</v>
      </c>
      <c r="L247" s="24">
        <f t="shared" si="71"/>
        <v>0.4</v>
      </c>
      <c r="M247" s="24">
        <f t="shared" si="71"/>
        <v>0.01</v>
      </c>
      <c r="N247" s="15" t="str">
        <f t="shared" si="71"/>
        <v>% reduction in fuel use</v>
      </c>
      <c r="O247" s="7" t="s">
        <v>572</v>
      </c>
      <c r="P247" s="7" t="s">
        <v>490</v>
      </c>
      <c r="Q247" s="12" t="s">
        <v>491</v>
      </c>
      <c r="R247" s="7" t="s">
        <v>132</v>
      </c>
      <c r="S247" s="7"/>
    </row>
    <row r="248" spans="1:19" ht="135" x14ac:dyDescent="0.25">
      <c r="A248" s="15" t="str">
        <f t="shared" si="72"/>
        <v>R&amp;D</v>
      </c>
      <c r="B248" s="15" t="str">
        <f t="shared" si="70"/>
        <v>Fuel Use Reduction</v>
      </c>
      <c r="C248" s="15" t="str">
        <f t="shared" si="70"/>
        <v>RnD Industry Fuel Use Perc Reduction</v>
      </c>
      <c r="D248" s="12" t="s">
        <v>322</v>
      </c>
      <c r="E248" s="7"/>
      <c r="F248" s="12" t="s">
        <v>532</v>
      </c>
      <c r="G248" s="7"/>
      <c r="H248" s="8">
        <v>130</v>
      </c>
      <c r="I248" s="15" t="str">
        <f t="shared" si="65"/>
        <v>R&amp;D Fuel Use Reductions</v>
      </c>
      <c r="J248" s="7" t="s">
        <v>33</v>
      </c>
      <c r="K248" s="24">
        <f t="shared" si="71"/>
        <v>0</v>
      </c>
      <c r="L248" s="24">
        <f t="shared" si="71"/>
        <v>0.4</v>
      </c>
      <c r="M248" s="24">
        <f t="shared" si="71"/>
        <v>0.01</v>
      </c>
      <c r="N248" s="15" t="str">
        <f t="shared" si="71"/>
        <v>% reduction in fuel use</v>
      </c>
      <c r="O248" s="7" t="s">
        <v>573</v>
      </c>
      <c r="P248" s="7" t="s">
        <v>490</v>
      </c>
      <c r="Q248" s="12" t="s">
        <v>491</v>
      </c>
      <c r="R248" s="7" t="s">
        <v>132</v>
      </c>
      <c r="S248" s="7"/>
    </row>
    <row r="249" spans="1:19" ht="135" x14ac:dyDescent="0.25">
      <c r="A249" s="15" t="str">
        <f t="shared" si="72"/>
        <v>R&amp;D</v>
      </c>
      <c r="B249" s="15" t="str">
        <f t="shared" si="70"/>
        <v>Fuel Use Reduction</v>
      </c>
      <c r="C249" s="15" t="str">
        <f t="shared" si="70"/>
        <v>RnD Industry Fuel Use Perc Reduction</v>
      </c>
      <c r="D249" s="12" t="s">
        <v>324</v>
      </c>
      <c r="E249" s="7"/>
      <c r="F249" s="12" t="s">
        <v>534</v>
      </c>
      <c r="G249" s="7"/>
      <c r="H249" s="8">
        <v>131</v>
      </c>
      <c r="I249" s="15" t="str">
        <f t="shared" si="65"/>
        <v>R&amp;D Fuel Use Reductions</v>
      </c>
      <c r="J249" s="7" t="s">
        <v>33</v>
      </c>
      <c r="K249" s="24">
        <f t="shared" si="71"/>
        <v>0</v>
      </c>
      <c r="L249" s="24">
        <f t="shared" si="71"/>
        <v>0.4</v>
      </c>
      <c r="M249" s="24">
        <f t="shared" si="71"/>
        <v>0.01</v>
      </c>
      <c r="N249" s="15" t="str">
        <f t="shared" si="71"/>
        <v>% reduction in fuel use</v>
      </c>
      <c r="O249" s="7" t="s">
        <v>574</v>
      </c>
      <c r="P249" s="7" t="s">
        <v>490</v>
      </c>
      <c r="Q249" s="12" t="s">
        <v>491</v>
      </c>
      <c r="R249" s="7" t="s">
        <v>132</v>
      </c>
      <c r="S249" s="7"/>
    </row>
    <row r="250" spans="1:19" ht="135" x14ac:dyDescent="0.25">
      <c r="A250" s="15" t="str">
        <f t="shared" si="72"/>
        <v>R&amp;D</v>
      </c>
      <c r="B250" s="15" t="str">
        <f t="shared" si="70"/>
        <v>Fuel Use Reduction</v>
      </c>
      <c r="C250" s="15" t="str">
        <f t="shared" si="70"/>
        <v>RnD Industry Fuel Use Perc Reduction</v>
      </c>
      <c r="D250" s="12" t="s">
        <v>326</v>
      </c>
      <c r="E250" s="7"/>
      <c r="F250" s="12" t="s">
        <v>536</v>
      </c>
      <c r="G250" s="7"/>
      <c r="H250" s="8">
        <v>132</v>
      </c>
      <c r="I250" s="15" t="str">
        <f t="shared" si="65"/>
        <v>R&amp;D Fuel Use Reductions</v>
      </c>
      <c r="J250" s="7" t="s">
        <v>33</v>
      </c>
      <c r="K250" s="24">
        <f t="shared" si="71"/>
        <v>0</v>
      </c>
      <c r="L250" s="24">
        <f t="shared" si="71"/>
        <v>0.4</v>
      </c>
      <c r="M250" s="24">
        <f t="shared" si="71"/>
        <v>0.01</v>
      </c>
      <c r="N250" s="15" t="str">
        <f t="shared" si="71"/>
        <v>% reduction in fuel use</v>
      </c>
      <c r="O250" s="7" t="s">
        <v>575</v>
      </c>
      <c r="P250" s="7" t="s">
        <v>490</v>
      </c>
      <c r="Q250" s="12" t="s">
        <v>491</v>
      </c>
      <c r="R250" s="7" t="s">
        <v>132</v>
      </c>
      <c r="S250" s="7"/>
    </row>
    <row r="251" spans="1:19" ht="135" x14ac:dyDescent="0.25">
      <c r="A251" s="7" t="s">
        <v>483</v>
      </c>
      <c r="B251" s="15" t="str">
        <f t="shared" si="70"/>
        <v>Fuel Use Reduction</v>
      </c>
      <c r="C251" s="7" t="s">
        <v>576</v>
      </c>
      <c r="D251" s="7" t="s">
        <v>42</v>
      </c>
      <c r="E251" s="7"/>
      <c r="F251" s="7" t="s">
        <v>539</v>
      </c>
      <c r="G251" s="7"/>
      <c r="H251" s="8">
        <v>133</v>
      </c>
      <c r="I251" s="15" t="str">
        <f t="shared" si="65"/>
        <v>R&amp;D Fuel Use Reductions</v>
      </c>
      <c r="J251" s="7" t="s">
        <v>33</v>
      </c>
      <c r="K251" s="20">
        <v>0</v>
      </c>
      <c r="L251" s="20">
        <v>0.4</v>
      </c>
      <c r="M251" s="14">
        <v>0.01</v>
      </c>
      <c r="N251" s="7" t="s">
        <v>554</v>
      </c>
      <c r="O251" s="7" t="s">
        <v>577</v>
      </c>
      <c r="P251" s="7" t="s">
        <v>490</v>
      </c>
      <c r="Q251" s="12" t="s">
        <v>491</v>
      </c>
      <c r="R251" s="7" t="s">
        <v>132</v>
      </c>
      <c r="S251" s="7"/>
    </row>
    <row r="252" spans="1:19" ht="135" x14ac:dyDescent="0.25">
      <c r="A252" s="15" t="str">
        <f>A$251</f>
        <v>R&amp;D</v>
      </c>
      <c r="B252" s="15" t="str">
        <f t="shared" ref="B252:C256" si="73">B$251</f>
        <v>Fuel Use Reduction</v>
      </c>
      <c r="C252" s="15" t="str">
        <f t="shared" si="73"/>
        <v>RnD Transportation Fuel Use Perc Reduction</v>
      </c>
      <c r="D252" s="7" t="s">
        <v>50</v>
      </c>
      <c r="E252" s="7"/>
      <c r="F252" s="7" t="s">
        <v>541</v>
      </c>
      <c r="G252" s="7"/>
      <c r="H252" s="8">
        <v>134</v>
      </c>
      <c r="I252" s="15" t="str">
        <f t="shared" si="65"/>
        <v>R&amp;D Fuel Use Reductions</v>
      </c>
      <c r="J252" s="7" t="s">
        <v>33</v>
      </c>
      <c r="K252" s="24">
        <f t="shared" ref="K252:N256" si="74">K$251</f>
        <v>0</v>
      </c>
      <c r="L252" s="24">
        <f t="shared" si="74"/>
        <v>0.4</v>
      </c>
      <c r="M252" s="24">
        <f t="shared" si="74"/>
        <v>0.01</v>
      </c>
      <c r="N252" s="15" t="str">
        <f t="shared" si="74"/>
        <v>% reduction in fuel use</v>
      </c>
      <c r="O252" s="7" t="s">
        <v>578</v>
      </c>
      <c r="P252" s="7" t="s">
        <v>490</v>
      </c>
      <c r="Q252" s="12" t="s">
        <v>491</v>
      </c>
      <c r="R252" s="7" t="s">
        <v>132</v>
      </c>
      <c r="S252" s="7"/>
    </row>
    <row r="253" spans="1:19" ht="135" x14ac:dyDescent="0.25">
      <c r="A253" s="15" t="str">
        <f>A$251</f>
        <v>R&amp;D</v>
      </c>
      <c r="B253" s="15" t="str">
        <f t="shared" si="73"/>
        <v>Fuel Use Reduction</v>
      </c>
      <c r="C253" s="15" t="str">
        <f t="shared" si="73"/>
        <v>RnD Transportation Fuel Use Perc Reduction</v>
      </c>
      <c r="D253" s="7" t="s">
        <v>54</v>
      </c>
      <c r="E253" s="7"/>
      <c r="F253" s="7" t="s">
        <v>543</v>
      </c>
      <c r="G253" s="7"/>
      <c r="H253" s="8">
        <v>135</v>
      </c>
      <c r="I253" s="15" t="str">
        <f t="shared" si="65"/>
        <v>R&amp;D Fuel Use Reductions</v>
      </c>
      <c r="J253" s="7" t="s">
        <v>33</v>
      </c>
      <c r="K253" s="24">
        <f t="shared" si="74"/>
        <v>0</v>
      </c>
      <c r="L253" s="24">
        <f t="shared" si="74"/>
        <v>0.4</v>
      </c>
      <c r="M253" s="24">
        <f t="shared" si="74"/>
        <v>0.01</v>
      </c>
      <c r="N253" s="15" t="str">
        <f t="shared" si="74"/>
        <v>% reduction in fuel use</v>
      </c>
      <c r="O253" s="7" t="s">
        <v>579</v>
      </c>
      <c r="P253" s="7" t="s">
        <v>490</v>
      </c>
      <c r="Q253" s="12" t="s">
        <v>491</v>
      </c>
      <c r="R253" s="7" t="s">
        <v>132</v>
      </c>
      <c r="S253" s="7"/>
    </row>
    <row r="254" spans="1:19" ht="135" x14ac:dyDescent="0.25">
      <c r="A254" s="15" t="str">
        <f>A$251</f>
        <v>R&amp;D</v>
      </c>
      <c r="B254" s="15" t="str">
        <f t="shared" si="73"/>
        <v>Fuel Use Reduction</v>
      </c>
      <c r="C254" s="15" t="str">
        <f t="shared" si="73"/>
        <v>RnD Transportation Fuel Use Perc Reduction</v>
      </c>
      <c r="D254" s="7" t="s">
        <v>59</v>
      </c>
      <c r="E254" s="7"/>
      <c r="F254" s="7" t="s">
        <v>545</v>
      </c>
      <c r="G254" s="7"/>
      <c r="H254" s="8">
        <v>136</v>
      </c>
      <c r="I254" s="15" t="str">
        <f t="shared" si="65"/>
        <v>R&amp;D Fuel Use Reductions</v>
      </c>
      <c r="J254" s="7" t="s">
        <v>33</v>
      </c>
      <c r="K254" s="24">
        <f t="shared" si="74"/>
        <v>0</v>
      </c>
      <c r="L254" s="24">
        <f t="shared" si="74"/>
        <v>0.4</v>
      </c>
      <c r="M254" s="24">
        <f t="shared" si="74"/>
        <v>0.01</v>
      </c>
      <c r="N254" s="15" t="str">
        <f t="shared" si="74"/>
        <v>% reduction in fuel use</v>
      </c>
      <c r="O254" s="7" t="s">
        <v>580</v>
      </c>
      <c r="P254" s="7" t="s">
        <v>490</v>
      </c>
      <c r="Q254" s="12" t="s">
        <v>491</v>
      </c>
      <c r="R254" s="7" t="s">
        <v>132</v>
      </c>
      <c r="S254" s="7"/>
    </row>
    <row r="255" spans="1:19" ht="135" x14ac:dyDescent="0.25">
      <c r="A255" s="15" t="str">
        <f>A$251</f>
        <v>R&amp;D</v>
      </c>
      <c r="B255" s="15" t="str">
        <f t="shared" si="73"/>
        <v>Fuel Use Reduction</v>
      </c>
      <c r="C255" s="15" t="str">
        <f t="shared" si="73"/>
        <v>RnD Transportation Fuel Use Perc Reduction</v>
      </c>
      <c r="D255" s="7" t="s">
        <v>63</v>
      </c>
      <c r="E255" s="7"/>
      <c r="F255" s="7" t="s">
        <v>547</v>
      </c>
      <c r="G255" s="7"/>
      <c r="H255" s="8">
        <v>137</v>
      </c>
      <c r="I255" s="15" t="str">
        <f t="shared" si="65"/>
        <v>R&amp;D Fuel Use Reductions</v>
      </c>
      <c r="J255" s="7" t="s">
        <v>33</v>
      </c>
      <c r="K255" s="24">
        <f t="shared" si="74"/>
        <v>0</v>
      </c>
      <c r="L255" s="24">
        <f t="shared" si="74"/>
        <v>0.4</v>
      </c>
      <c r="M255" s="24">
        <f t="shared" si="74"/>
        <v>0.01</v>
      </c>
      <c r="N255" s="15" t="str">
        <f t="shared" si="74"/>
        <v>% reduction in fuel use</v>
      </c>
      <c r="O255" s="7" t="s">
        <v>581</v>
      </c>
      <c r="P255" s="7" t="s">
        <v>490</v>
      </c>
      <c r="Q255" s="12" t="s">
        <v>491</v>
      </c>
      <c r="R255" s="7" t="s">
        <v>132</v>
      </c>
      <c r="S255" s="7"/>
    </row>
    <row r="256" spans="1:19" ht="135" x14ac:dyDescent="0.25">
      <c r="A256" s="15" t="str">
        <f>A$251</f>
        <v>R&amp;D</v>
      </c>
      <c r="B256" s="15" t="str">
        <f t="shared" si="73"/>
        <v>Fuel Use Reduction</v>
      </c>
      <c r="C256" s="15" t="str">
        <f t="shared" si="73"/>
        <v>RnD Transportation Fuel Use Perc Reduction</v>
      </c>
      <c r="D256" s="7" t="s">
        <v>66</v>
      </c>
      <c r="E256" s="7"/>
      <c r="F256" s="7" t="s">
        <v>549</v>
      </c>
      <c r="G256" s="7"/>
      <c r="H256" s="8">
        <v>138</v>
      </c>
      <c r="I256" s="15" t="str">
        <f t="shared" si="65"/>
        <v>R&amp;D Fuel Use Reductions</v>
      </c>
      <c r="J256" s="7" t="s">
        <v>33</v>
      </c>
      <c r="K256" s="24">
        <f t="shared" si="74"/>
        <v>0</v>
      </c>
      <c r="L256" s="24">
        <f t="shared" si="74"/>
        <v>0.4</v>
      </c>
      <c r="M256" s="24">
        <f t="shared" si="74"/>
        <v>0.01</v>
      </c>
      <c r="N256" s="15" t="str">
        <f t="shared" si="74"/>
        <v>% reduction in fuel use</v>
      </c>
      <c r="O256" s="7" t="s">
        <v>582</v>
      </c>
      <c r="P256" s="7" t="s">
        <v>490</v>
      </c>
      <c r="Q256" s="12" t="s">
        <v>491</v>
      </c>
      <c r="R256" s="7" t="s">
        <v>132</v>
      </c>
      <c r="S256" s="7"/>
    </row>
  </sheetData>
  <conditionalFormatting sqref="J1:J1048576">
    <cfRule type="cellIs" dxfId="0" priority="1" operator="equal">
      <formula>"No"</formula>
    </cfRule>
  </conditionalFormatting>
  <hyperlinks>
    <hyperlink ref="S153" r:id="rId1" display="https://www.fas.org/sgp/crs/misc/R40562.pdf, p.3, paragraph 1"/>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pane ySplit="1" topLeftCell="A2" activePane="bottomLeft" state="frozen"/>
      <selection sqref="A1:E1"/>
      <selection pane="bottomLeft"/>
    </sheetView>
  </sheetViews>
  <sheetFormatPr defaultColWidth="9.140625" defaultRowHeight="15" x14ac:dyDescent="0.25"/>
  <cols>
    <col min="1" max="1" width="59.28515625" style="43" customWidth="1"/>
    <col min="2" max="2" width="24.140625" style="58" customWidth="1"/>
    <col min="3" max="3" width="17.85546875" style="58" customWidth="1"/>
    <col min="4" max="4" width="32.7109375" style="58" customWidth="1"/>
    <col min="5" max="5" width="69" style="43" customWidth="1"/>
    <col min="6" max="7" width="34.28515625" style="43" customWidth="1"/>
    <col min="8" max="16384" width="9.140625" style="58"/>
  </cols>
  <sheetData>
    <row r="1" spans="1:7" s="56" customFormat="1" ht="30" x14ac:dyDescent="0.25">
      <c r="A1" s="4" t="s">
        <v>583</v>
      </c>
      <c r="B1" s="4" t="s">
        <v>584</v>
      </c>
      <c r="C1" s="4" t="s">
        <v>585</v>
      </c>
      <c r="D1" s="4" t="s">
        <v>586</v>
      </c>
      <c r="E1" s="4" t="s">
        <v>587</v>
      </c>
      <c r="F1" s="4" t="s">
        <v>588</v>
      </c>
      <c r="G1" s="4" t="s">
        <v>589</v>
      </c>
    </row>
    <row r="2" spans="1:7" x14ac:dyDescent="0.25">
      <c r="A2" s="7" t="s">
        <v>590</v>
      </c>
      <c r="B2" s="57" t="s">
        <v>591</v>
      </c>
      <c r="C2" s="57" t="s">
        <v>592</v>
      </c>
      <c r="D2" s="57" t="s">
        <v>593</v>
      </c>
      <c r="E2" s="7" t="s">
        <v>594</v>
      </c>
      <c r="F2" s="7"/>
      <c r="G2" s="7"/>
    </row>
    <row r="3" spans="1:7" x14ac:dyDescent="0.25">
      <c r="A3" s="7" t="s">
        <v>595</v>
      </c>
      <c r="B3" s="57" t="s">
        <v>591</v>
      </c>
      <c r="C3" s="57" t="s">
        <v>592</v>
      </c>
      <c r="D3" s="57" t="s">
        <v>593</v>
      </c>
      <c r="E3" s="7" t="s">
        <v>596</v>
      </c>
      <c r="F3" s="7"/>
      <c r="G3" s="7"/>
    </row>
    <row r="4" spans="1:7" x14ac:dyDescent="0.25">
      <c r="A4" s="7" t="s">
        <v>597</v>
      </c>
      <c r="B4" s="57" t="s">
        <v>591</v>
      </c>
      <c r="C4" s="57" t="s">
        <v>592</v>
      </c>
      <c r="D4" s="57" t="s">
        <v>593</v>
      </c>
      <c r="E4" s="7" t="s">
        <v>598</v>
      </c>
      <c r="F4" s="7"/>
      <c r="G4" s="7"/>
    </row>
    <row r="5" spans="1:7" x14ac:dyDescent="0.25">
      <c r="A5" s="7" t="s">
        <v>599</v>
      </c>
      <c r="B5" s="57" t="s">
        <v>591</v>
      </c>
      <c r="C5" s="57" t="s">
        <v>592</v>
      </c>
      <c r="D5" s="57" t="s">
        <v>593</v>
      </c>
      <c r="E5" s="7" t="s">
        <v>600</v>
      </c>
      <c r="F5" s="7"/>
      <c r="G5" s="7"/>
    </row>
    <row r="6" spans="1:7" x14ac:dyDescent="0.25">
      <c r="A6" s="7" t="s">
        <v>601</v>
      </c>
      <c r="B6" s="57" t="s">
        <v>591</v>
      </c>
      <c r="C6" s="57" t="s">
        <v>592</v>
      </c>
      <c r="D6" s="57" t="s">
        <v>593</v>
      </c>
      <c r="E6" s="7" t="s">
        <v>602</v>
      </c>
      <c r="F6" s="7"/>
      <c r="G6" s="7"/>
    </row>
    <row r="7" spans="1:7" x14ac:dyDescent="0.25">
      <c r="A7" s="7" t="s">
        <v>603</v>
      </c>
      <c r="B7" s="57" t="s">
        <v>591</v>
      </c>
      <c r="C7" s="57" t="s">
        <v>592</v>
      </c>
      <c r="D7" s="57" t="s">
        <v>593</v>
      </c>
      <c r="E7" s="7" t="s">
        <v>604</v>
      </c>
      <c r="F7" s="7"/>
      <c r="G7" s="7"/>
    </row>
    <row r="8" spans="1:7" x14ac:dyDescent="0.25">
      <c r="A8" s="7" t="s">
        <v>605</v>
      </c>
      <c r="B8" s="7" t="s">
        <v>591</v>
      </c>
      <c r="C8" s="7" t="s">
        <v>606</v>
      </c>
      <c r="D8" s="57" t="s">
        <v>593</v>
      </c>
      <c r="E8" s="7" t="s">
        <v>594</v>
      </c>
      <c r="F8" s="7"/>
      <c r="G8" s="7"/>
    </row>
    <row r="9" spans="1:7" x14ac:dyDescent="0.25">
      <c r="A9" s="7" t="s">
        <v>607</v>
      </c>
      <c r="B9" s="57" t="s">
        <v>591</v>
      </c>
      <c r="C9" s="57" t="s">
        <v>592</v>
      </c>
      <c r="D9" s="57" t="s">
        <v>608</v>
      </c>
      <c r="E9" s="7" t="s">
        <v>609</v>
      </c>
      <c r="F9" s="7"/>
      <c r="G9" s="7"/>
    </row>
    <row r="10" spans="1:7" x14ac:dyDescent="0.25">
      <c r="A10" s="7" t="s">
        <v>610</v>
      </c>
      <c r="B10" s="57" t="s">
        <v>591</v>
      </c>
      <c r="C10" s="57" t="s">
        <v>592</v>
      </c>
      <c r="D10" s="57" t="s">
        <v>608</v>
      </c>
      <c r="E10" s="7" t="s">
        <v>611</v>
      </c>
      <c r="F10" s="7"/>
      <c r="G10" s="7"/>
    </row>
    <row r="11" spans="1:7" x14ac:dyDescent="0.25">
      <c r="A11" s="7" t="s">
        <v>612</v>
      </c>
      <c r="B11" s="57" t="s">
        <v>591</v>
      </c>
      <c r="C11" s="57" t="s">
        <v>592</v>
      </c>
      <c r="D11" s="57" t="s">
        <v>608</v>
      </c>
      <c r="E11" s="7" t="s">
        <v>613</v>
      </c>
      <c r="F11" s="7"/>
      <c r="G11" s="7"/>
    </row>
    <row r="12" spans="1:7" ht="90" x14ac:dyDescent="0.25">
      <c r="A12" s="7" t="s">
        <v>614</v>
      </c>
      <c r="B12" s="57" t="s">
        <v>615</v>
      </c>
      <c r="C12" s="57" t="s">
        <v>592</v>
      </c>
      <c r="D12" s="57" t="s">
        <v>608</v>
      </c>
      <c r="E12" s="7" t="s">
        <v>616</v>
      </c>
      <c r="F12" s="7" t="s">
        <v>617</v>
      </c>
      <c r="G12" s="7" t="s">
        <v>618</v>
      </c>
    </row>
    <row r="13" spans="1:7" x14ac:dyDescent="0.25">
      <c r="A13" s="7" t="s">
        <v>619</v>
      </c>
      <c r="B13" s="57" t="s">
        <v>591</v>
      </c>
      <c r="C13" s="57" t="s">
        <v>592</v>
      </c>
      <c r="D13" s="57" t="s">
        <v>620</v>
      </c>
      <c r="E13" s="7" t="s">
        <v>621</v>
      </c>
      <c r="F13" s="7"/>
      <c r="G13" s="7"/>
    </row>
    <row r="14" spans="1:7" ht="105" x14ac:dyDescent="0.25">
      <c r="A14" s="7" t="s">
        <v>622</v>
      </c>
      <c r="B14" s="57" t="s">
        <v>615</v>
      </c>
      <c r="C14" s="57" t="s">
        <v>623</v>
      </c>
      <c r="D14" s="57" t="s">
        <v>624</v>
      </c>
      <c r="E14" s="7" t="s">
        <v>625</v>
      </c>
      <c r="F14" s="7" t="s">
        <v>626</v>
      </c>
      <c r="G14" s="7" t="s">
        <v>627</v>
      </c>
    </row>
    <row r="15" spans="1:7" ht="120" x14ac:dyDescent="0.25">
      <c r="A15" s="7" t="s">
        <v>628</v>
      </c>
      <c r="B15" s="57" t="s">
        <v>615</v>
      </c>
      <c r="C15" s="57" t="s">
        <v>592</v>
      </c>
      <c r="D15" s="57" t="s">
        <v>624</v>
      </c>
      <c r="E15" s="7" t="s">
        <v>629</v>
      </c>
      <c r="F15" s="7" t="s">
        <v>630</v>
      </c>
      <c r="G15" s="7" t="s">
        <v>631</v>
      </c>
    </row>
    <row r="16" spans="1:7" ht="135" x14ac:dyDescent="0.25">
      <c r="A16" s="7" t="s">
        <v>632</v>
      </c>
      <c r="B16" s="57" t="s">
        <v>615</v>
      </c>
      <c r="C16" s="57" t="s">
        <v>623</v>
      </c>
      <c r="D16" s="57" t="s">
        <v>633</v>
      </c>
      <c r="E16" s="7" t="s">
        <v>634</v>
      </c>
      <c r="F16" s="7" t="s">
        <v>626</v>
      </c>
      <c r="G16" s="7" t="s">
        <v>627</v>
      </c>
    </row>
    <row r="17" spans="1:7" ht="150" x14ac:dyDescent="0.25">
      <c r="A17" s="7" t="s">
        <v>635</v>
      </c>
      <c r="B17" s="57" t="s">
        <v>615</v>
      </c>
      <c r="C17" s="57" t="s">
        <v>592</v>
      </c>
      <c r="D17" s="57" t="s">
        <v>633</v>
      </c>
      <c r="E17" s="7" t="s">
        <v>636</v>
      </c>
      <c r="F17" s="7" t="s">
        <v>630</v>
      </c>
      <c r="G17" s="7" t="s">
        <v>631</v>
      </c>
    </row>
    <row r="18" spans="1:7" x14ac:dyDescent="0.25">
      <c r="A18" s="7" t="s">
        <v>637</v>
      </c>
      <c r="B18" s="57" t="s">
        <v>591</v>
      </c>
      <c r="C18" s="57" t="s">
        <v>592</v>
      </c>
      <c r="D18" s="57" t="s">
        <v>624</v>
      </c>
      <c r="E18" s="7" t="s">
        <v>638</v>
      </c>
      <c r="F18" s="7"/>
      <c r="G18" s="7"/>
    </row>
    <row r="19" spans="1:7" x14ac:dyDescent="0.25">
      <c r="A19" s="7" t="s">
        <v>639</v>
      </c>
      <c r="B19" s="57" t="s">
        <v>591</v>
      </c>
      <c r="C19" s="57" t="s">
        <v>592</v>
      </c>
      <c r="D19" s="57" t="s">
        <v>640</v>
      </c>
      <c r="E19" s="7" t="s">
        <v>641</v>
      </c>
      <c r="F19" s="7"/>
      <c r="G19" s="7"/>
    </row>
    <row r="20" spans="1:7" x14ac:dyDescent="0.25">
      <c r="A20" s="7" t="s">
        <v>642</v>
      </c>
      <c r="B20" s="57" t="s">
        <v>591</v>
      </c>
      <c r="C20" s="57" t="s">
        <v>592</v>
      </c>
      <c r="D20" s="57" t="s">
        <v>643</v>
      </c>
      <c r="E20" s="7" t="s">
        <v>644</v>
      </c>
      <c r="F20" s="7"/>
      <c r="G20" s="7"/>
    </row>
    <row r="21" spans="1:7" x14ac:dyDescent="0.25">
      <c r="A21" s="7" t="s">
        <v>645</v>
      </c>
      <c r="B21" s="57" t="s">
        <v>591</v>
      </c>
      <c r="C21" s="57" t="s">
        <v>592</v>
      </c>
      <c r="D21" s="57" t="s">
        <v>646</v>
      </c>
      <c r="E21" s="7" t="s">
        <v>647</v>
      </c>
      <c r="F21" s="7"/>
      <c r="G21" s="7"/>
    </row>
    <row r="22" spans="1:7" x14ac:dyDescent="0.25">
      <c r="A22" s="7" t="s">
        <v>648</v>
      </c>
      <c r="B22" s="57" t="s">
        <v>591</v>
      </c>
      <c r="C22" s="57" t="s">
        <v>592</v>
      </c>
      <c r="D22" s="57" t="s">
        <v>593</v>
      </c>
      <c r="E22" s="7" t="s">
        <v>649</v>
      </c>
      <c r="F22" s="7"/>
      <c r="G22" s="7"/>
    </row>
    <row r="23" spans="1:7" x14ac:dyDescent="0.25">
      <c r="A23" s="7" t="s">
        <v>650</v>
      </c>
      <c r="B23" s="57" t="s">
        <v>591</v>
      </c>
      <c r="C23" s="57" t="s">
        <v>592</v>
      </c>
      <c r="D23" s="57" t="s">
        <v>651</v>
      </c>
      <c r="E23" s="7" t="s">
        <v>652</v>
      </c>
      <c r="F23" s="7"/>
      <c r="G23" s="7"/>
    </row>
    <row r="24" spans="1:7" x14ac:dyDescent="0.25">
      <c r="A24" s="7" t="s">
        <v>653</v>
      </c>
      <c r="B24" s="57" t="s">
        <v>591</v>
      </c>
      <c r="C24" s="57" t="s">
        <v>592</v>
      </c>
      <c r="D24" s="57" t="s">
        <v>593</v>
      </c>
      <c r="E24" s="7" t="s">
        <v>654</v>
      </c>
      <c r="F24" s="7"/>
      <c r="G24" s="7"/>
    </row>
    <row r="25" spans="1:7" x14ac:dyDescent="0.25">
      <c r="A25" s="7" t="s">
        <v>655</v>
      </c>
      <c r="B25" s="57" t="s">
        <v>591</v>
      </c>
      <c r="C25" s="57" t="s">
        <v>592</v>
      </c>
      <c r="D25" s="57" t="s">
        <v>593</v>
      </c>
      <c r="E25" s="7" t="s">
        <v>656</v>
      </c>
      <c r="F25" s="7"/>
      <c r="G25" s="7"/>
    </row>
    <row r="26" spans="1:7" x14ac:dyDescent="0.25">
      <c r="A26" s="7" t="s">
        <v>657</v>
      </c>
      <c r="B26" s="57" t="s">
        <v>591</v>
      </c>
      <c r="C26" s="57" t="s">
        <v>592</v>
      </c>
      <c r="D26" s="57" t="s">
        <v>651</v>
      </c>
      <c r="E26" s="7" t="s">
        <v>658</v>
      </c>
      <c r="F26" s="7"/>
      <c r="G26" s="7"/>
    </row>
    <row r="27" spans="1:7" x14ac:dyDescent="0.25">
      <c r="A27" s="7" t="s">
        <v>659</v>
      </c>
      <c r="B27" s="57" t="s">
        <v>591</v>
      </c>
      <c r="C27" s="57" t="s">
        <v>592</v>
      </c>
      <c r="D27" s="57" t="s">
        <v>651</v>
      </c>
      <c r="E27" s="7" t="s">
        <v>660</v>
      </c>
      <c r="F27" s="7"/>
      <c r="G27" s="7"/>
    </row>
    <row r="28" spans="1:7" x14ac:dyDescent="0.25">
      <c r="A28" s="7" t="s">
        <v>661</v>
      </c>
      <c r="B28" s="57" t="s">
        <v>591</v>
      </c>
      <c r="C28" s="57" t="s">
        <v>592</v>
      </c>
      <c r="D28" s="57" t="s">
        <v>593</v>
      </c>
      <c r="E28" s="7" t="s">
        <v>662</v>
      </c>
      <c r="F28" s="7"/>
      <c r="G28" s="7"/>
    </row>
    <row r="29" spans="1:7" x14ac:dyDescent="0.25">
      <c r="A29" s="7" t="s">
        <v>663</v>
      </c>
      <c r="B29" s="57" t="s">
        <v>591</v>
      </c>
      <c r="C29" s="57" t="s">
        <v>592</v>
      </c>
      <c r="D29" s="57" t="s">
        <v>651</v>
      </c>
      <c r="E29" s="7" t="s">
        <v>664</v>
      </c>
      <c r="F29" s="7"/>
      <c r="G29" s="7"/>
    </row>
    <row r="30" spans="1:7" x14ac:dyDescent="0.25">
      <c r="A30" s="7" t="s">
        <v>665</v>
      </c>
      <c r="B30" s="57" t="s">
        <v>591</v>
      </c>
      <c r="C30" s="57" t="s">
        <v>592</v>
      </c>
      <c r="D30" s="57" t="s">
        <v>651</v>
      </c>
      <c r="E30" s="7" t="s">
        <v>666</v>
      </c>
      <c r="F30" s="7"/>
      <c r="G30" s="7"/>
    </row>
    <row r="31" spans="1:7" x14ac:dyDescent="0.25">
      <c r="A31" s="7" t="s">
        <v>667</v>
      </c>
      <c r="B31" s="57" t="s">
        <v>591</v>
      </c>
      <c r="C31" s="57" t="s">
        <v>592</v>
      </c>
      <c r="D31" s="57" t="s">
        <v>593</v>
      </c>
      <c r="E31" s="7" t="s">
        <v>668</v>
      </c>
      <c r="F31" s="57"/>
      <c r="G31" s="7"/>
    </row>
    <row r="32" spans="1:7" x14ac:dyDescent="0.25">
      <c r="A32" s="7" t="s">
        <v>669</v>
      </c>
      <c r="B32" s="57" t="s">
        <v>591</v>
      </c>
      <c r="C32" s="57" t="s">
        <v>592</v>
      </c>
      <c r="D32" s="57" t="s">
        <v>593</v>
      </c>
      <c r="E32" s="7" t="s">
        <v>670</v>
      </c>
      <c r="F32" s="57"/>
      <c r="G32" s="7"/>
    </row>
    <row r="33" spans="1:7" x14ac:dyDescent="0.25">
      <c r="A33" s="7" t="s">
        <v>671</v>
      </c>
      <c r="B33" s="57" t="s">
        <v>591</v>
      </c>
      <c r="C33" s="57" t="s">
        <v>592</v>
      </c>
      <c r="D33" s="57" t="s">
        <v>593</v>
      </c>
      <c r="E33" s="7" t="s">
        <v>672</v>
      </c>
      <c r="F33" s="57"/>
      <c r="G33" s="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8.85546875" defaultRowHeight="15" x14ac:dyDescent="0.25"/>
  <cols>
    <col min="1" max="1" width="36" style="2" customWidth="1"/>
    <col min="2" max="2" width="34.140625" style="2" customWidth="1"/>
    <col min="3" max="16384" width="8.85546875" style="2"/>
  </cols>
  <sheetData>
    <row r="1" spans="1:2" x14ac:dyDescent="0.25">
      <c r="A1" s="59" t="s">
        <v>673</v>
      </c>
      <c r="B1" s="59" t="s">
        <v>674</v>
      </c>
    </row>
    <row r="2" spans="1:2" x14ac:dyDescent="0.25">
      <c r="A2" s="2" t="s">
        <v>675</v>
      </c>
      <c r="B2" s="2" t="s">
        <v>132</v>
      </c>
    </row>
    <row r="3" spans="1:2" x14ac:dyDescent="0.25">
      <c r="A3" s="2" t="s">
        <v>676</v>
      </c>
      <c r="B3" s="2" t="s">
        <v>677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8.85546875" defaultRowHeight="15" x14ac:dyDescent="0.25"/>
  <cols>
    <col min="1" max="1" width="49.28515625" style="62" customWidth="1"/>
    <col min="2" max="2" width="9.42578125" style="62" customWidth="1"/>
    <col min="3" max="3" width="12.85546875" style="62" customWidth="1"/>
    <col min="4" max="4" width="13.7109375" style="62" customWidth="1"/>
    <col min="5" max="5" width="73.42578125" style="62" customWidth="1"/>
    <col min="6" max="16384" width="8.85546875" style="2"/>
  </cols>
  <sheetData>
    <row r="1" spans="1:5" s="62" customFormat="1" ht="45" x14ac:dyDescent="0.25">
      <c r="A1" s="60" t="s">
        <v>678</v>
      </c>
      <c r="B1" s="61" t="s">
        <v>679</v>
      </c>
      <c r="C1" s="61" t="s">
        <v>680</v>
      </c>
      <c r="D1" s="61" t="s">
        <v>681</v>
      </c>
      <c r="E1" s="60" t="s">
        <v>682</v>
      </c>
    </row>
    <row r="2" spans="1:5" ht="30" x14ac:dyDescent="0.25">
      <c r="A2" s="62" t="s">
        <v>683</v>
      </c>
      <c r="B2" s="62">
        <v>2030</v>
      </c>
      <c r="C2" s="63">
        <v>329.16699</v>
      </c>
      <c r="D2" s="63">
        <v>329.16699</v>
      </c>
      <c r="E2" s="62" t="s">
        <v>684</v>
      </c>
    </row>
    <row r="3" spans="1:5" ht="45" x14ac:dyDescent="0.25">
      <c r="A3" s="62" t="s">
        <v>685</v>
      </c>
      <c r="B3" s="62">
        <v>2050</v>
      </c>
      <c r="C3" s="63">
        <v>212.36579999999998</v>
      </c>
      <c r="D3" s="63">
        <v>212.36579999999998</v>
      </c>
      <c r="E3" s="62" t="s">
        <v>686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zoomScalePageLayoutView="85" workbookViewId="0">
      <selection sqref="A1:E1"/>
    </sheetView>
  </sheetViews>
  <sheetFormatPr defaultColWidth="9.140625" defaultRowHeight="15" x14ac:dyDescent="0.25"/>
  <cols>
    <col min="1" max="1" width="79.7109375" style="2" customWidth="1"/>
    <col min="2" max="2" width="12.7109375" style="2" customWidth="1"/>
    <col min="3" max="3" width="17.42578125" style="2" customWidth="1"/>
    <col min="4" max="4" width="22" style="2" customWidth="1"/>
    <col min="5" max="5" width="19.42578125" style="2" customWidth="1"/>
    <col min="6" max="6" width="14.42578125" style="2" customWidth="1"/>
    <col min="7" max="7" width="26.140625" style="2" customWidth="1"/>
    <col min="8" max="8" width="26.7109375" style="2" customWidth="1"/>
    <col min="9" max="9" width="17.85546875" style="2" customWidth="1"/>
    <col min="10" max="10" width="33.42578125" style="2" customWidth="1"/>
    <col min="11" max="16" width="9.140625" style="2"/>
    <col min="17" max="17" width="25.85546875" style="2" customWidth="1"/>
    <col min="18" max="18" width="12.42578125" style="2" customWidth="1"/>
    <col min="19" max="19" width="19.85546875" style="2" customWidth="1"/>
    <col min="20" max="21" width="12.42578125" style="2" customWidth="1"/>
    <col min="22" max="23" width="16.28515625" style="2" customWidth="1"/>
    <col min="24" max="24" width="10.85546875" style="2" customWidth="1"/>
    <col min="25" max="16384" width="9.140625" style="2"/>
  </cols>
  <sheetData>
    <row r="1" spans="1:5" x14ac:dyDescent="0.25">
      <c r="A1" s="103" t="s">
        <v>31</v>
      </c>
      <c r="B1" s="103"/>
      <c r="C1" s="103"/>
      <c r="D1" s="103"/>
      <c r="E1" s="103"/>
    </row>
    <row r="2" spans="1:5" x14ac:dyDescent="0.25">
      <c r="A2" s="107" t="s">
        <v>687</v>
      </c>
      <c r="B2" s="107"/>
      <c r="C2" s="107"/>
      <c r="D2" s="107"/>
      <c r="E2" s="107"/>
    </row>
    <row r="19" spans="1:5" x14ac:dyDescent="0.25">
      <c r="A19" s="2" t="s">
        <v>688</v>
      </c>
    </row>
    <row r="20" spans="1:5" x14ac:dyDescent="0.25">
      <c r="A20" s="2">
        <v>155400</v>
      </c>
      <c r="B20" s="2" t="s">
        <v>689</v>
      </c>
    </row>
    <row r="21" spans="1:5" x14ac:dyDescent="0.25">
      <c r="A21" s="107" t="s">
        <v>690</v>
      </c>
      <c r="B21" s="107"/>
      <c r="C21" s="107"/>
      <c r="D21" s="107"/>
      <c r="E21" s="107"/>
    </row>
    <row r="38" spans="1:5" x14ac:dyDescent="0.25">
      <c r="A38" s="2" t="s">
        <v>688</v>
      </c>
    </row>
    <row r="39" spans="1:5" x14ac:dyDescent="0.25">
      <c r="A39" s="2">
        <v>100800</v>
      </c>
      <c r="B39" s="2" t="s">
        <v>689</v>
      </c>
    </row>
    <row r="40" spans="1:5" x14ac:dyDescent="0.25">
      <c r="A40" s="107" t="s">
        <v>691</v>
      </c>
      <c r="B40" s="107"/>
      <c r="C40" s="107"/>
      <c r="D40" s="107"/>
      <c r="E40" s="107"/>
    </row>
    <row r="57" spans="1:5" ht="15.75" thickBot="1" x14ac:dyDescent="0.3">
      <c r="A57" s="2" t="s">
        <v>688</v>
      </c>
    </row>
    <row r="58" spans="1:5" ht="15.75" thickBot="1" x14ac:dyDescent="0.3">
      <c r="A58" s="64">
        <v>194000</v>
      </c>
      <c r="B58" s="2" t="s">
        <v>692</v>
      </c>
    </row>
    <row r="60" spans="1:5" x14ac:dyDescent="0.25">
      <c r="A60" s="103" t="s">
        <v>693</v>
      </c>
      <c r="B60" s="103"/>
      <c r="C60" s="103"/>
      <c r="D60" s="103"/>
      <c r="E60" s="103"/>
    </row>
    <row r="85" spans="1:39" s="65" customFormat="1" x14ac:dyDescent="0.25">
      <c r="A85" s="2" t="s">
        <v>694</v>
      </c>
      <c r="B85" s="2">
        <v>55.1</v>
      </c>
      <c r="C85" s="2" t="s">
        <v>695</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row>
    <row r="86" spans="1:39" s="65" customFormat="1" x14ac:dyDescent="0.25">
      <c r="A86" s="2" t="s">
        <v>696</v>
      </c>
      <c r="B86" s="2">
        <v>111.6</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row>
    <row r="87" spans="1:39" ht="15.75" thickBot="1" x14ac:dyDescent="0.3"/>
    <row r="88" spans="1:39" ht="15.75" thickBot="1" x14ac:dyDescent="0.3">
      <c r="A88" s="1" t="s">
        <v>697</v>
      </c>
      <c r="B88" s="66">
        <f>(B86-B85)/B85</f>
        <v>1.0254083484573502</v>
      </c>
    </row>
    <row r="89" spans="1:39" x14ac:dyDescent="0.25">
      <c r="A89" s="103" t="s">
        <v>698</v>
      </c>
      <c r="B89" s="103"/>
      <c r="C89" s="103"/>
      <c r="D89" s="103"/>
      <c r="E89" s="103"/>
    </row>
    <row r="90" spans="1:39" x14ac:dyDescent="0.25">
      <c r="A90" s="2">
        <v>6.6290250000000004</v>
      </c>
      <c r="B90" s="2" t="s">
        <v>699</v>
      </c>
      <c r="E90" s="2" t="s">
        <v>700</v>
      </c>
    </row>
    <row r="91" spans="1:39" x14ac:dyDescent="0.25">
      <c r="A91" s="2">
        <f>1/A90</f>
        <v>0.15085174667466181</v>
      </c>
      <c r="B91" s="2" t="s">
        <v>701</v>
      </c>
      <c r="E91" s="2" t="s">
        <v>702</v>
      </c>
    </row>
    <row r="92" spans="1:39" x14ac:dyDescent="0.25">
      <c r="A92" s="67">
        <v>0.5</v>
      </c>
      <c r="B92" s="2" t="s">
        <v>703</v>
      </c>
      <c r="E92" s="2" t="s">
        <v>704</v>
      </c>
    </row>
    <row r="93" spans="1:39" x14ac:dyDescent="0.25">
      <c r="A93" s="2">
        <f>A92*A91</f>
        <v>7.5425873337330904E-2</v>
      </c>
      <c r="B93" s="2" t="s">
        <v>705</v>
      </c>
      <c r="E93" s="2" t="s">
        <v>702</v>
      </c>
    </row>
    <row r="94" spans="1:39" x14ac:dyDescent="0.25">
      <c r="A94" s="2">
        <f>1/A93</f>
        <v>13.258050000000001</v>
      </c>
      <c r="B94" s="2" t="s">
        <v>706</v>
      </c>
      <c r="E94" s="2" t="s">
        <v>702</v>
      </c>
      <c r="L94" s="67"/>
    </row>
    <row r="95" spans="1:39" ht="15.75" thickBot="1" x14ac:dyDescent="0.3">
      <c r="A95" s="2">
        <v>8.0274920000000005</v>
      </c>
      <c r="B95" s="2" t="s">
        <v>707</v>
      </c>
      <c r="E95" s="2" t="s">
        <v>708</v>
      </c>
      <c r="L95" s="67"/>
    </row>
    <row r="96" spans="1:39" ht="15.75" thickBot="1" x14ac:dyDescent="0.3">
      <c r="A96" s="68">
        <f>(A94-A95)/A95</f>
        <v>0.65158059329115492</v>
      </c>
      <c r="B96" s="2" t="s">
        <v>709</v>
      </c>
      <c r="C96" s="69"/>
      <c r="E96" s="2" t="s">
        <v>702</v>
      </c>
    </row>
    <row r="98" spans="1:5" x14ac:dyDescent="0.25">
      <c r="A98" s="103" t="s">
        <v>710</v>
      </c>
      <c r="B98" s="103"/>
      <c r="C98" s="103"/>
      <c r="D98" s="103"/>
      <c r="E98" s="103"/>
    </row>
    <row r="99" spans="1:5" x14ac:dyDescent="0.25">
      <c r="A99" s="69">
        <v>0.3</v>
      </c>
      <c r="B99" s="67" t="s">
        <v>711</v>
      </c>
    </row>
    <row r="100" spans="1:5" x14ac:dyDescent="0.25">
      <c r="A100" s="2">
        <v>63.5</v>
      </c>
      <c r="B100" s="2" t="s">
        <v>712</v>
      </c>
    </row>
    <row r="101" spans="1:5" x14ac:dyDescent="0.25">
      <c r="A101" s="2">
        <f>1/A100</f>
        <v>1.5748031496062992E-2</v>
      </c>
      <c r="B101" s="2" t="s">
        <v>713</v>
      </c>
    </row>
    <row r="102" spans="1:5" x14ac:dyDescent="0.25">
      <c r="A102" s="70">
        <f>A101*(1-A99)</f>
        <v>1.1023622047244094E-2</v>
      </c>
      <c r="B102" s="2" t="s">
        <v>714</v>
      </c>
    </row>
    <row r="103" spans="1:5" x14ac:dyDescent="0.25">
      <c r="A103" s="70">
        <f>1/A102</f>
        <v>90.714285714285722</v>
      </c>
      <c r="B103" s="2" t="s">
        <v>715</v>
      </c>
    </row>
    <row r="104" spans="1:5" x14ac:dyDescent="0.25">
      <c r="A104" s="69">
        <v>0.35</v>
      </c>
      <c r="B104" s="2" t="s">
        <v>716</v>
      </c>
    </row>
    <row r="105" spans="1:5" x14ac:dyDescent="0.25">
      <c r="A105" s="2">
        <f>A102*(1-A104)</f>
        <v>7.1653543307086615E-3</v>
      </c>
      <c r="B105" s="2" t="s">
        <v>717</v>
      </c>
    </row>
    <row r="106" spans="1:5" ht="15.75" thickBot="1" x14ac:dyDescent="0.3">
      <c r="A106" s="2">
        <f>1/A105</f>
        <v>139.56043956043956</v>
      </c>
      <c r="B106" s="2" t="s">
        <v>718</v>
      </c>
    </row>
    <row r="107" spans="1:5" ht="15.75" thickBot="1" x14ac:dyDescent="0.3">
      <c r="A107" s="71">
        <f>(A106-A103)/A103</f>
        <v>0.53846153846153832</v>
      </c>
      <c r="B107" s="2" t="s">
        <v>719</v>
      </c>
    </row>
    <row r="108" spans="1:5" x14ac:dyDescent="0.25">
      <c r="A108" s="72"/>
    </row>
    <row r="109" spans="1:5" x14ac:dyDescent="0.25">
      <c r="A109" s="103" t="s">
        <v>720</v>
      </c>
      <c r="B109" s="103"/>
      <c r="C109" s="103"/>
      <c r="D109" s="103"/>
      <c r="E109" s="103"/>
    </row>
    <row r="110" spans="1:5" ht="15.75" thickBot="1" x14ac:dyDescent="0.3"/>
    <row r="111" spans="1:5" ht="15.75" thickBot="1" x14ac:dyDescent="0.3">
      <c r="A111" s="71">
        <f>A122</f>
        <v>0.20481927710843381</v>
      </c>
      <c r="B111" s="2" t="s">
        <v>721</v>
      </c>
    </row>
    <row r="113" spans="1:14" x14ac:dyDescent="0.25">
      <c r="A113" s="103" t="s">
        <v>722</v>
      </c>
      <c r="B113" s="103"/>
      <c r="C113" s="103"/>
      <c r="D113" s="103"/>
      <c r="E113" s="103"/>
    </row>
    <row r="114" spans="1:14" x14ac:dyDescent="0.25">
      <c r="A114" s="69">
        <v>0.2</v>
      </c>
      <c r="B114" s="67" t="s">
        <v>711</v>
      </c>
    </row>
    <row r="115" spans="1:14" x14ac:dyDescent="0.25">
      <c r="A115" s="2">
        <v>1.95</v>
      </c>
      <c r="B115" s="2" t="s">
        <v>723</v>
      </c>
    </row>
    <row r="116" spans="1:14" x14ac:dyDescent="0.25">
      <c r="A116" s="2">
        <f>1/A115</f>
        <v>0.51282051282051289</v>
      </c>
      <c r="B116" s="2" t="s">
        <v>713</v>
      </c>
    </row>
    <row r="117" spans="1:14" x14ac:dyDescent="0.25">
      <c r="A117" s="70">
        <f>A116*(1-A114)</f>
        <v>0.41025641025641035</v>
      </c>
      <c r="B117" s="2" t="s">
        <v>714</v>
      </c>
    </row>
    <row r="118" spans="1:14" x14ac:dyDescent="0.25">
      <c r="A118" s="70">
        <f>1/A117</f>
        <v>2.4374999999999996</v>
      </c>
      <c r="B118" s="2" t="s">
        <v>715</v>
      </c>
    </row>
    <row r="119" spans="1:14" x14ac:dyDescent="0.25">
      <c r="A119" s="69">
        <v>0.17</v>
      </c>
      <c r="B119" s="2" t="s">
        <v>716</v>
      </c>
    </row>
    <row r="120" spans="1:14" x14ac:dyDescent="0.25">
      <c r="A120" s="2">
        <f>A117*(1-A119)</f>
        <v>0.34051282051282056</v>
      </c>
      <c r="B120" s="2" t="s">
        <v>717</v>
      </c>
    </row>
    <row r="121" spans="1:14" ht="15.75" thickBot="1" x14ac:dyDescent="0.3">
      <c r="A121" s="2">
        <f>1/A120</f>
        <v>2.9367469879518069</v>
      </c>
      <c r="B121" s="2" t="s">
        <v>718</v>
      </c>
    </row>
    <row r="122" spans="1:14" ht="15.75" thickBot="1" x14ac:dyDescent="0.3">
      <c r="A122" s="71">
        <f>(A121-A118)/A118</f>
        <v>0.20481927710843381</v>
      </c>
      <c r="B122" s="2" t="s">
        <v>719</v>
      </c>
    </row>
    <row r="124" spans="1:14" x14ac:dyDescent="0.25">
      <c r="A124" s="103" t="s">
        <v>724</v>
      </c>
      <c r="B124" s="103"/>
      <c r="C124" s="103"/>
      <c r="D124" s="103"/>
      <c r="E124" s="103"/>
      <c r="L124" s="73"/>
    </row>
    <row r="125" spans="1:14" x14ac:dyDescent="0.25">
      <c r="A125" s="74">
        <v>4.4824543659231753E-4</v>
      </c>
      <c r="B125" s="2" t="s">
        <v>725</v>
      </c>
      <c r="M125" s="67"/>
      <c r="N125" s="67"/>
    </row>
    <row r="126" spans="1:14" x14ac:dyDescent="0.25">
      <c r="A126" s="2">
        <v>1.27</v>
      </c>
      <c r="B126" s="58" t="s">
        <v>726</v>
      </c>
      <c r="F126" s="75"/>
      <c r="L126" s="62"/>
      <c r="M126" s="74"/>
      <c r="N126" s="74"/>
    </row>
    <row r="127" spans="1:14" x14ac:dyDescent="0.25">
      <c r="A127" s="2">
        <f>(1/CONVERT(A125/A126,"mi","km")*0.00105505585)</f>
        <v>1.857438352962903</v>
      </c>
      <c r="B127" s="58" t="s">
        <v>727</v>
      </c>
      <c r="L127" s="76"/>
      <c r="M127" s="74"/>
      <c r="N127" s="74"/>
    </row>
    <row r="128" spans="1:14" x14ac:dyDescent="0.25">
      <c r="A128" s="2">
        <f>1/A127</f>
        <v>0.53837587578874124</v>
      </c>
      <c r="B128" s="58" t="s">
        <v>728</v>
      </c>
      <c r="F128" s="75"/>
      <c r="M128" s="69"/>
      <c r="N128" s="67"/>
    </row>
    <row r="129" spans="1:14" x14ac:dyDescent="0.25">
      <c r="A129" s="2">
        <v>1.07</v>
      </c>
      <c r="B129" s="2" t="s">
        <v>729</v>
      </c>
      <c r="F129" s="75"/>
      <c r="M129" s="69"/>
      <c r="N129" s="67"/>
    </row>
    <row r="130" spans="1:14" ht="15.75" thickBot="1" x14ac:dyDescent="0.3">
      <c r="A130" s="2">
        <f>1/A129</f>
        <v>0.93457943925233644</v>
      </c>
      <c r="B130" s="2" t="s">
        <v>730</v>
      </c>
      <c r="F130" s="75"/>
      <c r="M130" s="67"/>
      <c r="N130" s="67"/>
    </row>
    <row r="131" spans="1:14" ht="15.75" thickBot="1" x14ac:dyDescent="0.3">
      <c r="A131" s="71">
        <f>(A130-A128)/A128</f>
        <v>0.73592369435785332</v>
      </c>
      <c r="B131" s="2" t="s">
        <v>719</v>
      </c>
      <c r="F131" s="75"/>
    </row>
    <row r="132" spans="1:14" ht="16.5" x14ac:dyDescent="0.3">
      <c r="J132" s="77"/>
    </row>
    <row r="133" spans="1:14" x14ac:dyDescent="0.25">
      <c r="A133" s="73"/>
      <c r="B133" s="67"/>
      <c r="C133" s="67"/>
    </row>
    <row r="134" spans="1:14" x14ac:dyDescent="0.25">
      <c r="A134" s="103" t="s">
        <v>106</v>
      </c>
      <c r="B134" s="103"/>
      <c r="C134" s="103"/>
      <c r="D134" s="103"/>
      <c r="E134" s="103"/>
    </row>
    <row r="135" spans="1:14" x14ac:dyDescent="0.25">
      <c r="A135" s="78" t="s">
        <v>731</v>
      </c>
      <c r="B135" s="79"/>
      <c r="C135" s="79"/>
      <c r="D135" s="79"/>
      <c r="E135" s="79"/>
      <c r="F135" s="79"/>
      <c r="G135" s="79"/>
    </row>
    <row r="136" spans="1:14" ht="15.75" x14ac:dyDescent="0.3">
      <c r="A136" s="80"/>
      <c r="B136" s="104" t="s">
        <v>732</v>
      </c>
      <c r="C136" s="106"/>
      <c r="D136" s="106"/>
      <c r="E136" s="105"/>
      <c r="F136" s="79"/>
      <c r="G136" s="79"/>
    </row>
    <row r="137" spans="1:14" ht="15.75" x14ac:dyDescent="0.3">
      <c r="A137" s="81"/>
      <c r="B137" s="104" t="s">
        <v>733</v>
      </c>
      <c r="C137" s="105"/>
      <c r="D137" s="104" t="s">
        <v>734</v>
      </c>
      <c r="E137" s="105"/>
      <c r="F137" s="79"/>
      <c r="G137" s="79"/>
    </row>
    <row r="138" spans="1:14" ht="15.75" x14ac:dyDescent="0.3">
      <c r="A138" s="82" t="s">
        <v>735</v>
      </c>
      <c r="B138" s="83" t="s">
        <v>736</v>
      </c>
      <c r="C138" s="83" t="s">
        <v>737</v>
      </c>
      <c r="D138" s="83" t="s">
        <v>736</v>
      </c>
      <c r="E138" s="83" t="s">
        <v>737</v>
      </c>
      <c r="F138" s="79"/>
      <c r="G138" s="84" t="s">
        <v>738</v>
      </c>
    </row>
    <row r="139" spans="1:14" x14ac:dyDescent="0.25">
      <c r="A139" s="85" t="s">
        <v>739</v>
      </c>
      <c r="B139" s="86">
        <v>95</v>
      </c>
      <c r="C139" s="87">
        <v>95</v>
      </c>
      <c r="D139" s="86">
        <v>50</v>
      </c>
      <c r="E139" s="87">
        <v>50</v>
      </c>
      <c r="F139" s="84" t="s">
        <v>123</v>
      </c>
      <c r="G139" s="79">
        <f>(C139-E139)/C139</f>
        <v>0.47368421052631576</v>
      </c>
    </row>
    <row r="140" spans="1:14" x14ac:dyDescent="0.25">
      <c r="A140" s="88" t="s">
        <v>740</v>
      </c>
      <c r="B140" s="89">
        <v>100</v>
      </c>
      <c r="C140" s="90">
        <v>100</v>
      </c>
      <c r="D140" s="89">
        <v>70</v>
      </c>
      <c r="E140" s="90">
        <v>70</v>
      </c>
      <c r="F140" s="84" t="s">
        <v>123</v>
      </c>
      <c r="G140" s="79">
        <f t="shared" ref="G140:G156" si="0">(C140-E140)/C140</f>
        <v>0.3</v>
      </c>
    </row>
    <row r="141" spans="1:14" x14ac:dyDescent="0.25">
      <c r="A141" s="88" t="s">
        <v>741</v>
      </c>
      <c r="B141" s="89">
        <v>95</v>
      </c>
      <c r="C141" s="90">
        <v>95</v>
      </c>
      <c r="D141" s="89">
        <v>50</v>
      </c>
      <c r="E141" s="90">
        <v>50</v>
      </c>
      <c r="F141" s="84" t="s">
        <v>123</v>
      </c>
      <c r="G141" s="79">
        <f t="shared" si="0"/>
        <v>0.47368421052631576</v>
      </c>
    </row>
    <row r="142" spans="1:14" x14ac:dyDescent="0.25">
      <c r="A142" s="88" t="s">
        <v>742</v>
      </c>
      <c r="B142" s="89">
        <v>105</v>
      </c>
      <c r="C142" s="90">
        <v>105</v>
      </c>
      <c r="D142" s="89">
        <v>110</v>
      </c>
      <c r="E142" s="90">
        <v>110</v>
      </c>
      <c r="F142" s="91" t="s">
        <v>743</v>
      </c>
      <c r="G142" s="79">
        <f t="shared" si="0"/>
        <v>-4.7619047619047616E-2</v>
      </c>
    </row>
    <row r="143" spans="1:14" x14ac:dyDescent="0.25">
      <c r="A143" s="88" t="s">
        <v>744</v>
      </c>
      <c r="B143" s="89">
        <v>80</v>
      </c>
      <c r="C143" s="90">
        <v>80</v>
      </c>
      <c r="D143" s="89">
        <v>35</v>
      </c>
      <c r="E143" s="90">
        <v>35</v>
      </c>
      <c r="F143" s="84" t="s">
        <v>123</v>
      </c>
      <c r="G143" s="79">
        <f t="shared" si="0"/>
        <v>0.5625</v>
      </c>
    </row>
    <row r="144" spans="1:14" x14ac:dyDescent="0.25">
      <c r="A144" s="88" t="s">
        <v>745</v>
      </c>
      <c r="B144" s="89">
        <v>70</v>
      </c>
      <c r="C144" s="90">
        <v>70</v>
      </c>
      <c r="D144" s="89">
        <v>50</v>
      </c>
      <c r="E144" s="90">
        <v>50</v>
      </c>
      <c r="F144" s="84" t="s">
        <v>123</v>
      </c>
      <c r="G144" s="79">
        <f t="shared" si="0"/>
        <v>0.2857142857142857</v>
      </c>
    </row>
    <row r="145" spans="1:9" x14ac:dyDescent="0.25">
      <c r="A145" s="88" t="s">
        <v>746</v>
      </c>
      <c r="B145" s="89">
        <v>90</v>
      </c>
      <c r="C145" s="90">
        <v>90</v>
      </c>
      <c r="D145" s="89">
        <v>80</v>
      </c>
      <c r="E145" s="90">
        <v>80</v>
      </c>
      <c r="F145" s="84" t="s">
        <v>747</v>
      </c>
      <c r="G145" s="79">
        <f t="shared" si="0"/>
        <v>0.1111111111111111</v>
      </c>
    </row>
    <row r="146" spans="1:9" x14ac:dyDescent="0.25">
      <c r="A146" s="88" t="s">
        <v>748</v>
      </c>
      <c r="B146" s="89">
        <v>100</v>
      </c>
      <c r="C146" s="90">
        <v>100</v>
      </c>
      <c r="D146" s="89">
        <v>90</v>
      </c>
      <c r="E146" s="90">
        <v>90</v>
      </c>
      <c r="F146" s="84" t="s">
        <v>123</v>
      </c>
      <c r="G146" s="79">
        <f t="shared" si="0"/>
        <v>0.1</v>
      </c>
    </row>
    <row r="147" spans="1:9" x14ac:dyDescent="0.25">
      <c r="A147" s="88" t="s">
        <v>749</v>
      </c>
      <c r="B147" s="89">
        <v>80</v>
      </c>
      <c r="C147" s="90">
        <v>80</v>
      </c>
      <c r="D147" s="89">
        <v>40</v>
      </c>
      <c r="E147" s="90">
        <v>40</v>
      </c>
      <c r="F147" s="84" t="s">
        <v>123</v>
      </c>
      <c r="G147" s="79">
        <f t="shared" si="0"/>
        <v>0.5</v>
      </c>
    </row>
    <row r="148" spans="1:9" x14ac:dyDescent="0.25">
      <c r="A148" s="88" t="s">
        <v>750</v>
      </c>
      <c r="B148" s="89">
        <v>80</v>
      </c>
      <c r="C148" s="90">
        <v>80</v>
      </c>
      <c r="D148" s="89">
        <v>50</v>
      </c>
      <c r="E148" s="90">
        <v>50</v>
      </c>
      <c r="F148" s="84" t="s">
        <v>123</v>
      </c>
      <c r="G148" s="79">
        <f t="shared" si="0"/>
        <v>0.375</v>
      </c>
    </row>
    <row r="149" spans="1:9" x14ac:dyDescent="0.25">
      <c r="A149" s="88" t="s">
        <v>751</v>
      </c>
      <c r="B149" s="89">
        <v>90</v>
      </c>
      <c r="C149" s="90">
        <v>90</v>
      </c>
      <c r="D149" s="89">
        <v>80</v>
      </c>
      <c r="E149" s="90">
        <v>80</v>
      </c>
      <c r="F149" s="84" t="s">
        <v>747</v>
      </c>
      <c r="G149" s="79">
        <f t="shared" si="0"/>
        <v>0.1111111111111111</v>
      </c>
    </row>
    <row r="150" spans="1:9" x14ac:dyDescent="0.25">
      <c r="A150" s="88" t="s">
        <v>752</v>
      </c>
      <c r="B150" s="89">
        <v>95</v>
      </c>
      <c r="C150" s="90">
        <v>95</v>
      </c>
      <c r="D150" s="89">
        <v>90</v>
      </c>
      <c r="E150" s="90">
        <v>90</v>
      </c>
      <c r="F150" s="91" t="s">
        <v>743</v>
      </c>
      <c r="G150" s="79">
        <f t="shared" si="0"/>
        <v>5.2631578947368418E-2</v>
      </c>
    </row>
    <row r="151" spans="1:9" x14ac:dyDescent="0.25">
      <c r="A151" s="88" t="s">
        <v>753</v>
      </c>
      <c r="B151" s="89">
        <v>95</v>
      </c>
      <c r="C151" s="90">
        <v>95</v>
      </c>
      <c r="D151" s="89">
        <v>90</v>
      </c>
      <c r="E151" s="90">
        <v>90</v>
      </c>
      <c r="F151" s="91" t="s">
        <v>743</v>
      </c>
      <c r="G151" s="79">
        <f t="shared" si="0"/>
        <v>5.2631578947368418E-2</v>
      </c>
    </row>
    <row r="152" spans="1:9" x14ac:dyDescent="0.25">
      <c r="A152" s="88" t="s">
        <v>754</v>
      </c>
      <c r="B152" s="89">
        <v>80</v>
      </c>
      <c r="C152" s="90">
        <v>50</v>
      </c>
      <c r="D152" s="89">
        <v>30</v>
      </c>
      <c r="E152" s="90">
        <v>30</v>
      </c>
      <c r="F152" s="84" t="s">
        <v>121</v>
      </c>
      <c r="G152" s="79">
        <f t="shared" si="0"/>
        <v>0.4</v>
      </c>
    </row>
    <row r="153" spans="1:9" x14ac:dyDescent="0.25">
      <c r="A153" s="88" t="s">
        <v>755</v>
      </c>
      <c r="B153" s="89">
        <v>90</v>
      </c>
      <c r="C153" s="90">
        <v>90</v>
      </c>
      <c r="D153" s="89">
        <v>70</v>
      </c>
      <c r="E153" s="90">
        <v>70</v>
      </c>
      <c r="F153" s="84" t="s">
        <v>109</v>
      </c>
      <c r="G153" s="79">
        <f t="shared" si="0"/>
        <v>0.22222222222222221</v>
      </c>
    </row>
    <row r="154" spans="1:9" x14ac:dyDescent="0.25">
      <c r="A154" s="88" t="s">
        <v>756</v>
      </c>
      <c r="B154" s="89">
        <v>95</v>
      </c>
      <c r="C154" s="90">
        <v>90</v>
      </c>
      <c r="D154" s="89">
        <v>80</v>
      </c>
      <c r="E154" s="90">
        <v>80</v>
      </c>
      <c r="F154" s="91" t="s">
        <v>743</v>
      </c>
      <c r="G154" s="79">
        <f t="shared" si="0"/>
        <v>0.1111111111111111</v>
      </c>
      <c r="I154" s="92"/>
    </row>
    <row r="155" spans="1:9" x14ac:dyDescent="0.25">
      <c r="A155" s="88" t="s">
        <v>757</v>
      </c>
      <c r="B155" s="89">
        <v>80</v>
      </c>
      <c r="C155" s="90">
        <v>65</v>
      </c>
      <c r="D155" s="89">
        <v>60</v>
      </c>
      <c r="E155" s="90">
        <v>30</v>
      </c>
      <c r="F155" s="84" t="s">
        <v>117</v>
      </c>
      <c r="G155" s="79">
        <f t="shared" si="0"/>
        <v>0.53846153846153844</v>
      </c>
    </row>
    <row r="156" spans="1:9" x14ac:dyDescent="0.25">
      <c r="A156" s="93" t="s">
        <v>758</v>
      </c>
      <c r="B156" s="94">
        <v>90</v>
      </c>
      <c r="C156" s="95">
        <v>90</v>
      </c>
      <c r="D156" s="94">
        <v>70</v>
      </c>
      <c r="E156" s="95">
        <v>70</v>
      </c>
      <c r="F156" s="84" t="s">
        <v>117</v>
      </c>
      <c r="G156" s="79">
        <f t="shared" si="0"/>
        <v>0.22222222222222221</v>
      </c>
    </row>
    <row r="157" spans="1:9" x14ac:dyDescent="0.25">
      <c r="A157" s="79"/>
      <c r="B157" s="79"/>
      <c r="C157" s="79"/>
      <c r="D157" s="79"/>
      <c r="E157" s="79"/>
      <c r="F157" s="79"/>
      <c r="G157" s="79"/>
    </row>
    <row r="158" spans="1:9" x14ac:dyDescent="0.25">
      <c r="A158" s="79"/>
      <c r="B158" s="79"/>
      <c r="C158" s="79"/>
      <c r="D158" s="79"/>
      <c r="E158" s="79"/>
      <c r="F158" s="79"/>
      <c r="G158" s="79"/>
    </row>
    <row r="159" spans="1:9" x14ac:dyDescent="0.25">
      <c r="A159" s="79" t="s">
        <v>123</v>
      </c>
      <c r="B159" s="79">
        <f>AVERAGEIF(F139:F156,A159,G139:G156)</f>
        <v>0.38382283834586467</v>
      </c>
      <c r="C159" s="79"/>
      <c r="D159" s="79"/>
      <c r="E159" s="79"/>
      <c r="F159" s="79"/>
      <c r="G159" s="79"/>
    </row>
    <row r="160" spans="1:9" x14ac:dyDescent="0.25">
      <c r="A160" s="79" t="s">
        <v>747</v>
      </c>
      <c r="B160" s="79">
        <f>AVERAGEIF(F139:F156,A160,G139:G156)</f>
        <v>0.1111111111111111</v>
      </c>
      <c r="C160" s="79"/>
      <c r="D160" s="79"/>
      <c r="E160" s="79"/>
      <c r="F160" s="79"/>
      <c r="G160" s="79"/>
    </row>
    <row r="161" spans="1:7" x14ac:dyDescent="0.25">
      <c r="A161" s="79" t="s">
        <v>121</v>
      </c>
      <c r="B161" s="79">
        <f>AVERAGEIF(F139:F156,A161,G139:G156)</f>
        <v>0.4</v>
      </c>
      <c r="C161" s="79"/>
      <c r="D161" s="79"/>
      <c r="E161" s="79"/>
      <c r="F161" s="79"/>
      <c r="G161" s="79"/>
    </row>
    <row r="162" spans="1:7" x14ac:dyDescent="0.25">
      <c r="A162" s="79" t="s">
        <v>109</v>
      </c>
      <c r="B162" s="79">
        <f>AVERAGEIF(F139:F156,A162,G139:G156)</f>
        <v>0.22222222222222221</v>
      </c>
      <c r="C162" s="79"/>
      <c r="D162" s="79"/>
      <c r="E162" s="79"/>
      <c r="F162" s="79"/>
      <c r="G162" s="79"/>
    </row>
    <row r="163" spans="1:7" x14ac:dyDescent="0.25">
      <c r="A163" s="79" t="s">
        <v>117</v>
      </c>
      <c r="B163" s="79">
        <f>AVERAGEIF(F139:F156,A163,G139:G156)</f>
        <v>0.38034188034188032</v>
      </c>
      <c r="C163" s="79"/>
      <c r="D163" s="79"/>
      <c r="E163" s="79"/>
      <c r="F163" s="79"/>
      <c r="G163" s="79"/>
    </row>
    <row r="165" spans="1:7" x14ac:dyDescent="0.25">
      <c r="A165" s="103" t="s">
        <v>759</v>
      </c>
      <c r="B165" s="103"/>
      <c r="C165" s="103"/>
      <c r="D165" s="103"/>
      <c r="E165" s="103"/>
    </row>
    <row r="166" spans="1:7" ht="15.75" thickBot="1" x14ac:dyDescent="0.3">
      <c r="A166" s="58" t="s">
        <v>760</v>
      </c>
      <c r="B166" s="69">
        <v>0.4</v>
      </c>
    </row>
    <row r="167" spans="1:7" ht="15.75" thickBot="1" x14ac:dyDescent="0.3">
      <c r="A167" s="2" t="s">
        <v>761</v>
      </c>
      <c r="B167" s="96">
        <f>(1+B166)^(1/(2020-2010))-1</f>
        <v>3.4219694129380196E-2</v>
      </c>
    </row>
    <row r="168" spans="1:7" x14ac:dyDescent="0.25">
      <c r="B168" s="97"/>
    </row>
    <row r="169" spans="1:7" x14ac:dyDescent="0.25">
      <c r="A169" s="103" t="s">
        <v>762</v>
      </c>
      <c r="B169" s="103"/>
    </row>
    <row r="170" spans="1:7" x14ac:dyDescent="0.25">
      <c r="A170" s="58" t="s">
        <v>763</v>
      </c>
      <c r="B170" s="98">
        <v>972.7</v>
      </c>
    </row>
    <row r="171" spans="1:7" ht="15.75" thickBot="1" x14ac:dyDescent="0.3">
      <c r="A171" s="58" t="s">
        <v>764</v>
      </c>
      <c r="B171" s="99">
        <f>400.9+53.5+276.5+255.7+63.5+462.5+B170+975.4+227.6+436.5</f>
        <v>4124.8</v>
      </c>
    </row>
    <row r="172" spans="1:7" ht="15.75" thickBot="1" x14ac:dyDescent="0.3">
      <c r="A172" s="58" t="s">
        <v>765</v>
      </c>
      <c r="B172" s="96">
        <f>B170/B171</f>
        <v>0.23581749418153608</v>
      </c>
    </row>
    <row r="173" spans="1:7" x14ac:dyDescent="0.25">
      <c r="B173" s="97"/>
    </row>
    <row r="174" spans="1:7" x14ac:dyDescent="0.25">
      <c r="A174" s="103" t="s">
        <v>766</v>
      </c>
      <c r="B174" s="103"/>
      <c r="C174" s="103"/>
      <c r="D174" s="103"/>
      <c r="E174" s="103"/>
    </row>
    <row r="175" spans="1:7" ht="15.75" thickBot="1" x14ac:dyDescent="0.3">
      <c r="A175" s="58" t="s">
        <v>767</v>
      </c>
      <c r="B175" s="97">
        <v>0.1246</v>
      </c>
    </row>
    <row r="176" spans="1:7" ht="15.75" thickBot="1" x14ac:dyDescent="0.3">
      <c r="A176" s="58" t="s">
        <v>768</v>
      </c>
      <c r="B176" s="96">
        <f>1-B175</f>
        <v>0.87539999999999996</v>
      </c>
    </row>
    <row r="178" spans="1:5" x14ac:dyDescent="0.25">
      <c r="A178" s="103" t="s">
        <v>769</v>
      </c>
      <c r="B178" s="103"/>
      <c r="C178" s="103"/>
      <c r="D178" s="103"/>
      <c r="E178" s="103"/>
    </row>
    <row r="179" spans="1:5" x14ac:dyDescent="0.25">
      <c r="A179" s="76" t="s">
        <v>770</v>
      </c>
      <c r="B179" s="2">
        <v>197000</v>
      </c>
    </row>
    <row r="180" spans="1:5" ht="15.75" thickBot="1" x14ac:dyDescent="0.3">
      <c r="A180" s="2" t="s">
        <v>771</v>
      </c>
      <c r="B180" s="2">
        <v>175000</v>
      </c>
    </row>
    <row r="181" spans="1:5" ht="15.75" thickBot="1" x14ac:dyDescent="0.3">
      <c r="A181" s="2" t="s">
        <v>772</v>
      </c>
      <c r="B181" s="71">
        <f>B179/B180</f>
        <v>1.1257142857142857</v>
      </c>
    </row>
    <row r="183" spans="1:5" x14ac:dyDescent="0.25">
      <c r="A183" s="103" t="s">
        <v>773</v>
      </c>
      <c r="B183" s="103"/>
      <c r="C183" s="103"/>
      <c r="D183" s="103"/>
      <c r="E183" s="103"/>
    </row>
    <row r="184" spans="1:5" x14ac:dyDescent="0.25">
      <c r="A184" s="100" t="s">
        <v>774</v>
      </c>
      <c r="B184" s="76">
        <v>30.5</v>
      </c>
      <c r="C184" s="2" t="s">
        <v>775</v>
      </c>
    </row>
    <row r="185" spans="1:5" ht="15.75" thickBot="1" x14ac:dyDescent="0.3">
      <c r="A185" s="100" t="s">
        <v>776</v>
      </c>
      <c r="B185" s="101">
        <v>2.2999999999999998</v>
      </c>
      <c r="C185" s="2" t="s">
        <v>775</v>
      </c>
    </row>
    <row r="186" spans="1:5" ht="15.75" thickBot="1" x14ac:dyDescent="0.3">
      <c r="A186" s="58" t="s">
        <v>777</v>
      </c>
      <c r="B186" s="102">
        <f>B185/B184</f>
        <v>7.5409836065573763E-2</v>
      </c>
    </row>
    <row r="188" spans="1:5" x14ac:dyDescent="0.25">
      <c r="A188" s="103" t="s">
        <v>778</v>
      </c>
      <c r="B188" s="103"/>
      <c r="C188" s="103"/>
      <c r="D188" s="103"/>
      <c r="E188" s="103"/>
    </row>
    <row r="189" spans="1:5" x14ac:dyDescent="0.25">
      <c r="A189" s="73" t="s">
        <v>779</v>
      </c>
      <c r="B189" s="73" t="s">
        <v>780</v>
      </c>
      <c r="C189" s="73"/>
    </row>
    <row r="190" spans="1:5" x14ac:dyDescent="0.25">
      <c r="A190" s="2" t="s">
        <v>781</v>
      </c>
      <c r="B190" s="74">
        <v>15277777.777777778</v>
      </c>
      <c r="C190" s="2" t="s">
        <v>782</v>
      </c>
    </row>
    <row r="191" spans="1:5" x14ac:dyDescent="0.25">
      <c r="A191" s="2" t="s">
        <v>783</v>
      </c>
      <c r="B191" s="74">
        <f>3.4*10^6</f>
        <v>3400000</v>
      </c>
      <c r="C191" s="3"/>
    </row>
    <row r="192" spans="1:5" x14ac:dyDescent="0.25">
      <c r="A192" s="2" t="s">
        <v>784</v>
      </c>
      <c r="B192" s="2">
        <v>2</v>
      </c>
    </row>
    <row r="193" spans="1:2" ht="15.75" thickBot="1" x14ac:dyDescent="0.3">
      <c r="A193" s="2" t="s">
        <v>785</v>
      </c>
      <c r="B193" s="74">
        <f>B192*B191</f>
        <v>6800000</v>
      </c>
    </row>
    <row r="194" spans="1:2" ht="15.75" thickBot="1" x14ac:dyDescent="0.3">
      <c r="A194" s="2" t="s">
        <v>786</v>
      </c>
      <c r="B194" s="71">
        <f>B193/B190</f>
        <v>0.44509090909090909</v>
      </c>
    </row>
  </sheetData>
  <mergeCells count="20">
    <mergeCell ref="B136:E136"/>
    <mergeCell ref="A1:E1"/>
    <mergeCell ref="A2:E2"/>
    <mergeCell ref="A21:E21"/>
    <mergeCell ref="A40:E40"/>
    <mergeCell ref="A60:E60"/>
    <mergeCell ref="A89:E89"/>
    <mergeCell ref="A98:E98"/>
    <mergeCell ref="A109:E109"/>
    <mergeCell ref="A113:E113"/>
    <mergeCell ref="A124:E124"/>
    <mergeCell ref="A134:E134"/>
    <mergeCell ref="A183:E183"/>
    <mergeCell ref="A188:E188"/>
    <mergeCell ref="B137:C137"/>
    <mergeCell ref="D137:E137"/>
    <mergeCell ref="A165:E165"/>
    <mergeCell ref="A169:B169"/>
    <mergeCell ref="A174:E174"/>
    <mergeCell ref="A178:E17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Fincannon</dc:creator>
  <cp:lastModifiedBy>Jeffrey Rissman</cp:lastModifiedBy>
  <dcterms:created xsi:type="dcterms:W3CDTF">2017-06-20T03:32:53Z</dcterms:created>
  <dcterms:modified xsi:type="dcterms:W3CDTF">2017-06-21T23:29:33Z</dcterms:modified>
</cp:coreProperties>
</file>