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80" windowWidth="19420" windowHeight="11020"/>
  </bookViews>
  <sheets>
    <sheet name="About" sheetId="1" r:id="rId1"/>
    <sheet name="2014 Price" sheetId="5" r:id="rId2"/>
    <sheet name="Future Trend" sheetId="4" r:id="rId3"/>
    <sheet name="CpUDSC" sheetId="2" r:id="rId4"/>
  </sheets>
  <calcPr calcId="145621"/>
</workbook>
</file>

<file path=xl/calcChain.xml><?xml version="1.0" encoding="utf-8"?>
<calcChain xmlns="http://schemas.openxmlformats.org/spreadsheetml/2006/main">
  <c r="B23" i="4" l="1"/>
  <c r="B18" i="4"/>
  <c r="B19" i="4"/>
  <c r="B20" i="4"/>
  <c r="B21" i="4"/>
  <c r="B22" i="4"/>
  <c r="A7" i="5"/>
  <c r="A18" i="5" s="1"/>
  <c r="A19" i="5" s="1"/>
  <c r="A22" i="5" s="1"/>
  <c r="A23" i="5" s="1"/>
  <c r="A26" i="5" s="1"/>
  <c r="B55" i="4" l="1"/>
  <c r="B56" i="4"/>
  <c r="B57" i="4"/>
  <c r="B58" i="4"/>
  <c r="B54" i="4"/>
  <c r="B50" i="4"/>
  <c r="B51" i="4"/>
  <c r="B52" i="4"/>
  <c r="B53" i="4"/>
  <c r="B49" i="4"/>
  <c r="B45" i="4"/>
  <c r="B46" i="4"/>
  <c r="B47" i="4"/>
  <c r="B48" i="4"/>
  <c r="B44" i="4"/>
  <c r="B40" i="4"/>
  <c r="B41" i="4"/>
  <c r="B42" i="4"/>
  <c r="B43" i="4"/>
  <c r="B39" i="4"/>
  <c r="B35" i="4"/>
  <c r="B36" i="4"/>
  <c r="B37" i="4"/>
  <c r="B38" i="4"/>
  <c r="B34" i="4"/>
  <c r="B30" i="4"/>
  <c r="B31" i="4"/>
  <c r="B32" i="4"/>
  <c r="B33" i="4"/>
  <c r="B29" i="4"/>
  <c r="B24" i="4"/>
  <c r="B25" i="4"/>
  <c r="B26" i="4"/>
  <c r="B27" i="4"/>
  <c r="B28" i="4"/>
  <c r="C19" i="4"/>
  <c r="C22" i="4" l="1"/>
  <c r="C20" i="4"/>
  <c r="C21" i="4"/>
  <c r="C18" i="4"/>
  <c r="B2" i="2"/>
  <c r="C23" i="4" l="1"/>
  <c r="C24" i="4" l="1"/>
  <c r="B3" i="2" s="1"/>
  <c r="C28" i="4"/>
  <c r="B7" i="2" s="1"/>
  <c r="C26" i="4"/>
  <c r="B5" i="2" s="1"/>
  <c r="C30" i="4"/>
  <c r="B9" i="2" s="1"/>
  <c r="C27" i="4"/>
  <c r="B6" i="2" s="1"/>
  <c r="C31" i="4"/>
  <c r="B10" i="2" s="1"/>
  <c r="C35" i="4"/>
  <c r="B14" i="2" s="1"/>
  <c r="C39" i="4"/>
  <c r="B18" i="2" s="1"/>
  <c r="C43" i="4"/>
  <c r="B22" i="2" s="1"/>
  <c r="C47" i="4"/>
  <c r="B26" i="2" s="1"/>
  <c r="C51" i="4"/>
  <c r="B30" i="2" s="1"/>
  <c r="C55" i="4"/>
  <c r="B34" i="2" s="1"/>
  <c r="C32" i="4"/>
  <c r="B11" i="2" s="1"/>
  <c r="C36" i="4"/>
  <c r="B15" i="2" s="1"/>
  <c r="C40" i="4"/>
  <c r="B19" i="2" s="1"/>
  <c r="C44" i="4"/>
  <c r="B23" i="2" s="1"/>
  <c r="C48" i="4"/>
  <c r="B27" i="2" s="1"/>
  <c r="C52" i="4"/>
  <c r="B31" i="2" s="1"/>
  <c r="C56" i="4"/>
  <c r="B35" i="2" s="1"/>
  <c r="C25" i="4"/>
  <c r="B4" i="2" s="1"/>
  <c r="C29" i="4"/>
  <c r="B8" i="2" s="1"/>
  <c r="C33" i="4"/>
  <c r="B12" i="2" s="1"/>
  <c r="C37" i="4"/>
  <c r="B16" i="2" s="1"/>
  <c r="C41" i="4"/>
  <c r="B20" i="2" s="1"/>
  <c r="C45" i="4"/>
  <c r="B24" i="2" s="1"/>
  <c r="C49" i="4"/>
  <c r="B28" i="2" s="1"/>
  <c r="C53" i="4"/>
  <c r="B32" i="2" s="1"/>
  <c r="C57" i="4"/>
  <c r="B36" i="2" s="1"/>
  <c r="C34" i="4"/>
  <c r="B13" i="2" s="1"/>
  <c r="C38" i="4"/>
  <c r="B17" i="2" s="1"/>
  <c r="C42" i="4"/>
  <c r="B21" i="2" s="1"/>
  <c r="C46" i="4"/>
  <c r="B25" i="2" s="1"/>
  <c r="C50" i="4"/>
  <c r="B29" i="2" s="1"/>
  <c r="C54" i="4"/>
  <c r="B33" i="2" s="1"/>
  <c r="C58" i="4"/>
  <c r="B37" i="2" s="1"/>
</calcChain>
</file>

<file path=xl/sharedStrings.xml><?xml version="1.0" encoding="utf-8"?>
<sst xmlns="http://schemas.openxmlformats.org/spreadsheetml/2006/main" count="51" uniqueCount="49">
  <si>
    <t>CpUDSC Cost per Unit Distributed Solar Capacity</t>
  </si>
  <si>
    <t>Sources:</t>
  </si>
  <si>
    <t>Future Trends</t>
  </si>
  <si>
    <t>Year</t>
  </si>
  <si>
    <t>Solar PV Cap Cost</t>
  </si>
  <si>
    <t>Cost Relative to 2015</t>
  </si>
  <si>
    <t>Linearly Interpolated Capital Cost Projections (2004 $/kW) and Ratios</t>
  </si>
  <si>
    <t>Distributed Solar Cap Cost ($/MW)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</si>
  <si>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</si>
  <si>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</si>
  <si>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</si>
  <si>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</si>
  <si>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</si>
  <si>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</si>
  <si>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</si>
  <si>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</si>
  <si>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Capital Cost Projections from Black &amp; Veatch (2004 $/kW)</t>
  </si>
  <si>
    <t>Residential PV with a 4 kW (DC) install size</t>
  </si>
  <si>
    <t>We use Black and Veatch's cost projections to estimate the rate of cost declines (improvement).</t>
  </si>
  <si>
    <t>We do NOT use their costs directly, because in 2015, actual costs were lower than their projection.</t>
  </si>
  <si>
    <t>Black and Veatch</t>
  </si>
  <si>
    <t>http://bv.com/docs/reports-studies/nrel-cost-report.pdf</t>
  </si>
  <si>
    <t>Page 38, Table 25, "Residential PV with a 4 kw (DC) install size"</t>
  </si>
  <si>
    <t>Cost and Performance Data for Power Generation Technologies</t>
  </si>
  <si>
    <t>2014 Distributed Solar Cost ($/kw DC), assuming a 5 kW system</t>
  </si>
  <si>
    <t>We assume that this value is in Watts DC, not AC, because most companies prefer to advertize the</t>
  </si>
  <si>
    <t>prices this way, as it makes the panels seem cheaper (since you get fewer watts AC than watts DC from</t>
  </si>
  <si>
    <t>the same panels).</t>
  </si>
  <si>
    <t>2014 Price</t>
  </si>
  <si>
    <t>2014 zl / kW AC</t>
  </si>
  <si>
    <t>Notes</t>
  </si>
  <si>
    <t>Zloty per USD</t>
  </si>
  <si>
    <t>2014 USD / kW AC</t>
  </si>
  <si>
    <t>2014 zl / kW DC (pre-tax)</t>
  </si>
  <si>
    <t>Tax Rate</t>
  </si>
  <si>
    <t>2014 zl / kW DC (post-tax)</t>
  </si>
  <si>
    <t>2015 Price</t>
  </si>
  <si>
    <t>2014 USD to 2012 USD</t>
  </si>
  <si>
    <t>Currency conversion - see "cpi.xlsx" for source information</t>
  </si>
  <si>
    <t>2015 Distributed Solar Cost (2012 $/W AC)</t>
  </si>
  <si>
    <t>2012 USD / kW AC</t>
  </si>
  <si>
    <t>Fotowoltaikainfo.pl</t>
  </si>
  <si>
    <t>http://www.fotowoltaikainfo.pl/inwestycje/2014/06/02/ile-kosztuje-dachowa-instalacja-fotowoltaiczna</t>
  </si>
  <si>
    <t>Ile kosztuje dachowa instalacja fotowoltaiczna?</t>
  </si>
  <si>
    <t>Table "Instalacja o mocy 5,0 kW"</t>
  </si>
  <si>
    <t>Poland Tax Rate</t>
  </si>
  <si>
    <t>Gazeta Prawna</t>
  </si>
  <si>
    <t>http://podatki.gazetaprawna.pl/artykuly/744778,sejm-przyjal-ustawe-utrzymujaca-podwyzszone-stawki-vat-do-konca-2016-r.html</t>
  </si>
  <si>
    <t>Sejm przyjął ustawę utrzymującą podwyższone stawki VAT do końca 2016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</si>
</sst>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0" fontId="1" fillId="0" borderId="8" xfId="0" applyFont="1" applyBorder="1" applyAlignment="1">
      <alignment horizontal="left"/>
    </xf>
    <xf numFmtId="1" fontId="0" fillId="0" borderId="8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1" fontId="0" fillId="0" borderId="0" xfId="0" applyNumberFormat="1"/>
    <xf numFmtId="0" fontId="0" fillId="0" borderId="0" xfId="0" applyNumberFormat="1"/>
    <xf numFmtId="9" fontId="0" fillId="0" borderId="0" xfId="0" applyNumberFormat="1"/>
  </cellXfs>
  <cellStyles count="13">
    <cellStyle name="Body: normal cell" xfId="1"/>
    <cellStyle name="Font: Calibri, 9pt regular" xfId="2"/>
    <cellStyle name="Footnotes: all except top row" xfId="3"/>
    <cellStyle name="Footnotes: top row" xfId="4"/>
    <cellStyle name="Header: bottom row" xfId="5"/>
    <cellStyle name="Header: top rows" xfId="6"/>
    <cellStyle name="Hyperlink" xfId="12" builtinId="8"/>
    <cellStyle name="Hyperlink 2" xfId="7"/>
    <cellStyle name="Normal" xfId="0" builtinId="0"/>
    <cellStyle name="Parent row" xfId="8"/>
    <cellStyle name="Section Break" xfId="9"/>
    <cellStyle name="Section Break: parent row" xfId="10"/>
    <cellStyle name="Table title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/>
  </sheetViews>
  <sheetFormatPr defaultRowHeight="14.5" x14ac:dyDescent="0.35"/>
  <cols>
    <col min="2" max="2" width="50.08984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2" t="s">
        <v>28</v>
      </c>
    </row>
    <row r="4" spans="1:2" x14ac:dyDescent="0.25">
      <c r="B4" t="s">
        <v>41</v>
      </c>
    </row>
    <row r="5" spans="1:2" x14ac:dyDescent="0.35">
      <c r="B5" s="3">
        <v>2014</v>
      </c>
    </row>
    <row r="6" spans="1:2" x14ac:dyDescent="0.35">
      <c r="B6" t="s">
        <v>43</v>
      </c>
    </row>
    <row r="7" spans="1:2" x14ac:dyDescent="0.35">
      <c r="B7" t="s">
        <v>42</v>
      </c>
    </row>
    <row r="8" spans="1:2" x14ac:dyDescent="0.35">
      <c r="B8" t="s">
        <v>44</v>
      </c>
    </row>
    <row r="10" spans="1:2" x14ac:dyDescent="0.35">
      <c r="B10" s="12" t="s">
        <v>45</v>
      </c>
    </row>
    <row r="11" spans="1:2" x14ac:dyDescent="0.35">
      <c r="B11" t="s">
        <v>46</v>
      </c>
    </row>
    <row r="12" spans="1:2" x14ac:dyDescent="0.35">
      <c r="B12" s="3">
        <v>2013</v>
      </c>
    </row>
    <row r="13" spans="1:2" x14ac:dyDescent="0.35">
      <c r="B13" t="s">
        <v>48</v>
      </c>
    </row>
    <row r="14" spans="1:2" x14ac:dyDescent="0.35">
      <c r="B14" t="s">
        <v>47</v>
      </c>
    </row>
    <row r="16" spans="1:2" x14ac:dyDescent="0.25">
      <c r="B16" s="12" t="s">
        <v>2</v>
      </c>
    </row>
    <row r="17" spans="1:3" x14ac:dyDescent="0.25">
      <c r="B17" s="3" t="s">
        <v>20</v>
      </c>
    </row>
    <row r="18" spans="1:3" x14ac:dyDescent="0.25">
      <c r="B18" s="3">
        <v>2012</v>
      </c>
    </row>
    <row r="19" spans="1:3" x14ac:dyDescent="0.25">
      <c r="B19" s="3" t="s">
        <v>23</v>
      </c>
    </row>
    <row r="20" spans="1:3" x14ac:dyDescent="0.25">
      <c r="B20" s="11" t="s">
        <v>21</v>
      </c>
    </row>
    <row r="21" spans="1:3" x14ac:dyDescent="0.25">
      <c r="B21" s="3" t="s">
        <v>22</v>
      </c>
    </row>
    <row r="23" spans="1:3" x14ac:dyDescent="0.25">
      <c r="B23" s="4" t="s">
        <v>8</v>
      </c>
      <c r="C23" s="3"/>
    </row>
    <row r="24" spans="1:3" x14ac:dyDescent="0.25">
      <c r="B24" s="3" t="s">
        <v>14</v>
      </c>
      <c r="C24" s="3"/>
    </row>
    <row r="25" spans="1:3" x14ac:dyDescent="0.25">
      <c r="B25" s="3">
        <v>2015</v>
      </c>
      <c r="C25" s="3"/>
    </row>
    <row r="26" spans="1:3" x14ac:dyDescent="0.25">
      <c r="B26" s="3" t="s">
        <v>13</v>
      </c>
      <c r="C26" s="3"/>
    </row>
    <row r="27" spans="1:3" x14ac:dyDescent="0.25">
      <c r="B27" s="11" t="s">
        <v>12</v>
      </c>
      <c r="C27" s="3"/>
    </row>
    <row r="28" spans="1:3" x14ac:dyDescent="0.25">
      <c r="B28" s="3" t="s">
        <v>15</v>
      </c>
    </row>
    <row r="30" spans="1:3" x14ac:dyDescent="0.35">
      <c r="A30" s="1" t="s">
        <v>30</v>
      </c>
    </row>
    <row r="32" spans="1:3" x14ac:dyDescent="0.35">
      <c r="A32" t="s">
        <v>31</v>
      </c>
    </row>
    <row r="33" spans="1:2" x14ac:dyDescent="0.35">
      <c r="A33">
        <v>3.94</v>
      </c>
    </row>
    <row r="35" spans="1:2" x14ac:dyDescent="0.35">
      <c r="A35" t="s">
        <v>38</v>
      </c>
    </row>
    <row r="36" spans="1:2" x14ac:dyDescent="0.35">
      <c r="A36">
        <v>0.97099999999999997</v>
      </c>
      <c r="B36" t="s">
        <v>37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/>
  </sheetViews>
  <sheetFormatPr defaultRowHeight="14.5" x14ac:dyDescent="0.35"/>
  <cols>
    <col min="1" max="1" width="9.453125" bestFit="1" customWidth="1"/>
  </cols>
  <sheetData>
    <row r="1" spans="1:2" x14ac:dyDescent="0.25">
      <c r="A1" s="1" t="s">
        <v>24</v>
      </c>
    </row>
    <row r="2" spans="1:2" x14ac:dyDescent="0.35">
      <c r="A2" s="18">
        <v>6310</v>
      </c>
      <c r="B2" t="s">
        <v>33</v>
      </c>
    </row>
    <row r="3" spans="1:2" x14ac:dyDescent="0.35">
      <c r="A3" s="18"/>
    </row>
    <row r="4" spans="1:2" x14ac:dyDescent="0.35">
      <c r="A4" s="18" t="s">
        <v>34</v>
      </c>
    </row>
    <row r="5" spans="1:2" x14ac:dyDescent="0.35">
      <c r="A5" s="19">
        <v>0.23</v>
      </c>
    </row>
    <row r="6" spans="1:2" x14ac:dyDescent="0.35">
      <c r="A6" s="19"/>
    </row>
    <row r="7" spans="1:2" x14ac:dyDescent="0.25">
      <c r="A7" s="17">
        <f>A2*(1+A5)</f>
        <v>7761.3</v>
      </c>
      <c r="B7" t="s">
        <v>35</v>
      </c>
    </row>
    <row r="8" spans="1:2" x14ac:dyDescent="0.25">
      <c r="A8" s="18"/>
    </row>
    <row r="9" spans="1:2" x14ac:dyDescent="0.25">
      <c r="A9" s="18" t="s">
        <v>25</v>
      </c>
    </row>
    <row r="10" spans="1:2" x14ac:dyDescent="0.25">
      <c r="A10" s="18" t="s">
        <v>26</v>
      </c>
    </row>
    <row r="11" spans="1:2" x14ac:dyDescent="0.35">
      <c r="A11" s="18" t="s">
        <v>27</v>
      </c>
    </row>
    <row r="12" spans="1:2" x14ac:dyDescent="0.35">
      <c r="A12" s="18"/>
    </row>
    <row r="13" spans="1:2" x14ac:dyDescent="0.25">
      <c r="A13" t="s">
        <v>9</v>
      </c>
    </row>
    <row r="14" spans="1:2" x14ac:dyDescent="0.25">
      <c r="A14" t="s">
        <v>10</v>
      </c>
    </row>
    <row r="15" spans="1:2" x14ac:dyDescent="0.25">
      <c r="A15">
        <v>0.85899999999999999</v>
      </c>
      <c r="B15" t="s">
        <v>11</v>
      </c>
    </row>
    <row r="17" spans="1:2" x14ac:dyDescent="0.35">
      <c r="A17" s="1" t="s">
        <v>28</v>
      </c>
    </row>
    <row r="18" spans="1:2" x14ac:dyDescent="0.25">
      <c r="A18" s="17">
        <f>A7/A15</f>
        <v>9035.2735739231666</v>
      </c>
      <c r="B18" t="s">
        <v>29</v>
      </c>
    </row>
    <row r="19" spans="1:2" x14ac:dyDescent="0.25">
      <c r="A19" s="17">
        <f>A18/About!A33</f>
        <v>2293.2166431277074</v>
      </c>
      <c r="B19" t="s">
        <v>32</v>
      </c>
    </row>
    <row r="21" spans="1:2" x14ac:dyDescent="0.35">
      <c r="A21" s="1" t="s">
        <v>36</v>
      </c>
    </row>
    <row r="22" spans="1:2" x14ac:dyDescent="0.35">
      <c r="A22" s="17">
        <f>A19/'Future Trend'!C22</f>
        <v>2134.8263044131809</v>
      </c>
      <c r="B22" t="s">
        <v>32</v>
      </c>
    </row>
    <row r="23" spans="1:2" x14ac:dyDescent="0.35">
      <c r="A23" s="17">
        <f>A22*About!A36</f>
        <v>2072.9163415851986</v>
      </c>
      <c r="B23" t="s">
        <v>40</v>
      </c>
    </row>
    <row r="25" spans="1:2" x14ac:dyDescent="0.35">
      <c r="A25" s="1" t="s">
        <v>39</v>
      </c>
    </row>
    <row r="26" spans="1:2" x14ac:dyDescent="0.35">
      <c r="A26" s="13">
        <f>A23/1000</f>
        <v>2.0729163415851986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/>
  </sheetViews>
  <sheetFormatPr defaultRowHeight="14.5" x14ac:dyDescent="0.35"/>
  <cols>
    <col min="1" max="1" width="11" customWidth="1"/>
    <col min="2" max="2" width="24" customWidth="1"/>
    <col min="3" max="3" width="27.6328125" customWidth="1"/>
  </cols>
  <sheetData>
    <row r="1" spans="1:3" ht="15" x14ac:dyDescent="0.25">
      <c r="A1" t="s">
        <v>18</v>
      </c>
    </row>
    <row r="2" spans="1:3" ht="15" x14ac:dyDescent="0.25">
      <c r="A2" t="s">
        <v>19</v>
      </c>
    </row>
    <row r="4" spans="1:3" ht="15" x14ac:dyDescent="0.25">
      <c r="A4" s="4" t="s">
        <v>16</v>
      </c>
      <c r="B4" s="5"/>
      <c r="C4" s="2"/>
    </row>
    <row r="5" spans="1:3" ht="15" x14ac:dyDescent="0.25">
      <c r="A5" s="3"/>
      <c r="B5" s="6" t="s">
        <v>17</v>
      </c>
    </row>
    <row r="6" spans="1:3" x14ac:dyDescent="0.35">
      <c r="A6" s="6">
        <v>2010</v>
      </c>
      <c r="B6" s="7">
        <v>5950</v>
      </c>
    </row>
    <row r="7" spans="1:3" ht="15" x14ac:dyDescent="0.25">
      <c r="A7" s="6">
        <v>2015</v>
      </c>
      <c r="B7" s="7">
        <v>4340</v>
      </c>
    </row>
    <row r="8" spans="1:3" ht="15" x14ac:dyDescent="0.25">
      <c r="A8" s="6">
        <v>2020</v>
      </c>
      <c r="B8" s="7">
        <v>3750</v>
      </c>
    </row>
    <row r="9" spans="1:3" ht="15" x14ac:dyDescent="0.25">
      <c r="A9" s="6">
        <v>2025</v>
      </c>
      <c r="B9" s="7">
        <v>3460</v>
      </c>
    </row>
    <row r="10" spans="1:3" ht="15" x14ac:dyDescent="0.25">
      <c r="A10" s="6">
        <v>2030</v>
      </c>
      <c r="B10" s="7">
        <v>3290</v>
      </c>
    </row>
    <row r="11" spans="1:3" ht="15" x14ac:dyDescent="0.25">
      <c r="A11" s="6">
        <v>2035</v>
      </c>
      <c r="B11" s="7">
        <v>3190</v>
      </c>
    </row>
    <row r="12" spans="1:3" ht="15" x14ac:dyDescent="0.25">
      <c r="A12" s="6">
        <v>2040</v>
      </c>
      <c r="B12" s="7">
        <v>3090</v>
      </c>
    </row>
    <row r="13" spans="1:3" ht="15" x14ac:dyDescent="0.25">
      <c r="A13" s="6">
        <v>2045</v>
      </c>
      <c r="B13" s="7">
        <v>3010</v>
      </c>
    </row>
    <row r="14" spans="1:3" ht="15" x14ac:dyDescent="0.25">
      <c r="A14" s="6">
        <v>2050</v>
      </c>
      <c r="B14" s="7">
        <v>2930</v>
      </c>
    </row>
    <row r="15" spans="1:3" ht="15" x14ac:dyDescent="0.25">
      <c r="A15" s="3"/>
      <c r="B15" s="3"/>
    </row>
    <row r="16" spans="1:3" ht="15" x14ac:dyDescent="0.25">
      <c r="A16" s="4" t="s">
        <v>6</v>
      </c>
      <c r="B16" s="5"/>
      <c r="C16" s="5"/>
    </row>
    <row r="17" spans="1:3" ht="15" x14ac:dyDescent="0.25">
      <c r="A17" s="6" t="s">
        <v>3</v>
      </c>
      <c r="B17" s="6" t="s">
        <v>4</v>
      </c>
      <c r="C17" s="6" t="s">
        <v>5</v>
      </c>
    </row>
    <row r="18" spans="1:3" x14ac:dyDescent="0.35">
      <c r="A18" s="6">
        <v>2010</v>
      </c>
      <c r="B18" s="8">
        <f t="shared" ref="B18:B21" si="0">TREND(B$6:B$7,$A$6:$A$7,$A18)</f>
        <v>5950</v>
      </c>
      <c r="C18" s="10">
        <f>B18/B$23</f>
        <v>1.3709677419354838</v>
      </c>
    </row>
    <row r="19" spans="1:3" x14ac:dyDescent="0.35">
      <c r="A19" s="6">
        <v>2011</v>
      </c>
      <c r="B19" s="8">
        <f t="shared" si="0"/>
        <v>5628</v>
      </c>
      <c r="C19" s="10">
        <f>B19/B$23</f>
        <v>1.2967741935483872</v>
      </c>
    </row>
    <row r="20" spans="1:3" x14ac:dyDescent="0.35">
      <c r="A20" s="6">
        <v>2012</v>
      </c>
      <c r="B20" s="8">
        <f t="shared" si="0"/>
        <v>5306</v>
      </c>
      <c r="C20" s="10">
        <f>B20/B$23</f>
        <v>1.2225806451612904</v>
      </c>
    </row>
    <row r="21" spans="1:3" x14ac:dyDescent="0.35">
      <c r="A21" s="6">
        <v>2013</v>
      </c>
      <c r="B21" s="8">
        <f t="shared" si="0"/>
        <v>4984</v>
      </c>
      <c r="C21" s="10">
        <f>B21/B$23</f>
        <v>1.1483870967741936</v>
      </c>
    </row>
    <row r="22" spans="1:3" x14ac:dyDescent="0.35">
      <c r="A22" s="6">
        <v>2014</v>
      </c>
      <c r="B22" s="8">
        <f>TREND(B$6:B$7,$A$6:$A$7,$A22)</f>
        <v>4662</v>
      </c>
      <c r="C22" s="10">
        <f>B22/B$23</f>
        <v>1.0741935483870968</v>
      </c>
    </row>
    <row r="23" spans="1:3" x14ac:dyDescent="0.35">
      <c r="A23" s="14">
        <v>2015</v>
      </c>
      <c r="B23" s="15">
        <f>TREND(B$6:B$7,$A$6:$A$7,$A23)</f>
        <v>4340</v>
      </c>
      <c r="C23" s="16">
        <f t="shared" ref="C23:C58" si="1">B23/B$23</f>
        <v>1</v>
      </c>
    </row>
    <row r="24" spans="1:3" x14ac:dyDescent="0.35">
      <c r="A24" s="6">
        <v>2016</v>
      </c>
      <c r="B24" s="8">
        <f t="shared" ref="B24:B28" si="2">TREND(B$7:B$8,$A$7:$A$8,$A24)</f>
        <v>4222</v>
      </c>
      <c r="C24" s="10">
        <f t="shared" si="1"/>
        <v>0.97281105990783412</v>
      </c>
    </row>
    <row r="25" spans="1:3" x14ac:dyDescent="0.35">
      <c r="A25" s="6">
        <v>2017</v>
      </c>
      <c r="B25" s="8">
        <f t="shared" si="2"/>
        <v>4104</v>
      </c>
      <c r="C25" s="10">
        <f t="shared" si="1"/>
        <v>0.94562211981566824</v>
      </c>
    </row>
    <row r="26" spans="1:3" x14ac:dyDescent="0.35">
      <c r="A26" s="6">
        <v>2018</v>
      </c>
      <c r="B26" s="8">
        <f t="shared" si="2"/>
        <v>3986</v>
      </c>
      <c r="C26" s="10">
        <f t="shared" si="1"/>
        <v>0.91843317972350236</v>
      </c>
    </row>
    <row r="27" spans="1:3" x14ac:dyDescent="0.35">
      <c r="A27" s="6">
        <v>2019</v>
      </c>
      <c r="B27" s="8">
        <f t="shared" si="2"/>
        <v>3868</v>
      </c>
      <c r="C27" s="10">
        <f t="shared" si="1"/>
        <v>0.89124423963133637</v>
      </c>
    </row>
    <row r="28" spans="1:3" x14ac:dyDescent="0.35">
      <c r="A28" s="14">
        <v>2020</v>
      </c>
      <c r="B28" s="15">
        <f t="shared" si="2"/>
        <v>3750</v>
      </c>
      <c r="C28" s="16">
        <f t="shared" si="1"/>
        <v>0.86405529953917048</v>
      </c>
    </row>
    <row r="29" spans="1:3" x14ac:dyDescent="0.35">
      <c r="A29" s="6">
        <v>2021</v>
      </c>
      <c r="B29" s="8">
        <f>TREND(B$8:B$9,$A$8:$A$9,$A29)</f>
        <v>3692</v>
      </c>
      <c r="C29" s="10">
        <f t="shared" si="1"/>
        <v>0.85069124423963138</v>
      </c>
    </row>
    <row r="30" spans="1:3" x14ac:dyDescent="0.35">
      <c r="A30" s="6">
        <v>2022</v>
      </c>
      <c r="B30" s="8">
        <f t="shared" ref="B30:B33" si="3">TREND(B$8:B$9,$A$8:$A$9,$A30)</f>
        <v>3634</v>
      </c>
      <c r="C30" s="10">
        <f t="shared" si="1"/>
        <v>0.83732718894009217</v>
      </c>
    </row>
    <row r="31" spans="1:3" x14ac:dyDescent="0.35">
      <c r="A31" s="6">
        <v>2023</v>
      </c>
      <c r="B31" s="8">
        <f t="shared" si="3"/>
        <v>3576</v>
      </c>
      <c r="C31" s="10">
        <f t="shared" si="1"/>
        <v>0.82396313364055296</v>
      </c>
    </row>
    <row r="32" spans="1:3" x14ac:dyDescent="0.35">
      <c r="A32" s="6">
        <v>2024</v>
      </c>
      <c r="B32" s="8">
        <f t="shared" si="3"/>
        <v>3518</v>
      </c>
      <c r="C32" s="10">
        <f t="shared" si="1"/>
        <v>0.81059907834101386</v>
      </c>
    </row>
    <row r="33" spans="1:3" x14ac:dyDescent="0.35">
      <c r="A33" s="14">
        <v>2025</v>
      </c>
      <c r="B33" s="15">
        <f t="shared" si="3"/>
        <v>3460</v>
      </c>
      <c r="C33" s="16">
        <f t="shared" si="1"/>
        <v>0.79723502304147464</v>
      </c>
    </row>
    <row r="34" spans="1:3" x14ac:dyDescent="0.35">
      <c r="A34" s="6">
        <v>2026</v>
      </c>
      <c r="B34" s="8">
        <f>TREND(B$9:B$10,$A$9:$A$10,$A34)</f>
        <v>3426</v>
      </c>
      <c r="C34" s="10">
        <f t="shared" si="1"/>
        <v>0.78940092165898612</v>
      </c>
    </row>
    <row r="35" spans="1:3" x14ac:dyDescent="0.35">
      <c r="A35" s="6">
        <v>2027</v>
      </c>
      <c r="B35" s="8">
        <f t="shared" ref="B35:B38" si="4">TREND(B$9:B$10,$A$9:$A$10,$A35)</f>
        <v>3392</v>
      </c>
      <c r="C35" s="10">
        <f t="shared" si="1"/>
        <v>0.78156682027649771</v>
      </c>
    </row>
    <row r="36" spans="1:3" x14ac:dyDescent="0.35">
      <c r="A36" s="6">
        <v>2028</v>
      </c>
      <c r="B36" s="8">
        <f t="shared" si="4"/>
        <v>3358</v>
      </c>
      <c r="C36" s="10">
        <f t="shared" si="1"/>
        <v>0.77373271889400919</v>
      </c>
    </row>
    <row r="37" spans="1:3" x14ac:dyDescent="0.35">
      <c r="A37" s="6">
        <v>2029</v>
      </c>
      <c r="B37" s="8">
        <f t="shared" si="4"/>
        <v>3324</v>
      </c>
      <c r="C37" s="10">
        <f t="shared" si="1"/>
        <v>0.76589861751152077</v>
      </c>
    </row>
    <row r="38" spans="1:3" x14ac:dyDescent="0.35">
      <c r="A38" s="14">
        <v>2030</v>
      </c>
      <c r="B38" s="15">
        <f t="shared" si="4"/>
        <v>3290</v>
      </c>
      <c r="C38" s="16">
        <f t="shared" si="1"/>
        <v>0.75806451612903225</v>
      </c>
    </row>
    <row r="39" spans="1:3" x14ac:dyDescent="0.35">
      <c r="A39" s="6">
        <v>2031</v>
      </c>
      <c r="B39" s="8">
        <f>TREND(B$10:B$11,$A$10:$A$11,$A39)</f>
        <v>3270</v>
      </c>
      <c r="C39" s="10">
        <f t="shared" si="1"/>
        <v>0.75345622119815669</v>
      </c>
    </row>
    <row r="40" spans="1:3" x14ac:dyDescent="0.35">
      <c r="A40" s="6">
        <v>2032</v>
      </c>
      <c r="B40" s="8">
        <f t="shared" ref="B40:B43" si="5">TREND(B$10:B$11,$A$10:$A$11,$A40)</f>
        <v>3250</v>
      </c>
      <c r="C40" s="10">
        <f t="shared" si="1"/>
        <v>0.74884792626728114</v>
      </c>
    </row>
    <row r="41" spans="1:3" x14ac:dyDescent="0.35">
      <c r="A41" s="6">
        <v>2033</v>
      </c>
      <c r="B41" s="8">
        <f t="shared" si="5"/>
        <v>3230</v>
      </c>
      <c r="C41" s="10">
        <f t="shared" si="1"/>
        <v>0.74423963133640558</v>
      </c>
    </row>
    <row r="42" spans="1:3" x14ac:dyDescent="0.35">
      <c r="A42" s="6">
        <v>2034</v>
      </c>
      <c r="B42" s="8">
        <f t="shared" si="5"/>
        <v>3210</v>
      </c>
      <c r="C42" s="10">
        <f t="shared" si="1"/>
        <v>0.73963133640552992</v>
      </c>
    </row>
    <row r="43" spans="1:3" x14ac:dyDescent="0.35">
      <c r="A43" s="14">
        <v>2035</v>
      </c>
      <c r="B43" s="15">
        <f t="shared" si="5"/>
        <v>3190</v>
      </c>
      <c r="C43" s="16">
        <f t="shared" si="1"/>
        <v>0.73502304147465436</v>
      </c>
    </row>
    <row r="44" spans="1:3" x14ac:dyDescent="0.35">
      <c r="A44" s="6">
        <v>2036</v>
      </c>
      <c r="B44" s="9">
        <f>TREND(B$11:B$12,$A$11:$A$12,$A44)</f>
        <v>3170</v>
      </c>
      <c r="C44" s="10">
        <f t="shared" si="1"/>
        <v>0.7304147465437788</v>
      </c>
    </row>
    <row r="45" spans="1:3" x14ac:dyDescent="0.35">
      <c r="A45" s="6">
        <v>2037</v>
      </c>
      <c r="B45" s="9">
        <f t="shared" ref="B45:B48" si="6">TREND(B$11:B$12,$A$11:$A$12,$A45)</f>
        <v>3150</v>
      </c>
      <c r="C45" s="10">
        <f t="shared" si="1"/>
        <v>0.72580645161290325</v>
      </c>
    </row>
    <row r="46" spans="1:3" x14ac:dyDescent="0.35">
      <c r="A46" s="6">
        <v>2038</v>
      </c>
      <c r="B46" s="9">
        <f t="shared" si="6"/>
        <v>3130</v>
      </c>
      <c r="C46" s="10">
        <f t="shared" si="1"/>
        <v>0.72119815668202769</v>
      </c>
    </row>
    <row r="47" spans="1:3" x14ac:dyDescent="0.35">
      <c r="A47" s="6">
        <v>2039</v>
      </c>
      <c r="B47" s="9">
        <f t="shared" si="6"/>
        <v>3110</v>
      </c>
      <c r="C47" s="10">
        <f t="shared" si="1"/>
        <v>0.71658986175115202</v>
      </c>
    </row>
    <row r="48" spans="1:3" x14ac:dyDescent="0.35">
      <c r="A48" s="14">
        <v>2040</v>
      </c>
      <c r="B48" s="15">
        <f t="shared" si="6"/>
        <v>3090</v>
      </c>
      <c r="C48" s="16">
        <f t="shared" si="1"/>
        <v>0.71198156682027647</v>
      </c>
    </row>
    <row r="49" spans="1:3" x14ac:dyDescent="0.35">
      <c r="A49" s="6">
        <v>2041</v>
      </c>
      <c r="B49" s="8">
        <f>TREND(B$12:B$13,$A$12:$A$13,$A49)</f>
        <v>3074</v>
      </c>
      <c r="C49" s="10">
        <f t="shared" si="1"/>
        <v>0.70829493087557605</v>
      </c>
    </row>
    <row r="50" spans="1:3" x14ac:dyDescent="0.35">
      <c r="A50" s="6">
        <v>2042</v>
      </c>
      <c r="B50" s="8">
        <f t="shared" ref="B50:B53" si="7">TREND(B$12:B$13,$A$12:$A$13,$A50)</f>
        <v>3058</v>
      </c>
      <c r="C50" s="10">
        <f t="shared" si="1"/>
        <v>0.70460829493087562</v>
      </c>
    </row>
    <row r="51" spans="1:3" x14ac:dyDescent="0.35">
      <c r="A51" s="6">
        <v>2043</v>
      </c>
      <c r="B51" s="8">
        <f t="shared" si="7"/>
        <v>3042</v>
      </c>
      <c r="C51" s="10">
        <f t="shared" si="1"/>
        <v>0.70092165898617509</v>
      </c>
    </row>
    <row r="52" spans="1:3" x14ac:dyDescent="0.35">
      <c r="A52" s="6">
        <v>2044</v>
      </c>
      <c r="B52" s="8">
        <f t="shared" si="7"/>
        <v>3026</v>
      </c>
      <c r="C52" s="10">
        <f t="shared" si="1"/>
        <v>0.69723502304147467</v>
      </c>
    </row>
    <row r="53" spans="1:3" x14ac:dyDescent="0.35">
      <c r="A53" s="14">
        <v>2045</v>
      </c>
      <c r="B53" s="15">
        <f t="shared" si="7"/>
        <v>3010</v>
      </c>
      <c r="C53" s="16">
        <f t="shared" si="1"/>
        <v>0.69354838709677424</v>
      </c>
    </row>
    <row r="54" spans="1:3" x14ac:dyDescent="0.35">
      <c r="A54" s="6">
        <v>2046</v>
      </c>
      <c r="B54" s="8">
        <f>TREND(B$13:B$14,$A$13:$A$14,$A54)</f>
        <v>2994</v>
      </c>
      <c r="C54" s="10">
        <f t="shared" si="1"/>
        <v>0.68986175115207371</v>
      </c>
    </row>
    <row r="55" spans="1:3" x14ac:dyDescent="0.35">
      <c r="A55" s="6">
        <v>2047</v>
      </c>
      <c r="B55" s="8">
        <f t="shared" ref="B55:B58" si="8">TREND(B$13:B$14,$A$13:$A$14,$A55)</f>
        <v>2978</v>
      </c>
      <c r="C55" s="10">
        <f t="shared" si="1"/>
        <v>0.68617511520737329</v>
      </c>
    </row>
    <row r="56" spans="1:3" x14ac:dyDescent="0.35">
      <c r="A56" s="6">
        <v>2048</v>
      </c>
      <c r="B56" s="8">
        <f t="shared" si="8"/>
        <v>2962</v>
      </c>
      <c r="C56" s="10">
        <f t="shared" si="1"/>
        <v>0.68248847926267286</v>
      </c>
    </row>
    <row r="57" spans="1:3" x14ac:dyDescent="0.35">
      <c r="A57" s="6">
        <v>2049</v>
      </c>
      <c r="B57" s="8">
        <f t="shared" si="8"/>
        <v>2946</v>
      </c>
      <c r="C57" s="10">
        <f t="shared" si="1"/>
        <v>0.67880184331797233</v>
      </c>
    </row>
    <row r="58" spans="1:3" x14ac:dyDescent="0.35">
      <c r="A58" s="6">
        <v>2050</v>
      </c>
      <c r="B58" s="8">
        <f t="shared" si="8"/>
        <v>2930</v>
      </c>
      <c r="C58" s="10">
        <f t="shared" si="1"/>
        <v>0.67511520737327191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7"/>
  <sheetViews>
    <sheetView workbookViewId="0"/>
  </sheetViews>
  <sheetFormatPr defaultRowHeight="14.5" x14ac:dyDescent="0.35"/>
  <cols>
    <col min="2" max="2" width="15.08984375" customWidth="1"/>
  </cols>
  <sheetData>
    <row r="1" spans="1:2" ht="15" x14ac:dyDescent="0.25">
      <c r="B1" t="s">
        <v>7</v>
      </c>
    </row>
    <row r="2" spans="1:2" ht="15" x14ac:dyDescent="0.25">
      <c r="A2">
        <v>2015</v>
      </c>
      <c r="B2" s="17">
        <f>'2014 Price'!A26*10^6</f>
        <v>2072916.3415851987</v>
      </c>
    </row>
    <row r="3" spans="1:2" ht="15" x14ac:dyDescent="0.25">
      <c r="A3">
        <v>2016</v>
      </c>
      <c r="B3" s="17">
        <f>B$2*'Future Trend'!C24</f>
        <v>2016555.9433577671</v>
      </c>
    </row>
    <row r="4" spans="1:2" ht="15" x14ac:dyDescent="0.25">
      <c r="A4">
        <v>2017</v>
      </c>
      <c r="B4" s="17">
        <f>B$2*'Future Trend'!C25</f>
        <v>1960195.5451303355</v>
      </c>
    </row>
    <row r="5" spans="1:2" ht="15" x14ac:dyDescent="0.25">
      <c r="A5">
        <v>2018</v>
      </c>
      <c r="B5" s="17">
        <f>B$2*'Future Trend'!C26</f>
        <v>1903835.1469029037</v>
      </c>
    </row>
    <row r="6" spans="1:2" ht="15" x14ac:dyDescent="0.25">
      <c r="A6">
        <v>2019</v>
      </c>
      <c r="B6" s="17">
        <f>B$2*'Future Trend'!C27</f>
        <v>1847474.7486754719</v>
      </c>
    </row>
    <row r="7" spans="1:2" ht="15" x14ac:dyDescent="0.25">
      <c r="A7">
        <v>2020</v>
      </c>
      <c r="B7" s="17">
        <f>B$2*'Future Trend'!C28</f>
        <v>1791114.3504480403</v>
      </c>
    </row>
    <row r="8" spans="1:2" ht="15" x14ac:dyDescent="0.25">
      <c r="A8">
        <v>2021</v>
      </c>
      <c r="B8" s="17">
        <f>B$2*'Future Trend'!C29</f>
        <v>1763411.7818277774</v>
      </c>
    </row>
    <row r="9" spans="1:2" ht="15" x14ac:dyDescent="0.25">
      <c r="A9">
        <v>2022</v>
      </c>
      <c r="B9" s="17">
        <f>B$2*'Future Trend'!C30</f>
        <v>1735709.2132075143</v>
      </c>
    </row>
    <row r="10" spans="1:2" ht="15" x14ac:dyDescent="0.25">
      <c r="A10">
        <v>2023</v>
      </c>
      <c r="B10" s="17">
        <f>B$2*'Future Trend'!C31</f>
        <v>1708006.6445872511</v>
      </c>
    </row>
    <row r="11" spans="1:2" ht="15" x14ac:dyDescent="0.25">
      <c r="A11">
        <v>2024</v>
      </c>
      <c r="B11" s="17">
        <f>B$2*'Future Trend'!C32</f>
        <v>1680304.0759669882</v>
      </c>
    </row>
    <row r="12" spans="1:2" ht="15" x14ac:dyDescent="0.25">
      <c r="A12">
        <v>2025</v>
      </c>
      <c r="B12" s="17">
        <f>B$2*'Future Trend'!C33</f>
        <v>1652601.5073467251</v>
      </c>
    </row>
    <row r="13" spans="1:2" ht="15" x14ac:dyDescent="0.25">
      <c r="A13">
        <v>2026</v>
      </c>
      <c r="B13" s="17">
        <f>B$2*'Future Trend'!C34</f>
        <v>1636362.0705693294</v>
      </c>
    </row>
    <row r="14" spans="1:2" ht="15" x14ac:dyDescent="0.25">
      <c r="A14">
        <v>2027</v>
      </c>
      <c r="B14" s="17">
        <f>B$2*'Future Trend'!C35</f>
        <v>1620122.633791934</v>
      </c>
    </row>
    <row r="15" spans="1:2" ht="15" x14ac:dyDescent="0.25">
      <c r="A15">
        <v>2028</v>
      </c>
      <c r="B15" s="17">
        <f>B$2*'Future Trend'!C36</f>
        <v>1603883.1970145383</v>
      </c>
    </row>
    <row r="16" spans="1:2" ht="15" x14ac:dyDescent="0.25">
      <c r="A16">
        <v>2029</v>
      </c>
      <c r="B16" s="17">
        <f>B$2*'Future Trend'!C37</f>
        <v>1587643.7602371429</v>
      </c>
    </row>
    <row r="17" spans="1:2" ht="15" x14ac:dyDescent="0.25">
      <c r="A17">
        <v>2030</v>
      </c>
      <c r="B17" s="17">
        <f>B$2*'Future Trend'!C38</f>
        <v>1571404.3234597472</v>
      </c>
    </row>
    <row r="18" spans="1:2" ht="15" x14ac:dyDescent="0.25">
      <c r="A18">
        <v>2031</v>
      </c>
      <c r="B18" s="17">
        <f>B$2*'Future Trend'!C39</f>
        <v>1561851.7135906911</v>
      </c>
    </row>
    <row r="19" spans="1:2" ht="15" x14ac:dyDescent="0.25">
      <c r="A19">
        <v>2032</v>
      </c>
      <c r="B19" s="17">
        <f>B$2*'Future Trend'!C40</f>
        <v>1552299.103721635</v>
      </c>
    </row>
    <row r="20" spans="1:2" ht="15" x14ac:dyDescent="0.25">
      <c r="A20">
        <v>2033</v>
      </c>
      <c r="B20" s="17">
        <f>B$2*'Future Trend'!C41</f>
        <v>1542746.4938525788</v>
      </c>
    </row>
    <row r="21" spans="1:2" ht="15" x14ac:dyDescent="0.25">
      <c r="A21">
        <v>2034</v>
      </c>
      <c r="B21" s="17">
        <f>B$2*'Future Trend'!C42</f>
        <v>1533193.8839835224</v>
      </c>
    </row>
    <row r="22" spans="1:2" ht="15" x14ac:dyDescent="0.25">
      <c r="A22">
        <v>2035</v>
      </c>
      <c r="B22" s="17">
        <f>B$2*'Future Trend'!C43</f>
        <v>1523641.2741144663</v>
      </c>
    </row>
    <row r="23" spans="1:2" x14ac:dyDescent="0.35">
      <c r="A23">
        <v>2036</v>
      </c>
      <c r="B23" s="17">
        <f>B$2*'Future Trend'!C44</f>
        <v>1514088.6642454101</v>
      </c>
    </row>
    <row r="24" spans="1:2" x14ac:dyDescent="0.35">
      <c r="A24">
        <v>2037</v>
      </c>
      <c r="B24" s="17">
        <f>B$2*'Future Trend'!C45</f>
        <v>1504536.054376354</v>
      </c>
    </row>
    <row r="25" spans="1:2" x14ac:dyDescent="0.35">
      <c r="A25">
        <v>2038</v>
      </c>
      <c r="B25" s="17">
        <f>B$2*'Future Trend'!C46</f>
        <v>1494983.4445072978</v>
      </c>
    </row>
    <row r="26" spans="1:2" x14ac:dyDescent="0.35">
      <c r="A26">
        <v>2039</v>
      </c>
      <c r="B26" s="17">
        <f>B$2*'Future Trend'!C47</f>
        <v>1485430.8346382412</v>
      </c>
    </row>
    <row r="27" spans="1:2" x14ac:dyDescent="0.35">
      <c r="A27">
        <v>2040</v>
      </c>
      <c r="B27" s="17">
        <f>B$2*'Future Trend'!C48</f>
        <v>1475878.2247691851</v>
      </c>
    </row>
    <row r="28" spans="1:2" x14ac:dyDescent="0.35">
      <c r="A28">
        <v>2041</v>
      </c>
      <c r="B28" s="17">
        <f>B$2*'Future Trend'!C49</f>
        <v>1468236.1368739402</v>
      </c>
    </row>
    <row r="29" spans="1:2" x14ac:dyDescent="0.35">
      <c r="A29">
        <v>2042</v>
      </c>
      <c r="B29" s="17">
        <f>B$2*'Future Trend'!C50</f>
        <v>1460594.0489786954</v>
      </c>
    </row>
    <row r="30" spans="1:2" x14ac:dyDescent="0.35">
      <c r="A30">
        <v>2043</v>
      </c>
      <c r="B30" s="17">
        <f>B$2*'Future Trend'!C51</f>
        <v>1452951.9610834504</v>
      </c>
    </row>
    <row r="31" spans="1:2" x14ac:dyDescent="0.35">
      <c r="A31">
        <v>2044</v>
      </c>
      <c r="B31" s="17">
        <f>B$2*'Future Trend'!C52</f>
        <v>1445309.8731882053</v>
      </c>
    </row>
    <row r="32" spans="1:2" x14ac:dyDescent="0.35">
      <c r="A32">
        <v>2045</v>
      </c>
      <c r="B32" s="17">
        <f>B$2*'Future Trend'!C53</f>
        <v>1437667.7852929605</v>
      </c>
    </row>
    <row r="33" spans="1:2" x14ac:dyDescent="0.35">
      <c r="A33">
        <v>2046</v>
      </c>
      <c r="B33" s="17">
        <f>B$2*'Future Trend'!C54</f>
        <v>1430025.6973977154</v>
      </c>
    </row>
    <row r="34" spans="1:2" x14ac:dyDescent="0.35">
      <c r="A34">
        <v>2047</v>
      </c>
      <c r="B34" s="17">
        <f>B$2*'Future Trend'!C55</f>
        <v>1422383.6095024704</v>
      </c>
    </row>
    <row r="35" spans="1:2" x14ac:dyDescent="0.35">
      <c r="A35">
        <v>2048</v>
      </c>
      <c r="B35" s="17">
        <f>B$2*'Future Trend'!C56</f>
        <v>1414741.5216072255</v>
      </c>
    </row>
    <row r="36" spans="1:2" x14ac:dyDescent="0.35">
      <c r="A36">
        <v>2049</v>
      </c>
      <c r="B36" s="17">
        <f>B$2*'Future Trend'!C57</f>
        <v>1407099.4337119805</v>
      </c>
    </row>
    <row r="37" spans="1:2" x14ac:dyDescent="0.35">
      <c r="A37">
        <v>2050</v>
      </c>
      <c r="B37" s="17">
        <f>B$2*'Future Trend'!C58</f>
        <v>1399457.3458167356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2014 Price</vt:lpstr>
      <vt:lpstr>Future Trend</vt:lpstr>
      <vt:lpstr>CpUDSC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2016-01-28T21:18:50Z</dcterms:created>
  <dcterms:modified xsi:type="dcterms:W3CDTF">2016-11-10T11:57:01Z</dcterms:modified>
</cp:coreProperties>
</file>