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BBSC\"/>
    </mc:Choice>
  </mc:AlternateContent>
  <bookViews>
    <workbookView xWindow="480" yWindow="50" windowWidth="22040" windowHeight="11570" activeTab="2"/>
  </bookViews>
  <sheets>
    <sheet name="About" sheetId="1" r:id="rId1"/>
    <sheet name="Data" sheetId="4" r:id="rId2"/>
    <sheet name="BBSC" sheetId="3" r:id="rId3"/>
  </sheets>
  <calcPr calcId="162913"/>
</workbook>
</file>

<file path=xl/calcChain.xml><?xml version="1.0" encoding="utf-8"?>
<calcChain xmlns="http://schemas.openxmlformats.org/spreadsheetml/2006/main">
  <c r="A23" i="4" l="1"/>
  <c r="A41" i="3" l="1"/>
  <c r="A42" i="3"/>
  <c r="A36" i="3"/>
  <c r="A37" i="3"/>
  <c r="A38" i="3"/>
  <c r="A39" i="3"/>
  <c r="A40" i="3"/>
  <c r="A27" i="3"/>
  <c r="A28" i="3"/>
  <c r="A29" i="3"/>
  <c r="A30" i="3"/>
  <c r="A31" i="3"/>
  <c r="A32" i="3"/>
  <c r="A33" i="3"/>
  <c r="A34" i="3"/>
  <c r="A3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B2" i="3" s="1"/>
  <c r="W42" i="4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C42" i="4" l="1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B34" i="4" l="1"/>
  <c r="C34" i="4" s="1"/>
  <c r="C49" i="4" l="1"/>
  <c r="B3" i="3" s="1"/>
  <c r="D34" i="4"/>
  <c r="E34" i="4" l="1"/>
  <c r="D49" i="4"/>
  <c r="B4" i="3" s="1"/>
  <c r="F34" i="4" l="1"/>
  <c r="E49" i="4"/>
  <c r="B5" i="3" s="1"/>
  <c r="G34" i="4" l="1"/>
  <c r="F49" i="4"/>
  <c r="B6" i="3" s="1"/>
  <c r="H34" i="4" l="1"/>
  <c r="G49" i="4"/>
  <c r="B7" i="3" s="1"/>
  <c r="I34" i="4" l="1"/>
  <c r="H49" i="4"/>
  <c r="B8" i="3" s="1"/>
  <c r="J34" i="4" l="1"/>
  <c r="I49" i="4"/>
  <c r="B9" i="3" s="1"/>
  <c r="K34" i="4" l="1"/>
  <c r="J49" i="4"/>
  <c r="B10" i="3" s="1"/>
  <c r="L34" i="4" l="1"/>
  <c r="K49" i="4"/>
  <c r="B11" i="3" s="1"/>
  <c r="M34" i="4" l="1"/>
  <c r="L49" i="4"/>
  <c r="B12" i="3" s="1"/>
  <c r="N34" i="4" l="1"/>
  <c r="M49" i="4"/>
  <c r="B13" i="3" s="1"/>
  <c r="O34" i="4" l="1"/>
  <c r="N49" i="4"/>
  <c r="B14" i="3" s="1"/>
  <c r="P34" i="4" l="1"/>
  <c r="O49" i="4"/>
  <c r="B15" i="3" s="1"/>
  <c r="Q34" i="4" l="1"/>
  <c r="P49" i="4"/>
  <c r="B16" i="3" s="1"/>
  <c r="Q49" i="4" l="1"/>
  <c r="B17" i="3" s="1"/>
  <c r="R34" i="4"/>
  <c r="R49" i="4" l="1"/>
  <c r="B18" i="3" s="1"/>
  <c r="S34" i="4"/>
  <c r="T34" i="4" l="1"/>
  <c r="S49" i="4"/>
  <c r="B19" i="3" s="1"/>
  <c r="U34" i="4" l="1"/>
  <c r="T49" i="4"/>
  <c r="B20" i="3" s="1"/>
  <c r="V34" i="4" l="1"/>
  <c r="U49" i="4"/>
  <c r="B21" i="3" s="1"/>
  <c r="V49" i="4" l="1"/>
  <c r="B22" i="3" s="1"/>
  <c r="W34" i="4"/>
  <c r="X34" i="4" l="1"/>
  <c r="W49" i="4"/>
  <c r="B23" i="3" s="1"/>
  <c r="Y34" i="4" l="1"/>
  <c r="X49" i="4"/>
  <c r="B24" i="3" s="1"/>
  <c r="Z34" i="4" l="1"/>
  <c r="Y49" i="4"/>
  <c r="B25" i="3" s="1"/>
  <c r="AA34" i="4" l="1"/>
  <c r="Z49" i="4"/>
  <c r="B26" i="3" s="1"/>
  <c r="AB34" i="4" l="1"/>
  <c r="AA49" i="4"/>
  <c r="B27" i="3" s="1"/>
  <c r="AC34" i="4" l="1"/>
  <c r="AB49" i="4"/>
  <c r="B28" i="3" s="1"/>
  <c r="AD34" i="4" l="1"/>
  <c r="AC49" i="4"/>
  <c r="B29" i="3" s="1"/>
  <c r="AE34" i="4" l="1"/>
  <c r="AD49" i="4"/>
  <c r="B30" i="3" s="1"/>
  <c r="AF34" i="4" l="1"/>
  <c r="AE49" i="4"/>
  <c r="B31" i="3" s="1"/>
  <c r="AG34" i="4" l="1"/>
  <c r="AF49" i="4"/>
  <c r="B32" i="3" s="1"/>
  <c r="AH34" i="4" l="1"/>
  <c r="AG49" i="4"/>
  <c r="B33" i="3" s="1"/>
  <c r="AI34" i="4" l="1"/>
  <c r="AH49" i="4"/>
  <c r="B34" i="3" s="1"/>
  <c r="AJ34" i="4" l="1"/>
  <c r="AI49" i="4"/>
  <c r="B35" i="3" s="1"/>
  <c r="AK34" i="4" l="1"/>
  <c r="AJ49" i="4"/>
  <c r="B36" i="3" s="1"/>
  <c r="AL34" i="4" l="1"/>
  <c r="AK49" i="4"/>
  <c r="B37" i="3" s="1"/>
  <c r="AM34" i="4" l="1"/>
  <c r="AL49" i="4"/>
  <c r="B38" i="3" s="1"/>
  <c r="AN34" i="4" l="1"/>
  <c r="AM49" i="4"/>
  <c r="B39" i="3" s="1"/>
  <c r="AO34" i="4" l="1"/>
  <c r="AN49" i="4"/>
  <c r="B40" i="3" s="1"/>
  <c r="AP34" i="4" l="1"/>
  <c r="AP49" i="4" s="1"/>
  <c r="B42" i="3" s="1"/>
  <c r="AO49" i="4"/>
  <c r="B41" i="3" s="1"/>
</calcChain>
</file>

<file path=xl/sharedStrings.xml><?xml version="1.0" encoding="utf-8"?>
<sst xmlns="http://schemas.openxmlformats.org/spreadsheetml/2006/main" count="29" uniqueCount="21">
  <si>
    <t>Source:</t>
  </si>
  <si>
    <t>BBSC BAU Battery Storage Capacity</t>
  </si>
  <si>
    <t>Notes</t>
  </si>
  <si>
    <t>Battery Storage Capacity (MW)</t>
  </si>
  <si>
    <t>Dane dla lat 2010-2012:</t>
  </si>
  <si>
    <t>Non-Hydro Storage Capacity:</t>
  </si>
  <si>
    <t>MW</t>
  </si>
  <si>
    <t>http://home.agh.edu.pl/~awyrwa/douai/reports/Valentina_Rosa_Thesis.pdf</t>
  </si>
  <si>
    <t>Mathematical modeling of the Polish electricity supply with integration of largescale wind power and use of energy storage</t>
  </si>
  <si>
    <t>Zmiany obliczamy na podstawie prognoz zainstalowanej mocy w RES, zakładając, że magazynowanie energii i OZE w Polsce w kolejnych latach będą rozwijać się w podobnym tempie</t>
  </si>
  <si>
    <t>Storage Capacity</t>
  </si>
  <si>
    <t>Ta dana jest dość wąpliwa, bardziej prawdziwe może być założenie całkowitego braku magazynów energii w postaci akumulatorów</t>
  </si>
  <si>
    <t>Prognoza II - bardziej prawdopodobna; początkowo 5%, po 2025 10%</t>
  </si>
  <si>
    <t>Prognoza III - brak magazynowania energii</t>
  </si>
  <si>
    <t>Prognoza IV - początkowy brak magazynowania, przyrostu w oparciu o prognozę III</t>
  </si>
  <si>
    <t>Share of Storage that Is Pumped Hydro</t>
  </si>
  <si>
    <t>2010 Installed Pumped Hydro in Poland</t>
  </si>
  <si>
    <t>Eurostat</t>
  </si>
  <si>
    <t>Year</t>
  </si>
  <si>
    <t>We take today's ratio of non-hydro storage (5%) to total storage and carry this through to 2050.</t>
  </si>
  <si>
    <t>We estimated BAU non-hydro storage growth by assuming non-hydro grows by 5% per year to 2025 and 10% per year to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</si>
</sst>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* #,##0.00_);_([$€-2]* \(#,##0.00\);_([$€-2]* &quot;-&quot;??_)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0" fontId="21" fillId="0" borderId="0" xfId="0" applyFont="1"/>
    <xf numFmtId="0" fontId="0" fillId="17" borderId="0" xfId="0" applyFill="1"/>
    <xf numFmtId="9" fontId="0" fillId="0" borderId="0" xfId="0" applyNumberFormat="1"/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0</xdr:row>
      <xdr:rowOff>149225</xdr:rowOff>
    </xdr:from>
    <xdr:to>
      <xdr:col>20</xdr:col>
      <xdr:colOff>237438</xdr:colOff>
      <xdr:row>23</xdr:row>
      <xdr:rowOff>12170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49225"/>
          <a:ext cx="5495238" cy="410474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3</xdr:row>
      <xdr:rowOff>171450</xdr:rowOff>
    </xdr:from>
    <xdr:to>
      <xdr:col>9</xdr:col>
      <xdr:colOff>167569</xdr:colOff>
      <xdr:row>19</xdr:row>
      <xdr:rowOff>180593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723900"/>
          <a:ext cx="5647619" cy="2961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7" sqref="A17"/>
    </sheetView>
  </sheetViews>
  <sheetFormatPr defaultRowHeight="14.5" x14ac:dyDescent="0.35"/>
  <cols>
    <col min="2" max="2" width="54" customWidth="1"/>
  </cols>
  <sheetData>
    <row r="1" spans="1:2" x14ac:dyDescent="0.35">
      <c r="A1" s="1" t="s">
        <v>1</v>
      </c>
    </row>
    <row r="3" spans="1:2" x14ac:dyDescent="0.35">
      <c r="A3" s="7" t="s">
        <v>0</v>
      </c>
      <c r="B3" s="2" t="s">
        <v>15</v>
      </c>
    </row>
    <row r="4" spans="1:2" x14ac:dyDescent="0.35">
      <c r="B4" s="6" t="s">
        <v>4</v>
      </c>
    </row>
    <row r="5" spans="1:2" x14ac:dyDescent="0.35">
      <c r="B5" s="6" t="s">
        <v>7</v>
      </c>
    </row>
    <row r="6" spans="1:2" x14ac:dyDescent="0.35">
      <c r="B6" s="6" t="s">
        <v>8</v>
      </c>
    </row>
    <row r="7" spans="1:2" x14ac:dyDescent="0.35">
      <c r="B7" s="4"/>
    </row>
    <row r="8" spans="1:2" x14ac:dyDescent="0.35">
      <c r="B8" s="2" t="s">
        <v>16</v>
      </c>
    </row>
    <row r="9" spans="1:2" x14ac:dyDescent="0.35">
      <c r="B9" t="s">
        <v>17</v>
      </c>
    </row>
    <row r="10" spans="1:2" x14ac:dyDescent="0.35">
      <c r="B10" s="3"/>
    </row>
    <row r="12" spans="1:2" x14ac:dyDescent="0.35">
      <c r="B12" s="4"/>
    </row>
    <row r="15" spans="1:2" x14ac:dyDescent="0.35">
      <c r="A15" s="7" t="s">
        <v>2</v>
      </c>
    </row>
    <row r="16" spans="1:2" s="6" customFormat="1" x14ac:dyDescent="0.35">
      <c r="A16" s="5" t="s">
        <v>20</v>
      </c>
      <c r="B16" s="7"/>
    </row>
    <row r="17" spans="1:2" x14ac:dyDescent="0.35">
      <c r="A17" t="s">
        <v>19</v>
      </c>
      <c r="B17" s="3"/>
    </row>
    <row r="18" spans="1:2" s="6" customFormat="1" x14ac:dyDescent="0.35">
      <c r="B18" s="3"/>
    </row>
    <row r="19" spans="1:2" s="6" customFormat="1" x14ac:dyDescent="0.35">
      <c r="B19" s="3"/>
    </row>
    <row r="20" spans="1:2" s="6" customFormat="1" x14ac:dyDescent="0.35">
      <c r="B20" s="3"/>
    </row>
    <row r="21" spans="1:2" s="6" customFormat="1" x14ac:dyDescent="0.35">
      <c r="B21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40" workbookViewId="0">
      <selection activeCell="A24" sqref="A24"/>
    </sheetView>
  </sheetViews>
  <sheetFormatPr defaultRowHeight="14.5" x14ac:dyDescent="0.35"/>
  <sheetData>
    <row r="1" spans="1:11" x14ac:dyDescent="0.35">
      <c r="A1" t="s">
        <v>4</v>
      </c>
    </row>
    <row r="2" spans="1:11" x14ac:dyDescent="0.35">
      <c r="A2" t="s">
        <v>7</v>
      </c>
    </row>
    <row r="3" spans="1:11" x14ac:dyDescent="0.35">
      <c r="A3" t="s">
        <v>8</v>
      </c>
    </row>
    <row r="10" spans="1:11" ht="15" customHeight="1" x14ac:dyDescent="0.35"/>
    <row r="16" spans="1:11" x14ac:dyDescent="0.35">
      <c r="K16" s="6"/>
    </row>
    <row r="22" spans="1:42" x14ac:dyDescent="0.35">
      <c r="A22" s="8" t="s">
        <v>5</v>
      </c>
    </row>
    <row r="23" spans="1:42" x14ac:dyDescent="0.35">
      <c r="A23" s="9">
        <f>5%*1948/0.95</f>
        <v>102.5263157894737</v>
      </c>
      <c r="B23" t="s">
        <v>6</v>
      </c>
      <c r="D23" t="s">
        <v>11</v>
      </c>
    </row>
    <row r="25" spans="1:42" x14ac:dyDescent="0.35">
      <c r="A25" s="14" t="s">
        <v>9</v>
      </c>
      <c r="B25" s="14"/>
      <c r="C25" s="14"/>
      <c r="D25" s="14"/>
      <c r="E25" s="14"/>
    </row>
    <row r="26" spans="1:42" x14ac:dyDescent="0.35">
      <c r="A26" s="14"/>
      <c r="B26" s="14"/>
      <c r="C26" s="14"/>
      <c r="D26" s="14"/>
      <c r="E26" s="14"/>
    </row>
    <row r="27" spans="1:42" x14ac:dyDescent="0.35">
      <c r="A27" s="14"/>
      <c r="B27" s="14"/>
      <c r="C27" s="14"/>
      <c r="D27" s="14"/>
      <c r="E27" s="14"/>
    </row>
    <row r="28" spans="1:42" x14ac:dyDescent="0.35">
      <c r="A28" s="14"/>
      <c r="B28" s="14"/>
      <c r="C28" s="14"/>
      <c r="D28" s="14"/>
      <c r="E28" s="14"/>
    </row>
    <row r="29" spans="1:42" x14ac:dyDescent="0.35">
      <c r="A29" s="14"/>
      <c r="B29" s="14"/>
      <c r="C29" s="14"/>
      <c r="D29" s="14"/>
      <c r="E29" s="14"/>
    </row>
    <row r="30" spans="1:42" ht="15" customHeight="1" x14ac:dyDescent="0.35">
      <c r="D30" s="11"/>
      <c r="E30" s="11"/>
      <c r="F30" s="11"/>
      <c r="G30" s="11"/>
      <c r="H30" s="11"/>
      <c r="I30" s="11"/>
    </row>
    <row r="31" spans="1:42" x14ac:dyDescent="0.35">
      <c r="A31" s="12" t="s">
        <v>12</v>
      </c>
      <c r="B31" s="6"/>
      <c r="C31" s="6"/>
      <c r="D31" s="6"/>
      <c r="E31" s="6"/>
    </row>
    <row r="32" spans="1:42" x14ac:dyDescent="0.35">
      <c r="B32" s="6">
        <v>2010</v>
      </c>
      <c r="C32" s="6">
        <v>2011</v>
      </c>
      <c r="D32" s="6">
        <v>2012</v>
      </c>
      <c r="E32" s="6">
        <v>2013</v>
      </c>
      <c r="F32" s="6">
        <v>2014</v>
      </c>
      <c r="G32" s="6">
        <v>2015</v>
      </c>
      <c r="H32" s="6">
        <v>2016</v>
      </c>
      <c r="I32" s="6">
        <v>2017</v>
      </c>
      <c r="J32" s="6">
        <v>2018</v>
      </c>
      <c r="K32" s="6">
        <v>2019</v>
      </c>
      <c r="L32" s="6">
        <v>2020</v>
      </c>
      <c r="M32" s="6">
        <v>2021</v>
      </c>
      <c r="N32" s="6">
        <v>2022</v>
      </c>
      <c r="O32" s="6">
        <v>2023</v>
      </c>
      <c r="P32" s="6">
        <v>2024</v>
      </c>
      <c r="Q32" s="6">
        <v>2025</v>
      </c>
      <c r="R32" s="6">
        <v>2026</v>
      </c>
      <c r="S32" s="6">
        <v>2027</v>
      </c>
      <c r="T32" s="6">
        <v>2028</v>
      </c>
      <c r="U32" s="6">
        <v>2029</v>
      </c>
      <c r="V32" s="6">
        <v>2030</v>
      </c>
      <c r="W32" s="6">
        <v>2031</v>
      </c>
      <c r="X32" s="6">
        <v>2032</v>
      </c>
      <c r="Y32" s="6">
        <v>2033</v>
      </c>
      <c r="Z32" s="6">
        <v>2034</v>
      </c>
      <c r="AA32" s="6">
        <v>2035</v>
      </c>
      <c r="AB32" s="6">
        <v>2036</v>
      </c>
      <c r="AC32" s="6">
        <v>2037</v>
      </c>
      <c r="AD32" s="6">
        <v>2038</v>
      </c>
      <c r="AE32" s="6">
        <v>2039</v>
      </c>
      <c r="AF32" s="6">
        <v>2040</v>
      </c>
      <c r="AG32" s="6">
        <v>2041</v>
      </c>
      <c r="AH32" s="6">
        <v>2042</v>
      </c>
      <c r="AI32" s="6">
        <v>2043</v>
      </c>
      <c r="AJ32" s="6">
        <v>2044</v>
      </c>
      <c r="AK32" s="6">
        <v>2045</v>
      </c>
      <c r="AL32" s="6">
        <v>2046</v>
      </c>
      <c r="AM32" s="6">
        <v>2047</v>
      </c>
      <c r="AN32" s="6">
        <v>2048</v>
      </c>
      <c r="AO32" s="6">
        <v>2049</v>
      </c>
      <c r="AP32" s="6">
        <v>2050</v>
      </c>
    </row>
    <row r="33" spans="1:42" x14ac:dyDescent="0.35">
      <c r="A33" s="6" t="s">
        <v>10</v>
      </c>
      <c r="B33" s="6"/>
      <c r="C33" s="6"/>
      <c r="D33" s="6"/>
    </row>
    <row r="34" spans="1:42" x14ac:dyDescent="0.35">
      <c r="A34" s="6" t="s">
        <v>6</v>
      </c>
      <c r="B34" s="9">
        <f>A23</f>
        <v>102.5263157894737</v>
      </c>
      <c r="C34" s="9">
        <f>B34*$A$35+B34</f>
        <v>107.65263157894738</v>
      </c>
      <c r="D34" s="9">
        <f t="shared" ref="D34:Q34" si="0">C34*$A$35+C34</f>
        <v>113.03526315789475</v>
      </c>
      <c r="E34" s="9">
        <f t="shared" si="0"/>
        <v>118.68702631578948</v>
      </c>
      <c r="F34" s="9">
        <f t="shared" si="0"/>
        <v>124.62137763157895</v>
      </c>
      <c r="G34" s="9">
        <f t="shared" si="0"/>
        <v>130.8524465131579</v>
      </c>
      <c r="H34" s="9">
        <f t="shared" si="0"/>
        <v>137.3950688388158</v>
      </c>
      <c r="I34" s="9">
        <f t="shared" si="0"/>
        <v>144.26482228075659</v>
      </c>
      <c r="J34" s="9">
        <f t="shared" si="0"/>
        <v>151.47806339479442</v>
      </c>
      <c r="K34" s="9">
        <f t="shared" si="0"/>
        <v>159.05196656453413</v>
      </c>
      <c r="L34" s="9">
        <f t="shared" si="0"/>
        <v>167.00456489276084</v>
      </c>
      <c r="M34" s="9">
        <f t="shared" si="0"/>
        <v>175.35479313739887</v>
      </c>
      <c r="N34" s="9">
        <f t="shared" si="0"/>
        <v>184.12253279426881</v>
      </c>
      <c r="O34" s="9">
        <f t="shared" si="0"/>
        <v>193.32865943398224</v>
      </c>
      <c r="P34" s="9">
        <f t="shared" si="0"/>
        <v>202.99509240568136</v>
      </c>
      <c r="Q34" s="9">
        <f t="shared" si="0"/>
        <v>213.14484702596542</v>
      </c>
      <c r="R34" s="9">
        <f>Q34*$A$36+Q34</f>
        <v>234.45933172856195</v>
      </c>
      <c r="S34" s="9">
        <f t="shared" ref="S34:V34" si="1">R34*$A$36+R34</f>
        <v>257.90526490141815</v>
      </c>
      <c r="T34" s="9">
        <f t="shared" si="1"/>
        <v>283.69579139155996</v>
      </c>
      <c r="U34" s="9">
        <f t="shared" si="1"/>
        <v>312.06537053071594</v>
      </c>
      <c r="V34" s="9">
        <f t="shared" si="1"/>
        <v>343.27190758378754</v>
      </c>
      <c r="W34" s="9">
        <f t="shared" ref="W34" si="2">V34*$A$36+V34</f>
        <v>377.59909834216631</v>
      </c>
      <c r="X34" s="9">
        <f t="shared" ref="X34" si="3">W34*$A$36+W34</f>
        <v>415.35900817638293</v>
      </c>
      <c r="Y34" s="9">
        <f t="shared" ref="Y34" si="4">X34*$A$36+X34</f>
        <v>456.89490899402119</v>
      </c>
      <c r="Z34" s="9">
        <f t="shared" ref="Z34" si="5">Y34*$A$36+Y34</f>
        <v>502.58439989342332</v>
      </c>
      <c r="AA34" s="9">
        <f t="shared" ref="AA34" si="6">Z34*$A$36+Z34</f>
        <v>552.8428398827657</v>
      </c>
      <c r="AB34" s="9">
        <f t="shared" ref="AB34" si="7">AA34*$A$36+AA34</f>
        <v>608.12712387104227</v>
      </c>
      <c r="AC34" s="9">
        <f t="shared" ref="AC34" si="8">AB34*$A$36+AB34</f>
        <v>668.93983625814644</v>
      </c>
      <c r="AD34" s="9">
        <f t="shared" ref="AD34" si="9">AC34*$A$36+AC34</f>
        <v>735.83381988396104</v>
      </c>
      <c r="AE34" s="9">
        <f t="shared" ref="AE34" si="10">AD34*$A$36+AD34</f>
        <v>809.41720187235717</v>
      </c>
      <c r="AF34" s="9">
        <f t="shared" ref="AF34" si="11">AE34*$A$36+AE34</f>
        <v>890.35892205959294</v>
      </c>
      <c r="AG34" s="9">
        <f t="shared" ref="AG34" si="12">AF34*$A$36+AF34</f>
        <v>979.39481426555221</v>
      </c>
      <c r="AH34" s="9">
        <f t="shared" ref="AH34" si="13">AG34*$A$36+AG34</f>
        <v>1077.3342956921074</v>
      </c>
      <c r="AI34" s="9">
        <f t="shared" ref="AI34" si="14">AH34*$A$36+AH34</f>
        <v>1185.0677252613182</v>
      </c>
      <c r="AJ34" s="9">
        <f t="shared" ref="AJ34" si="15">AI34*$A$36+AI34</f>
        <v>1303.5744977874499</v>
      </c>
      <c r="AK34" s="9">
        <f t="shared" ref="AK34" si="16">AJ34*$A$36+AJ34</f>
        <v>1433.9319475661948</v>
      </c>
      <c r="AL34" s="9">
        <f t="shared" ref="AL34" si="17">AK34*$A$36+AK34</f>
        <v>1577.3251423228144</v>
      </c>
      <c r="AM34" s="9">
        <f t="shared" ref="AM34" si="18">AL34*$A$36+AL34</f>
        <v>1735.0576565550959</v>
      </c>
      <c r="AN34" s="9">
        <f t="shared" ref="AN34" si="19">AM34*$A$36+AM34</f>
        <v>1908.5634222106055</v>
      </c>
      <c r="AO34" s="9">
        <f t="shared" ref="AO34" si="20">AN34*$A$36+AN34</f>
        <v>2099.419764431666</v>
      </c>
      <c r="AP34" s="9">
        <f t="shared" ref="AP34" si="21">AO34*$A$36+AO34</f>
        <v>2309.3617408748323</v>
      </c>
    </row>
    <row r="35" spans="1:42" x14ac:dyDescent="0.35">
      <c r="A35" s="10">
        <v>0.05</v>
      </c>
    </row>
    <row r="36" spans="1:42" x14ac:dyDescent="0.35">
      <c r="A36" s="10">
        <v>0.1</v>
      </c>
    </row>
    <row r="38" spans="1:42" ht="14.5" customHeight="1" x14ac:dyDescent="0.35"/>
    <row r="39" spans="1:42" x14ac:dyDescent="0.35">
      <c r="A39" s="12" t="s">
        <v>13</v>
      </c>
    </row>
    <row r="40" spans="1:42" x14ac:dyDescent="0.35">
      <c r="A40" s="6"/>
      <c r="B40" s="6">
        <v>2010</v>
      </c>
      <c r="C40" s="6">
        <v>2011</v>
      </c>
      <c r="D40" s="6">
        <v>2012</v>
      </c>
      <c r="E40" s="6">
        <v>2013</v>
      </c>
      <c r="F40" s="6">
        <v>2014</v>
      </c>
      <c r="G40" s="6">
        <v>2015</v>
      </c>
      <c r="H40" s="6">
        <v>2016</v>
      </c>
      <c r="I40" s="6">
        <v>2017</v>
      </c>
      <c r="J40" s="6">
        <v>2018</v>
      </c>
      <c r="K40" s="6">
        <v>2019</v>
      </c>
      <c r="L40" s="6">
        <v>2020</v>
      </c>
      <c r="M40" s="6">
        <v>2021</v>
      </c>
      <c r="N40" s="6">
        <v>2022</v>
      </c>
      <c r="O40" s="6">
        <v>2023</v>
      </c>
      <c r="P40" s="6">
        <v>2024</v>
      </c>
      <c r="Q40" s="6">
        <v>2025</v>
      </c>
      <c r="R40" s="6">
        <v>2026</v>
      </c>
      <c r="S40" s="6">
        <v>2027</v>
      </c>
      <c r="T40" s="6">
        <v>2028</v>
      </c>
      <c r="U40" s="6">
        <v>2029</v>
      </c>
      <c r="V40" s="6">
        <v>2030</v>
      </c>
      <c r="W40" s="6">
        <v>2031</v>
      </c>
      <c r="X40" s="6">
        <v>2032</v>
      </c>
      <c r="Y40" s="6">
        <v>2033</v>
      </c>
      <c r="Z40" s="6">
        <v>2034</v>
      </c>
      <c r="AA40" s="6">
        <v>2035</v>
      </c>
      <c r="AB40" s="6">
        <v>2036</v>
      </c>
      <c r="AC40" s="6">
        <v>2037</v>
      </c>
      <c r="AD40" s="6">
        <v>2038</v>
      </c>
      <c r="AE40" s="6">
        <v>2039</v>
      </c>
      <c r="AF40" s="6">
        <v>2040</v>
      </c>
      <c r="AG40" s="6">
        <v>2041</v>
      </c>
      <c r="AH40" s="6">
        <v>2042</v>
      </c>
      <c r="AI40" s="6">
        <v>2043</v>
      </c>
      <c r="AJ40" s="6">
        <v>2044</v>
      </c>
      <c r="AK40" s="6">
        <v>2045</v>
      </c>
      <c r="AL40" s="6">
        <v>2046</v>
      </c>
      <c r="AM40" s="6">
        <v>2047</v>
      </c>
      <c r="AN40" s="6">
        <v>2048</v>
      </c>
      <c r="AO40" s="6">
        <v>2049</v>
      </c>
      <c r="AP40" s="6">
        <v>2050</v>
      </c>
    </row>
    <row r="41" spans="1:42" x14ac:dyDescent="0.35">
      <c r="A41" s="6" t="s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35">
      <c r="A42" s="6" t="s">
        <v>6</v>
      </c>
      <c r="B42" s="9">
        <v>0</v>
      </c>
      <c r="C42" s="9">
        <f>B42*$A$35+B42</f>
        <v>0</v>
      </c>
      <c r="D42" s="9">
        <f t="shared" ref="D42:Q42" si="22">C42*$A$35+C42</f>
        <v>0</v>
      </c>
      <c r="E42" s="9">
        <f t="shared" si="22"/>
        <v>0</v>
      </c>
      <c r="F42" s="9">
        <f t="shared" si="22"/>
        <v>0</v>
      </c>
      <c r="G42" s="9">
        <f t="shared" si="22"/>
        <v>0</v>
      </c>
      <c r="H42" s="9">
        <f t="shared" si="22"/>
        <v>0</v>
      </c>
      <c r="I42" s="9">
        <f t="shared" si="22"/>
        <v>0</v>
      </c>
      <c r="J42" s="9">
        <f t="shared" si="22"/>
        <v>0</v>
      </c>
      <c r="K42" s="9">
        <f t="shared" si="22"/>
        <v>0</v>
      </c>
      <c r="L42" s="9">
        <f t="shared" si="22"/>
        <v>0</v>
      </c>
      <c r="M42" s="9">
        <f t="shared" si="22"/>
        <v>0</v>
      </c>
      <c r="N42" s="9">
        <f t="shared" si="22"/>
        <v>0</v>
      </c>
      <c r="O42" s="9">
        <f t="shared" si="22"/>
        <v>0</v>
      </c>
      <c r="P42" s="9">
        <f t="shared" si="22"/>
        <v>0</v>
      </c>
      <c r="Q42" s="9">
        <f t="shared" si="22"/>
        <v>0</v>
      </c>
      <c r="R42" s="9">
        <f>Q42*$A$36+Q42</f>
        <v>0</v>
      </c>
      <c r="S42" s="9">
        <f t="shared" ref="S42:V42" si="23">R42*$A$36+R42</f>
        <v>0</v>
      </c>
      <c r="T42" s="9">
        <f t="shared" si="23"/>
        <v>0</v>
      </c>
      <c r="U42" s="9">
        <f t="shared" si="23"/>
        <v>0</v>
      </c>
      <c r="V42" s="9">
        <f t="shared" si="23"/>
        <v>0</v>
      </c>
      <c r="W42" s="9">
        <f t="shared" ref="W42" si="24">V42*$A$36+V42</f>
        <v>0</v>
      </c>
      <c r="X42" s="9">
        <f t="shared" ref="X42" si="25">W42*$A$36+W42</f>
        <v>0</v>
      </c>
      <c r="Y42" s="9">
        <f t="shared" ref="Y42" si="26">X42*$A$36+X42</f>
        <v>0</v>
      </c>
      <c r="Z42" s="9">
        <f t="shared" ref="Z42" si="27">Y42*$A$36+Y42</f>
        <v>0</v>
      </c>
      <c r="AA42" s="9">
        <f t="shared" ref="AA42" si="28">Z42*$A$36+Z42</f>
        <v>0</v>
      </c>
      <c r="AB42" s="9">
        <f t="shared" ref="AB42" si="29">AA42*$A$36+AA42</f>
        <v>0</v>
      </c>
      <c r="AC42" s="9">
        <f t="shared" ref="AC42" si="30">AB42*$A$36+AB42</f>
        <v>0</v>
      </c>
      <c r="AD42" s="9">
        <f t="shared" ref="AD42" si="31">AC42*$A$36+AC42</f>
        <v>0</v>
      </c>
      <c r="AE42" s="9">
        <f t="shared" ref="AE42" si="32">AD42*$A$36+AD42</f>
        <v>0</v>
      </c>
      <c r="AF42" s="9">
        <f t="shared" ref="AF42" si="33">AE42*$A$36+AE42</f>
        <v>0</v>
      </c>
      <c r="AG42" s="9">
        <f t="shared" ref="AG42" si="34">AF42*$A$36+AF42</f>
        <v>0</v>
      </c>
      <c r="AH42" s="9">
        <f t="shared" ref="AH42" si="35">AG42*$A$36+AG42</f>
        <v>0</v>
      </c>
      <c r="AI42" s="9">
        <f t="shared" ref="AI42" si="36">AH42*$A$36+AH42</f>
        <v>0</v>
      </c>
      <c r="AJ42" s="9">
        <f t="shared" ref="AJ42" si="37">AI42*$A$36+AI42</f>
        <v>0</v>
      </c>
      <c r="AK42" s="9">
        <f t="shared" ref="AK42" si="38">AJ42*$A$36+AJ42</f>
        <v>0</v>
      </c>
      <c r="AL42" s="9">
        <f t="shared" ref="AL42" si="39">AK42*$A$36+AK42</f>
        <v>0</v>
      </c>
      <c r="AM42" s="9">
        <f t="shared" ref="AM42" si="40">AL42*$A$36+AL42</f>
        <v>0</v>
      </c>
      <c r="AN42" s="9">
        <f t="shared" ref="AN42" si="41">AM42*$A$36+AM42</f>
        <v>0</v>
      </c>
      <c r="AO42" s="9">
        <f t="shared" ref="AO42" si="42">AN42*$A$36+AN42</f>
        <v>0</v>
      </c>
      <c r="AP42" s="9">
        <f t="shared" ref="AP42" si="43">AO42*$A$36+AO42</f>
        <v>0</v>
      </c>
    </row>
    <row r="45" spans="1:42" ht="14.5" customHeight="1" x14ac:dyDescent="0.35"/>
    <row r="46" spans="1:42" x14ac:dyDescent="0.35">
      <c r="A46" s="12" t="s">
        <v>14</v>
      </c>
    </row>
    <row r="47" spans="1:42" x14ac:dyDescent="0.35">
      <c r="A47" s="6"/>
      <c r="B47" s="6">
        <v>2010</v>
      </c>
      <c r="C47" s="6">
        <v>2011</v>
      </c>
      <c r="D47" s="6">
        <v>2012</v>
      </c>
      <c r="E47" s="6">
        <v>2013</v>
      </c>
      <c r="F47" s="6">
        <v>2014</v>
      </c>
      <c r="G47" s="6">
        <v>2015</v>
      </c>
      <c r="H47" s="6">
        <v>2016</v>
      </c>
      <c r="I47" s="6">
        <v>2017</v>
      </c>
      <c r="J47" s="6">
        <v>2018</v>
      </c>
      <c r="K47" s="6">
        <v>2019</v>
      </c>
      <c r="L47" s="6">
        <v>2020</v>
      </c>
      <c r="M47" s="6">
        <v>2021</v>
      </c>
      <c r="N47" s="6">
        <v>2022</v>
      </c>
      <c r="O47" s="6">
        <v>2023</v>
      </c>
      <c r="P47" s="6">
        <v>2024</v>
      </c>
      <c r="Q47" s="6">
        <v>2025</v>
      </c>
      <c r="R47" s="6">
        <v>2026</v>
      </c>
      <c r="S47" s="6">
        <v>2027</v>
      </c>
      <c r="T47" s="6">
        <v>2028</v>
      </c>
      <c r="U47" s="6">
        <v>2029</v>
      </c>
      <c r="V47" s="6">
        <v>2030</v>
      </c>
      <c r="W47" s="6">
        <v>2031</v>
      </c>
      <c r="X47" s="6">
        <v>2032</v>
      </c>
      <c r="Y47" s="6">
        <v>2033</v>
      </c>
      <c r="Z47" s="6">
        <v>2034</v>
      </c>
      <c r="AA47" s="6">
        <v>2035</v>
      </c>
      <c r="AB47" s="6">
        <v>2036</v>
      </c>
      <c r="AC47" s="6">
        <v>2037</v>
      </c>
      <c r="AD47" s="6">
        <v>2038</v>
      </c>
      <c r="AE47" s="6">
        <v>2039</v>
      </c>
      <c r="AF47" s="6">
        <v>2040</v>
      </c>
      <c r="AG47" s="6">
        <v>2041</v>
      </c>
      <c r="AH47" s="6">
        <v>2042</v>
      </c>
      <c r="AI47" s="6">
        <v>2043</v>
      </c>
      <c r="AJ47" s="6">
        <v>2044</v>
      </c>
      <c r="AK47" s="6">
        <v>2045</v>
      </c>
      <c r="AL47" s="6">
        <v>2046</v>
      </c>
      <c r="AM47" s="6">
        <v>2047</v>
      </c>
      <c r="AN47" s="6">
        <v>2048</v>
      </c>
      <c r="AO47" s="6">
        <v>2049</v>
      </c>
      <c r="AP47" s="6">
        <v>2050</v>
      </c>
    </row>
    <row r="48" spans="1:42" x14ac:dyDescent="0.35">
      <c r="A48" s="6" t="s">
        <v>10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35">
      <c r="A49" s="6" t="s">
        <v>6</v>
      </c>
      <c r="B49" s="9">
        <v>0</v>
      </c>
      <c r="C49" s="9">
        <f>C34-B34</f>
        <v>5.1263157894736793</v>
      </c>
      <c r="D49" s="9">
        <f t="shared" ref="D49:V49" si="44">D34-C34</f>
        <v>5.3826315789473682</v>
      </c>
      <c r="E49" s="9">
        <f t="shared" si="44"/>
        <v>5.6517631578947345</v>
      </c>
      <c r="F49" s="9">
        <f t="shared" si="44"/>
        <v>5.9343513157894705</v>
      </c>
      <c r="G49" s="9">
        <f t="shared" si="44"/>
        <v>6.231068881578949</v>
      </c>
      <c r="H49" s="9">
        <f t="shared" si="44"/>
        <v>6.5426223256579021</v>
      </c>
      <c r="I49" s="9">
        <f t="shared" si="44"/>
        <v>6.8697534419407873</v>
      </c>
      <c r="J49" s="9">
        <f t="shared" si="44"/>
        <v>7.2132411140378281</v>
      </c>
      <c r="K49" s="9">
        <f t="shared" si="44"/>
        <v>7.5739031697397081</v>
      </c>
      <c r="L49" s="9">
        <f t="shared" si="44"/>
        <v>7.9525983282267134</v>
      </c>
      <c r="M49" s="9">
        <f t="shared" si="44"/>
        <v>8.350228244638032</v>
      </c>
      <c r="N49" s="9">
        <f t="shared" si="44"/>
        <v>8.7677396568699351</v>
      </c>
      <c r="O49" s="9">
        <f t="shared" si="44"/>
        <v>9.2061266397134318</v>
      </c>
      <c r="P49" s="9">
        <f t="shared" si="44"/>
        <v>9.6664329716991233</v>
      </c>
      <c r="Q49" s="9">
        <f t="shared" si="44"/>
        <v>10.149754620284057</v>
      </c>
      <c r="R49" s="9">
        <f t="shared" si="44"/>
        <v>21.31448470259653</v>
      </c>
      <c r="S49" s="9">
        <f t="shared" si="44"/>
        <v>23.445933172856201</v>
      </c>
      <c r="T49" s="9">
        <f t="shared" si="44"/>
        <v>25.790526490141815</v>
      </c>
      <c r="U49" s="9">
        <f t="shared" si="44"/>
        <v>28.369579139155974</v>
      </c>
      <c r="V49" s="9">
        <f t="shared" si="44"/>
        <v>31.2065370530716</v>
      </c>
      <c r="W49" s="9">
        <f t="shared" ref="W49" si="45">W34-V34</f>
        <v>34.327190758378777</v>
      </c>
      <c r="X49" s="9">
        <f t="shared" ref="X49" si="46">X34-W34</f>
        <v>37.759909834216614</v>
      </c>
      <c r="Y49" s="9">
        <f t="shared" ref="Y49" si="47">Y34-X34</f>
        <v>41.535900817638264</v>
      </c>
      <c r="Z49" s="9">
        <f t="shared" ref="Z49" si="48">Z34-Y34</f>
        <v>45.689490899402131</v>
      </c>
      <c r="AA49" s="9">
        <f t="shared" ref="AA49" si="49">AA34-Z34</f>
        <v>50.258439989342378</v>
      </c>
      <c r="AB49" s="9">
        <f t="shared" ref="AB49" si="50">AB34-AA34</f>
        <v>55.28428398827657</v>
      </c>
      <c r="AC49" s="9">
        <f t="shared" ref="AC49" si="51">AC34-AB34</f>
        <v>60.81271238710417</v>
      </c>
      <c r="AD49" s="9">
        <f t="shared" ref="AD49" si="52">AD34-AC34</f>
        <v>66.893983625814599</v>
      </c>
      <c r="AE49" s="9">
        <f t="shared" ref="AE49" si="53">AE34-AD34</f>
        <v>73.583381988396127</v>
      </c>
      <c r="AF49" s="9">
        <f t="shared" ref="AF49" si="54">AF34-AE34</f>
        <v>80.941720187235774</v>
      </c>
      <c r="AG49" s="9">
        <f t="shared" ref="AG49" si="55">AG34-AF34</f>
        <v>89.035892205959271</v>
      </c>
      <c r="AH49" s="9">
        <f t="shared" ref="AH49" si="56">AH34-AG34</f>
        <v>97.939481426555176</v>
      </c>
      <c r="AI49" s="9">
        <f t="shared" ref="AI49" si="57">AI34-AH34</f>
        <v>107.73342956921078</v>
      </c>
      <c r="AJ49" s="9">
        <f t="shared" ref="AJ49" si="58">AJ34-AI34</f>
        <v>118.50677252613173</v>
      </c>
      <c r="AK49" s="9">
        <f t="shared" ref="AK49" si="59">AK34-AJ34</f>
        <v>130.35744977874492</v>
      </c>
      <c r="AL49" s="9">
        <f t="shared" ref="AL49" si="60">AL34-AK34</f>
        <v>143.39319475661955</v>
      </c>
      <c r="AM49" s="9">
        <f t="shared" ref="AM49" si="61">AM34-AL34</f>
        <v>157.73251423228157</v>
      </c>
      <c r="AN49" s="9">
        <f t="shared" ref="AN49" si="62">AN34-AM34</f>
        <v>173.50576565550955</v>
      </c>
      <c r="AO49" s="9">
        <f t="shared" ref="AO49" si="63">AO34-AN34</f>
        <v>190.85634222106046</v>
      </c>
      <c r="AP49" s="9">
        <f t="shared" ref="AP49" si="64">AP34-AO34</f>
        <v>209.94197644316637</v>
      </c>
    </row>
  </sheetData>
  <mergeCells count="1">
    <mergeCell ref="A25:E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tabSelected="1" workbookViewId="0">
      <selection activeCell="A2" sqref="A2"/>
    </sheetView>
  </sheetViews>
  <sheetFormatPr defaultRowHeight="14.5" x14ac:dyDescent="0.35"/>
  <cols>
    <col min="2" max="2" width="12.453125" customWidth="1"/>
  </cols>
  <sheetData>
    <row r="1" spans="1:2" x14ac:dyDescent="0.35">
      <c r="A1" t="s">
        <v>18</v>
      </c>
      <c r="B1" t="s">
        <v>3</v>
      </c>
    </row>
    <row r="2" spans="1:2" x14ac:dyDescent="0.35">
      <c r="A2" s="6">
        <f>INDEX(Data!$B$47:$AP$47,1,ROW(A1))</f>
        <v>2010</v>
      </c>
      <c r="B2" s="13">
        <f>INDEX(Data!$B$49:$AP$49,1,MATCH(BBSC!A2,Data!$B$47:$AP$47,0))</f>
        <v>0</v>
      </c>
    </row>
    <row r="3" spans="1:2" x14ac:dyDescent="0.35">
      <c r="A3" s="6">
        <f>INDEX(Data!$B$47:$AP$47,1,ROW(A2))</f>
        <v>2011</v>
      </c>
      <c r="B3" s="13">
        <f>INDEX(Data!$B$49:$AP$49,1,MATCH(BBSC!A3,Data!$B$47:$AP$47,0))</f>
        <v>5.1263157894736793</v>
      </c>
    </row>
    <row r="4" spans="1:2" x14ac:dyDescent="0.35">
      <c r="A4" s="6">
        <f>INDEX(Data!$B$47:$AP$47,1,ROW(A3))</f>
        <v>2012</v>
      </c>
      <c r="B4" s="13">
        <f>INDEX(Data!$B$49:$AP$49,1,MATCH(BBSC!A4,Data!$B$47:$AP$47,0))</f>
        <v>5.3826315789473682</v>
      </c>
    </row>
    <row r="5" spans="1:2" x14ac:dyDescent="0.35">
      <c r="A5" s="6">
        <f>INDEX(Data!$B$47:$AP$47,1,ROW(A4))</f>
        <v>2013</v>
      </c>
      <c r="B5" s="13">
        <f>INDEX(Data!$B$49:$AP$49,1,MATCH(BBSC!A5,Data!$B$47:$AP$47,0))</f>
        <v>5.6517631578947345</v>
      </c>
    </row>
    <row r="6" spans="1:2" x14ac:dyDescent="0.35">
      <c r="A6" s="6">
        <f>INDEX(Data!$B$47:$AP$47,1,ROW(A5))</f>
        <v>2014</v>
      </c>
      <c r="B6" s="13">
        <f>INDEX(Data!$B$49:$AP$49,1,MATCH(BBSC!A6,Data!$B$47:$AP$47,0))</f>
        <v>5.9343513157894705</v>
      </c>
    </row>
    <row r="7" spans="1:2" x14ac:dyDescent="0.35">
      <c r="A7" s="6">
        <f>INDEX(Data!$B$47:$AP$47,1,ROW(A6))</f>
        <v>2015</v>
      </c>
      <c r="B7" s="13">
        <f>INDEX(Data!$B$49:$AP$49,1,MATCH(BBSC!A7,Data!$B$47:$AP$47,0))</f>
        <v>6.231068881578949</v>
      </c>
    </row>
    <row r="8" spans="1:2" x14ac:dyDescent="0.35">
      <c r="A8" s="6">
        <f>INDEX(Data!$B$47:$AP$47,1,ROW(A7))</f>
        <v>2016</v>
      </c>
      <c r="B8" s="13">
        <f>INDEX(Data!$B$49:$AP$49,1,MATCH(BBSC!A8,Data!$B$47:$AP$47,0))</f>
        <v>6.5426223256579021</v>
      </c>
    </row>
    <row r="9" spans="1:2" x14ac:dyDescent="0.35">
      <c r="A9" s="6">
        <f>INDEX(Data!$B$47:$AP$47,1,ROW(A8))</f>
        <v>2017</v>
      </c>
      <c r="B9" s="13">
        <f>INDEX(Data!$B$49:$AP$49,1,MATCH(BBSC!A9,Data!$B$47:$AP$47,0))</f>
        <v>6.8697534419407873</v>
      </c>
    </row>
    <row r="10" spans="1:2" x14ac:dyDescent="0.35">
      <c r="A10" s="6">
        <f>INDEX(Data!$B$47:$AP$47,1,ROW(A9))</f>
        <v>2018</v>
      </c>
      <c r="B10" s="13">
        <f>INDEX(Data!$B$49:$AP$49,1,MATCH(BBSC!A10,Data!$B$47:$AP$47,0))</f>
        <v>7.2132411140378281</v>
      </c>
    </row>
    <row r="11" spans="1:2" x14ac:dyDescent="0.35">
      <c r="A11" s="6">
        <f>INDEX(Data!$B$47:$AP$47,1,ROW(A10))</f>
        <v>2019</v>
      </c>
      <c r="B11" s="13">
        <f>INDEX(Data!$B$49:$AP$49,1,MATCH(BBSC!A11,Data!$B$47:$AP$47,0))</f>
        <v>7.5739031697397081</v>
      </c>
    </row>
    <row r="12" spans="1:2" x14ac:dyDescent="0.35">
      <c r="A12" s="6">
        <f>INDEX(Data!$B$47:$AP$47,1,ROW(A11))</f>
        <v>2020</v>
      </c>
      <c r="B12" s="13">
        <f>INDEX(Data!$B$49:$AP$49,1,MATCH(BBSC!A12,Data!$B$47:$AP$47,0))</f>
        <v>7.9525983282267134</v>
      </c>
    </row>
    <row r="13" spans="1:2" x14ac:dyDescent="0.35">
      <c r="A13" s="6">
        <f>INDEX(Data!$B$47:$AP$47,1,ROW(A12))</f>
        <v>2021</v>
      </c>
      <c r="B13" s="13">
        <f>INDEX(Data!$B$49:$AP$49,1,MATCH(BBSC!A13,Data!$B$47:$AP$47,0))</f>
        <v>8.350228244638032</v>
      </c>
    </row>
    <row r="14" spans="1:2" x14ac:dyDescent="0.35">
      <c r="A14" s="6">
        <f>INDEX(Data!$B$47:$AP$47,1,ROW(A13))</f>
        <v>2022</v>
      </c>
      <c r="B14" s="13">
        <f>INDEX(Data!$B$49:$AP$49,1,MATCH(BBSC!A14,Data!$B$47:$AP$47,0))</f>
        <v>8.7677396568699351</v>
      </c>
    </row>
    <row r="15" spans="1:2" x14ac:dyDescent="0.35">
      <c r="A15" s="6">
        <f>INDEX(Data!$B$47:$AP$47,1,ROW(A14))</f>
        <v>2023</v>
      </c>
      <c r="B15" s="13">
        <f>INDEX(Data!$B$49:$AP$49,1,MATCH(BBSC!A15,Data!$B$47:$AP$47,0))</f>
        <v>9.2061266397134318</v>
      </c>
    </row>
    <row r="16" spans="1:2" x14ac:dyDescent="0.35">
      <c r="A16" s="6">
        <f>INDEX(Data!$B$47:$AP$47,1,ROW(A15))</f>
        <v>2024</v>
      </c>
      <c r="B16" s="13">
        <f>INDEX(Data!$B$49:$AP$49,1,MATCH(BBSC!A16,Data!$B$47:$AP$47,0))</f>
        <v>9.6664329716991233</v>
      </c>
    </row>
    <row r="17" spans="1:2" x14ac:dyDescent="0.35">
      <c r="A17" s="6">
        <f>INDEX(Data!$B$47:$AP$47,1,ROW(A16))</f>
        <v>2025</v>
      </c>
      <c r="B17" s="13">
        <f>INDEX(Data!$B$49:$AP$49,1,MATCH(BBSC!A17,Data!$B$47:$AP$47,0))</f>
        <v>10.149754620284057</v>
      </c>
    </row>
    <row r="18" spans="1:2" x14ac:dyDescent="0.35">
      <c r="A18" s="6">
        <f>INDEX(Data!$B$47:$AP$47,1,ROW(A17))</f>
        <v>2026</v>
      </c>
      <c r="B18" s="13">
        <f>INDEX(Data!$B$49:$AP$49,1,MATCH(BBSC!A18,Data!$B$47:$AP$47,0))</f>
        <v>21.31448470259653</v>
      </c>
    </row>
    <row r="19" spans="1:2" x14ac:dyDescent="0.35">
      <c r="A19" s="6">
        <f>INDEX(Data!$B$47:$AP$47,1,ROW(A18))</f>
        <v>2027</v>
      </c>
      <c r="B19" s="13">
        <f>INDEX(Data!$B$49:$AP$49,1,MATCH(BBSC!A19,Data!$B$47:$AP$47,0))</f>
        <v>23.445933172856201</v>
      </c>
    </row>
    <row r="20" spans="1:2" x14ac:dyDescent="0.35">
      <c r="A20" s="6">
        <f>INDEX(Data!$B$47:$AP$47,1,ROW(A19))</f>
        <v>2028</v>
      </c>
      <c r="B20" s="13">
        <f>INDEX(Data!$B$49:$AP$49,1,MATCH(BBSC!A20,Data!$B$47:$AP$47,0))</f>
        <v>25.790526490141815</v>
      </c>
    </row>
    <row r="21" spans="1:2" x14ac:dyDescent="0.35">
      <c r="A21" s="6">
        <f>INDEX(Data!$B$47:$AP$47,1,ROW(A20))</f>
        <v>2029</v>
      </c>
      <c r="B21" s="13">
        <f>INDEX(Data!$B$49:$AP$49,1,MATCH(BBSC!A21,Data!$B$47:$AP$47,0))</f>
        <v>28.369579139155974</v>
      </c>
    </row>
    <row r="22" spans="1:2" x14ac:dyDescent="0.35">
      <c r="A22" s="6">
        <f>INDEX(Data!$B$47:$AP$47,1,ROW(A21))</f>
        <v>2030</v>
      </c>
      <c r="B22" s="13">
        <f>INDEX(Data!$B$49:$AP$49,1,MATCH(BBSC!A22,Data!$B$47:$AP$47,0))</f>
        <v>31.2065370530716</v>
      </c>
    </row>
    <row r="23" spans="1:2" x14ac:dyDescent="0.35">
      <c r="A23" s="6">
        <f>INDEX(Data!$B$47:$AP$47,1,ROW(A22))</f>
        <v>2031</v>
      </c>
      <c r="B23" s="13">
        <f>INDEX(Data!$B$49:$AP$49,1,MATCH(BBSC!A23,Data!$B$47:$AP$47,0))</f>
        <v>34.327190758378777</v>
      </c>
    </row>
    <row r="24" spans="1:2" x14ac:dyDescent="0.35">
      <c r="A24" s="6">
        <f>INDEX(Data!$B$47:$AP$47,1,ROW(A23))</f>
        <v>2032</v>
      </c>
      <c r="B24" s="13">
        <f>INDEX(Data!$B$49:$AP$49,1,MATCH(BBSC!A24,Data!$B$47:$AP$47,0))</f>
        <v>37.759909834216614</v>
      </c>
    </row>
    <row r="25" spans="1:2" x14ac:dyDescent="0.35">
      <c r="A25" s="6">
        <f>INDEX(Data!$B$47:$AP$47,1,ROW(A24))</f>
        <v>2033</v>
      </c>
      <c r="B25" s="13">
        <f>INDEX(Data!$B$49:$AP$49,1,MATCH(BBSC!A25,Data!$B$47:$AP$47,0))</f>
        <v>41.535900817638264</v>
      </c>
    </row>
    <row r="26" spans="1:2" x14ac:dyDescent="0.35">
      <c r="A26" s="6">
        <f>INDEX(Data!$B$47:$AP$47,1,ROW(A25))</f>
        <v>2034</v>
      </c>
      <c r="B26" s="13">
        <f>INDEX(Data!$B$49:$AP$49,1,MATCH(BBSC!A26,Data!$B$47:$AP$47,0))</f>
        <v>45.689490899402131</v>
      </c>
    </row>
    <row r="27" spans="1:2" x14ac:dyDescent="0.35">
      <c r="A27" s="6">
        <f>INDEX(Data!$B$47:$AP$47,1,ROW(A26))</f>
        <v>2035</v>
      </c>
      <c r="B27" s="13">
        <f>INDEX(Data!$B$49:$AP$49,1,MATCH(BBSC!A27,Data!$B$47:$AP$47,0))</f>
        <v>50.258439989342378</v>
      </c>
    </row>
    <row r="28" spans="1:2" x14ac:dyDescent="0.35">
      <c r="A28" s="6">
        <f>INDEX(Data!$B$47:$AP$47,1,ROW(A27))</f>
        <v>2036</v>
      </c>
      <c r="B28" s="13">
        <f>INDEX(Data!$B$49:$AP$49,1,MATCH(BBSC!A28,Data!$B$47:$AP$47,0))</f>
        <v>55.28428398827657</v>
      </c>
    </row>
    <row r="29" spans="1:2" x14ac:dyDescent="0.35">
      <c r="A29" s="6">
        <f>INDEX(Data!$B$47:$AP$47,1,ROW(A28))</f>
        <v>2037</v>
      </c>
      <c r="B29" s="13">
        <f>INDEX(Data!$B$49:$AP$49,1,MATCH(BBSC!A29,Data!$B$47:$AP$47,0))</f>
        <v>60.81271238710417</v>
      </c>
    </row>
    <row r="30" spans="1:2" x14ac:dyDescent="0.35">
      <c r="A30" s="6">
        <f>INDEX(Data!$B$47:$AP$47,1,ROW(A29))</f>
        <v>2038</v>
      </c>
      <c r="B30" s="13">
        <f>INDEX(Data!$B$49:$AP$49,1,MATCH(BBSC!A30,Data!$B$47:$AP$47,0))</f>
        <v>66.893983625814599</v>
      </c>
    </row>
    <row r="31" spans="1:2" x14ac:dyDescent="0.35">
      <c r="A31" s="6">
        <f>INDEX(Data!$B$47:$AP$47,1,ROW(A30))</f>
        <v>2039</v>
      </c>
      <c r="B31" s="13">
        <f>INDEX(Data!$B$49:$AP$49,1,MATCH(BBSC!A31,Data!$B$47:$AP$47,0))</f>
        <v>73.583381988396127</v>
      </c>
    </row>
    <row r="32" spans="1:2" x14ac:dyDescent="0.35">
      <c r="A32" s="6">
        <f>INDEX(Data!$B$47:$AP$47,1,ROW(A31))</f>
        <v>2040</v>
      </c>
      <c r="B32" s="13">
        <f>INDEX(Data!$B$49:$AP$49,1,MATCH(BBSC!A32,Data!$B$47:$AP$47,0))</f>
        <v>80.941720187235774</v>
      </c>
    </row>
    <row r="33" spans="1:2" x14ac:dyDescent="0.35">
      <c r="A33" s="6">
        <f>INDEX(Data!$B$47:$AP$47,1,ROW(A32))</f>
        <v>2041</v>
      </c>
      <c r="B33" s="13">
        <f>INDEX(Data!$B$49:$AP$49,1,MATCH(BBSC!A33,Data!$B$47:$AP$47,0))</f>
        <v>89.035892205959271</v>
      </c>
    </row>
    <row r="34" spans="1:2" x14ac:dyDescent="0.35">
      <c r="A34" s="6">
        <f>INDEX(Data!$B$47:$AP$47,1,ROW(A33))</f>
        <v>2042</v>
      </c>
      <c r="B34" s="13">
        <f>INDEX(Data!$B$49:$AP$49,1,MATCH(BBSC!A34,Data!$B$47:$AP$47,0))</f>
        <v>97.939481426555176</v>
      </c>
    </row>
    <row r="35" spans="1:2" x14ac:dyDescent="0.35">
      <c r="A35" s="6">
        <f>INDEX(Data!$B$47:$AP$47,1,ROW(A34))</f>
        <v>2043</v>
      </c>
      <c r="B35" s="13">
        <f>INDEX(Data!$B$49:$AP$49,1,MATCH(BBSC!A35,Data!$B$47:$AP$47,0))</f>
        <v>107.73342956921078</v>
      </c>
    </row>
    <row r="36" spans="1:2" x14ac:dyDescent="0.35">
      <c r="A36" s="6">
        <f>INDEX(Data!$B$47:$AP$47,1,ROW(A35))</f>
        <v>2044</v>
      </c>
      <c r="B36" s="13">
        <f>INDEX(Data!$B$49:$AP$49,1,MATCH(BBSC!A36,Data!$B$47:$AP$47,0))</f>
        <v>118.50677252613173</v>
      </c>
    </row>
    <row r="37" spans="1:2" x14ac:dyDescent="0.35">
      <c r="A37" s="6">
        <f>INDEX(Data!$B$47:$AP$47,1,ROW(A36))</f>
        <v>2045</v>
      </c>
      <c r="B37" s="13">
        <f>INDEX(Data!$B$49:$AP$49,1,MATCH(BBSC!A37,Data!$B$47:$AP$47,0))</f>
        <v>130.35744977874492</v>
      </c>
    </row>
    <row r="38" spans="1:2" x14ac:dyDescent="0.35">
      <c r="A38" s="6">
        <f>INDEX(Data!$B$47:$AP$47,1,ROW(A37))</f>
        <v>2046</v>
      </c>
      <c r="B38" s="13">
        <f>INDEX(Data!$B$49:$AP$49,1,MATCH(BBSC!A38,Data!$B$47:$AP$47,0))</f>
        <v>143.39319475661955</v>
      </c>
    </row>
    <row r="39" spans="1:2" x14ac:dyDescent="0.35">
      <c r="A39" s="6">
        <f>INDEX(Data!$B$47:$AP$47,1,ROW(A38))</f>
        <v>2047</v>
      </c>
      <c r="B39" s="13">
        <f>INDEX(Data!$B$49:$AP$49,1,MATCH(BBSC!A39,Data!$B$47:$AP$47,0))</f>
        <v>157.73251423228157</v>
      </c>
    </row>
    <row r="40" spans="1:2" x14ac:dyDescent="0.35">
      <c r="A40" s="6">
        <f>INDEX(Data!$B$47:$AP$47,1,ROW(A39))</f>
        <v>2048</v>
      </c>
      <c r="B40" s="13">
        <f>INDEX(Data!$B$49:$AP$49,1,MATCH(BBSC!A40,Data!$B$47:$AP$47,0))</f>
        <v>173.50576565550955</v>
      </c>
    </row>
    <row r="41" spans="1:2" x14ac:dyDescent="0.35">
      <c r="A41" s="6">
        <f>INDEX(Data!$B$47:$AP$47,1,ROW(A40))</f>
        <v>2049</v>
      </c>
      <c r="B41" s="13">
        <f>INDEX(Data!$B$49:$AP$49,1,MATCH(BBSC!A41,Data!$B$47:$AP$47,0))</f>
        <v>190.85634222106046</v>
      </c>
    </row>
    <row r="42" spans="1:2" x14ac:dyDescent="0.35">
      <c r="A42" s="6">
        <f>INDEX(Data!$B$47:$AP$47,1,ROW(A41))</f>
        <v>2050</v>
      </c>
      <c r="B42" s="13">
        <f>INDEX(Data!$B$49:$AP$49,1,MATCH(BBSC!A42,Data!$B$47:$AP$47,0))</f>
        <v>209.94197644316637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2014-08-26T20:23:01Z</dcterms:created>
  <dcterms:modified xsi:type="dcterms:W3CDTF">2016-11-07T15:54:57Z</dcterms:modified>
</cp:coreProperties>
</file>