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FoOMCtiL\"/>
    </mc:Choice>
  </mc:AlternateContent>
  <bookViews>
    <workbookView xWindow="120" yWindow="80" windowWidth="23000" windowHeight="10800"/>
  </bookViews>
  <sheets>
    <sheet name="About" sheetId="1" r:id="rId1"/>
    <sheet name="Polish Data" sheetId="3" r:id="rId2"/>
    <sheet name="FoOMCtiL" sheetId="2" r:id="rId3"/>
  </sheets>
  <calcPr calcId="162913"/>
</workbook>
</file>

<file path=xl/calcChain.xml><?xml version="1.0" encoding="utf-8"?>
<calcChain xmlns="http://schemas.openxmlformats.org/spreadsheetml/2006/main">
  <c r="B2" i="2" l="1"/>
  <c r="D50" i="3"/>
  <c r="C50" i="3"/>
  <c r="B50" i="3"/>
  <c r="D49" i="3"/>
  <c r="C49" i="3"/>
  <c r="B49" i="3"/>
  <c r="D41" i="3"/>
  <c r="C41" i="3"/>
  <c r="B41" i="3"/>
  <c r="D35" i="3"/>
  <c r="C35" i="3"/>
  <c r="B35" i="3"/>
  <c r="D34" i="3"/>
  <c r="C34" i="3"/>
  <c r="B34" i="3"/>
</calcChain>
</file>

<file path=xl/sharedStrings.xml><?xml version="1.0" encoding="utf-8"?>
<sst xmlns="http://schemas.openxmlformats.org/spreadsheetml/2006/main" count="36" uniqueCount="28">
  <si>
    <t>FoOMCtiL Fraction of O&amp;M Costs that is Labor</t>
  </si>
  <si>
    <t>Source:</t>
  </si>
  <si>
    <t>Frac of O&amp;M Costs</t>
  </si>
  <si>
    <t>Labor</t>
  </si>
  <si>
    <t>hard coal</t>
  </si>
  <si>
    <t>lignite</t>
  </si>
  <si>
    <t>hard coal - new</t>
  </si>
  <si>
    <t>labour</t>
  </si>
  <si>
    <t>fuel and fuel transport</t>
  </si>
  <si>
    <t>extra raw material</t>
  </si>
  <si>
    <t>maintenance and repair</t>
  </si>
  <si>
    <t>environmental except CO2</t>
  </si>
  <si>
    <t>local taxes</t>
  </si>
  <si>
    <t>other</t>
  </si>
  <si>
    <t>amortization</t>
  </si>
  <si>
    <t>variable</t>
  </si>
  <si>
    <t>CHP</t>
  </si>
  <si>
    <t>all</t>
  </si>
  <si>
    <t>fuel</t>
  </si>
  <si>
    <t>environmental</t>
  </si>
  <si>
    <t>fixed</t>
  </si>
  <si>
    <t>labour/all</t>
  </si>
  <si>
    <t>Prognoza zapotrzeboania gospodarki polskiej n weigel kamienny I brunatny jako surowca dla energetyki w perspektywie 2050 roku</t>
  </si>
  <si>
    <t>Table 5.2.3 p. 131</t>
  </si>
  <si>
    <t>Notes:</t>
  </si>
  <si>
    <t>Mineral and Energy Economy Research Institue of the Policy Academy of Sciences</t>
  </si>
  <si>
    <t>We assume CHP costs as these are the plants most likely to be built in the future</t>
  </si>
  <si>
    <t>and the costs are in between the hard coal and lignite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</si>
</sst>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1"/>
    <xf numFmtId="0" fontId="2" fillId="2" borderId="0" xfId="1" applyFill="1"/>
    <xf numFmtId="0" fontId="2" fillId="3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103661</xdr:colOff>
      <xdr:row>22</xdr:row>
      <xdr:rowOff>37571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87311" cy="4088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2" sqref="A12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25</v>
      </c>
    </row>
    <row r="4" spans="1:2" x14ac:dyDescent="0.35">
      <c r="B4" s="2">
        <v>2013</v>
      </c>
    </row>
    <row r="5" spans="1:2" x14ac:dyDescent="0.35">
      <c r="B5" t="s">
        <v>22</v>
      </c>
    </row>
    <row r="6" spans="1:2" x14ac:dyDescent="0.35">
      <c r="B6" t="s">
        <v>23</v>
      </c>
    </row>
    <row r="9" spans="1:2" x14ac:dyDescent="0.35">
      <c r="A9" s="1" t="s">
        <v>24</v>
      </c>
    </row>
    <row r="10" spans="1:2" x14ac:dyDescent="0.35">
      <c r="A10" t="s">
        <v>26</v>
      </c>
    </row>
    <row r="11" spans="1:2" x14ac:dyDescent="0.35">
      <c r="A11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D50"/>
  <sheetViews>
    <sheetView topLeftCell="A28" workbookViewId="0">
      <selection activeCell="D50" sqref="D50"/>
    </sheetView>
  </sheetViews>
  <sheetFormatPr defaultRowHeight="14.5" x14ac:dyDescent="0.35"/>
  <cols>
    <col min="1" max="1" width="22.453125" style="4" bestFit="1" customWidth="1"/>
    <col min="2" max="16384" width="8.7265625" style="4"/>
  </cols>
  <sheetData>
    <row r="25" spans="1:4" x14ac:dyDescent="0.35">
      <c r="B25" s="4" t="s">
        <v>4</v>
      </c>
      <c r="C25" s="4" t="s">
        <v>5</v>
      </c>
      <c r="D25" s="4" t="s">
        <v>6</v>
      </c>
    </row>
    <row r="26" spans="1:4" x14ac:dyDescent="0.35">
      <c r="A26" s="4" t="s">
        <v>7</v>
      </c>
      <c r="B26" s="4">
        <v>14.02</v>
      </c>
      <c r="C26" s="4">
        <v>14.02</v>
      </c>
      <c r="D26" s="4">
        <v>3.74</v>
      </c>
    </row>
    <row r="27" spans="1:4" x14ac:dyDescent="0.35">
      <c r="A27" s="4" t="s">
        <v>8</v>
      </c>
      <c r="B27" s="4">
        <v>132.43</v>
      </c>
      <c r="C27" s="4">
        <v>76.489999999999995</v>
      </c>
      <c r="D27" s="4">
        <v>106.81</v>
      </c>
    </row>
    <row r="28" spans="1:4" x14ac:dyDescent="0.35">
      <c r="A28" s="4" t="s">
        <v>9</v>
      </c>
      <c r="B28" s="4">
        <v>5.89</v>
      </c>
      <c r="C28" s="4">
        <v>5.35</v>
      </c>
      <c r="D28" s="4">
        <v>4.75</v>
      </c>
    </row>
    <row r="29" spans="1:4" x14ac:dyDescent="0.35">
      <c r="A29" s="4" t="s">
        <v>10</v>
      </c>
      <c r="B29" s="4">
        <v>11.09</v>
      </c>
      <c r="C29" s="4">
        <v>11.09</v>
      </c>
      <c r="D29" s="4">
        <v>9.24</v>
      </c>
    </row>
    <row r="30" spans="1:4" x14ac:dyDescent="0.35">
      <c r="A30" s="4" t="s">
        <v>11</v>
      </c>
      <c r="B30" s="4">
        <v>2</v>
      </c>
      <c r="C30" s="4">
        <v>2</v>
      </c>
      <c r="D30" s="4">
        <v>2</v>
      </c>
    </row>
    <row r="31" spans="1:4" x14ac:dyDescent="0.35">
      <c r="A31" s="4" t="s">
        <v>12</v>
      </c>
      <c r="B31" s="4">
        <v>1.39</v>
      </c>
      <c r="C31" s="4">
        <v>3.23</v>
      </c>
      <c r="D31" s="4">
        <v>6.47</v>
      </c>
    </row>
    <row r="32" spans="1:4" x14ac:dyDescent="0.35">
      <c r="A32" s="4" t="s">
        <v>13</v>
      </c>
      <c r="B32" s="4">
        <v>10</v>
      </c>
      <c r="C32" s="4">
        <v>10</v>
      </c>
      <c r="D32" s="4">
        <v>10</v>
      </c>
    </row>
    <row r="33" spans="1:4" x14ac:dyDescent="0.35">
      <c r="A33" s="4" t="s">
        <v>14</v>
      </c>
      <c r="B33" s="4">
        <v>5.79</v>
      </c>
      <c r="C33" s="4">
        <v>13.52</v>
      </c>
      <c r="D33" s="4">
        <v>27.04</v>
      </c>
    </row>
    <row r="34" spans="1:4" x14ac:dyDescent="0.35">
      <c r="B34" s="4">
        <f>B26/SUM(B26:B33)</f>
        <v>7.6775642078747056E-2</v>
      </c>
      <c r="C34" s="4">
        <f t="shared" ref="C34:D34" si="0">C26/SUM(C26:C33)</f>
        <v>0.10331613854089905</v>
      </c>
      <c r="D34" s="4">
        <f t="shared" si="0"/>
        <v>2.1993531314319321E-2</v>
      </c>
    </row>
    <row r="35" spans="1:4" x14ac:dyDescent="0.35">
      <c r="B35" s="5">
        <f>B26/SUM(B28:B33)</f>
        <v>0.38772123893805305</v>
      </c>
      <c r="C35" s="5">
        <f t="shared" ref="C35:D35" si="1">C26/SUM(C28:C33)</f>
        <v>0.31024562956406287</v>
      </c>
      <c r="D35" s="5">
        <f t="shared" si="1"/>
        <v>6.2857142857142861E-2</v>
      </c>
    </row>
    <row r="37" spans="1:4" x14ac:dyDescent="0.35">
      <c r="A37" s="4" t="s">
        <v>15</v>
      </c>
      <c r="B37" s="4" t="s">
        <v>4</v>
      </c>
      <c r="C37" s="4" t="s">
        <v>5</v>
      </c>
      <c r="D37" s="4" t="s">
        <v>16</v>
      </c>
    </row>
    <row r="38" spans="1:4" x14ac:dyDescent="0.35">
      <c r="A38" s="4" t="s">
        <v>17</v>
      </c>
      <c r="B38" s="4">
        <v>9288.2999999999993</v>
      </c>
      <c r="C38" s="4">
        <v>4319.8999999999996</v>
      </c>
      <c r="D38" s="4">
        <v>2413.9</v>
      </c>
    </row>
    <row r="39" spans="1:4" x14ac:dyDescent="0.35">
      <c r="A39" s="4" t="s">
        <v>18</v>
      </c>
      <c r="B39" s="4">
        <v>8876.1</v>
      </c>
      <c r="C39" s="4">
        <v>3924.2</v>
      </c>
      <c r="D39" s="4">
        <v>2311</v>
      </c>
    </row>
    <row r="40" spans="1:4" x14ac:dyDescent="0.35">
      <c r="A40" s="4" t="s">
        <v>19</v>
      </c>
      <c r="B40" s="4">
        <v>191.4</v>
      </c>
      <c r="C40" s="4">
        <v>227.2</v>
      </c>
      <c r="D40" s="4">
        <v>55.2</v>
      </c>
    </row>
    <row r="41" spans="1:4" x14ac:dyDescent="0.35">
      <c r="A41" s="4" t="s">
        <v>13</v>
      </c>
      <c r="B41" s="4">
        <f>B38-SUM(B39:B40)</f>
        <v>220.79999999999927</v>
      </c>
      <c r="C41" s="4">
        <f t="shared" ref="C41:D41" si="2">C38-SUM(C39:C40)</f>
        <v>168.5</v>
      </c>
      <c r="D41" s="4">
        <f t="shared" si="2"/>
        <v>47.700000000000273</v>
      </c>
    </row>
    <row r="44" spans="1:4" x14ac:dyDescent="0.35">
      <c r="A44" s="4" t="s">
        <v>20</v>
      </c>
    </row>
    <row r="45" spans="1:4" x14ac:dyDescent="0.35">
      <c r="A45" s="4" t="s">
        <v>17</v>
      </c>
      <c r="B45" s="4">
        <v>3128.5</v>
      </c>
      <c r="C45" s="4">
        <v>2128.8000000000002</v>
      </c>
      <c r="D45" s="4">
        <v>1022.8</v>
      </c>
    </row>
    <row r="46" spans="1:4" x14ac:dyDescent="0.35">
      <c r="A46" s="4" t="s">
        <v>7</v>
      </c>
      <c r="B46" s="4">
        <v>1011.6</v>
      </c>
      <c r="C46" s="4">
        <v>500.7</v>
      </c>
      <c r="D46" s="4">
        <v>288.89999999999998</v>
      </c>
    </row>
    <row r="47" spans="1:4" x14ac:dyDescent="0.35">
      <c r="A47" s="4" t="s">
        <v>14</v>
      </c>
      <c r="B47" s="4">
        <v>1062.7</v>
      </c>
      <c r="C47" s="4">
        <v>711.5</v>
      </c>
      <c r="D47" s="4">
        <v>367.2</v>
      </c>
    </row>
    <row r="48" spans="1:4" x14ac:dyDescent="0.35">
      <c r="A48" s="4" t="s">
        <v>10</v>
      </c>
      <c r="B48" s="4">
        <v>680.4</v>
      </c>
      <c r="C48" s="4">
        <v>396.9</v>
      </c>
      <c r="D48" s="4">
        <v>165.7</v>
      </c>
    </row>
    <row r="49" spans="1:4" x14ac:dyDescent="0.35">
      <c r="A49" s="4" t="s">
        <v>13</v>
      </c>
      <c r="B49" s="4">
        <f>B45-SUM(B46:B48)</f>
        <v>373.79999999999973</v>
      </c>
      <c r="C49" s="4">
        <f t="shared" ref="C49:D49" si="3">C45-SUM(C46:C48)</f>
        <v>519.70000000000027</v>
      </c>
      <c r="D49" s="4">
        <f t="shared" si="3"/>
        <v>201</v>
      </c>
    </row>
    <row r="50" spans="1:4" x14ac:dyDescent="0.35">
      <c r="A50" s="4" t="s">
        <v>21</v>
      </c>
      <c r="B50" s="6">
        <f>B46/B45</f>
        <v>0.32334984817004953</v>
      </c>
      <c r="C50" s="6">
        <f>C46/C45</f>
        <v>0.23520293122886129</v>
      </c>
      <c r="D50" s="6">
        <f>D46/D45</f>
        <v>0.2824599139616738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5" x14ac:dyDescent="0.35"/>
  <cols>
    <col min="1" max="1" width="16.7265625" customWidth="1"/>
    <col min="2" max="2" width="21.81640625" customWidth="1"/>
  </cols>
  <sheetData>
    <row r="1" spans="1:2" x14ac:dyDescent="0.35">
      <c r="B1" s="3" t="s">
        <v>2</v>
      </c>
    </row>
    <row r="2" spans="1:2" x14ac:dyDescent="0.35">
      <c r="A2" t="s">
        <v>3</v>
      </c>
      <c r="B2">
        <f>'Polish Data'!D50</f>
        <v>0.2824599139616738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Polish Data</vt:lpstr>
      <vt:lpstr>FoOMCtiL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2015-06-13T02:52:10Z</dcterms:created>
  <dcterms:modified xsi:type="dcterms:W3CDTF">2016-11-09T14:16:17Z</dcterms:modified>
</cp:coreProperties>
</file>