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fuels\BS\"/>
    </mc:Choice>
  </mc:AlternateContent>
  <bookViews>
    <workbookView xWindow="360" yWindow="110" windowWidth="20120" windowHeight="9030"/>
  </bookViews>
  <sheets>
    <sheet name="About" sheetId="1" r:id="rId1"/>
    <sheet name="Gas Coal and Petro" sheetId="16" r:id="rId2"/>
    <sheet name="Coal Production" sheetId="17" r:id="rId3"/>
    <sheet name="Calculations" sheetId="18" r:id="rId4"/>
    <sheet name="BS-BSfTFpEUP" sheetId="10" r:id="rId5"/>
    <sheet name="BS-BSpUEO" sheetId="11" r:id="rId6"/>
  </sheets>
  <calcPr calcId="162913"/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B3" i="10"/>
  <c r="C7" i="18"/>
  <c r="A7" i="18"/>
  <c r="A3" i="18"/>
  <c r="A13" i="18" l="1"/>
  <c r="C13" i="18" s="1"/>
  <c r="B3" i="18"/>
  <c r="F4" i="10" l="1"/>
  <c r="J4" i="10"/>
  <c r="N4" i="10"/>
  <c r="R4" i="10"/>
  <c r="V4" i="10"/>
  <c r="Z4" i="10"/>
  <c r="AD4" i="10"/>
  <c r="AH4" i="10"/>
  <c r="AL4" i="10"/>
  <c r="H4" i="10"/>
  <c r="P4" i="10"/>
  <c r="X4" i="10"/>
  <c r="AF4" i="10"/>
  <c r="B4" i="10"/>
  <c r="I4" i="10"/>
  <c r="Q4" i="10"/>
  <c r="Y4" i="10"/>
  <c r="AG4" i="10"/>
  <c r="C4" i="10"/>
  <c r="G4" i="10"/>
  <c r="K4" i="10"/>
  <c r="O4" i="10"/>
  <c r="S4" i="10"/>
  <c r="W4" i="10"/>
  <c r="AA4" i="10"/>
  <c r="AE4" i="10"/>
  <c r="AI4" i="10"/>
  <c r="AM4" i="10"/>
  <c r="D4" i="10"/>
  <c r="L4" i="10"/>
  <c r="T4" i="10"/>
  <c r="AB4" i="10"/>
  <c r="AJ4" i="10"/>
  <c r="E4" i="10"/>
  <c r="M4" i="10"/>
  <c r="U4" i="10"/>
  <c r="AC4" i="10"/>
  <c r="AK4" i="10"/>
  <c r="C3" i="18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T5" i="10"/>
  <c r="T6" i="10"/>
  <c r="T7" i="10"/>
  <c r="T2" i="10"/>
</calcChain>
</file>

<file path=xl/comments1.xml><?xml version="1.0" encoding="utf-8"?>
<comments xmlns="http://schemas.openxmlformats.org/spreadsheetml/2006/main">
  <authors>
    <author>MyOECD</author>
  </authors>
  <commentList>
    <comment ref="H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5" authorId="0" shapeId="0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</commentList>
</comments>
</file>

<file path=xl/sharedStrings.xml><?xml version="1.0" encoding="utf-8"?>
<sst xmlns="http://schemas.openxmlformats.org/spreadsheetml/2006/main" count="304" uniqueCount="133">
  <si>
    <t>Source:</t>
  </si>
  <si>
    <t>solar</t>
  </si>
  <si>
    <t>wind</t>
  </si>
  <si>
    <t>hydro</t>
  </si>
  <si>
    <t>nuclear</t>
  </si>
  <si>
    <t/>
  </si>
  <si>
    <t>biofuel gasoline</t>
  </si>
  <si>
    <t>biofuel diesel</t>
  </si>
  <si>
    <t>Notes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</si>
  <si>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</si>
  <si>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</si>
  <si>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</si>
  <si>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</si>
  <si>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</si>
  <si>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</si>
  <si>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</si>
  <si>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</si>
  <si>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</si>
  <si>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</si>
  <si>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</si>
  <si>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</si>
  <si>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</si>
  <si>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</si>
  <si>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</si>
  <si>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</si>
  <si>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</si>
  <si>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</si>
  <si>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</si>
  <si>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</si>
  <si>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Coal</t>
  </si>
  <si>
    <t>Natural Gas</t>
  </si>
  <si>
    <t>coal ($/MWh)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</si>
  <si>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</si>
  <si>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</si>
  <si>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</si>
  <si>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</si>
  <si>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</si>
  <si>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</si>
  <si>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Extension through 2050</t>
  </si>
  <si>
    <t>We estimate 2031-2050 values via extrapolation from 2022-2030.</t>
  </si>
  <si>
    <t>Dataset: Fossil Fuel Support - POL</t>
  </si>
  <si>
    <t>Mechanism</t>
  </si>
  <si>
    <t>Budgetary transfer</t>
  </si>
  <si>
    <t>Level</t>
  </si>
  <si>
    <t>Central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</si>
  <si>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</si>
  <si>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</si>
  <si>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</si>
  <si>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</si>
  <si>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</si>
  <si>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</si>
  <si>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</si>
  <si>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</si>
  <si>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</si>
  <si>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Measure</t>
  </si>
  <si>
    <t>Incidence</t>
  </si>
  <si>
    <t>Indicator</t>
  </si>
  <si>
    <t>Stage</t>
  </si>
  <si>
    <t>Fuel Type</t>
  </si>
  <si>
    <t>Aid for Coal Mine Decommissioning</t>
  </si>
  <si>
    <t>Enterprise Income</t>
  </si>
  <si>
    <t>General Services Support Estimate</t>
  </si>
  <si>
    <t>Extraction or mining stage</t>
  </si>
  <si>
    <t xml:space="preserve">  Hard coal (if no detail)</t>
  </si>
  <si>
    <t>..</t>
  </si>
  <si>
    <t>Aid for Employment Restructuring</t>
  </si>
  <si>
    <t>Labour</t>
  </si>
  <si>
    <t>Coal Allowances in Coal Mining Sector</t>
  </si>
  <si>
    <t>Direct Consumption</t>
  </si>
  <si>
    <t>Consumer Support Estimate</t>
  </si>
  <si>
    <t>Other end uses of fossil fuels</t>
  </si>
  <si>
    <t>Early Retirement Benefits for Laid Off Miners</t>
  </si>
  <si>
    <t>Stranded Costs Compensations</t>
  </si>
  <si>
    <t>Output Returns</t>
  </si>
  <si>
    <t>Producer Support Estimate</t>
  </si>
  <si>
    <t>Initial Investment Aid for Hard Coal Mining</t>
  </si>
  <si>
    <t>Capital</t>
  </si>
  <si>
    <t>Public Support for the Construction and Reconstruction of the Gas Distribution Network</t>
  </si>
  <si>
    <t>Transportation of fossil fuels (e.g., through pipelines)</t>
  </si>
  <si>
    <t>Natural gas</t>
  </si>
  <si>
    <t>Rehabilitation of Regions Damaged by Coal Mining</t>
  </si>
  <si>
    <t>Rebates on Diesel Fuel Tax in Farming</t>
  </si>
  <si>
    <t>Petroleum</t>
  </si>
  <si>
    <t xml:space="preserve">  Gas/diesel oil excl. biofuels</t>
  </si>
  <si>
    <t>Tax break for Shale Gas Industry</t>
  </si>
  <si>
    <t>Land and natural resources</t>
  </si>
  <si>
    <t>Primary production - all products - annual data [nrg_109a]</t>
  </si>
  <si>
    <t>Last update</t>
  </si>
  <si>
    <t>Extracted on</t>
  </si>
  <si>
    <t>Source of data</t>
  </si>
  <si>
    <t>Eurostat</t>
  </si>
  <si>
    <t>UNIT</t>
  </si>
  <si>
    <t>Terajoule</t>
  </si>
  <si>
    <t>PRODUCT</t>
  </si>
  <si>
    <t>Anthracite</t>
  </si>
  <si>
    <t>INDIC_EN</t>
  </si>
  <si>
    <t>Primary production</t>
  </si>
  <si>
    <t>GEO/TIME</t>
  </si>
  <si>
    <t>2005</t>
  </si>
  <si>
    <t>Poland</t>
  </si>
  <si>
    <t>Special value:</t>
  </si>
  <si>
    <t>:</t>
  </si>
  <si>
    <t>not available</t>
  </si>
  <si>
    <t>Coking Coal</t>
  </si>
  <si>
    <t>Other Bituminous Coal</t>
  </si>
  <si>
    <t>Sub-bituminous Coal</t>
  </si>
  <si>
    <t>Lignite/Brown Coal</t>
  </si>
  <si>
    <t>Total Subsidies Paid in 2014 for Production (zloty)</t>
  </si>
  <si>
    <t>Total 2014 Production (TJ)</t>
  </si>
  <si>
    <t>2014 Zloty to USD</t>
  </si>
  <si>
    <t>2014 USD to 2012 USD</t>
  </si>
  <si>
    <t>TJ to BTU</t>
  </si>
  <si>
    <t>Subsidy</t>
  </si>
  <si>
    <t>Total Subsidies Paid in 2014 for Transportation</t>
  </si>
  <si>
    <t>Total 2014 Consumption (TJ)</t>
  </si>
  <si>
    <t>OECD</t>
  </si>
  <si>
    <t>http://stats.oecd.org/Index.aspx?DataSetCode=FFS_POL</t>
  </si>
  <si>
    <t>Fossil Fuel Support - POL</t>
  </si>
  <si>
    <t>Budgetary Transfers and Tax Expenditures</t>
  </si>
  <si>
    <t>Coal and Natural Gas Subsidies Paid</t>
  </si>
  <si>
    <t>eurostat</t>
  </si>
  <si>
    <t>http://ec.europa.eu/eurostat/data/database</t>
  </si>
  <si>
    <t>Complete Energy Balances - Annual Data</t>
  </si>
  <si>
    <t>Tax expenditure data is only available for 2014 and previous years. We assume all future years to be like 2014.</t>
  </si>
  <si>
    <t xml:space="preserve">Electricity subsidies are done via the green electricity auction system, which is handled by the BAU RPS, and </t>
  </si>
  <si>
    <t>we therefore do not consider those subsidies here, in order to avoid double counting. Poland also has a Feed-In</t>
  </si>
  <si>
    <t>Tariff for small-scale renewables, but given that these are limited to 10 kW or less we do not include this subsidy</t>
  </si>
  <si>
    <t>here.</t>
  </si>
  <si>
    <t>We convert zloty to USD and TJ to BTU on the calculations sheet to determine the subsidy amounts.</t>
  </si>
  <si>
    <t>Coal - Production</t>
  </si>
  <si>
    <t>Coal - Consumption</t>
  </si>
  <si>
    <t>Total Subsidies Paid in 2014 for Consumption (zloty)</t>
  </si>
  <si>
    <t>Coal Production and Consumption and Natural 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</si>
</sst>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7" formatCode="#,##0_ ;\-#,##0\ "/>
    <numFmt numFmtId="168" formatCode="dd\.mm\.yy"/>
    <numFmt numFmtId="177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8"/>
      <name val="Verdana"/>
      <family val="2"/>
    </font>
    <font>
      <sz val="8"/>
      <name val="Arial"/>
      <family val="2"/>
    </font>
    <font>
      <sz val="9"/>
      <color indexed="81"/>
      <name val="Tahoma"/>
      <charset val="1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4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11" fontId="0" fillId="0" borderId="0" xfId="0" applyNumberFormat="1"/>
    <xf numFmtId="0" fontId="0" fillId="0" borderId="0" xfId="0"/>
    <xf numFmtId="0" fontId="7" fillId="0" borderId="5" xfId="0" applyFont="1" applyBorder="1" applyAlignment="1">
      <alignment horizontal="left" wrapText="1"/>
    </xf>
    <xf numFmtId="0" fontId="8" fillId="3" borderId="6" xfId="0" applyFont="1" applyFill="1" applyBorder="1" applyAlignment="1">
      <alignment horizontal="right" vertical="top" wrapText="1"/>
    </xf>
    <xf numFmtId="0" fontId="8" fillId="3" borderId="7" xfId="0" applyFont="1" applyFill="1" applyBorder="1" applyAlignment="1">
      <alignment horizontal="right" vertical="top" wrapText="1"/>
    </xf>
    <xf numFmtId="0" fontId="8" fillId="3" borderId="8" xfId="0" applyFont="1" applyFill="1" applyBorder="1" applyAlignment="1">
      <alignment horizontal="right"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top" wrapText="1"/>
    </xf>
    <xf numFmtId="0" fontId="8" fillId="4" borderId="6" xfId="0" applyFont="1" applyFill="1" applyBorder="1" applyAlignment="1">
      <alignment horizontal="right" vertical="center" wrapText="1"/>
    </xf>
    <xf numFmtId="0" fontId="8" fillId="4" borderId="7" xfId="0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9" fillId="4" borderId="5" xfId="0" applyFont="1" applyFill="1" applyBorder="1" applyAlignment="1">
      <alignment horizontal="center" vertical="top" wrapText="1"/>
    </xf>
    <xf numFmtId="0" fontId="10" fillId="5" borderId="5" xfId="0" applyFont="1" applyFill="1" applyBorder="1" applyAlignment="1">
      <alignment wrapText="1"/>
    </xf>
    <xf numFmtId="0" fontId="10" fillId="5" borderId="6" xfId="0" applyFont="1" applyFill="1" applyBorder="1" applyAlignment="1">
      <alignment wrapText="1"/>
    </xf>
    <xf numFmtId="0" fontId="10" fillId="5" borderId="8" xfId="0" applyFont="1" applyFill="1" applyBorder="1" applyAlignment="1">
      <alignment wrapText="1"/>
    </xf>
    <xf numFmtId="0" fontId="11" fillId="6" borderId="5" xfId="0" applyFont="1" applyFill="1" applyBorder="1" applyAlignment="1">
      <alignment horizontal="center"/>
    </xf>
    <xf numFmtId="0" fontId="12" fillId="5" borderId="5" xfId="0" applyFont="1" applyFill="1" applyBorder="1" applyAlignment="1">
      <alignment vertical="top" wrapText="1"/>
    </xf>
    <xf numFmtId="0" fontId="13" fillId="5" borderId="5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167" fontId="14" fillId="0" borderId="5" xfId="0" applyNumberFormat="1" applyFont="1" applyBorder="1" applyAlignment="1">
      <alignment horizontal="right"/>
    </xf>
    <xf numFmtId="0" fontId="13" fillId="5" borderId="10" xfId="0" applyFont="1" applyFill="1" applyBorder="1" applyAlignment="1">
      <alignment vertical="top" wrapText="1"/>
    </xf>
    <xf numFmtId="0" fontId="13" fillId="5" borderId="11" xfId="0" applyFont="1" applyFill="1" applyBorder="1" applyAlignment="1">
      <alignment vertical="top" wrapText="1"/>
    </xf>
    <xf numFmtId="167" fontId="14" fillId="7" borderId="5" xfId="0" applyNumberFormat="1" applyFont="1" applyFill="1" applyBorder="1" applyAlignment="1">
      <alignment horizontal="right"/>
    </xf>
    <xf numFmtId="0" fontId="13" fillId="5" borderId="6" xfId="0" applyFont="1" applyFill="1" applyBorder="1" applyAlignment="1">
      <alignment vertical="top" wrapText="1"/>
    </xf>
    <xf numFmtId="0" fontId="13" fillId="5" borderId="8" xfId="0" applyFont="1" applyFill="1" applyBorder="1" applyAlignment="1">
      <alignment vertical="top" wrapText="1"/>
    </xf>
    <xf numFmtId="0" fontId="16" fillId="0" borderId="0" xfId="0" applyNumberFormat="1" applyFont="1" applyFill="1" applyBorder="1" applyAlignment="1"/>
    <xf numFmtId="168" fontId="16" fillId="0" borderId="0" xfId="0" applyNumberFormat="1" applyFont="1" applyFill="1" applyBorder="1" applyAlignment="1"/>
    <xf numFmtId="0" fontId="16" fillId="8" borderId="12" xfId="0" applyNumberFormat="1" applyFont="1" applyFill="1" applyBorder="1" applyAlignment="1"/>
    <xf numFmtId="3" fontId="16" fillId="0" borderId="12" xfId="0" applyNumberFormat="1" applyFont="1" applyFill="1" applyBorder="1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7" fontId="0" fillId="0" borderId="0" xfId="8" applyNumberFormat="1" applyFont="1" applyAlignment="1">
      <alignment horizontal="center" vertical="center" wrapText="1"/>
    </xf>
    <xf numFmtId="177" fontId="0" fillId="0" borderId="0" xfId="8" applyNumberFormat="1" applyFont="1" applyAlignment="1">
      <alignment wrapText="1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</cellXfs>
  <cellStyles count="9">
    <cellStyle name="Body: normal cell" xfId="5"/>
    <cellStyle name="Currency" xfId="8" builtinId="4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FFS_POL&amp;Coords=%5bMEA%5d.%5bPOL_DT_15%5d&amp;ShowOnWeb=true&amp;Lang=en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tats.oecd.org/OECDStat_Metadata/ShowMetadata.ashx?Dataset=FFS_POL&amp;Coords=%5bMEA%5d.%5bPOL_DT_07%5d&amp;ShowOnWeb=true&amp;Lang=en" TargetMode="External"/><Relationship Id="rId7" Type="http://schemas.openxmlformats.org/officeDocument/2006/relationships/hyperlink" Target="http://stats.oecd.org/OECDStat_Metadata/ShowMetadata.ashx?Dataset=FFS_POL&amp;Coords=%5bMEA%5d.%5bPOL_DT_14%5d&amp;ShowOnWeb=true&amp;Lang=en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FFS_POL&amp;Coords=%5bMEA%5d.%5bPOL_DT_01%5d&amp;ShowOnWeb=true&amp;Lang=en" TargetMode="External"/><Relationship Id="rId1" Type="http://schemas.openxmlformats.org/officeDocument/2006/relationships/hyperlink" Target="http://stats.oecd.org/OECDStat_Metadata/ShowMetadata.ashx?Dataset=FFS_POL&amp;ShowOnWeb=true&amp;Lang=en" TargetMode="External"/><Relationship Id="rId6" Type="http://schemas.openxmlformats.org/officeDocument/2006/relationships/hyperlink" Target="http://stats.oecd.org/OECDStat_Metadata/ShowMetadata.ashx?Dataset=FFS_POL&amp;Coords=%5bMEA%5d.%5bPOL_DT_13%5d&amp;ShowOnWeb=true&amp;Lang=en" TargetMode="External"/><Relationship Id="rId11" Type="http://schemas.openxmlformats.org/officeDocument/2006/relationships/hyperlink" Target="http://stats.oecd.org/OECDStat_Metadata/ShowMetadata.ashx?Dataset=FFS_POL&amp;Coords=%5bMEA%5d.%5bPOL_TE_02%5d&amp;ShowOnWeb=true&amp;Lang=en" TargetMode="External"/><Relationship Id="rId5" Type="http://schemas.openxmlformats.org/officeDocument/2006/relationships/hyperlink" Target="http://stats.oecd.org/OECDStat_Metadata/ShowMetadata.ashx?Dataset=FFS_POL&amp;Coords=%5bMEA%5d.%5bPOL_DT_12%5d&amp;ShowOnWeb=true&amp;Lang=en" TargetMode="External"/><Relationship Id="rId10" Type="http://schemas.openxmlformats.org/officeDocument/2006/relationships/hyperlink" Target="http://stats.oecd.org/OECDStat_Metadata/ShowMetadata.ashx?Dataset=FFS_POL&amp;Coords=%5bMEA%5d.%5bPOL_TE_01%5d&amp;ShowOnWeb=true&amp;Lang=en" TargetMode="External"/><Relationship Id="rId4" Type="http://schemas.openxmlformats.org/officeDocument/2006/relationships/hyperlink" Target="http://stats.oecd.org/OECDStat_Metadata/ShowMetadata.ashx?Dataset=FFS_POL&amp;Coords=%5bMEA%5d.%5bPOL_DT_11%5d&amp;ShowOnWeb=true&amp;Lang=en" TargetMode="External"/><Relationship Id="rId9" Type="http://schemas.openxmlformats.org/officeDocument/2006/relationships/hyperlink" Target="http://stats.oecd.org/OECDStat_Metadata/ShowMetadata.ashx?Dataset=FFS_POL&amp;Coords=%5bMEA%5d.%5bPOL_DT_16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G24" sqref="G24"/>
    </sheetView>
  </sheetViews>
  <sheetFormatPr defaultRowHeight="14.5" x14ac:dyDescent="0.35"/>
  <cols>
    <col min="2" max="2" width="83.26953125" customWidth="1"/>
  </cols>
  <sheetData>
    <row r="1" spans="1:2" x14ac:dyDescent="0.35">
      <c r="A1" s="1" t="s">
        <v>25</v>
      </c>
    </row>
    <row r="2" spans="1:2" x14ac:dyDescent="0.35">
      <c r="A2" s="1" t="s">
        <v>24</v>
      </c>
    </row>
    <row r="4" spans="1:2" x14ac:dyDescent="0.35">
      <c r="A4" s="1" t="s">
        <v>0</v>
      </c>
      <c r="B4" s="4" t="s">
        <v>119</v>
      </c>
    </row>
    <row r="5" spans="1:2" x14ac:dyDescent="0.35">
      <c r="B5" t="s">
        <v>115</v>
      </c>
    </row>
    <row r="6" spans="1:2" x14ac:dyDescent="0.35">
      <c r="B6" s="3">
        <v>2016</v>
      </c>
    </row>
    <row r="7" spans="1:2" x14ac:dyDescent="0.35">
      <c r="B7" t="s">
        <v>117</v>
      </c>
    </row>
    <row r="8" spans="1:2" x14ac:dyDescent="0.35">
      <c r="B8" s="2" t="s">
        <v>116</v>
      </c>
    </row>
    <row r="9" spans="1:2" x14ac:dyDescent="0.35">
      <c r="B9" t="s">
        <v>118</v>
      </c>
    </row>
    <row r="11" spans="1:2" s="6" customFormat="1" x14ac:dyDescent="0.35">
      <c r="B11" s="4" t="s">
        <v>132</v>
      </c>
    </row>
    <row r="12" spans="1:2" s="6" customFormat="1" x14ac:dyDescent="0.35">
      <c r="B12" s="6" t="s">
        <v>120</v>
      </c>
    </row>
    <row r="13" spans="1:2" s="6" customFormat="1" x14ac:dyDescent="0.35">
      <c r="B13" s="3">
        <v>2016</v>
      </c>
    </row>
    <row r="14" spans="1:2" s="6" customFormat="1" x14ac:dyDescent="0.35">
      <c r="B14" s="6" t="s">
        <v>122</v>
      </c>
    </row>
    <row r="15" spans="1:2" s="6" customFormat="1" x14ac:dyDescent="0.35">
      <c r="B15" s="2" t="s">
        <v>121</v>
      </c>
    </row>
    <row r="16" spans="1:2" s="6" customFormat="1" x14ac:dyDescent="0.35"/>
    <row r="17" spans="1:1" x14ac:dyDescent="0.35">
      <c r="A17" s="1" t="s">
        <v>8</v>
      </c>
    </row>
    <row r="18" spans="1:1" x14ac:dyDescent="0.35">
      <c r="A18" t="s">
        <v>123</v>
      </c>
    </row>
    <row r="19" spans="1:1" x14ac:dyDescent="0.35">
      <c r="A19" t="s">
        <v>124</v>
      </c>
    </row>
    <row r="20" spans="1:1" x14ac:dyDescent="0.35">
      <c r="A20" t="s">
        <v>125</v>
      </c>
    </row>
    <row r="21" spans="1:1" x14ac:dyDescent="0.35">
      <c r="A21" t="s">
        <v>126</v>
      </c>
    </row>
    <row r="22" spans="1:1" x14ac:dyDescent="0.35">
      <c r="A22" t="s">
        <v>127</v>
      </c>
    </row>
    <row r="24" spans="1:1" x14ac:dyDescent="0.35">
      <c r="A24" t="s">
        <v>11</v>
      </c>
    </row>
    <row r="25" spans="1:1" x14ac:dyDescent="0.35">
      <c r="A25" t="s">
        <v>12</v>
      </c>
    </row>
    <row r="26" spans="1:1" x14ac:dyDescent="0.35">
      <c r="A26" t="s">
        <v>13</v>
      </c>
    </row>
    <row r="27" spans="1:1" x14ac:dyDescent="0.35">
      <c r="A27" t="s">
        <v>14</v>
      </c>
    </row>
    <row r="29" spans="1:1" x14ac:dyDescent="0.35">
      <c r="A29" t="s">
        <v>128</v>
      </c>
    </row>
    <row r="31" spans="1:1" x14ac:dyDescent="0.35">
      <c r="A31" s="1" t="s">
        <v>38</v>
      </c>
    </row>
    <row r="32" spans="1:1" x14ac:dyDescent="0.35">
      <c r="A32" t="s">
        <v>39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workbookViewId="0">
      <selection activeCell="A25" sqref="A25"/>
    </sheetView>
  </sheetViews>
  <sheetFormatPr defaultRowHeight="14.5" x14ac:dyDescent="0.35"/>
  <cols>
    <col min="1" max="1" width="24.453125" customWidth="1"/>
    <col min="2" max="2" width="15.54296875" customWidth="1"/>
    <col min="3" max="3" width="14" customWidth="1"/>
    <col min="4" max="4" width="23.6328125" customWidth="1"/>
    <col min="13" max="13" width="10" customWidth="1"/>
    <col min="14" max="14" width="10.26953125" customWidth="1"/>
    <col min="15" max="15" width="10" customWidth="1"/>
    <col min="16" max="16" width="10.54296875" customWidth="1"/>
  </cols>
  <sheetData>
    <row r="1" spans="1:16" ht="24" x14ac:dyDescent="0.35">
      <c r="A1" s="7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8" t="s">
        <v>41</v>
      </c>
      <c r="B2" s="9"/>
      <c r="C2" s="9"/>
      <c r="D2" s="9"/>
      <c r="E2" s="9"/>
      <c r="F2" s="9"/>
      <c r="G2" s="10"/>
      <c r="H2" s="11" t="s">
        <v>42</v>
      </c>
      <c r="I2" s="12"/>
      <c r="J2" s="12"/>
      <c r="K2" s="12"/>
      <c r="L2" s="12"/>
      <c r="M2" s="12"/>
      <c r="N2" s="12"/>
      <c r="O2" s="12"/>
      <c r="P2" s="13"/>
    </row>
    <row r="3" spans="1:16" x14ac:dyDescent="0.35">
      <c r="A3" s="8" t="s">
        <v>43</v>
      </c>
      <c r="B3" s="9"/>
      <c r="C3" s="9"/>
      <c r="D3" s="9"/>
      <c r="E3" s="9"/>
      <c r="F3" s="9"/>
      <c r="G3" s="10"/>
      <c r="H3" s="11" t="s">
        <v>44</v>
      </c>
      <c r="I3" s="12"/>
      <c r="J3" s="12"/>
      <c r="K3" s="12"/>
      <c r="L3" s="12"/>
      <c r="M3" s="12"/>
      <c r="N3" s="12"/>
      <c r="O3" s="12"/>
      <c r="P3" s="13"/>
    </row>
    <row r="4" spans="1:16" x14ac:dyDescent="0.35">
      <c r="A4" s="14" t="s">
        <v>9</v>
      </c>
      <c r="B4" s="15"/>
      <c r="C4" s="15"/>
      <c r="D4" s="15"/>
      <c r="E4" s="15"/>
      <c r="F4" s="15"/>
      <c r="G4" s="16"/>
      <c r="H4" s="17" t="s">
        <v>45</v>
      </c>
      <c r="I4" s="17" t="s">
        <v>46</v>
      </c>
      <c r="J4" s="17" t="s">
        <v>47</v>
      </c>
      <c r="K4" s="17" t="s">
        <v>48</v>
      </c>
      <c r="L4" s="17" t="s">
        <v>49</v>
      </c>
      <c r="M4" s="17" t="s">
        <v>50</v>
      </c>
      <c r="N4" s="17" t="s">
        <v>51</v>
      </c>
      <c r="O4" s="17" t="s">
        <v>52</v>
      </c>
      <c r="P4" s="17" t="s">
        <v>53</v>
      </c>
    </row>
    <row r="5" spans="1:16" x14ac:dyDescent="0.35">
      <c r="A5" s="18" t="s">
        <v>54</v>
      </c>
      <c r="B5" s="18" t="s">
        <v>55</v>
      </c>
      <c r="C5" s="18" t="s">
        <v>56</v>
      </c>
      <c r="D5" s="18" t="s">
        <v>57</v>
      </c>
      <c r="E5" s="19" t="s">
        <v>58</v>
      </c>
      <c r="F5" s="20"/>
      <c r="G5" s="21" t="s">
        <v>5</v>
      </c>
      <c r="H5" s="21" t="s">
        <v>5</v>
      </c>
      <c r="I5" s="21" t="s">
        <v>5</v>
      </c>
      <c r="J5" s="21" t="s">
        <v>5</v>
      </c>
      <c r="K5" s="21" t="s">
        <v>5</v>
      </c>
      <c r="L5" s="21" t="s">
        <v>5</v>
      </c>
      <c r="M5" s="21" t="s">
        <v>5</v>
      </c>
      <c r="N5" s="21" t="s">
        <v>5</v>
      </c>
      <c r="O5" s="21" t="s">
        <v>5</v>
      </c>
      <c r="P5" s="21" t="s">
        <v>5</v>
      </c>
    </row>
    <row r="6" spans="1:16" ht="20" x14ac:dyDescent="0.35">
      <c r="A6" s="22" t="s">
        <v>59</v>
      </c>
      <c r="B6" s="23" t="s">
        <v>60</v>
      </c>
      <c r="C6" s="24" t="s">
        <v>61</v>
      </c>
      <c r="D6" s="24" t="s">
        <v>62</v>
      </c>
      <c r="E6" s="24" t="s">
        <v>29</v>
      </c>
      <c r="F6" s="24" t="s">
        <v>63</v>
      </c>
      <c r="G6" s="21" t="s">
        <v>5</v>
      </c>
      <c r="H6" s="25">
        <v>226552000</v>
      </c>
      <c r="I6" s="25">
        <v>228648096</v>
      </c>
      <c r="J6" s="25">
        <v>186710496</v>
      </c>
      <c r="K6" s="25">
        <v>193139392</v>
      </c>
      <c r="L6" s="25">
        <v>194695600</v>
      </c>
      <c r="M6" s="25">
        <v>213688096</v>
      </c>
      <c r="N6" s="25" t="s">
        <v>64</v>
      </c>
      <c r="O6" s="25" t="s">
        <v>64</v>
      </c>
      <c r="P6" s="25" t="s">
        <v>64</v>
      </c>
    </row>
    <row r="7" spans="1:16" ht="20" x14ac:dyDescent="0.35">
      <c r="A7" s="22" t="s">
        <v>65</v>
      </c>
      <c r="B7" s="23" t="s">
        <v>66</v>
      </c>
      <c r="C7" s="26"/>
      <c r="D7" s="26"/>
      <c r="E7" s="27"/>
      <c r="F7" s="27"/>
      <c r="G7" s="21" t="s">
        <v>5</v>
      </c>
      <c r="H7" s="28">
        <v>172055696</v>
      </c>
      <c r="I7" s="28" t="s">
        <v>64</v>
      </c>
      <c r="J7" s="28" t="s">
        <v>64</v>
      </c>
      <c r="K7" s="28" t="s">
        <v>64</v>
      </c>
      <c r="L7" s="28" t="s">
        <v>64</v>
      </c>
      <c r="M7" s="28" t="s">
        <v>64</v>
      </c>
      <c r="N7" s="28" t="s">
        <v>64</v>
      </c>
      <c r="O7" s="28" t="s">
        <v>64</v>
      </c>
      <c r="P7" s="28" t="s">
        <v>64</v>
      </c>
    </row>
    <row r="8" spans="1:16" ht="20" x14ac:dyDescent="0.35">
      <c r="A8" s="22" t="s">
        <v>67</v>
      </c>
      <c r="B8" s="23" t="s">
        <v>68</v>
      </c>
      <c r="C8" s="23" t="s">
        <v>69</v>
      </c>
      <c r="D8" s="23" t="s">
        <v>70</v>
      </c>
      <c r="E8" s="27"/>
      <c r="F8" s="27"/>
      <c r="G8" s="21" t="s">
        <v>5</v>
      </c>
      <c r="H8" s="25">
        <v>24139500</v>
      </c>
      <c r="I8" s="25">
        <v>27344200</v>
      </c>
      <c r="J8" s="25">
        <v>30651000</v>
      </c>
      <c r="K8" s="25">
        <v>37343100</v>
      </c>
      <c r="L8" s="25">
        <v>22563100</v>
      </c>
      <c r="M8" s="25">
        <v>162219104</v>
      </c>
      <c r="N8" s="25">
        <v>13500000</v>
      </c>
      <c r="O8" s="25">
        <v>13500000</v>
      </c>
      <c r="P8" s="25">
        <v>13500000</v>
      </c>
    </row>
    <row r="9" spans="1:16" ht="20" x14ac:dyDescent="0.35">
      <c r="A9" s="22" t="s">
        <v>71</v>
      </c>
      <c r="B9" s="23" t="s">
        <v>66</v>
      </c>
      <c r="C9" s="23" t="s">
        <v>61</v>
      </c>
      <c r="D9" s="24" t="s">
        <v>62</v>
      </c>
      <c r="E9" s="27"/>
      <c r="F9" s="27"/>
      <c r="G9" s="21" t="s">
        <v>5</v>
      </c>
      <c r="H9" s="28">
        <v>23834000</v>
      </c>
      <c r="I9" s="28">
        <v>25129600</v>
      </c>
      <c r="J9" s="28">
        <v>23816700</v>
      </c>
      <c r="K9" s="28">
        <v>24204500</v>
      </c>
      <c r="L9" s="28">
        <v>15617200</v>
      </c>
      <c r="M9" s="28">
        <v>21732800</v>
      </c>
      <c r="N9" s="28" t="s">
        <v>64</v>
      </c>
      <c r="O9" s="28" t="s">
        <v>64</v>
      </c>
      <c r="P9" s="28" t="s">
        <v>64</v>
      </c>
    </row>
    <row r="10" spans="1:16" x14ac:dyDescent="0.35">
      <c r="A10" s="22" t="s">
        <v>72</v>
      </c>
      <c r="B10" s="23" t="s">
        <v>73</v>
      </c>
      <c r="C10" s="24" t="s">
        <v>74</v>
      </c>
      <c r="D10" s="27"/>
      <c r="E10" s="27"/>
      <c r="F10" s="27"/>
      <c r="G10" s="21" t="s">
        <v>5</v>
      </c>
      <c r="H10" s="25" t="s">
        <v>64</v>
      </c>
      <c r="I10" s="25" t="s">
        <v>64</v>
      </c>
      <c r="J10" s="25">
        <v>1752649984</v>
      </c>
      <c r="K10" s="25">
        <v>2127890048</v>
      </c>
      <c r="L10" s="25">
        <v>1304700032</v>
      </c>
      <c r="M10" s="25">
        <v>2055939968</v>
      </c>
      <c r="N10" s="25">
        <v>741929984</v>
      </c>
      <c r="O10" s="25">
        <v>741929984</v>
      </c>
      <c r="P10" s="25">
        <v>741929984</v>
      </c>
    </row>
    <row r="11" spans="1:16" ht="20" x14ac:dyDescent="0.35">
      <c r="A11" s="22" t="s">
        <v>75</v>
      </c>
      <c r="B11" s="24" t="s">
        <v>76</v>
      </c>
      <c r="C11" s="27"/>
      <c r="D11" s="26"/>
      <c r="E11" s="26"/>
      <c r="F11" s="26"/>
      <c r="G11" s="21" t="s">
        <v>5</v>
      </c>
      <c r="H11" s="28" t="s">
        <v>64</v>
      </c>
      <c r="I11" s="28" t="s">
        <v>64</v>
      </c>
      <c r="J11" s="28" t="s">
        <v>64</v>
      </c>
      <c r="K11" s="28" t="s">
        <v>64</v>
      </c>
      <c r="L11" s="28">
        <v>400000000</v>
      </c>
      <c r="M11" s="28" t="s">
        <v>64</v>
      </c>
      <c r="N11" s="28" t="s">
        <v>64</v>
      </c>
      <c r="O11" s="28" t="s">
        <v>64</v>
      </c>
      <c r="P11" s="28" t="s">
        <v>64</v>
      </c>
    </row>
    <row r="12" spans="1:16" ht="40" x14ac:dyDescent="0.35">
      <c r="A12" s="22" t="s">
        <v>77</v>
      </c>
      <c r="B12" s="26"/>
      <c r="C12" s="26"/>
      <c r="D12" s="23" t="s">
        <v>78</v>
      </c>
      <c r="E12" s="29" t="s">
        <v>79</v>
      </c>
      <c r="F12" s="30"/>
      <c r="G12" s="21" t="s">
        <v>5</v>
      </c>
      <c r="H12" s="25" t="s">
        <v>64</v>
      </c>
      <c r="I12" s="25" t="s">
        <v>64</v>
      </c>
      <c r="J12" s="25" t="s">
        <v>64</v>
      </c>
      <c r="K12" s="25" t="s">
        <v>64</v>
      </c>
      <c r="L12" s="25" t="s">
        <v>64</v>
      </c>
      <c r="M12" s="25">
        <v>169980000</v>
      </c>
      <c r="N12" s="25">
        <v>170760000</v>
      </c>
      <c r="O12" s="25">
        <v>170760000</v>
      </c>
      <c r="P12" s="25">
        <v>170760000</v>
      </c>
    </row>
    <row r="13" spans="1:16" ht="30" x14ac:dyDescent="0.35">
      <c r="A13" s="22" t="s">
        <v>80</v>
      </c>
      <c r="B13" s="23" t="s">
        <v>60</v>
      </c>
      <c r="C13" s="23" t="s">
        <v>61</v>
      </c>
      <c r="D13" s="23" t="s">
        <v>62</v>
      </c>
      <c r="E13" s="23" t="s">
        <v>29</v>
      </c>
      <c r="F13" s="23" t="s">
        <v>63</v>
      </c>
      <c r="G13" s="21" t="s">
        <v>5</v>
      </c>
      <c r="H13" s="28">
        <v>43690000</v>
      </c>
      <c r="I13" s="28">
        <v>47624500</v>
      </c>
      <c r="J13" s="28">
        <v>22229500</v>
      </c>
      <c r="K13" s="28">
        <v>7459900</v>
      </c>
      <c r="L13" s="28">
        <v>12696100</v>
      </c>
      <c r="M13" s="28">
        <v>8597500</v>
      </c>
      <c r="N13" s="28" t="s">
        <v>64</v>
      </c>
      <c r="O13" s="28" t="s">
        <v>64</v>
      </c>
      <c r="P13" s="28" t="s">
        <v>64</v>
      </c>
    </row>
    <row r="14" spans="1:16" ht="40" x14ac:dyDescent="0.35">
      <c r="A14" s="22" t="s">
        <v>81</v>
      </c>
      <c r="B14" s="23" t="s">
        <v>68</v>
      </c>
      <c r="C14" s="23" t="s">
        <v>69</v>
      </c>
      <c r="D14" s="23" t="s">
        <v>70</v>
      </c>
      <c r="E14" s="23" t="s">
        <v>82</v>
      </c>
      <c r="F14" s="23" t="s">
        <v>83</v>
      </c>
      <c r="G14" s="21" t="s">
        <v>5</v>
      </c>
      <c r="H14" s="25">
        <v>114000000</v>
      </c>
      <c r="I14" s="25">
        <v>262000000</v>
      </c>
      <c r="J14" s="25">
        <v>498000000</v>
      </c>
      <c r="K14" s="25">
        <v>609000000</v>
      </c>
      <c r="L14" s="25">
        <v>720000000</v>
      </c>
      <c r="M14" s="25" t="s">
        <v>64</v>
      </c>
      <c r="N14" s="25" t="s">
        <v>64</v>
      </c>
      <c r="O14" s="25" t="s">
        <v>64</v>
      </c>
      <c r="P14" s="25" t="s">
        <v>64</v>
      </c>
    </row>
    <row r="15" spans="1:16" ht="20" x14ac:dyDescent="0.35">
      <c r="A15" s="22" t="s">
        <v>84</v>
      </c>
      <c r="B15" s="23" t="s">
        <v>85</v>
      </c>
      <c r="C15" s="23" t="s">
        <v>74</v>
      </c>
      <c r="D15" s="23" t="s">
        <v>62</v>
      </c>
      <c r="E15" s="29" t="s">
        <v>79</v>
      </c>
      <c r="F15" s="30"/>
      <c r="G15" s="21" t="s">
        <v>5</v>
      </c>
      <c r="H15" s="28" t="s">
        <v>64</v>
      </c>
      <c r="I15" s="28" t="s">
        <v>64</v>
      </c>
      <c r="J15" s="28" t="s">
        <v>64</v>
      </c>
      <c r="K15" s="28" t="s">
        <v>64</v>
      </c>
      <c r="L15" s="28" t="s">
        <v>64</v>
      </c>
      <c r="M15" s="28" t="s">
        <v>64</v>
      </c>
      <c r="N15" s="28" t="s">
        <v>64</v>
      </c>
      <c r="O15" s="28" t="s">
        <v>64</v>
      </c>
      <c r="P15" s="28" t="s">
        <v>64</v>
      </c>
    </row>
  </sheetData>
  <mergeCells count="15">
    <mergeCell ref="B11:B12"/>
    <mergeCell ref="E12:F12"/>
    <mergeCell ref="E15:F15"/>
    <mergeCell ref="C6:C7"/>
    <mergeCell ref="D6:D7"/>
    <mergeCell ref="E6:E11"/>
    <mergeCell ref="F6:F11"/>
    <mergeCell ref="D9:D11"/>
    <mergeCell ref="C10:C12"/>
    <mergeCell ref="A2:G2"/>
    <mergeCell ref="H2:P2"/>
    <mergeCell ref="A3:G3"/>
    <mergeCell ref="H3:P3"/>
    <mergeCell ref="A4:G4"/>
    <mergeCell ref="E5:F5"/>
  </mergeCells>
  <hyperlinks>
    <hyperlink ref="A1" r:id="rId1" display="http://stats.oecd.org/OECDStat_Metadata/ShowMetadata.ashx?Dataset=FFS_POL&amp;ShowOnWeb=true&amp;Lang=en"/>
    <hyperlink ref="A6" r:id="rId2" display="http://stats.oecd.org/OECDStat_Metadata/ShowMetadata.ashx?Dataset=FFS_POL&amp;Coords=[MEA].[POL_DT_01]&amp;ShowOnWeb=true&amp;Lang=en"/>
    <hyperlink ref="A7" r:id="rId3" display="http://stats.oecd.org/OECDStat_Metadata/ShowMetadata.ashx?Dataset=FFS_POL&amp;Coords=[MEA].[POL_DT_07]&amp;ShowOnWeb=true&amp;Lang=en"/>
    <hyperlink ref="A8" r:id="rId4" display="http://stats.oecd.org/OECDStat_Metadata/ShowMetadata.ashx?Dataset=FFS_POL&amp;Coords=[MEA].[POL_DT_11]&amp;ShowOnWeb=true&amp;Lang=en"/>
    <hyperlink ref="A9" r:id="rId5" display="http://stats.oecd.org/OECDStat_Metadata/ShowMetadata.ashx?Dataset=FFS_POL&amp;Coords=[MEA].[POL_DT_12]&amp;ShowOnWeb=true&amp;Lang=en"/>
    <hyperlink ref="A10" r:id="rId6" display="http://stats.oecd.org/OECDStat_Metadata/ShowMetadata.ashx?Dataset=FFS_POL&amp;Coords=[MEA].[POL_DT_13]&amp;ShowOnWeb=true&amp;Lang=en"/>
    <hyperlink ref="A11" r:id="rId7" display="http://stats.oecd.org/OECDStat_Metadata/ShowMetadata.ashx?Dataset=FFS_POL&amp;Coords=[MEA].[POL_DT_14]&amp;ShowOnWeb=true&amp;Lang=en"/>
    <hyperlink ref="A12" r:id="rId8" display="http://stats.oecd.org/OECDStat_Metadata/ShowMetadata.ashx?Dataset=FFS_POL&amp;Coords=[MEA].[POL_DT_15]&amp;ShowOnWeb=true&amp;Lang=en"/>
    <hyperlink ref="A13" r:id="rId9" display="http://stats.oecd.org/OECDStat_Metadata/ShowMetadata.ashx?Dataset=FFS_POL&amp;Coords=[MEA].[POL_DT_16]&amp;ShowOnWeb=true&amp;Lang=en"/>
    <hyperlink ref="A14" r:id="rId10" display="http://stats.oecd.org/OECDStat_Metadata/ShowMetadata.ashx?Dataset=FFS_POL&amp;Coords=[MEA].[POL_TE_01]&amp;ShowOnWeb=true&amp;Lang=en"/>
    <hyperlink ref="A15" r:id="rId11" display="http://stats.oecd.org/OECDStat_Metadata/ShowMetadata.ashx?Dataset=FFS_POL&amp;Coords=[MEA].[POL_TE_02]&amp;ShowOnWeb=true&amp;Lang=en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0" workbookViewId="0">
      <selection activeCell="A25" sqref="A25"/>
    </sheetView>
  </sheetViews>
  <sheetFormatPr defaultRowHeight="14.5" x14ac:dyDescent="0.35"/>
  <cols>
    <col min="1" max="16384" width="8.7265625" style="6"/>
  </cols>
  <sheetData>
    <row r="1" spans="1:11" x14ac:dyDescent="0.35">
      <c r="A1" s="31" t="s">
        <v>86</v>
      </c>
    </row>
    <row r="3" spans="1:11" x14ac:dyDescent="0.35">
      <c r="A3" s="31" t="s">
        <v>87</v>
      </c>
      <c r="B3" s="32">
        <v>42648.475902777776</v>
      </c>
    </row>
    <row r="4" spans="1:11" x14ac:dyDescent="0.35">
      <c r="A4" s="31" t="s">
        <v>88</v>
      </c>
      <c r="B4" s="32">
        <v>42688.689663425925</v>
      </c>
    </row>
    <row r="5" spans="1:11" x14ac:dyDescent="0.35">
      <c r="A5" s="31" t="s">
        <v>89</v>
      </c>
      <c r="B5" s="31" t="s">
        <v>90</v>
      </c>
    </row>
    <row r="7" spans="1:11" x14ac:dyDescent="0.35">
      <c r="A7" s="31" t="s">
        <v>91</v>
      </c>
      <c r="B7" s="31" t="s">
        <v>92</v>
      </c>
    </row>
    <row r="8" spans="1:11" x14ac:dyDescent="0.35">
      <c r="A8" s="31" t="s">
        <v>93</v>
      </c>
      <c r="B8" s="31" t="s">
        <v>94</v>
      </c>
    </row>
    <row r="9" spans="1:11" x14ac:dyDescent="0.35">
      <c r="A9" s="31" t="s">
        <v>95</v>
      </c>
      <c r="B9" s="31" t="s">
        <v>96</v>
      </c>
    </row>
    <row r="11" spans="1:11" x14ac:dyDescent="0.35">
      <c r="A11" s="33" t="s">
        <v>97</v>
      </c>
      <c r="B11" s="33" t="s">
        <v>98</v>
      </c>
      <c r="C11" s="33" t="s">
        <v>45</v>
      </c>
      <c r="D11" s="33" t="s">
        <v>46</v>
      </c>
      <c r="E11" s="33" t="s">
        <v>47</v>
      </c>
      <c r="F11" s="33" t="s">
        <v>48</v>
      </c>
      <c r="G11" s="33" t="s">
        <v>49</v>
      </c>
      <c r="H11" s="33" t="s">
        <v>50</v>
      </c>
      <c r="I11" s="33" t="s">
        <v>51</v>
      </c>
      <c r="J11" s="33" t="s">
        <v>52</v>
      </c>
      <c r="K11" s="33" t="s">
        <v>53</v>
      </c>
    </row>
    <row r="12" spans="1:11" x14ac:dyDescent="0.35">
      <c r="A12" s="33" t="s">
        <v>99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</row>
    <row r="14" spans="1:11" x14ac:dyDescent="0.35">
      <c r="A14" s="31" t="s">
        <v>100</v>
      </c>
    </row>
    <row r="15" spans="1:11" x14ac:dyDescent="0.35">
      <c r="A15" s="31" t="s">
        <v>101</v>
      </c>
      <c r="B15" s="31" t="s">
        <v>102</v>
      </c>
    </row>
    <row r="17" spans="1:11" x14ac:dyDescent="0.35">
      <c r="A17" s="31" t="s">
        <v>91</v>
      </c>
      <c r="B17" s="31" t="s">
        <v>92</v>
      </c>
    </row>
    <row r="18" spans="1:11" x14ac:dyDescent="0.35">
      <c r="A18" s="31" t="s">
        <v>93</v>
      </c>
      <c r="B18" s="31" t="s">
        <v>103</v>
      </c>
    </row>
    <row r="19" spans="1:11" x14ac:dyDescent="0.35">
      <c r="A19" s="31" t="s">
        <v>95</v>
      </c>
      <c r="B19" s="31" t="s">
        <v>96</v>
      </c>
    </row>
    <row r="21" spans="1:11" x14ac:dyDescent="0.35">
      <c r="A21" s="33" t="s">
        <v>97</v>
      </c>
      <c r="B21" s="33" t="s">
        <v>98</v>
      </c>
      <c r="C21" s="33" t="s">
        <v>45</v>
      </c>
      <c r="D21" s="33" t="s">
        <v>46</v>
      </c>
      <c r="E21" s="33" t="s">
        <v>47</v>
      </c>
      <c r="F21" s="33" t="s">
        <v>48</v>
      </c>
      <c r="G21" s="33" t="s">
        <v>49</v>
      </c>
      <c r="H21" s="33" t="s">
        <v>50</v>
      </c>
      <c r="I21" s="33" t="s">
        <v>51</v>
      </c>
      <c r="J21" s="33" t="s">
        <v>52</v>
      </c>
      <c r="K21" s="33" t="s">
        <v>53</v>
      </c>
    </row>
    <row r="22" spans="1:11" x14ac:dyDescent="0.35">
      <c r="A22" s="33" t="s">
        <v>99</v>
      </c>
      <c r="B22" s="34">
        <v>416502</v>
      </c>
      <c r="C22" s="34">
        <v>430486</v>
      </c>
      <c r="D22" s="34">
        <v>402057</v>
      </c>
      <c r="E22" s="34">
        <v>355429</v>
      </c>
      <c r="F22" s="34">
        <v>252784</v>
      </c>
      <c r="G22" s="34">
        <v>343993</v>
      </c>
      <c r="H22" s="34">
        <v>338300</v>
      </c>
      <c r="I22" s="34">
        <v>348607</v>
      </c>
      <c r="J22" s="34">
        <v>358888</v>
      </c>
      <c r="K22" s="34">
        <v>363479</v>
      </c>
    </row>
    <row r="24" spans="1:11" x14ac:dyDescent="0.35">
      <c r="A24" s="31" t="s">
        <v>100</v>
      </c>
    </row>
    <row r="25" spans="1:11" x14ac:dyDescent="0.35">
      <c r="A25" s="31" t="s">
        <v>101</v>
      </c>
      <c r="B25" s="31" t="s">
        <v>102</v>
      </c>
    </row>
    <row r="27" spans="1:11" x14ac:dyDescent="0.35">
      <c r="A27" s="31" t="s">
        <v>91</v>
      </c>
      <c r="B27" s="31" t="s">
        <v>92</v>
      </c>
    </row>
    <row r="28" spans="1:11" x14ac:dyDescent="0.35">
      <c r="A28" s="31" t="s">
        <v>93</v>
      </c>
      <c r="B28" s="31" t="s">
        <v>104</v>
      </c>
    </row>
    <row r="29" spans="1:11" x14ac:dyDescent="0.35">
      <c r="A29" s="31" t="s">
        <v>95</v>
      </c>
      <c r="B29" s="31" t="s">
        <v>96</v>
      </c>
    </row>
    <row r="31" spans="1:11" x14ac:dyDescent="0.35">
      <c r="A31" s="33" t="s">
        <v>97</v>
      </c>
      <c r="B31" s="33" t="s">
        <v>98</v>
      </c>
      <c r="C31" s="33" t="s">
        <v>45</v>
      </c>
      <c r="D31" s="33" t="s">
        <v>46</v>
      </c>
      <c r="E31" s="33" t="s">
        <v>47</v>
      </c>
      <c r="F31" s="33" t="s">
        <v>48</v>
      </c>
      <c r="G31" s="33" t="s">
        <v>49</v>
      </c>
      <c r="H31" s="33" t="s">
        <v>50</v>
      </c>
      <c r="I31" s="33" t="s">
        <v>51</v>
      </c>
      <c r="J31" s="33" t="s">
        <v>52</v>
      </c>
      <c r="K31" s="33" t="s">
        <v>53</v>
      </c>
    </row>
    <row r="32" spans="1:11" x14ac:dyDescent="0.35">
      <c r="A32" s="33" t="s">
        <v>99</v>
      </c>
      <c r="B32" s="34">
        <v>1914879</v>
      </c>
      <c r="C32" s="34">
        <v>1851829</v>
      </c>
      <c r="D32" s="34">
        <v>1693759</v>
      </c>
      <c r="E32" s="34">
        <v>1646218</v>
      </c>
      <c r="F32" s="34">
        <v>1585850</v>
      </c>
      <c r="G32" s="34">
        <v>1478016</v>
      </c>
      <c r="H32" s="34">
        <v>1451451</v>
      </c>
      <c r="I32" s="34">
        <v>1525950</v>
      </c>
      <c r="J32" s="34">
        <v>1471491</v>
      </c>
      <c r="K32" s="34">
        <v>1361695</v>
      </c>
    </row>
    <row r="34" spans="1:11" x14ac:dyDescent="0.35">
      <c r="A34" s="31" t="s">
        <v>100</v>
      </c>
    </row>
    <row r="35" spans="1:11" x14ac:dyDescent="0.35">
      <c r="A35" s="31" t="s">
        <v>101</v>
      </c>
      <c r="B35" s="31" t="s">
        <v>102</v>
      </c>
    </row>
    <row r="37" spans="1:11" x14ac:dyDescent="0.35">
      <c r="A37" s="31" t="s">
        <v>91</v>
      </c>
      <c r="B37" s="31" t="s">
        <v>92</v>
      </c>
    </row>
    <row r="38" spans="1:11" x14ac:dyDescent="0.35">
      <c r="A38" s="31" t="s">
        <v>93</v>
      </c>
      <c r="B38" s="31" t="s">
        <v>105</v>
      </c>
    </row>
    <row r="39" spans="1:11" x14ac:dyDescent="0.35">
      <c r="A39" s="31" t="s">
        <v>95</v>
      </c>
      <c r="B39" s="31" t="s">
        <v>96</v>
      </c>
    </row>
    <row r="41" spans="1:11" x14ac:dyDescent="0.35">
      <c r="A41" s="33" t="s">
        <v>97</v>
      </c>
      <c r="B41" s="33" t="s">
        <v>98</v>
      </c>
      <c r="C41" s="33" t="s">
        <v>45</v>
      </c>
      <c r="D41" s="33" t="s">
        <v>46</v>
      </c>
      <c r="E41" s="33" t="s">
        <v>47</v>
      </c>
      <c r="F41" s="33" t="s">
        <v>48</v>
      </c>
      <c r="G41" s="33" t="s">
        <v>49</v>
      </c>
      <c r="H41" s="33" t="s">
        <v>50</v>
      </c>
      <c r="I41" s="33" t="s">
        <v>51</v>
      </c>
      <c r="J41" s="33" t="s">
        <v>52</v>
      </c>
      <c r="K41" s="33" t="s">
        <v>53</v>
      </c>
    </row>
    <row r="42" spans="1:11" x14ac:dyDescent="0.35">
      <c r="A42" s="33" t="s">
        <v>99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</row>
    <row r="44" spans="1:11" x14ac:dyDescent="0.35">
      <c r="A44" s="31" t="s">
        <v>100</v>
      </c>
    </row>
    <row r="45" spans="1:11" x14ac:dyDescent="0.35">
      <c r="A45" s="31" t="s">
        <v>101</v>
      </c>
      <c r="B45" s="31" t="s">
        <v>102</v>
      </c>
    </row>
    <row r="47" spans="1:11" x14ac:dyDescent="0.35">
      <c r="A47" s="31" t="s">
        <v>91</v>
      </c>
      <c r="B47" s="31" t="s">
        <v>92</v>
      </c>
    </row>
    <row r="48" spans="1:11" x14ac:dyDescent="0.35">
      <c r="A48" s="31" t="s">
        <v>93</v>
      </c>
      <c r="B48" s="31" t="s">
        <v>106</v>
      </c>
    </row>
    <row r="49" spans="1:11" x14ac:dyDescent="0.35">
      <c r="A49" s="31" t="s">
        <v>95</v>
      </c>
      <c r="B49" s="31" t="s">
        <v>96</v>
      </c>
    </row>
    <row r="51" spans="1:11" x14ac:dyDescent="0.35">
      <c r="A51" s="33" t="s">
        <v>97</v>
      </c>
      <c r="B51" s="33" t="s">
        <v>98</v>
      </c>
      <c r="C51" s="33" t="s">
        <v>45</v>
      </c>
      <c r="D51" s="33" t="s">
        <v>46</v>
      </c>
      <c r="E51" s="33" t="s">
        <v>47</v>
      </c>
      <c r="F51" s="33" t="s">
        <v>48</v>
      </c>
      <c r="G51" s="33" t="s">
        <v>49</v>
      </c>
      <c r="H51" s="33" t="s">
        <v>50</v>
      </c>
      <c r="I51" s="33" t="s">
        <v>51</v>
      </c>
      <c r="J51" s="33" t="s">
        <v>52</v>
      </c>
      <c r="K51" s="33" t="s">
        <v>53</v>
      </c>
    </row>
    <row r="52" spans="1:11" x14ac:dyDescent="0.35">
      <c r="A52" s="33" t="s">
        <v>99</v>
      </c>
      <c r="B52" s="34">
        <v>533213</v>
      </c>
      <c r="C52" s="34">
        <v>527274</v>
      </c>
      <c r="D52" s="34">
        <v>499660</v>
      </c>
      <c r="E52" s="34">
        <v>532835</v>
      </c>
      <c r="F52" s="34">
        <v>509974</v>
      </c>
      <c r="G52" s="34">
        <v>483952</v>
      </c>
      <c r="H52" s="34">
        <v>525476</v>
      </c>
      <c r="I52" s="34">
        <v>533138</v>
      </c>
      <c r="J52" s="34">
        <v>549181</v>
      </c>
      <c r="K52" s="34">
        <v>520598</v>
      </c>
    </row>
    <row r="54" spans="1:11" x14ac:dyDescent="0.35">
      <c r="A54" s="31" t="s">
        <v>100</v>
      </c>
    </row>
    <row r="55" spans="1:11" x14ac:dyDescent="0.35">
      <c r="A55" s="31" t="s">
        <v>101</v>
      </c>
      <c r="B55" s="3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0" sqref="H10"/>
    </sheetView>
  </sheetViews>
  <sheetFormatPr defaultRowHeight="14.5" x14ac:dyDescent="0.35"/>
  <cols>
    <col min="1" max="1" width="27.90625" style="36" customWidth="1"/>
    <col min="2" max="2" width="25.453125" style="36" customWidth="1"/>
    <col min="3" max="3" width="13.26953125" customWidth="1"/>
    <col min="7" max="7" width="19.453125" bestFit="1" customWidth="1"/>
  </cols>
  <sheetData>
    <row r="1" spans="1:8" s="6" customFormat="1" x14ac:dyDescent="0.35">
      <c r="A1" s="35" t="s">
        <v>129</v>
      </c>
      <c r="B1" s="35"/>
      <c r="C1" s="4"/>
      <c r="G1" s="49" t="s">
        <v>109</v>
      </c>
      <c r="H1" s="50">
        <v>3.5129999999999999</v>
      </c>
    </row>
    <row r="2" spans="1:8" ht="29" x14ac:dyDescent="0.35">
      <c r="A2" s="45" t="s">
        <v>107</v>
      </c>
      <c r="B2" s="45" t="s">
        <v>108</v>
      </c>
      <c r="C2" s="46" t="s">
        <v>112</v>
      </c>
      <c r="G2" s="51" t="s">
        <v>110</v>
      </c>
      <c r="H2" s="52">
        <v>0.97</v>
      </c>
    </row>
    <row r="3" spans="1:8" ht="15" thickBot="1" x14ac:dyDescent="0.4">
      <c r="A3" s="47">
        <f>'Gas Coal and Petro'!P10</f>
        <v>741929984</v>
      </c>
      <c r="B3" s="39">
        <f>SUM('Coal Production'!K12,'Coal Production'!K22,'Coal Production'!K32,'Coal Production'!K42,'Coal Production'!K52)</f>
        <v>2245772</v>
      </c>
      <c r="C3" s="40">
        <f>A3/H1*H2/(B3*H3)</f>
        <v>9.6242367000181586E-8</v>
      </c>
      <c r="G3" s="53" t="s">
        <v>111</v>
      </c>
      <c r="H3" s="54">
        <v>947817120</v>
      </c>
    </row>
    <row r="4" spans="1:8" x14ac:dyDescent="0.35">
      <c r="A4" s="37"/>
      <c r="B4" s="37"/>
      <c r="C4" s="38"/>
    </row>
    <row r="5" spans="1:8" s="6" customFormat="1" x14ac:dyDescent="0.35">
      <c r="A5" s="35" t="s">
        <v>130</v>
      </c>
      <c r="B5" s="35"/>
      <c r="C5" s="4"/>
    </row>
    <row r="6" spans="1:8" s="6" customFormat="1" ht="29" x14ac:dyDescent="0.35">
      <c r="A6" s="45" t="s">
        <v>131</v>
      </c>
      <c r="B6" s="45" t="s">
        <v>114</v>
      </c>
      <c r="C6" s="46" t="s">
        <v>112</v>
      </c>
    </row>
    <row r="7" spans="1:8" s="6" customFormat="1" x14ac:dyDescent="0.35">
      <c r="A7" s="47">
        <f>'Gas Coal and Petro'!P8</f>
        <v>13500000</v>
      </c>
      <c r="B7" s="39">
        <v>2061496</v>
      </c>
      <c r="C7" s="40">
        <f>A7/H1*H2/(B7*H3)</f>
        <v>1.9077449280425012E-9</v>
      </c>
    </row>
    <row r="8" spans="1:8" s="6" customFormat="1" x14ac:dyDescent="0.35">
      <c r="A8" s="37"/>
      <c r="B8" s="37"/>
      <c r="C8" s="38"/>
    </row>
    <row r="9" spans="1:8" s="6" customFormat="1" x14ac:dyDescent="0.35">
      <c r="A9" s="37"/>
      <c r="B9" s="37"/>
      <c r="C9" s="38"/>
    </row>
    <row r="10" spans="1:8" s="6" customFormat="1" x14ac:dyDescent="0.35">
      <c r="A10" s="37"/>
      <c r="B10" s="37"/>
      <c r="C10" s="38"/>
    </row>
    <row r="11" spans="1:8" x14ac:dyDescent="0.35">
      <c r="A11" s="43" t="s">
        <v>30</v>
      </c>
      <c r="B11" s="41"/>
      <c r="C11" s="42"/>
    </row>
    <row r="12" spans="1:8" ht="29" x14ac:dyDescent="0.35">
      <c r="A12" s="45" t="s">
        <v>113</v>
      </c>
      <c r="B12" s="45" t="s">
        <v>114</v>
      </c>
      <c r="C12" s="46" t="s">
        <v>112</v>
      </c>
    </row>
    <row r="13" spans="1:8" x14ac:dyDescent="0.35">
      <c r="A13" s="48">
        <f>SUM('Gas Coal and Petro'!P12)</f>
        <v>170760000</v>
      </c>
      <c r="B13" s="36">
        <v>561256</v>
      </c>
      <c r="C13">
        <f>A13/H1*H2/(B13*H3)</f>
        <v>8.8632741958591339E-8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topLeftCell="O1" workbookViewId="0">
      <selection activeCell="B3" sqref="B3:AM3"/>
    </sheetView>
  </sheetViews>
  <sheetFormatPr defaultRowHeight="14.5" x14ac:dyDescent="0.35"/>
  <cols>
    <col min="1" max="1" width="26.54296875" customWidth="1"/>
  </cols>
  <sheetData>
    <row r="1" spans="1:39" ht="15" x14ac:dyDescent="0.35">
      <c r="A1" t="s">
        <v>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>
        <v>2050</v>
      </c>
    </row>
    <row r="2" spans="1:39" ht="15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TREND($K2:$S2,$K$1:$S$1,T$1)</f>
        <v>0</v>
      </c>
      <c r="U2" s="6">
        <f t="shared" ref="U2:AM16" si="0">TREND($K2:$S2,$K$1:$S$1,U$1)</f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6">
        <f t="shared" si="0"/>
        <v>0</v>
      </c>
      <c r="Z2" s="6">
        <f t="shared" si="0"/>
        <v>0</v>
      </c>
      <c r="AA2" s="6">
        <f t="shared" si="0"/>
        <v>0</v>
      </c>
      <c r="AB2" s="6">
        <f t="shared" si="0"/>
        <v>0</v>
      </c>
      <c r="AC2" s="6">
        <f t="shared" si="0"/>
        <v>0</v>
      </c>
      <c r="AD2" s="6">
        <f t="shared" si="0"/>
        <v>0</v>
      </c>
      <c r="AE2" s="6">
        <f t="shared" si="0"/>
        <v>0</v>
      </c>
      <c r="AF2" s="6">
        <f t="shared" si="0"/>
        <v>0</v>
      </c>
      <c r="AG2" s="6">
        <f t="shared" si="0"/>
        <v>0</v>
      </c>
      <c r="AH2" s="6">
        <f t="shared" si="0"/>
        <v>0</v>
      </c>
      <c r="AI2" s="6">
        <f t="shared" si="0"/>
        <v>0</v>
      </c>
      <c r="AJ2" s="6">
        <f t="shared" si="0"/>
        <v>0</v>
      </c>
      <c r="AK2" s="6">
        <f t="shared" si="0"/>
        <v>0</v>
      </c>
      <c r="AL2" s="6">
        <f t="shared" si="0"/>
        <v>0</v>
      </c>
      <c r="AM2" s="6">
        <f t="shared" si="0"/>
        <v>0</v>
      </c>
    </row>
    <row r="3" spans="1:39" ht="15" x14ac:dyDescent="0.35">
      <c r="A3" t="s">
        <v>15</v>
      </c>
      <c r="B3" s="5">
        <f>SUM(Calculations!$C$3,Calculations!$C$7)</f>
        <v>9.8150111928224094E-8</v>
      </c>
      <c r="C3" s="5">
        <f>SUM(Calculations!$C$3,Calculations!$C$7)</f>
        <v>9.8150111928224094E-8</v>
      </c>
      <c r="D3" s="5">
        <f>SUM(Calculations!$C$3,Calculations!$C$7)</f>
        <v>9.8150111928224094E-8</v>
      </c>
      <c r="E3" s="5">
        <f>SUM(Calculations!$C$3,Calculations!$C$7)</f>
        <v>9.8150111928224094E-8</v>
      </c>
      <c r="F3" s="5">
        <f>SUM(Calculations!$C$3,Calculations!$C$7)</f>
        <v>9.8150111928224094E-8</v>
      </c>
      <c r="G3" s="5">
        <f>SUM(Calculations!$C$3,Calculations!$C$7)</f>
        <v>9.8150111928224094E-8</v>
      </c>
      <c r="H3" s="5">
        <f>SUM(Calculations!$C$3,Calculations!$C$7)</f>
        <v>9.8150111928224094E-8</v>
      </c>
      <c r="I3" s="5">
        <f>SUM(Calculations!$C$3,Calculations!$C$7)</f>
        <v>9.8150111928224094E-8</v>
      </c>
      <c r="J3" s="5">
        <f>SUM(Calculations!$C$3,Calculations!$C$7)</f>
        <v>9.8150111928224094E-8</v>
      </c>
      <c r="K3" s="5">
        <f>SUM(Calculations!$C$3,Calculations!$C$7)</f>
        <v>9.8150111928224094E-8</v>
      </c>
      <c r="L3" s="5">
        <f>SUM(Calculations!$C$3,Calculations!$C$7)</f>
        <v>9.8150111928224094E-8</v>
      </c>
      <c r="M3" s="5">
        <f>SUM(Calculations!$C$3,Calculations!$C$7)</f>
        <v>9.8150111928224094E-8</v>
      </c>
      <c r="N3" s="5">
        <f>SUM(Calculations!$C$3,Calculations!$C$7)</f>
        <v>9.8150111928224094E-8</v>
      </c>
      <c r="O3" s="5">
        <f>SUM(Calculations!$C$3,Calculations!$C$7)</f>
        <v>9.8150111928224094E-8</v>
      </c>
      <c r="P3" s="5">
        <f>SUM(Calculations!$C$3,Calculations!$C$7)</f>
        <v>9.8150111928224094E-8</v>
      </c>
      <c r="Q3" s="5">
        <f>SUM(Calculations!$C$3,Calculations!$C$7)</f>
        <v>9.8150111928224094E-8</v>
      </c>
      <c r="R3" s="5">
        <f>SUM(Calculations!$C$3,Calculations!$C$7)</f>
        <v>9.8150111928224094E-8</v>
      </c>
      <c r="S3" s="5">
        <f>SUM(Calculations!$C$3,Calculations!$C$7)</f>
        <v>9.8150111928224094E-8</v>
      </c>
      <c r="T3" s="5">
        <f>SUM(Calculations!$C$3,Calculations!$C$7)</f>
        <v>9.8150111928224094E-8</v>
      </c>
      <c r="U3" s="5">
        <f>SUM(Calculations!$C$3,Calculations!$C$7)</f>
        <v>9.8150111928224094E-8</v>
      </c>
      <c r="V3" s="5">
        <f>SUM(Calculations!$C$3,Calculations!$C$7)</f>
        <v>9.8150111928224094E-8</v>
      </c>
      <c r="W3" s="5">
        <f>SUM(Calculations!$C$3,Calculations!$C$7)</f>
        <v>9.8150111928224094E-8</v>
      </c>
      <c r="X3" s="5">
        <f>SUM(Calculations!$C$3,Calculations!$C$7)</f>
        <v>9.8150111928224094E-8</v>
      </c>
      <c r="Y3" s="5">
        <f>SUM(Calculations!$C$3,Calculations!$C$7)</f>
        <v>9.8150111928224094E-8</v>
      </c>
      <c r="Z3" s="5">
        <f>SUM(Calculations!$C$3,Calculations!$C$7)</f>
        <v>9.8150111928224094E-8</v>
      </c>
      <c r="AA3" s="5">
        <f>SUM(Calculations!$C$3,Calculations!$C$7)</f>
        <v>9.8150111928224094E-8</v>
      </c>
      <c r="AB3" s="5">
        <f>SUM(Calculations!$C$3,Calculations!$C$7)</f>
        <v>9.8150111928224094E-8</v>
      </c>
      <c r="AC3" s="5">
        <f>SUM(Calculations!$C$3,Calculations!$C$7)</f>
        <v>9.8150111928224094E-8</v>
      </c>
      <c r="AD3" s="5">
        <f>SUM(Calculations!$C$3,Calculations!$C$7)</f>
        <v>9.8150111928224094E-8</v>
      </c>
      <c r="AE3" s="5">
        <f>SUM(Calculations!$C$3,Calculations!$C$7)</f>
        <v>9.8150111928224094E-8</v>
      </c>
      <c r="AF3" s="5">
        <f>SUM(Calculations!$C$3,Calculations!$C$7)</f>
        <v>9.8150111928224094E-8</v>
      </c>
      <c r="AG3" s="5">
        <f>SUM(Calculations!$C$3,Calculations!$C$7)</f>
        <v>9.8150111928224094E-8</v>
      </c>
      <c r="AH3" s="5">
        <f>SUM(Calculations!$C$3,Calculations!$C$7)</f>
        <v>9.8150111928224094E-8</v>
      </c>
      <c r="AI3" s="5">
        <f>SUM(Calculations!$C$3,Calculations!$C$7)</f>
        <v>9.8150111928224094E-8</v>
      </c>
      <c r="AJ3" s="5">
        <f>SUM(Calculations!$C$3,Calculations!$C$7)</f>
        <v>9.8150111928224094E-8</v>
      </c>
      <c r="AK3" s="5">
        <f>SUM(Calculations!$C$3,Calculations!$C$7)</f>
        <v>9.8150111928224094E-8</v>
      </c>
      <c r="AL3" s="5">
        <f>SUM(Calculations!$C$3,Calculations!$C$7)</f>
        <v>9.8150111928224094E-8</v>
      </c>
      <c r="AM3" s="5">
        <f>SUM(Calculations!$C$3,Calculations!$C$7)</f>
        <v>9.8150111928224094E-8</v>
      </c>
    </row>
    <row r="4" spans="1:39" ht="15" x14ac:dyDescent="0.35">
      <c r="A4" t="s">
        <v>16</v>
      </c>
      <c r="B4" s="5">
        <f>Calculations!$C$13</f>
        <v>8.8632741958591339E-8</v>
      </c>
      <c r="C4" s="5">
        <f>Calculations!$C$13</f>
        <v>8.8632741958591339E-8</v>
      </c>
      <c r="D4" s="5">
        <f>Calculations!$C$13</f>
        <v>8.8632741958591339E-8</v>
      </c>
      <c r="E4" s="5">
        <f>Calculations!$C$13</f>
        <v>8.8632741958591339E-8</v>
      </c>
      <c r="F4" s="5">
        <f>Calculations!$C$13</f>
        <v>8.8632741958591339E-8</v>
      </c>
      <c r="G4" s="5">
        <f>Calculations!$C$13</f>
        <v>8.8632741958591339E-8</v>
      </c>
      <c r="H4" s="5">
        <f>Calculations!$C$13</f>
        <v>8.8632741958591339E-8</v>
      </c>
      <c r="I4" s="5">
        <f>Calculations!$C$13</f>
        <v>8.8632741958591339E-8</v>
      </c>
      <c r="J4" s="5">
        <f>Calculations!$C$13</f>
        <v>8.8632741958591339E-8</v>
      </c>
      <c r="K4" s="5">
        <f>Calculations!$C$13</f>
        <v>8.8632741958591339E-8</v>
      </c>
      <c r="L4" s="5">
        <f>Calculations!$C$13</f>
        <v>8.8632741958591339E-8</v>
      </c>
      <c r="M4" s="5">
        <f>Calculations!$C$13</f>
        <v>8.8632741958591339E-8</v>
      </c>
      <c r="N4" s="5">
        <f>Calculations!$C$13</f>
        <v>8.8632741958591339E-8</v>
      </c>
      <c r="O4" s="5">
        <f>Calculations!$C$13</f>
        <v>8.8632741958591339E-8</v>
      </c>
      <c r="P4" s="5">
        <f>Calculations!$C$13</f>
        <v>8.8632741958591339E-8</v>
      </c>
      <c r="Q4" s="5">
        <f>Calculations!$C$13</f>
        <v>8.8632741958591339E-8</v>
      </c>
      <c r="R4" s="5">
        <f>Calculations!$C$13</f>
        <v>8.8632741958591339E-8</v>
      </c>
      <c r="S4" s="5">
        <f>Calculations!$C$13</f>
        <v>8.8632741958591339E-8</v>
      </c>
      <c r="T4" s="5">
        <f>Calculations!$C$13</f>
        <v>8.8632741958591339E-8</v>
      </c>
      <c r="U4" s="5">
        <f>Calculations!$C$13</f>
        <v>8.8632741958591339E-8</v>
      </c>
      <c r="V4" s="5">
        <f>Calculations!$C$13</f>
        <v>8.8632741958591339E-8</v>
      </c>
      <c r="W4" s="5">
        <f>Calculations!$C$13</f>
        <v>8.8632741958591339E-8</v>
      </c>
      <c r="X4" s="5">
        <f>Calculations!$C$13</f>
        <v>8.8632741958591339E-8</v>
      </c>
      <c r="Y4" s="5">
        <f>Calculations!$C$13</f>
        <v>8.8632741958591339E-8</v>
      </c>
      <c r="Z4" s="5">
        <f>Calculations!$C$13</f>
        <v>8.8632741958591339E-8</v>
      </c>
      <c r="AA4" s="5">
        <f>Calculations!$C$13</f>
        <v>8.8632741958591339E-8</v>
      </c>
      <c r="AB4" s="5">
        <f>Calculations!$C$13</f>
        <v>8.8632741958591339E-8</v>
      </c>
      <c r="AC4" s="5">
        <f>Calculations!$C$13</f>
        <v>8.8632741958591339E-8</v>
      </c>
      <c r="AD4" s="5">
        <f>Calculations!$C$13</f>
        <v>8.8632741958591339E-8</v>
      </c>
      <c r="AE4" s="5">
        <f>Calculations!$C$13</f>
        <v>8.8632741958591339E-8</v>
      </c>
      <c r="AF4" s="5">
        <f>Calculations!$C$13</f>
        <v>8.8632741958591339E-8</v>
      </c>
      <c r="AG4" s="5">
        <f>Calculations!$C$13</f>
        <v>8.8632741958591339E-8</v>
      </c>
      <c r="AH4" s="5">
        <f>Calculations!$C$13</f>
        <v>8.8632741958591339E-8</v>
      </c>
      <c r="AI4" s="5">
        <f>Calculations!$C$13</f>
        <v>8.8632741958591339E-8</v>
      </c>
      <c r="AJ4" s="5">
        <f>Calculations!$C$13</f>
        <v>8.8632741958591339E-8</v>
      </c>
      <c r="AK4" s="5">
        <f>Calculations!$C$13</f>
        <v>8.8632741958591339E-8</v>
      </c>
      <c r="AL4" s="5">
        <f>Calculations!$C$13</f>
        <v>8.8632741958591339E-8</v>
      </c>
      <c r="AM4" s="5">
        <f>Calculations!$C$13</f>
        <v>8.8632741958591339E-8</v>
      </c>
    </row>
    <row r="5" spans="1:39" ht="15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6">
        <f t="shared" ref="T3:AI16" si="1">TREND($K5:$S5,$K$1:$S$1,T$1)</f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  <c r="AF5" s="6">
        <f t="shared" si="0"/>
        <v>0</v>
      </c>
      <c r="AG5" s="6">
        <f t="shared" si="0"/>
        <v>0</v>
      </c>
      <c r="AH5" s="6">
        <f t="shared" si="0"/>
        <v>0</v>
      </c>
      <c r="AI5" s="6">
        <f t="shared" si="0"/>
        <v>0</v>
      </c>
      <c r="AJ5" s="6">
        <f t="shared" si="0"/>
        <v>0</v>
      </c>
      <c r="AK5" s="6">
        <f t="shared" si="0"/>
        <v>0</v>
      </c>
      <c r="AL5" s="6">
        <f t="shared" si="0"/>
        <v>0</v>
      </c>
      <c r="AM5" s="6">
        <f t="shared" si="0"/>
        <v>0</v>
      </c>
    </row>
    <row r="6" spans="1:39" ht="15" x14ac:dyDescent="0.3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6">
        <f t="shared" si="1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  <c r="AH6" s="6">
        <f t="shared" si="0"/>
        <v>0</v>
      </c>
      <c r="AI6" s="6">
        <f t="shared" si="0"/>
        <v>0</v>
      </c>
      <c r="AJ6" s="6">
        <f t="shared" si="0"/>
        <v>0</v>
      </c>
      <c r="AK6" s="6">
        <f t="shared" si="0"/>
        <v>0</v>
      </c>
      <c r="AL6" s="6">
        <f t="shared" si="0"/>
        <v>0</v>
      </c>
      <c r="AM6" s="6">
        <f t="shared" si="0"/>
        <v>0</v>
      </c>
    </row>
    <row r="7" spans="1:39" ht="15" x14ac:dyDescent="0.3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6">
        <f t="shared" si="1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0"/>
        <v>0</v>
      </c>
      <c r="AH7" s="6">
        <f t="shared" si="0"/>
        <v>0</v>
      </c>
      <c r="AI7" s="6">
        <f t="shared" si="0"/>
        <v>0</v>
      </c>
      <c r="AJ7" s="6">
        <f t="shared" si="0"/>
        <v>0</v>
      </c>
      <c r="AK7" s="6">
        <f t="shared" si="0"/>
        <v>0</v>
      </c>
      <c r="AL7" s="6">
        <f t="shared" si="0"/>
        <v>0</v>
      </c>
      <c r="AM7" s="6">
        <f t="shared" si="0"/>
        <v>0</v>
      </c>
    </row>
    <row r="8" spans="1:39" ht="15" x14ac:dyDescent="0.35">
      <c r="A8" t="s">
        <v>1</v>
      </c>
      <c r="B8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</row>
    <row r="9" spans="1:39" ht="15" x14ac:dyDescent="0.35">
      <c r="A9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</row>
    <row r="10" spans="1:39" ht="15" x14ac:dyDescent="0.35">
      <c r="A10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</row>
    <row r="11" spans="1:39" ht="15" x14ac:dyDescent="0.35">
      <c r="A11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</row>
    <row r="12" spans="1:39" ht="15" x14ac:dyDescent="0.35">
      <c r="A12" t="s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</row>
    <row r="13" spans="1:39" ht="15" x14ac:dyDescent="0.35">
      <c r="A13" t="s">
        <v>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</row>
    <row r="14" spans="1:39" ht="15" x14ac:dyDescent="0.35">
      <c r="A14" t="s">
        <v>20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</row>
    <row r="15" spans="1:39" ht="15" x14ac:dyDescent="0.35">
      <c r="A15" t="s">
        <v>26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</row>
    <row r="16" spans="1:39" x14ac:dyDescent="0.35">
      <c r="A16" t="s">
        <v>32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>
      <selection activeCell="A9" sqref="A9"/>
    </sheetView>
  </sheetViews>
  <sheetFormatPr defaultRowHeight="14.5" x14ac:dyDescent="0.35"/>
  <cols>
    <col min="1" max="1" width="31" customWidth="1"/>
  </cols>
  <sheetData>
    <row r="1" spans="1:39" ht="15" x14ac:dyDescent="0.35">
      <c r="A1" t="s">
        <v>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>
        <v>2050</v>
      </c>
    </row>
    <row r="2" spans="1:39" ht="15" x14ac:dyDescent="0.35">
      <c r="A2" t="s">
        <v>31</v>
      </c>
      <c r="B2" s="44">
        <v>0</v>
      </c>
      <c r="C2" s="44">
        <v>0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4">
        <v>0</v>
      </c>
      <c r="U2" s="44">
        <v>0</v>
      </c>
      <c r="V2" s="44">
        <v>0</v>
      </c>
      <c r="W2" s="44">
        <v>0</v>
      </c>
      <c r="X2" s="44">
        <v>0</v>
      </c>
      <c r="Y2" s="44">
        <v>0</v>
      </c>
      <c r="Z2" s="44">
        <v>0</v>
      </c>
      <c r="AA2" s="44">
        <v>0</v>
      </c>
      <c r="AB2" s="44">
        <v>0</v>
      </c>
      <c r="AC2" s="44">
        <v>0</v>
      </c>
      <c r="AD2" s="44">
        <v>0</v>
      </c>
      <c r="AE2" s="44">
        <v>0</v>
      </c>
      <c r="AF2" s="44">
        <v>0</v>
      </c>
      <c r="AG2" s="44">
        <v>0</v>
      </c>
      <c r="AH2" s="44">
        <v>0</v>
      </c>
      <c r="AI2" s="44">
        <v>0</v>
      </c>
      <c r="AJ2" s="44">
        <v>0</v>
      </c>
      <c r="AK2" s="44">
        <v>0</v>
      </c>
      <c r="AL2" s="44">
        <v>0</v>
      </c>
      <c r="AM2" s="44">
        <v>0</v>
      </c>
    </row>
    <row r="3" spans="1:39" ht="15" x14ac:dyDescent="0.35">
      <c r="A3" t="s">
        <v>34</v>
      </c>
      <c r="B3" s="44">
        <v>0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</row>
    <row r="4" spans="1:39" ht="15" x14ac:dyDescent="0.35">
      <c r="A4" t="s">
        <v>21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44">
        <v>0</v>
      </c>
      <c r="AK4" s="44">
        <v>0</v>
      </c>
      <c r="AL4" s="44">
        <v>0</v>
      </c>
      <c r="AM4" s="44">
        <v>0</v>
      </c>
    </row>
    <row r="5" spans="1:39" ht="15" x14ac:dyDescent="0.35">
      <c r="A5" t="s">
        <v>22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</row>
    <row r="6" spans="1:39" ht="15" x14ac:dyDescent="0.35">
      <c r="A6" t="s">
        <v>23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</row>
    <row r="7" spans="1:39" ht="15" x14ac:dyDescent="0.35">
      <c r="A7" t="s">
        <v>27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</row>
    <row r="8" spans="1:39" ht="15" x14ac:dyDescent="0.35">
      <c r="A8" t="s">
        <v>28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</row>
    <row r="9" spans="1:39" ht="15" x14ac:dyDescent="0.35">
      <c r="A9" t="s">
        <v>33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  <c r="AL9" s="44">
        <v>0</v>
      </c>
      <c r="AM9" s="44">
        <v>0</v>
      </c>
    </row>
    <row r="10" spans="1:39" ht="15" x14ac:dyDescent="0.35">
      <c r="A10" t="s">
        <v>35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</row>
    <row r="11" spans="1:39" ht="15" x14ac:dyDescent="0.35">
      <c r="A11" t="s">
        <v>36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</row>
    <row r="12" spans="1:39" ht="15" x14ac:dyDescent="0.35">
      <c r="A12" t="s">
        <v>37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</row>
    <row r="13" spans="1:39" x14ac:dyDescent="0.35"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x14ac:dyDescent="0.35"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35"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x14ac:dyDescent="0.35"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Gas Coal and Petro</vt:lpstr>
      <vt:lpstr>Coal Production</vt:lpstr>
      <vt:lpstr>Calculations</vt:lpstr>
      <vt:lpstr>BS-BSfTFpEUP</vt:lpstr>
      <vt:lpstr>BS-BSpUEO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2014-08-21T02:04:37Z</dcterms:created>
  <dcterms:modified xsi:type="dcterms:W3CDTF">2016-11-14T16:13:03Z</dcterms:modified>
</cp:coreProperties>
</file>