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9420" windowHeight="11020" tabRatio="713"/>
  </bookViews>
  <sheets>
    <sheet name="About" sheetId="1" r:id="rId1"/>
    <sheet name="Poland Fuel Use Data" sheetId="32" r:id="rId2"/>
    <sheet name="Poland Vehicle Use Estimates" sheetId="41" r:id="rId3"/>
    <sheet name="Energy Shares" sheetId="36" r:id="rId4"/>
    <sheet name="Scaling Factors" sheetId="35" r:id="rId5"/>
    <sheet name="Proj Road Fuel Use" sheetId="42" r:id="rId6"/>
    <sheet name="BFFU-passengers" sheetId="24" r:id="rId7"/>
    <sheet name="BFFU-freight" sheetId="25" r:id="rId8"/>
  </sheets>
  <externalReferences>
    <externalReference r:id="rId9"/>
    <externalReference r:id="rId10"/>
    <externalReference r:id="rId11"/>
    <externalReference r:id="rId12"/>
  </externalReferences>
  <definedNames>
    <definedName name="__123Graph_A" hidden="1">[1]DATA!#REF!</definedName>
    <definedName name="__123Graph_B" hidden="1">[2]netflux!$B$17:$B$157</definedName>
    <definedName name="__123Graph_C" hidden="1">[2]netflux!$F$17:$F$147</definedName>
    <definedName name="__123Graph_D" hidden="1">[2]netflux!$D$17:$D$147</definedName>
    <definedName name="__123Graph_E" hidden="1">[2]netflux!$G$17:$G$147</definedName>
    <definedName name="__123Graph_F" hidden="1">[2]netflux!$C$17:$C$147</definedName>
    <definedName name="__123Graph_X" hidden="1">[1]DATA!#REF!</definedName>
    <definedName name="_10__123Graph_BMODEL_T" hidden="1">[1]DATA!#REF!</definedName>
    <definedName name="_12__123Graph_AS_THERMAL_PRICE" hidden="1">[1]DATA!#REF!</definedName>
    <definedName name="_12__123Graph_BCELL_EFFICIENCY" hidden="1">[1]DATA!#REF!</definedName>
    <definedName name="_12__123Graph_CCELL_EFFICIENCY" hidden="1">[1]DATA!#REF!</definedName>
    <definedName name="_14__123Graph_LBL_AMODEL_T" hidden="1">[1]DATA!#REF!</definedName>
    <definedName name="_15__123Graph_BMODEL_T" hidden="1">[1]DATA!#REF!</definedName>
    <definedName name="_16__123Graph_BCELL_EFFICIENCY" hidden="1">[1]DATA!#REF!</definedName>
    <definedName name="_16__123Graph_XCELL_EFFICIENCY" hidden="1">[1]DATA!#REF!</definedName>
    <definedName name="_18__123Graph_CCELL_EFFICIENCY" hidden="1">[1]DATA!#REF!</definedName>
    <definedName name="_18__123Graph_XMODEL_T" hidden="1">[1]DATA!#REF!</definedName>
    <definedName name="_2__123Graph_ACELL_EFFICIENCY" hidden="1">[1]DATA!#REF!</definedName>
    <definedName name="_20__123Graph_BMODEL_T" hidden="1">[1]DATA!#REF!</definedName>
    <definedName name="_20__123Graph_XS_THERMAL_PRICE" hidden="1">[1]DATA!#REF!</definedName>
    <definedName name="_21__123Graph_LBL_AMODEL_T" hidden="1">[1]DATA!#REF!</definedName>
    <definedName name="_24__123Graph_CCELL_EFFICIENCY" hidden="1">[1]DATA!#REF!</definedName>
    <definedName name="_24__123Graph_XCELL_EFFICIENCY" hidden="1">[1]DATA!#REF!</definedName>
    <definedName name="_27__123Graph_XMODEL_T" hidden="1">[1]DATA!#REF!</definedName>
    <definedName name="_28__123Graph_LBL_AMODEL_T" hidden="1">[1]DATA!#REF!</definedName>
    <definedName name="_3__123Graph_ACELL_EFFICIENCY" hidden="1">[1]DATA!#REF!</definedName>
    <definedName name="_30__123Graph_XS_THERMAL_PRICE" hidden="1">[1]DATA!#REF!</definedName>
    <definedName name="_32__123Graph_XCELL_EFFICIENCY" hidden="1">[1]DATA!#REF!</definedName>
    <definedName name="_36__123Graph_XMODEL_T" hidden="1">[1]DATA!#REF!</definedName>
    <definedName name="_4__123Graph_ACELL_EFFICIENCY" hidden="1">[1]DATA!#REF!</definedName>
    <definedName name="_4__123Graph_AMODEL_T" hidden="1">[1]DATA!#REF!</definedName>
    <definedName name="_40__123Graph_XS_THERMAL_PRICE" hidden="1">[1]DATA!#REF!</definedName>
    <definedName name="_6__123Graph_AMODEL_T" hidden="1">[1]DATA!#REF!</definedName>
    <definedName name="_6__123Graph_AS_THERMAL_PRICE" hidden="1">[1]DATA!#REF!</definedName>
    <definedName name="_8__123Graph_AMODEL_T" hidden="1">[1]DATA!#REF!</definedName>
    <definedName name="_8__123Graph_BCELL_EFFICIENCY" hidden="1">[1]DATA!#REF!</definedName>
    <definedName name="_9__123Graph_AS_THERMAL_PRICE" hidden="1">[1]DATA!#REF!</definedName>
    <definedName name="_Order1" hidden="1">255</definedName>
    <definedName name="_Order2" hidden="1">255</definedName>
    <definedName name="BTU_per_gal_diesel" localSheetId="4">'Scaling Factors'!$A$26</definedName>
    <definedName name="BTU_per_gal_diesel">#REF!</definedName>
    <definedName name="BTU_per_gal_gasoline" localSheetId="4">'Scaling Factors'!$A$23</definedName>
    <definedName name="BTU_per_gal_gasoline">#REF!</definedName>
    <definedName name="BTU_per_ktoe">'Scaling Factors'!$C$20</definedName>
    <definedName name="Eno_TM">'[3]1997  Table 1a Modified'!#REF!</definedName>
    <definedName name="Eno_Tons">'[3]1997  Table 1a Modified'!#REF!</definedName>
    <definedName name="liters_per_gal" localSheetId="4">'Scaling Factors'!$A$29</definedName>
    <definedName name="liters_per_gal">#REF!</definedName>
    <definedName name="miles_per_km" localSheetId="4">'Scaling Factors'!$A$20</definedName>
    <definedName name="miles_per_km">#REF!</definedName>
    <definedName name="sdfds" hidden="1">[4]CRP!$B$25:$C$25</definedName>
    <definedName name="sfs" hidden="1">'[4]all acres'!$B$5:$M$5</definedName>
    <definedName name="Sum_T2">'[3]1997  Table 1a Modified'!#REF!</definedName>
    <definedName name="Sum_TTM">'[3]1997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C2" i="25" l="1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B6" i="25"/>
  <c r="B5" i="25"/>
  <c r="B4" i="25"/>
  <c r="B3" i="25"/>
  <c r="B2" i="25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B7" i="24"/>
  <c r="B6" i="24"/>
  <c r="B5" i="24"/>
  <c r="B4" i="24"/>
  <c r="B3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B2" i="24"/>
  <c r="F23" i="42"/>
  <c r="E23" i="42"/>
  <c r="D23" i="42"/>
  <c r="C23" i="42"/>
  <c r="B23" i="42"/>
  <c r="A23" i="42"/>
  <c r="A19" i="42"/>
  <c r="I19" i="42" l="1"/>
  <c r="H19" i="42"/>
  <c r="G19" i="42"/>
  <c r="F19" i="42"/>
  <c r="E19" i="42"/>
  <c r="D19" i="42"/>
  <c r="C19" i="42"/>
  <c r="B19" i="42"/>
  <c r="M23" i="42" l="1"/>
  <c r="L23" i="42"/>
  <c r="N23" i="42"/>
  <c r="O23" i="42"/>
  <c r="P23" i="42"/>
  <c r="AJ23" i="42"/>
  <c r="AG23" i="42"/>
  <c r="AF23" i="42"/>
  <c r="AH23" i="42"/>
  <c r="AI23" i="42"/>
  <c r="R23" i="42"/>
  <c r="Q23" i="42"/>
  <c r="S23" i="42"/>
  <c r="T23" i="42"/>
  <c r="U23" i="42"/>
  <c r="AL23" i="42"/>
  <c r="AK23" i="42"/>
  <c r="AM23" i="42"/>
  <c r="AN23" i="42"/>
  <c r="AO23" i="42"/>
  <c r="X23" i="42"/>
  <c r="Y23" i="42"/>
  <c r="Z23" i="42"/>
  <c r="W23" i="42"/>
  <c r="V23" i="42"/>
  <c r="I23" i="42"/>
  <c r="J23" i="42"/>
  <c r="K23" i="42"/>
  <c r="G23" i="42"/>
  <c r="H23" i="42"/>
  <c r="AD23" i="42"/>
  <c r="AE23" i="42"/>
  <c r="AB23" i="42"/>
  <c r="AA23" i="42"/>
  <c r="AC23" i="42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AC20" i="36"/>
  <c r="AD20" i="36"/>
  <c r="AE20" i="36"/>
  <c r="AF20" i="36"/>
  <c r="AG20" i="36"/>
  <c r="AH20" i="36"/>
  <c r="AI20" i="36"/>
  <c r="AJ20" i="36"/>
  <c r="AK20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AF21" i="36"/>
  <c r="AG21" i="36"/>
  <c r="AH21" i="36"/>
  <c r="AI21" i="36"/>
  <c r="AJ21" i="36"/>
  <c r="AK21" i="36"/>
  <c r="B21" i="36"/>
  <c r="B20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AH16" i="36"/>
  <c r="AI16" i="36"/>
  <c r="AJ16" i="36"/>
  <c r="AK16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AC17" i="36"/>
  <c r="AD17" i="36"/>
  <c r="AE17" i="36"/>
  <c r="AF17" i="36"/>
  <c r="AG17" i="36"/>
  <c r="AH17" i="36"/>
  <c r="AI17" i="36"/>
  <c r="AJ17" i="36"/>
  <c r="AK17" i="36"/>
  <c r="B17" i="36"/>
  <c r="B16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AC12" i="36"/>
  <c r="AD12" i="36"/>
  <c r="AE12" i="36"/>
  <c r="AF12" i="36"/>
  <c r="AG12" i="36"/>
  <c r="AH12" i="36"/>
  <c r="AI12" i="36"/>
  <c r="AJ12" i="36"/>
  <c r="AK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AK13" i="36"/>
  <c r="B13" i="36"/>
  <c r="B12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AK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AK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AK9" i="36"/>
  <c r="B9" i="36"/>
  <c r="B8" i="36"/>
  <c r="B7" i="36"/>
  <c r="B6" i="36"/>
  <c r="B5" i="36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X52" i="41"/>
  <c r="W52" i="41"/>
  <c r="V52" i="41"/>
  <c r="U52" i="41"/>
  <c r="T52" i="41"/>
  <c r="S52" i="41"/>
  <c r="R52" i="41"/>
  <c r="Q52" i="41"/>
  <c r="P52" i="41"/>
  <c r="O52" i="41"/>
  <c r="N52" i="41"/>
  <c r="M52" i="41"/>
  <c r="L52" i="41"/>
  <c r="K52" i="41"/>
  <c r="J52" i="41"/>
  <c r="I52" i="41"/>
  <c r="H52" i="41"/>
  <c r="G52" i="41"/>
  <c r="F52" i="41"/>
  <c r="E52" i="41"/>
  <c r="D52" i="41"/>
  <c r="C52" i="41"/>
  <c r="B52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X51" i="41"/>
  <c r="W51" i="41"/>
  <c r="V51" i="41"/>
  <c r="U51" i="41"/>
  <c r="T51" i="41"/>
  <c r="S51" i="41"/>
  <c r="R51" i="41"/>
  <c r="Q51" i="41"/>
  <c r="P51" i="41"/>
  <c r="O51" i="41"/>
  <c r="N51" i="41"/>
  <c r="M51" i="41"/>
  <c r="L51" i="41"/>
  <c r="K51" i="41"/>
  <c r="J51" i="41"/>
  <c r="I51" i="41"/>
  <c r="H51" i="41"/>
  <c r="G51" i="41"/>
  <c r="F51" i="41"/>
  <c r="E51" i="41"/>
  <c r="D51" i="41"/>
  <c r="C51" i="41"/>
  <c r="B51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X49" i="41"/>
  <c r="W49" i="41"/>
  <c r="V49" i="41"/>
  <c r="U49" i="41"/>
  <c r="T49" i="41"/>
  <c r="S49" i="41"/>
  <c r="R49" i="41"/>
  <c r="Q49" i="41"/>
  <c r="P49" i="41"/>
  <c r="O49" i="41"/>
  <c r="N49" i="41"/>
  <c r="M49" i="41"/>
  <c r="L49" i="41"/>
  <c r="K49" i="41"/>
  <c r="J49" i="41"/>
  <c r="I49" i="41"/>
  <c r="H49" i="41"/>
  <c r="G49" i="41"/>
  <c r="F49" i="41"/>
  <c r="E49" i="41"/>
  <c r="D49" i="41"/>
  <c r="C49" i="41"/>
  <c r="B49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X48" i="41"/>
  <c r="W48" i="41"/>
  <c r="V48" i="41"/>
  <c r="U48" i="41"/>
  <c r="T48" i="41"/>
  <c r="S48" i="41"/>
  <c r="R48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E48" i="41"/>
  <c r="D48" i="41"/>
  <c r="C48" i="41"/>
  <c r="B48" i="41"/>
  <c r="C23" i="41" l="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AI23" i="41"/>
  <c r="AJ23" i="41"/>
  <c r="AK23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AI24" i="41"/>
  <c r="AJ24" i="41"/>
  <c r="AK24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AI25" i="41"/>
  <c r="AJ25" i="41"/>
  <c r="AK25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Z26" i="41"/>
  <c r="AA26" i="41"/>
  <c r="AB26" i="41"/>
  <c r="AC26" i="41"/>
  <c r="AD26" i="41"/>
  <c r="AE26" i="41"/>
  <c r="AF26" i="41"/>
  <c r="AG26" i="41"/>
  <c r="AH26" i="41"/>
  <c r="AI26" i="41"/>
  <c r="AJ26" i="41"/>
  <c r="AK26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Z27" i="41"/>
  <c r="AA27" i="41"/>
  <c r="AB27" i="41"/>
  <c r="AC27" i="41"/>
  <c r="AD27" i="41"/>
  <c r="AE27" i="41"/>
  <c r="AF27" i="41"/>
  <c r="AG27" i="41"/>
  <c r="AH27" i="41"/>
  <c r="AI27" i="41"/>
  <c r="AJ27" i="41"/>
  <c r="AK27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Z28" i="41"/>
  <c r="AA28" i="41"/>
  <c r="AB28" i="41"/>
  <c r="AC28" i="41"/>
  <c r="AD28" i="41"/>
  <c r="AE28" i="41"/>
  <c r="AF28" i="41"/>
  <c r="AG28" i="41"/>
  <c r="AH28" i="41"/>
  <c r="AI28" i="41"/>
  <c r="AJ28" i="41"/>
  <c r="AK28" i="41"/>
  <c r="B24" i="41"/>
  <c r="B25" i="41"/>
  <c r="B26" i="41"/>
  <c r="B27" i="41"/>
  <c r="B28" i="41"/>
  <c r="B23" i="41"/>
  <c r="C20" i="35" l="1"/>
  <c r="AP16" i="35"/>
  <c r="AO16" i="35"/>
  <c r="AN16" i="35"/>
  <c r="AM16" i="35"/>
  <c r="AL16" i="35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P15" i="35"/>
  <c r="AK15" i="35"/>
  <c r="AI15" i="35"/>
  <c r="AG15" i="35"/>
  <c r="AF15" i="35"/>
  <c r="AA15" i="35"/>
  <c r="V15" i="35"/>
  <c r="Q15" i="35"/>
  <c r="L15" i="35"/>
  <c r="G15" i="35"/>
  <c r="F15" i="35"/>
  <c r="E15" i="35"/>
  <c r="D15" i="35"/>
  <c r="C15" i="35"/>
  <c r="B15" i="35"/>
  <c r="AP11" i="35"/>
  <c r="AO11" i="35"/>
  <c r="AN11" i="35"/>
  <c r="AM11" i="35"/>
  <c r="AL11" i="35"/>
  <c r="AK11" i="35"/>
  <c r="AJ11" i="35"/>
  <c r="AI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P5" i="35"/>
  <c r="AP17" i="35" s="1"/>
  <c r="AK5" i="35"/>
  <c r="AK17" i="35" s="1"/>
  <c r="AI5" i="35"/>
  <c r="AI17" i="35" s="1"/>
  <c r="AG5" i="35"/>
  <c r="AG17" i="35" s="1"/>
  <c r="AF5" i="35"/>
  <c r="AF17" i="35" s="1"/>
  <c r="AA5" i="35"/>
  <c r="AA17" i="35" s="1"/>
  <c r="Y5" i="35"/>
  <c r="Y17" i="35" s="1"/>
  <c r="W5" i="35"/>
  <c r="W17" i="35" s="1"/>
  <c r="V5" i="35"/>
  <c r="V17" i="35" s="1"/>
  <c r="Q5" i="35"/>
  <c r="Q17" i="35" s="1"/>
  <c r="O5" i="35"/>
  <c r="O17" i="35" s="1"/>
  <c r="M5" i="35"/>
  <c r="M17" i="35" s="1"/>
  <c r="L5" i="35"/>
  <c r="L17" i="35" s="1"/>
  <c r="G5" i="35"/>
  <c r="G17" i="35" s="1"/>
  <c r="F5" i="35"/>
  <c r="F17" i="35" s="1"/>
  <c r="E5" i="35"/>
  <c r="E17" i="35" s="1"/>
  <c r="D5" i="35"/>
  <c r="D17" i="35" s="1"/>
  <c r="C5" i="35"/>
  <c r="C17" i="35" s="1"/>
  <c r="B5" i="35"/>
  <c r="B17" i="35" s="1"/>
  <c r="AO3" i="35"/>
  <c r="AO15" i="35" s="1"/>
  <c r="AN3" i="35"/>
  <c r="AN15" i="35" s="1"/>
  <c r="AM3" i="35"/>
  <c r="AM5" i="35" s="1"/>
  <c r="AM17" i="35" s="1"/>
  <c r="AL3" i="35"/>
  <c r="AL5" i="35" s="1"/>
  <c r="AL17" i="35" s="1"/>
  <c r="AJ3" i="35"/>
  <c r="AJ15" i="35" s="1"/>
  <c r="AI3" i="35"/>
  <c r="AH3" i="35"/>
  <c r="AH5" i="35" s="1"/>
  <c r="AH17" i="35" s="1"/>
  <c r="AG3" i="35"/>
  <c r="AE3" i="35"/>
  <c r="AE5" i="35" s="1"/>
  <c r="AE17" i="35" s="1"/>
  <c r="AD3" i="35"/>
  <c r="AD5" i="35" s="1"/>
  <c r="AD17" i="35" s="1"/>
  <c r="AC3" i="35"/>
  <c r="AC15" i="35" s="1"/>
  <c r="AB3" i="35"/>
  <c r="AB15" i="35" s="1"/>
  <c r="Z3" i="35"/>
  <c r="Z5" i="35" s="1"/>
  <c r="Z17" i="35" s="1"/>
  <c r="Y3" i="35"/>
  <c r="Y15" i="35" s="1"/>
  <c r="X3" i="35"/>
  <c r="X15" i="35" s="1"/>
  <c r="W3" i="35"/>
  <c r="W15" i="35" s="1"/>
  <c r="U3" i="35"/>
  <c r="U15" i="35" s="1"/>
  <c r="T3" i="35"/>
  <c r="T15" i="35" s="1"/>
  <c r="S3" i="35"/>
  <c r="S5" i="35" s="1"/>
  <c r="S17" i="35" s="1"/>
  <c r="R3" i="35"/>
  <c r="R5" i="35" s="1"/>
  <c r="R17" i="35" s="1"/>
  <c r="P3" i="35"/>
  <c r="P15" i="35" s="1"/>
  <c r="O3" i="35"/>
  <c r="O15" i="35" s="1"/>
  <c r="N3" i="35"/>
  <c r="N5" i="35" s="1"/>
  <c r="N17" i="35" s="1"/>
  <c r="M3" i="35"/>
  <c r="M15" i="35" s="1"/>
  <c r="K3" i="35"/>
  <c r="K5" i="35" s="1"/>
  <c r="K17" i="35" s="1"/>
  <c r="J3" i="35"/>
  <c r="J5" i="35" s="1"/>
  <c r="J17" i="35" s="1"/>
  <c r="I3" i="35"/>
  <c r="I15" i="35" s="1"/>
  <c r="H3" i="35"/>
  <c r="H15" i="35" s="1"/>
  <c r="H5" i="35" l="1"/>
  <c r="H17" i="35" s="1"/>
  <c r="P5" i="35"/>
  <c r="P17" i="35" s="1"/>
  <c r="T5" i="35"/>
  <c r="T17" i="35" s="1"/>
  <c r="X5" i="35"/>
  <c r="X17" i="35" s="1"/>
  <c r="AB5" i="35"/>
  <c r="AB17" i="35" s="1"/>
  <c r="AJ5" i="35"/>
  <c r="AJ17" i="35" s="1"/>
  <c r="AN5" i="35"/>
  <c r="AN17" i="35" s="1"/>
  <c r="J15" i="35"/>
  <c r="N15" i="35"/>
  <c r="R15" i="35"/>
  <c r="Z15" i="35"/>
  <c r="AD15" i="35"/>
  <c r="AH15" i="35"/>
  <c r="AL15" i="35"/>
  <c r="U5" i="35"/>
  <c r="U17" i="35" s="1"/>
  <c r="AC5" i="35"/>
  <c r="AC17" i="35" s="1"/>
  <c r="AO5" i="35"/>
  <c r="AO17" i="35" s="1"/>
  <c r="K15" i="35"/>
  <c r="S15" i="35"/>
  <c r="AE15" i="35"/>
  <c r="AM15" i="35"/>
  <c r="I5" i="35"/>
  <c r="I17" i="35" s="1"/>
  <c r="AK7" i="25" l="1"/>
  <c r="AJ7" i="25"/>
  <c r="AI7" i="25"/>
  <c r="AH7" i="25"/>
  <c r="AG7" i="25"/>
  <c r="AF7" i="25"/>
  <c r="AE7" i="25"/>
  <c r="AD7" i="25"/>
  <c r="AC7" i="25"/>
  <c r="AB7" i="25"/>
</calcChain>
</file>

<file path=xl/sharedStrings.xml><?xml version="1.0" encoding="utf-8"?>
<sst xmlns="http://schemas.openxmlformats.org/spreadsheetml/2006/main" count="148" uniqueCount="114">
  <si>
    <t>Source:</t>
  </si>
  <si>
    <t>Year</t>
  </si>
  <si>
    <t>LDVs</t>
  </si>
  <si>
    <t>HDVs</t>
  </si>
  <si>
    <t>aircraft</t>
  </si>
  <si>
    <t>rail</t>
  </si>
  <si>
    <t>ships</t>
  </si>
  <si>
    <t>motorbikes</t>
  </si>
  <si>
    <t>Notes:</t>
  </si>
  <si>
    <t>BFFU BAU Fleet Fuel Use</t>
  </si>
  <si>
    <t>ktoe</t>
  </si>
  <si>
    <t>Indicator</t>
  </si>
  <si>
    <t>Unit</t>
  </si>
  <si>
    <t>Value</t>
  </si>
  <si>
    <t>Road energy use</t>
  </si>
  <si>
    <t>Rail energy use</t>
  </si>
  <si>
    <t>International aviation energy use</t>
  </si>
  <si>
    <t>Domestic aviation energy use</t>
  </si>
  <si>
    <t>Domestic navigation energy use</t>
  </si>
  <si>
    <t>Historical Energy Use by Vehicle Type</t>
  </si>
  <si>
    <t>Eurostat</t>
  </si>
  <si>
    <t>http://ec.europa.eu/eurostat/tgm/table.do?tab=table&amp;plugin=1&amp;language=en&amp;pcode=tsdtr250</t>
  </si>
  <si>
    <t>Energy Consumption of Transport by Mode</t>
  </si>
  <si>
    <t>Sub-tables "road," "rail," etc.</t>
  </si>
  <si>
    <t>Poland Projections</t>
  </si>
  <si>
    <t>Population (people)</t>
  </si>
  <si>
    <t>GDP (US$)</t>
  </si>
  <si>
    <t>Per Capita GDP</t>
  </si>
  <si>
    <t>U.S. Projections</t>
  </si>
  <si>
    <t>Poland-to-U.S. Ratios</t>
  </si>
  <si>
    <t>miles / km</t>
  </si>
  <si>
    <t>BTU / gal gasoline</t>
  </si>
  <si>
    <t>BTU / gal diesel</t>
  </si>
  <si>
    <t>Liters / gal</t>
  </si>
  <si>
    <t>BTU / ktoe</t>
  </si>
  <si>
    <t>passenger LDVs</t>
  </si>
  <si>
    <t>passenger HDVs</t>
  </si>
  <si>
    <t>passenger motorbikes</t>
  </si>
  <si>
    <t>freight LDVs</t>
  </si>
  <si>
    <t>freight HDVs</t>
  </si>
  <si>
    <t>Road Energy Shares</t>
  </si>
  <si>
    <t>Rail Energy Shares</t>
  </si>
  <si>
    <t>passenger rail</t>
  </si>
  <si>
    <t>freight rail</t>
  </si>
  <si>
    <t>LDVs (passenger*miles)</t>
  </si>
  <si>
    <t>HDVs (passenger*miles)</t>
  </si>
  <si>
    <t>aircraft (passenger*miles)</t>
  </si>
  <si>
    <t>rail (passenger*miles)</t>
  </si>
  <si>
    <t>ships (passenger*miles)</t>
  </si>
  <si>
    <t>motorbikes (passenger*miles)</t>
  </si>
  <si>
    <t>LDVs (passenger*miles/BTU)</t>
  </si>
  <si>
    <t>HDVs (passenger*miles/BTU)</t>
  </si>
  <si>
    <t>aircraft (passenger*miles/BTU)</t>
  </si>
  <si>
    <t>rail (passenger*miles/BTU)</t>
  </si>
  <si>
    <t>ships (passenger*miles/BTU)</t>
  </si>
  <si>
    <t>motorbikes (passenger*miles/BTU)</t>
  </si>
  <si>
    <t>LDVs (freight ton*miles)</t>
  </si>
  <si>
    <t>HDVs (freight ton*miles)</t>
  </si>
  <si>
    <t>aircraft (freight ton*miles)</t>
  </si>
  <si>
    <t>rail (freight ton*miles)</t>
  </si>
  <si>
    <t>ships (freight ton*miles)</t>
  </si>
  <si>
    <t>motorbikes (not used for freight)</t>
  </si>
  <si>
    <t>LDVs (freight ton*miles/BTU)</t>
  </si>
  <si>
    <t>HDVs (freight ton*miles/BTU)</t>
  </si>
  <si>
    <t>aircraft (freight ton*miles/BTU)</t>
  </si>
  <si>
    <t>rail (freight ton*miles/BTU)</t>
  </si>
  <si>
    <t>ships (freight ton*miles/BTU)</t>
  </si>
  <si>
    <t>Estimated Usage</t>
  </si>
  <si>
    <t>Estimated New Vehicle Fuel Economy</t>
  </si>
  <si>
    <t>Energy Use if All Vehicles were New</t>
  </si>
  <si>
    <t>LDVs (BTU)</t>
  </si>
  <si>
    <t>HDVs (BTU)</t>
  </si>
  <si>
    <t>aircraft (BTU)</t>
  </si>
  <si>
    <t>rail (BTU)</t>
  </si>
  <si>
    <t>ships (BTU)</t>
  </si>
  <si>
    <t>motorbikes (BTU)</t>
  </si>
  <si>
    <t>Passenger Vehicles</t>
  </si>
  <si>
    <t>Freight Vehicles</t>
  </si>
  <si>
    <t>Values on this tab are taken from these other variables in the Poland EPS:</t>
  </si>
  <si>
    <t>VFP BAU Cargo Dist Transported</t>
  </si>
  <si>
    <t>VFP BAU New Vehicle Fuel Economy</t>
  </si>
  <si>
    <t>We use the estimated energy use by vehicle type (if all vehicles were new, which is immaterial) to divide up the fuel use</t>
  </si>
  <si>
    <t>projections within the broad categories used by Eurostate (e.g. "road," "rail," etc.) into EPS model vehicle types.</t>
  </si>
  <si>
    <t>Aviation Energy Shares</t>
  </si>
  <si>
    <t>passenger aircraft</t>
  </si>
  <si>
    <t>freight aircraft</t>
  </si>
  <si>
    <t>Ships Energy Shares</t>
  </si>
  <si>
    <t>passenger ships</t>
  </si>
  <si>
    <t>Eurostat only gives energy use broken into five large categories: road, rail, international aviation,</t>
  </si>
  <si>
    <t>domestic aviation, and domestic (waterway) navigation.  We divide up the energy use in</t>
  </si>
  <si>
    <t>these categories into the finer categories used by the EPS model using the ratios of estimated</t>
  </si>
  <si>
    <t>energy use from multiplying the values in the following two variables:</t>
  </si>
  <si>
    <t>This results in an estimate of energy use (in BTU) by vehicle type.  It is as though all vehciles</t>
  </si>
  <si>
    <t>were new in that year and is subject to the errors introduced by the process of generating</t>
  </si>
  <si>
    <t>the two variables listed above, so these energy values should not be used directly.</t>
  </si>
  <si>
    <t>However, they may provide a decent guide of the relative size of energy use of different categories</t>
  </si>
  <si>
    <t>of vehicles in Poland, which is why we  use their ratios to help divide up the actual fuel consumption</t>
  </si>
  <si>
    <t>numbers from Eurostat.</t>
  </si>
  <si>
    <t>Note that the Eurostat source numbers include only domestic shipping, not international shipping.</t>
  </si>
  <si>
    <t>Figure II.T.17. Total energy consumption in road transport – the reference and modernisation scenario; 2010-2050</t>
  </si>
  <si>
    <t>Fossil fuel MOD</t>
  </si>
  <si>
    <t>Biofuels MOD</t>
  </si>
  <si>
    <t>Electricity MOD</t>
  </si>
  <si>
    <t>Fossil fuel BAU</t>
  </si>
  <si>
    <t>Total BAU</t>
  </si>
  <si>
    <t>Aggregate Fuel Use by Road Vehicles (Used for Scaling)</t>
  </si>
  <si>
    <t>From Low-Emission Poland 2050</t>
  </si>
  <si>
    <t>Formatted for scaling</t>
  </si>
  <si>
    <t>Annualized</t>
  </si>
  <si>
    <t>Projected Road Fuel Use (used for scaling to 2050)</t>
  </si>
  <si>
    <t>Low-Emission Poland 2050</t>
  </si>
  <si>
    <t>Part II - Energy Efficiency - Transport Sector - Excel</t>
  </si>
  <si>
    <t>http://np2050.pl/files/Excele/excele_en/NP2050pIIT-eng.xlsx</t>
  </si>
  <si>
    <t>Table II.T.17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</si>
</sst>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E+00"/>
    <numFmt numFmtId="166" formatCode="#,##0.0"/>
    <numFmt numFmtId="167" formatCode="0.0000"/>
    <numFmt numFmtId="168" formatCode="0.0000E+00"/>
    <numFmt numFmtId="169" formatCode="0.0;;"/>
    <numFmt numFmtId="170" formatCode="0.0"/>
    <numFmt numFmtId="171" formatCode="_(* #,##0.0_);_(* \(#,##0.0\);_(* &quot;-&quot;??_);_(@_)"/>
    <numFmt numFmtId="172" formatCode="###0.00_)"/>
    <numFmt numFmtId="173" formatCode="#,##0_)"/>
    <numFmt numFmtId="174" formatCode="0.0_W"/>
    <numFmt numFmtId="175" formatCode="_-* #,##0.00\ _D_M_-;\-* #,##0.00\ _D_M_-;_-* &quot;-&quot;??\ _D_M_-;_-@_-"/>
    <numFmt numFmtId="176" formatCode="0.0_)"/>
    <numFmt numFmtId="177" formatCode="_-* #,##0.00\ _z_ł_-;\-* #,##0.00\ _z_ł_-;_-* &quot;-&quot;??\ _z_ł_-;_-@_-"/>
    <numFmt numFmtId="178" formatCode="_-* #,##0.00_р_._-;\-* #,##0.00_р_._-;_-* &quot;-&quot;??_р_._-;_-@_-"/>
    <numFmt numFmtId="179" formatCode="#,##0.00_);\-#,##0.00_);\-_)"/>
    <numFmt numFmtId="180" formatCode="#,##0.0000"/>
    <numFmt numFmtId="181" formatCode="mmm\-yyyy"/>
    <numFmt numFmtId="182" formatCode="mmm\ dd\,\ yyyy"/>
    <numFmt numFmtId="183" formatCode="yyyy"/>
    <numFmt numFmtId="184" formatCode="#,##0.0_);\-#,##0.0_);\-_)"/>
    <numFmt numFmtId="185" formatCode="_-* #,##0\ &quot;DM&quot;_-;\-* #,##0\ &quot;DM&quot;_-;_-* &quot;-&quot;\ &quot;DM&quot;_-;_-@_-"/>
    <numFmt numFmtId="186" formatCode="_-* #,##0.00\ &quot;DM&quot;_-;\-* #,##0.00\ &quot;DM&quot;_-;_-* &quot;-&quot;??\ &quot;DM&quot;_-;_-@_-"/>
  </numFmts>
  <fonts count="10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238"/>
    </font>
    <font>
      <sz val="10"/>
      <name val="Arial"/>
      <family val="2"/>
    </font>
    <font>
      <sz val="9"/>
      <name val="Times New Roman"/>
      <family val="1"/>
    </font>
    <font>
      <sz val="11"/>
      <name val="Arial"/>
      <family val="2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 Cyr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8"/>
      <color indexed="12"/>
      <name val="Arial MT"/>
      <family val="2"/>
    </font>
    <font>
      <sz val="16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ourier"/>
      <family val="3"/>
    </font>
    <font>
      <b/>
      <sz val="11"/>
      <color indexed="9"/>
      <name val="Calibri"/>
      <family val="2"/>
    </font>
    <font>
      <b/>
      <sz val="14"/>
      <name val="CG Times (WN)"/>
      <family val="1"/>
    </font>
    <font>
      <sz val="8"/>
      <color indexed="8"/>
      <name val="Arial MT"/>
      <family val="2"/>
    </font>
    <font>
      <sz val="12"/>
      <name val="Helv"/>
    </font>
    <font>
      <b/>
      <sz val="9"/>
      <color indexed="18"/>
      <name val="Arial"/>
      <family val="2"/>
    </font>
    <font>
      <sz val="10"/>
      <name val="Helv"/>
    </font>
    <font>
      <b/>
      <sz val="12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sz val="11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  <charset val="238"/>
      <scheme val="major"/>
    </font>
    <font>
      <sz val="11"/>
      <color indexed="62"/>
      <name val="Calibri"/>
      <family val="2"/>
    </font>
    <font>
      <sz val="10"/>
      <name val="Arial Cyr"/>
      <charset val="204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name val="Times New Roman"/>
      <family val="1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1"/>
      <color theme="10"/>
      <name val="Calibri"/>
      <family val="2"/>
      <charset val="238"/>
      <scheme val="minor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0"/>
      <name val="Arial CE"/>
      <charset val="238"/>
    </font>
    <font>
      <sz val="11"/>
      <color indexed="60"/>
      <name val="Calibri"/>
      <family val="2"/>
    </font>
    <font>
      <sz val="18"/>
      <name val="P-AVGARD"/>
    </font>
    <font>
      <sz val="8"/>
      <name val="Helvetica"/>
      <family val="2"/>
    </font>
    <font>
      <sz val="10"/>
      <name val="Verdana"/>
      <family val="2"/>
    </font>
    <font>
      <sz val="11"/>
      <color theme="1"/>
      <name val="Czcionka tekstu podstawowego"/>
      <family val="2"/>
      <charset val="204"/>
    </font>
    <font>
      <sz val="8"/>
      <color indexed="29"/>
      <name val="Arial MT"/>
      <family val="2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18"/>
      <name val="Arial"/>
      <family val="2"/>
    </font>
    <font>
      <b/>
      <sz val="18"/>
      <color indexed="56"/>
      <name val="Cambria"/>
      <family val="2"/>
    </font>
    <font>
      <b/>
      <sz val="14"/>
      <name val="Helv"/>
    </font>
    <font>
      <sz val="8"/>
      <color indexed="15"/>
      <name val="Arial MT"/>
      <family val="2"/>
    </font>
    <font>
      <sz val="12"/>
      <color indexed="8"/>
      <name val="TimesNewRomanPS"/>
    </font>
    <font>
      <sz val="11"/>
      <color indexed="10"/>
      <name val="Calibri"/>
      <family val="2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5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31"/>
        <bgColor indexed="31"/>
      </patternFill>
    </fill>
    <fill>
      <patternFill patternType="solid">
        <fgColor theme="2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07">
    <xf numFmtId="0" fontId="0" fillId="0" borderId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0" fontId="9" fillId="0" borderId="0"/>
    <xf numFmtId="0" fontId="9" fillId="0" borderId="11" applyNumberFormat="0" applyProtection="0">
      <alignment wrapText="1"/>
    </xf>
    <xf numFmtId="0" fontId="10" fillId="0" borderId="9" applyNumberFormat="0" applyProtection="0">
      <alignment wrapText="1"/>
    </xf>
    <xf numFmtId="0" fontId="9" fillId="0" borderId="10" applyNumberFormat="0" applyFont="0" applyProtection="0">
      <alignment wrapText="1"/>
    </xf>
    <xf numFmtId="0" fontId="10" fillId="0" borderId="8" applyNumberFormat="0" applyProtection="0">
      <alignment wrapText="1"/>
    </xf>
    <xf numFmtId="0" fontId="9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0" fontId="28" fillId="0" borderId="0" applyNumberFormat="0" applyFill="0" applyBorder="0" applyAlignment="0" applyProtection="0"/>
    <xf numFmtId="0" fontId="29" fillId="0" borderId="0"/>
    <xf numFmtId="4" fontId="30" fillId="0" borderId="0"/>
    <xf numFmtId="0" fontId="31" fillId="0" borderId="0"/>
    <xf numFmtId="0" fontId="32" fillId="0" borderId="0" applyFill="0" applyBorder="0">
      <alignment vertical="center"/>
    </xf>
    <xf numFmtId="169" fontId="32" fillId="0" borderId="0" applyFill="0" applyBorder="0">
      <alignment horizontal="right" vertical="center"/>
    </xf>
    <xf numFmtId="164" fontId="32" fillId="0" borderId="0" applyFill="0" applyBorder="0">
      <alignment horizontal="right" vertical="center"/>
    </xf>
    <xf numFmtId="0" fontId="33" fillId="0" borderId="20" applyFill="0" applyBorder="0">
      <alignment vertical="center"/>
    </xf>
    <xf numFmtId="0" fontId="29" fillId="0" borderId="0" applyNumberFormat="0" applyFill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49" fontId="30" fillId="0" borderId="21" applyNumberFormat="0" applyFont="0" applyFill="0" applyBorder="0" applyProtection="0">
      <alignment horizontal="left" vertical="center" indent="2"/>
    </xf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36" borderId="0" applyNumberFormat="0" applyBorder="0" applyAlignment="0" applyProtection="0"/>
    <xf numFmtId="0" fontId="34" fillId="39" borderId="0" applyNumberFormat="0" applyBorder="0" applyAlignment="0" applyProtection="0"/>
    <xf numFmtId="0" fontId="34" fillId="42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36" borderId="0" applyNumberFormat="0" applyBorder="0" applyAlignment="0" applyProtection="0"/>
    <xf numFmtId="0" fontId="34" fillId="39" borderId="0" applyNumberFormat="0" applyBorder="0" applyAlignment="0" applyProtection="0"/>
    <xf numFmtId="0" fontId="34" fillId="42" borderId="0" applyNumberFormat="0" applyBorder="0" applyAlignment="0" applyProtection="0"/>
    <xf numFmtId="49" fontId="30" fillId="0" borderId="22" applyNumberFormat="0" applyFont="0" applyFill="0" applyBorder="0" applyProtection="0">
      <alignment horizontal="left" vertical="center" indent="5"/>
    </xf>
    <xf numFmtId="0" fontId="35" fillId="43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35" fillId="43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29" fillId="0" borderId="0" applyNumberFormat="0" applyFill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50" borderId="0" applyNumberFormat="0" applyBorder="0" applyAlignment="0" applyProtection="0"/>
    <xf numFmtId="0" fontId="36" fillId="0" borderId="0"/>
    <xf numFmtId="0" fontId="37" fillId="51" borderId="0" applyBorder="0" applyAlignment="0"/>
    <xf numFmtId="0" fontId="30" fillId="51" borderId="0" applyBorder="0">
      <alignment horizontal="right" vertical="center"/>
    </xf>
    <xf numFmtId="4" fontId="30" fillId="52" borderId="0" applyBorder="0">
      <alignment horizontal="right" vertical="center"/>
    </xf>
    <xf numFmtId="4" fontId="30" fillId="52" borderId="0" applyBorder="0">
      <alignment horizontal="right" vertical="center"/>
    </xf>
    <xf numFmtId="0" fontId="38" fillId="52" borderId="21">
      <alignment horizontal="right" vertical="center"/>
    </xf>
    <xf numFmtId="0" fontId="39" fillId="52" borderId="21">
      <alignment horizontal="right" vertical="center"/>
    </xf>
    <xf numFmtId="0" fontId="38" fillId="53" borderId="21">
      <alignment horizontal="right" vertical="center"/>
    </xf>
    <xf numFmtId="0" fontId="38" fillId="53" borderId="21">
      <alignment horizontal="right" vertical="center"/>
    </xf>
    <xf numFmtId="0" fontId="38" fillId="53" borderId="23">
      <alignment horizontal="right" vertical="center"/>
    </xf>
    <xf numFmtId="0" fontId="38" fillId="53" borderId="22">
      <alignment horizontal="right" vertical="center"/>
    </xf>
    <xf numFmtId="0" fontId="38" fillId="53" borderId="24">
      <alignment horizontal="right" vertical="center"/>
    </xf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0" fillId="54" borderId="25" applyNumberFormat="0" applyAlignment="0" applyProtection="0"/>
    <xf numFmtId="0" fontId="41" fillId="34" borderId="0" applyNumberFormat="0" applyBorder="0" applyAlignment="0" applyProtection="0"/>
    <xf numFmtId="0" fontId="42" fillId="54" borderId="26" applyNumberFormat="0" applyAlignment="0" applyProtection="0"/>
    <xf numFmtId="0" fontId="43" fillId="0" borderId="0"/>
    <xf numFmtId="4" fontId="37" fillId="0" borderId="27" applyFill="0" applyBorder="0" applyProtection="0">
      <alignment horizontal="right" vertical="center"/>
    </xf>
    <xf numFmtId="0" fontId="44" fillId="0" borderId="0"/>
    <xf numFmtId="0" fontId="45" fillId="0" borderId="0"/>
    <xf numFmtId="0" fontId="46" fillId="0" borderId="0">
      <alignment horizontal="right"/>
    </xf>
    <xf numFmtId="0" fontId="47" fillId="0" borderId="0"/>
    <xf numFmtId="0" fontId="48" fillId="0" borderId="0"/>
    <xf numFmtId="0" fontId="49" fillId="0" borderId="0"/>
    <xf numFmtId="0" fontId="50" fillId="0" borderId="28" applyNumberFormat="0" applyAlignment="0"/>
    <xf numFmtId="0" fontId="51" fillId="0" borderId="0" applyAlignment="0">
      <alignment horizontal="left"/>
    </xf>
    <xf numFmtId="0" fontId="51" fillId="0" borderId="0">
      <alignment horizontal="right"/>
    </xf>
    <xf numFmtId="164" fontId="51" fillId="0" borderId="0">
      <alignment horizontal="right"/>
    </xf>
    <xf numFmtId="170" fontId="52" fillId="0" borderId="0">
      <alignment horizontal="right"/>
    </xf>
    <xf numFmtId="0" fontId="53" fillId="0" borderId="0"/>
    <xf numFmtId="0" fontId="42" fillId="54" borderId="26" applyNumberFormat="0" applyAlignment="0" applyProtection="0"/>
    <xf numFmtId="0" fontId="54" fillId="0" borderId="0">
      <alignment horizontal="centerContinuous"/>
    </xf>
    <xf numFmtId="0" fontId="55" fillId="55" borderId="29" applyNumberFormat="0" applyAlignment="0" applyProtection="0"/>
    <xf numFmtId="0" fontId="54" fillId="0" borderId="0"/>
    <xf numFmtId="37" fontId="54" fillId="56" borderId="0"/>
    <xf numFmtId="0" fontId="54" fillId="0" borderId="0"/>
    <xf numFmtId="0" fontId="56" fillId="0" borderId="0">
      <alignment horizontal="centerContinuous"/>
    </xf>
    <xf numFmtId="0" fontId="57" fillId="57" borderId="0"/>
    <xf numFmtId="0" fontId="58" fillId="0" borderId="0">
      <alignment horizontal="center" vertical="center" wrapText="1"/>
    </xf>
    <xf numFmtId="1" fontId="59" fillId="0" borderId="30">
      <alignment vertical="top"/>
    </xf>
    <xf numFmtId="43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60" fillId="0" borderId="0"/>
    <xf numFmtId="0" fontId="60" fillId="0" borderId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38" fillId="0" borderId="0" applyNumberFormat="0">
      <alignment horizontal="right"/>
    </xf>
    <xf numFmtId="0" fontId="61" fillId="0" borderId="0">
      <alignment horizontal="left" vertical="center" wrapText="1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9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0" fontId="30" fillId="53" borderId="31">
      <alignment horizontal="left" vertical="center" wrapText="1" indent="2"/>
    </xf>
    <xf numFmtId="0" fontId="30" fillId="0" borderId="31">
      <alignment horizontal="left" vertical="center" wrapText="1" indent="2"/>
    </xf>
    <xf numFmtId="0" fontId="30" fillId="52" borderId="22">
      <alignment horizontal="left" vertical="center"/>
    </xf>
    <xf numFmtId="0" fontId="20" fillId="5" borderId="14" applyNumberFormat="0" applyAlignment="0" applyProtection="0"/>
    <xf numFmtId="0" fontId="21" fillId="6" borderId="15" applyNumberFormat="0" applyAlignment="0" applyProtection="0"/>
    <xf numFmtId="172" fontId="60" fillId="0" borderId="32" applyNumberFormat="0" applyFill="0">
      <alignment horizontal="right"/>
    </xf>
    <xf numFmtId="172" fontId="62" fillId="0" borderId="32" applyNumberFormat="0" applyFill="0">
      <alignment horizontal="right"/>
    </xf>
    <xf numFmtId="3" fontId="63" fillId="0" borderId="32" applyAlignment="0">
      <alignment horizontal="right" vertical="center"/>
    </xf>
    <xf numFmtId="3" fontId="63" fillId="0" borderId="32" applyAlignment="0">
      <alignment horizontal="right" vertical="center"/>
    </xf>
    <xf numFmtId="173" fontId="63" fillId="0" borderId="32">
      <alignment horizontal="right" vertical="center"/>
    </xf>
    <xf numFmtId="173" fontId="63" fillId="0" borderId="32">
      <alignment horizontal="right" vertical="center"/>
    </xf>
    <xf numFmtId="173" fontId="63" fillId="0" borderId="32">
      <alignment horizontal="right" vertical="center"/>
    </xf>
    <xf numFmtId="173" fontId="63" fillId="0" borderId="32">
      <alignment horizontal="right" vertical="center"/>
    </xf>
    <xf numFmtId="49" fontId="64" fillId="0" borderId="32">
      <alignment horizontal="left" vertical="center"/>
    </xf>
    <xf numFmtId="49" fontId="64" fillId="0" borderId="32">
      <alignment horizontal="left" vertical="center"/>
    </xf>
    <xf numFmtId="49" fontId="64" fillId="0" borderId="32">
      <alignment horizontal="left" vertical="center"/>
    </xf>
    <xf numFmtId="49" fontId="64" fillId="0" borderId="32">
      <alignment horizontal="left" vertical="center"/>
    </xf>
    <xf numFmtId="172" fontId="60" fillId="0" borderId="32" applyNumberFormat="0" applyFill="0">
      <alignment horizontal="right"/>
    </xf>
    <xf numFmtId="174" fontId="60" fillId="0" borderId="32">
      <alignment horizontal="right"/>
    </xf>
    <xf numFmtId="174" fontId="60" fillId="0" borderId="32">
      <alignment horizontal="right"/>
    </xf>
    <xf numFmtId="174" fontId="60" fillId="0" borderId="32">
      <alignment horizontal="right"/>
    </xf>
    <xf numFmtId="174" fontId="60" fillId="0" borderId="32">
      <alignment horizontal="right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0" fontId="54" fillId="0" borderId="33"/>
    <xf numFmtId="176" fontId="54" fillId="58" borderId="0">
      <alignment horizontal="right"/>
    </xf>
    <xf numFmtId="0" fontId="18" fillId="3" borderId="0" applyNumberFormat="0" applyBorder="0" applyAlignment="0" applyProtection="0"/>
    <xf numFmtId="0" fontId="38" fillId="0" borderId="34">
      <alignment horizontal="left" vertical="top" wrapText="1"/>
    </xf>
    <xf numFmtId="177" fontId="6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8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17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6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7" fontId="67" fillId="0" borderId="0" applyFont="0" applyFill="0" applyBorder="0" applyAlignment="0" applyProtection="0"/>
    <xf numFmtId="0" fontId="69" fillId="38" borderId="26" applyNumberFormat="0" applyAlignment="0" applyProtection="0"/>
    <xf numFmtId="0" fontId="70" fillId="0" borderId="35"/>
    <xf numFmtId="0" fontId="71" fillId="0" borderId="3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54" fillId="0" borderId="37"/>
    <xf numFmtId="0" fontId="54" fillId="0" borderId="37"/>
    <xf numFmtId="0" fontId="54" fillId="0" borderId="37"/>
    <xf numFmtId="0" fontId="54" fillId="0" borderId="37"/>
    <xf numFmtId="2" fontId="28" fillId="0" borderId="0" applyFont="0" applyFill="0" applyBorder="0" applyAlignment="0" applyProtection="0"/>
    <xf numFmtId="2" fontId="28" fillId="0" borderId="0" applyFont="0" applyFill="0" applyBorder="0" applyAlignment="0" applyProtection="0"/>
    <xf numFmtId="2" fontId="28" fillId="0" borderId="0" applyFont="0" applyFill="0" applyBorder="0" applyAlignment="0" applyProtection="0"/>
    <xf numFmtId="2" fontId="28" fillId="0" borderId="0" applyFont="0" applyFill="0" applyBorder="0" applyAlignment="0" applyProtection="0"/>
    <xf numFmtId="166" fontId="11" fillId="0" borderId="0"/>
    <xf numFmtId="0" fontId="73" fillId="35" borderId="0" applyNumberFormat="0" applyBorder="0" applyAlignment="0" applyProtection="0"/>
    <xf numFmtId="0" fontId="73" fillId="35" borderId="0" applyNumberFormat="0" applyBorder="0" applyAlignment="0" applyProtection="0"/>
    <xf numFmtId="0" fontId="74" fillId="0" borderId="0"/>
    <xf numFmtId="0" fontId="28" fillId="0" borderId="0">
      <alignment horizontal="left" indent="2"/>
    </xf>
    <xf numFmtId="0" fontId="28" fillId="0" borderId="0">
      <alignment horizontal="left" indent="2"/>
    </xf>
    <xf numFmtId="0" fontId="56" fillId="0" borderId="0">
      <alignment horizontal="centerContinuous"/>
    </xf>
    <xf numFmtId="0" fontId="75" fillId="0" borderId="38" applyNumberFormat="0" applyFill="0" applyAlignment="0" applyProtection="0"/>
    <xf numFmtId="0" fontId="76" fillId="0" borderId="39" applyNumberFormat="0" applyFill="0" applyAlignment="0" applyProtection="0"/>
    <xf numFmtId="0" fontId="77" fillId="0" borderId="40" applyNumberFormat="0" applyFill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32">
      <alignment horizontal="left"/>
    </xf>
    <xf numFmtId="0" fontId="80" fillId="0" borderId="32">
      <alignment horizontal="left"/>
    </xf>
    <xf numFmtId="0" fontId="81" fillId="0" borderId="32">
      <alignment horizontal="left"/>
    </xf>
    <xf numFmtId="0" fontId="81" fillId="0" borderId="32">
      <alignment horizontal="left"/>
    </xf>
    <xf numFmtId="0" fontId="81" fillId="0" borderId="41">
      <alignment horizontal="right" vertical="center"/>
    </xf>
    <xf numFmtId="0" fontId="82" fillId="0" borderId="32">
      <alignment horizontal="left" vertical="center"/>
    </xf>
    <xf numFmtId="0" fontId="82" fillId="0" borderId="32">
      <alignment horizontal="left" vertical="center"/>
    </xf>
    <xf numFmtId="0" fontId="82" fillId="0" borderId="32">
      <alignment horizontal="left" vertical="center"/>
    </xf>
    <xf numFmtId="0" fontId="82" fillId="0" borderId="32">
      <alignment horizontal="left" vertical="center"/>
    </xf>
    <xf numFmtId="0" fontId="60" fillId="0" borderId="32">
      <alignment horizontal="left" vertical="center"/>
    </xf>
    <xf numFmtId="0" fontId="60" fillId="0" borderId="32">
      <alignment horizontal="left" vertical="center"/>
    </xf>
    <xf numFmtId="0" fontId="60" fillId="0" borderId="32">
      <alignment horizontal="left" vertical="center"/>
    </xf>
    <xf numFmtId="0" fontId="60" fillId="0" borderId="32">
      <alignment horizontal="left" vertical="center"/>
    </xf>
    <xf numFmtId="0" fontId="79" fillId="0" borderId="32">
      <alignment horizontal="left"/>
    </xf>
    <xf numFmtId="0" fontId="79" fillId="59" borderId="0">
      <alignment horizontal="centerContinuous" wrapText="1"/>
    </xf>
    <xf numFmtId="49" fontId="79" fillId="59" borderId="42">
      <alignment horizontal="left" vertical="center"/>
    </xf>
    <xf numFmtId="49" fontId="79" fillId="59" borderId="42">
      <alignment horizontal="left" vertical="center"/>
    </xf>
    <xf numFmtId="49" fontId="79" fillId="59" borderId="42">
      <alignment horizontal="left" vertical="center"/>
    </xf>
    <xf numFmtId="49" fontId="79" fillId="59" borderId="42">
      <alignment horizontal="left" vertical="center"/>
    </xf>
    <xf numFmtId="0" fontId="79" fillId="59" borderId="0">
      <alignment horizontal="centerContinuous" vertical="center" wrapText="1"/>
    </xf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69" fillId="38" borderId="26" applyNumberFormat="0" applyAlignment="0" applyProtection="0"/>
    <xf numFmtId="4" fontId="30" fillId="0" borderId="0" applyBorder="0">
      <alignment horizontal="right" vertical="center"/>
    </xf>
    <xf numFmtId="0" fontId="30" fillId="0" borderId="21">
      <alignment horizontal="right" vertical="center"/>
    </xf>
    <xf numFmtId="1" fontId="85" fillId="52" borderId="0" applyBorder="0">
      <alignment horizontal="right" vertical="center"/>
    </xf>
    <xf numFmtId="0" fontId="23" fillId="0" borderId="16" applyNumberFormat="0" applyFill="0" applyAlignment="0" applyProtection="0"/>
    <xf numFmtId="0" fontId="24" fillId="7" borderId="17" applyNumberFormat="0" applyAlignment="0" applyProtection="0"/>
    <xf numFmtId="0" fontId="28" fillId="0" borderId="0">
      <alignment horizontal="right"/>
    </xf>
    <xf numFmtId="0" fontId="28" fillId="0" borderId="0">
      <alignment horizontal="right"/>
    </xf>
    <xf numFmtId="0" fontId="86" fillId="0" borderId="43" applyNumberFormat="0" applyFill="0" applyAlignment="0" applyProtection="0"/>
    <xf numFmtId="0" fontId="15" fillId="0" borderId="1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87" fillId="0" borderId="0"/>
    <xf numFmtId="0" fontId="88" fillId="60" borderId="0" applyNumberFormat="0" applyBorder="0" applyAlignment="0" applyProtection="0"/>
    <xf numFmtId="0" fontId="19" fillId="4" borderId="0" applyNumberFormat="0" applyBorder="0" applyAlignment="0" applyProtection="0"/>
    <xf numFmtId="179" fontId="11" fillId="0" borderId="0"/>
    <xf numFmtId="0" fontId="13" fillId="0" borderId="0"/>
    <xf numFmtId="0" fontId="13" fillId="0" borderId="0"/>
    <xf numFmtId="0" fontId="29" fillId="0" borderId="0"/>
    <xf numFmtId="0" fontId="8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4" fontId="30" fillId="0" borderId="21" applyFill="0" applyBorder="0" applyProtection="0">
      <alignment horizontal="right" vertical="center"/>
    </xf>
    <xf numFmtId="49" fontId="37" fillId="0" borderId="21" applyNumberFormat="0" applyFill="0" applyBorder="0" applyProtection="0">
      <alignment horizontal="left" vertical="center"/>
    </xf>
    <xf numFmtId="0" fontId="30" fillId="0" borderId="21" applyNumberFormat="0" applyFill="0" applyAlignment="0" applyProtection="0"/>
    <xf numFmtId="0" fontId="90" fillId="61" borderId="0" applyNumberFormat="0" applyFont="0" applyBorder="0" applyAlignment="0" applyProtection="0"/>
    <xf numFmtId="0" fontId="9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5" fillId="0" borderId="0"/>
    <xf numFmtId="0" fontId="32" fillId="0" borderId="0" applyNumberFormat="0" applyFill="0" applyBorder="0" applyAlignment="0" applyProtection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/>
    <xf numFmtId="0" fontId="6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7" fillId="0" borderId="0"/>
    <xf numFmtId="0" fontId="67" fillId="0" borderId="0"/>
    <xf numFmtId="0" fontId="66" fillId="0" borderId="0"/>
    <xf numFmtId="0" fontId="28" fillId="0" borderId="0"/>
    <xf numFmtId="0" fontId="66" fillId="0" borderId="0"/>
    <xf numFmtId="0" fontId="67" fillId="0" borderId="0"/>
    <xf numFmtId="0" fontId="67" fillId="0" borderId="0"/>
    <xf numFmtId="0" fontId="28" fillId="0" borderId="0"/>
    <xf numFmtId="0" fontId="66" fillId="0" borderId="0"/>
    <xf numFmtId="0" fontId="65" fillId="0" borderId="0"/>
    <xf numFmtId="0" fontId="66" fillId="0" borderId="0"/>
    <xf numFmtId="0" fontId="67" fillId="0" borderId="0"/>
    <xf numFmtId="0" fontId="66" fillId="0" borderId="0"/>
    <xf numFmtId="0" fontId="65" fillId="0" borderId="0"/>
    <xf numFmtId="0" fontId="28" fillId="0" borderId="0"/>
    <xf numFmtId="0" fontId="68" fillId="0" borderId="0"/>
    <xf numFmtId="0" fontId="66" fillId="0" borderId="0"/>
    <xf numFmtId="0" fontId="13" fillId="0" borderId="0"/>
    <xf numFmtId="0" fontId="28" fillId="0" borderId="0"/>
    <xf numFmtId="0" fontId="28" fillId="0" borderId="0"/>
    <xf numFmtId="0" fontId="65" fillId="0" borderId="0"/>
    <xf numFmtId="0" fontId="66" fillId="0" borderId="0"/>
    <xf numFmtId="0" fontId="28" fillId="0" borderId="0"/>
    <xf numFmtId="0" fontId="28" fillId="0" borderId="0"/>
    <xf numFmtId="0" fontId="28" fillId="0" borderId="0"/>
    <xf numFmtId="0" fontId="68" fillId="0" borderId="0"/>
    <xf numFmtId="0" fontId="68" fillId="0" borderId="0"/>
    <xf numFmtId="0" fontId="65" fillId="0" borderId="0"/>
    <xf numFmtId="0" fontId="67" fillId="0" borderId="0"/>
    <xf numFmtId="0" fontId="68" fillId="0" borderId="0"/>
    <xf numFmtId="0" fontId="67" fillId="0" borderId="0"/>
    <xf numFmtId="0" fontId="92" fillId="0" borderId="0"/>
    <xf numFmtId="0" fontId="66" fillId="0" borderId="0"/>
    <xf numFmtId="0" fontId="66" fillId="0" borderId="0"/>
    <xf numFmtId="0" fontId="78" fillId="0" borderId="0" applyNumberFormat="0" applyFont="0" applyFill="0" applyBorder="0" applyAlignment="0">
      <protection locked="0"/>
    </xf>
    <xf numFmtId="39" fontId="54" fillId="57" borderId="0"/>
    <xf numFmtId="0" fontId="13" fillId="8" borderId="18" applyNumberFormat="0" applyFont="0" applyAlignment="0" applyProtection="0"/>
    <xf numFmtId="0" fontId="29" fillId="62" borderId="44" applyNumberFormat="0" applyFont="0" applyAlignment="0" applyProtection="0"/>
    <xf numFmtId="0" fontId="34" fillId="62" borderId="44" applyNumberFormat="0" applyFont="0" applyAlignment="0" applyProtection="0"/>
    <xf numFmtId="0" fontId="22" fillId="6" borderId="14" applyNumberFormat="0" applyAlignment="0" applyProtection="0"/>
    <xf numFmtId="0" fontId="93" fillId="0" borderId="0">
      <alignment vertical="center"/>
    </xf>
    <xf numFmtId="0" fontId="40" fillId="54" borderId="25" applyNumberFormat="0" applyAlignment="0" applyProtection="0"/>
    <xf numFmtId="180" fontId="30" fillId="63" borderId="21" applyNumberFormat="0" applyFont="0" applyBorder="0" applyAlignment="0" applyProtection="0">
      <alignment horizontal="right"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4" fillId="0" borderId="0"/>
    <xf numFmtId="9" fontId="6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95" fillId="0" borderId="0"/>
    <xf numFmtId="0" fontId="95" fillId="0" borderId="0"/>
    <xf numFmtId="3" fontId="63" fillId="0" borderId="0">
      <alignment horizontal="left" vertical="center"/>
    </xf>
    <xf numFmtId="176" fontId="54" fillId="0" borderId="45">
      <alignment horizontal="right"/>
    </xf>
    <xf numFmtId="0" fontId="58" fillId="0" borderId="0">
      <alignment horizontal="left" vertical="center"/>
    </xf>
    <xf numFmtId="0" fontId="41" fillId="34" borderId="0" applyNumberFormat="0" applyBorder="0" applyAlignment="0" applyProtection="0"/>
    <xf numFmtId="0" fontId="30" fillId="64" borderId="21"/>
    <xf numFmtId="0" fontId="96" fillId="0" borderId="0">
      <alignment horizontal="right"/>
    </xf>
    <xf numFmtId="49" fontId="96" fillId="0" borderId="0">
      <alignment horizontal="center"/>
    </xf>
    <xf numFmtId="0" fontId="64" fillId="0" borderId="0">
      <alignment horizontal="right"/>
    </xf>
    <xf numFmtId="0" fontId="97" fillId="0" borderId="0">
      <alignment horizontal="right"/>
    </xf>
    <xf numFmtId="0" fontId="96" fillId="0" borderId="0">
      <alignment horizontal="left"/>
    </xf>
    <xf numFmtId="0" fontId="98" fillId="0" borderId="0">
      <alignment horizontal="left"/>
    </xf>
    <xf numFmtId="0" fontId="30" fillId="0" borderId="0"/>
    <xf numFmtId="0" fontId="28" fillId="0" borderId="0"/>
    <xf numFmtId="49" fontId="63" fillId="0" borderId="0">
      <alignment horizontal="left" vertical="center"/>
    </xf>
    <xf numFmtId="0" fontId="28" fillId="0" borderId="0"/>
    <xf numFmtId="0" fontId="28" fillId="0" borderId="0"/>
    <xf numFmtId="181" fontId="12" fillId="0" borderId="0" applyFill="0" applyBorder="0" applyAlignment="0" applyProtection="0"/>
    <xf numFmtId="2" fontId="12" fillId="0" borderId="0" applyFill="0" applyBorder="0" applyAlignment="0" applyProtection="0"/>
    <xf numFmtId="182" fontId="28" fillId="0" borderId="0" applyFill="0" applyBorder="0" applyAlignment="0" applyProtection="0">
      <alignment wrapText="1"/>
    </xf>
    <xf numFmtId="182" fontId="28" fillId="0" borderId="0" applyFill="0" applyBorder="0" applyAlignment="0" applyProtection="0">
      <alignment wrapText="1"/>
    </xf>
    <xf numFmtId="181" fontId="28" fillId="0" borderId="0" applyFill="0" applyBorder="0" applyAlignment="0" applyProtection="0">
      <alignment wrapText="1"/>
    </xf>
    <xf numFmtId="181" fontId="28" fillId="0" borderId="0" applyFill="0" applyBorder="0" applyAlignment="0" applyProtection="0">
      <alignment wrapText="1"/>
    </xf>
    <xf numFmtId="183" fontId="28" fillId="0" borderId="0" applyFill="0" applyBorder="0" applyAlignment="0" applyProtection="0">
      <alignment wrapText="1"/>
    </xf>
    <xf numFmtId="183" fontId="28" fillId="0" borderId="0" applyFill="0" applyBorder="0" applyAlignment="0" applyProtection="0">
      <alignment wrapText="1"/>
    </xf>
    <xf numFmtId="0" fontId="11" fillId="0" borderId="0" applyNumberFormat="0" applyFill="0" applyBorder="0" applyProtection="0">
      <alignment wrapText="1"/>
    </xf>
    <xf numFmtId="0" fontId="74" fillId="0" borderId="0" applyNumberFormat="0" applyFill="0" applyBorder="0">
      <alignment horizontal="center" wrapText="1"/>
    </xf>
    <xf numFmtId="0" fontId="74" fillId="0" borderId="0" applyNumberFormat="0" applyFill="0" applyBorder="0">
      <alignment horizontal="center" wrapText="1"/>
    </xf>
    <xf numFmtId="184" fontId="99" fillId="0" borderId="0"/>
    <xf numFmtId="0" fontId="1" fillId="0" borderId="19" applyNumberFormat="0" applyFill="0" applyAlignment="0" applyProtection="0"/>
    <xf numFmtId="49" fontId="64" fillId="0" borderId="32">
      <alignment horizontal="left"/>
    </xf>
    <xf numFmtId="49" fontId="64" fillId="0" borderId="32">
      <alignment horizontal="left" vertical="center"/>
    </xf>
    <xf numFmtId="49" fontId="64" fillId="0" borderId="32">
      <alignment horizontal="left" vertical="center"/>
    </xf>
    <xf numFmtId="49" fontId="64" fillId="0" borderId="32">
      <alignment horizontal="left" vertical="center"/>
    </xf>
    <xf numFmtId="49" fontId="58" fillId="0" borderId="32" applyFill="0">
      <alignment horizontal="left" vertical="center"/>
    </xf>
    <xf numFmtId="49" fontId="58" fillId="0" borderId="32" applyFill="0">
      <alignment horizontal="left" vertical="center"/>
    </xf>
    <xf numFmtId="49" fontId="58" fillId="0" borderId="32" applyFill="0">
      <alignment horizontal="left" vertical="center"/>
    </xf>
    <xf numFmtId="49" fontId="58" fillId="0" borderId="32" applyFill="0">
      <alignment horizontal="left" vertical="center"/>
    </xf>
    <xf numFmtId="49" fontId="64" fillId="0" borderId="32">
      <alignment horizontal="left"/>
    </xf>
    <xf numFmtId="172" fontId="63" fillId="0" borderId="0" applyNumberFormat="0">
      <alignment horizontal="right"/>
    </xf>
    <xf numFmtId="0" fontId="81" fillId="65" borderId="0">
      <alignment horizontal="centerContinuous" vertical="center" wrapText="1"/>
    </xf>
    <xf numFmtId="0" fontId="81" fillId="0" borderId="46">
      <alignment horizontal="left" vertical="center"/>
    </xf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79" fillId="0" borderId="0">
      <alignment horizontal="left"/>
    </xf>
    <xf numFmtId="0" fontId="61" fillId="0" borderId="0">
      <alignment horizontal="left"/>
    </xf>
    <xf numFmtId="0" fontId="60" fillId="0" borderId="0">
      <alignment horizontal="left"/>
    </xf>
    <xf numFmtId="0" fontId="101" fillId="0" borderId="0">
      <alignment horizontal="left" vertical="top"/>
    </xf>
    <xf numFmtId="0" fontId="54" fillId="0" borderId="0">
      <alignment horizontal="centerContinuous"/>
    </xf>
    <xf numFmtId="0" fontId="61" fillId="0" borderId="0">
      <alignment horizontal="left"/>
    </xf>
    <xf numFmtId="0" fontId="54" fillId="0" borderId="0">
      <alignment horizontal="centerContinuous"/>
    </xf>
    <xf numFmtId="0" fontId="60" fillId="0" borderId="0">
      <alignment horizontal="left"/>
    </xf>
    <xf numFmtId="0" fontId="56" fillId="0" borderId="0">
      <alignment horizontal="centerContinuous"/>
    </xf>
    <xf numFmtId="0" fontId="71" fillId="0" borderId="36" applyNumberFormat="0" applyFill="0" applyAlignment="0" applyProtection="0"/>
    <xf numFmtId="0" fontId="28" fillId="0" borderId="47" applyNumberFormat="0" applyFont="0" applyFill="0" applyAlignment="0" applyProtection="0"/>
    <xf numFmtId="0" fontId="28" fillId="0" borderId="47" applyNumberFormat="0" applyFont="0" applyFill="0" applyAlignment="0" applyProtection="0"/>
    <xf numFmtId="0" fontId="102" fillId="0" borderId="0">
      <alignment horizontal="right"/>
    </xf>
    <xf numFmtId="43" fontId="2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75" fillId="0" borderId="38" applyNumberFormat="0" applyFill="0" applyAlignment="0" applyProtection="0"/>
    <xf numFmtId="0" fontId="76" fillId="0" borderId="39" applyNumberFormat="0" applyFill="0" applyAlignment="0" applyProtection="0"/>
    <xf numFmtId="0" fontId="77" fillId="0" borderId="40" applyNumberFormat="0" applyFill="0" applyAlignment="0" applyProtection="0"/>
    <xf numFmtId="0" fontId="77" fillId="0" borderId="0" applyNumberFormat="0" applyFill="0" applyBorder="0" applyAlignment="0" applyProtection="0"/>
    <xf numFmtId="0" fontId="54" fillId="0" borderId="0">
      <alignment horizontal="centerContinuous"/>
    </xf>
    <xf numFmtId="39" fontId="54" fillId="66" borderId="0"/>
    <xf numFmtId="0" fontId="103" fillId="56" borderId="48"/>
    <xf numFmtId="0" fontId="86" fillId="0" borderId="43" applyNumberFormat="0" applyFill="0" applyAlignment="0" applyProtection="0"/>
    <xf numFmtId="185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49" fontId="63" fillId="0" borderId="32">
      <alignment horizontal="left"/>
    </xf>
    <xf numFmtId="49" fontId="63" fillId="0" borderId="32">
      <alignment horizontal="left"/>
    </xf>
    <xf numFmtId="49" fontId="63" fillId="0" borderId="32">
      <alignment horizontal="left"/>
    </xf>
    <xf numFmtId="49" fontId="63" fillId="0" borderId="32">
      <alignment horizontal="left"/>
    </xf>
    <xf numFmtId="0" fontId="81" fillId="0" borderId="41">
      <alignment horizontal="left"/>
    </xf>
    <xf numFmtId="0" fontId="79" fillId="0" borderId="0">
      <alignment horizontal="left" vertical="center"/>
    </xf>
    <xf numFmtId="49" fontId="96" fillId="0" borderId="32">
      <alignment horizontal="left"/>
    </xf>
    <xf numFmtId="0" fontId="105" fillId="0" borderId="49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165" fontId="0" fillId="0" borderId="0" xfId="0" applyNumberFormat="1"/>
    <xf numFmtId="0" fontId="1" fillId="2" borderId="0" xfId="0" applyFont="1" applyFill="1"/>
    <xf numFmtId="1" fontId="0" fillId="0" borderId="0" xfId="0" applyNumberFormat="1"/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2" borderId="0" xfId="0" applyFill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0" fillId="0" borderId="0" xfId="0" applyNumberFormat="1" applyFill="1"/>
    <xf numFmtId="0" fontId="0" fillId="0" borderId="0" xfId="0" applyFont="1"/>
    <xf numFmtId="0" fontId="1" fillId="0" borderId="0" xfId="363" applyFont="1"/>
    <xf numFmtId="0" fontId="13" fillId="0" borderId="0" xfId="363" applyFont="1"/>
    <xf numFmtId="0" fontId="106" fillId="67" borderId="0" xfId="363" applyFont="1" applyFill="1"/>
    <xf numFmtId="0" fontId="13" fillId="0" borderId="0" xfId="363" applyFont="1" applyAlignment="1">
      <alignment horizontal="left" wrapText="1"/>
    </xf>
    <xf numFmtId="1" fontId="13" fillId="0" borderId="0" xfId="363" applyNumberFormat="1" applyFont="1"/>
    <xf numFmtId="0" fontId="1" fillId="67" borderId="0" xfId="363" applyFont="1" applyFill="1"/>
    <xf numFmtId="0" fontId="13" fillId="67" borderId="0" xfId="363" applyFont="1" applyFill="1"/>
    <xf numFmtId="0" fontId="1" fillId="2" borderId="0" xfId="363" applyFont="1" applyFill="1"/>
    <xf numFmtId="0" fontId="13" fillId="2" borderId="0" xfId="363" applyFont="1" applyFill="1"/>
    <xf numFmtId="170" fontId="13" fillId="0" borderId="0" xfId="363" applyNumberFormat="1" applyFont="1"/>
  </cellXfs>
  <cellStyles count="507">
    <cellStyle name="?" xfId="21"/>
    <cellStyle name="???????_2++" xfId="22"/>
    <cellStyle name="??_REPORT2NOKLAST" xfId="23"/>
    <cellStyle name="04_Table text" xfId="24"/>
    <cellStyle name="05_table figs" xfId="25"/>
    <cellStyle name="06_per cent" xfId="26"/>
    <cellStyle name="07_Bold table text" xfId="27"/>
    <cellStyle name="1" xfId="28"/>
    <cellStyle name="20% - Accent1 2" xfId="29"/>
    <cellStyle name="20% - Accent2 2" xfId="30"/>
    <cellStyle name="20% - Accent3 2" xfId="31"/>
    <cellStyle name="20% - Accent4 2" xfId="32"/>
    <cellStyle name="20% - Accent5 2" xfId="33"/>
    <cellStyle name="20% - Accent6 2" xfId="34"/>
    <cellStyle name="20% - akcent 1 2" xfId="35"/>
    <cellStyle name="20% - akcent 2 2" xfId="36"/>
    <cellStyle name="20% - akcent 3 2" xfId="37"/>
    <cellStyle name="20% - akcent 4 2" xfId="38"/>
    <cellStyle name="20% - akcent 5 2" xfId="39"/>
    <cellStyle name="20% - akcent 6 2" xfId="40"/>
    <cellStyle name="20% - Akzent1" xfId="41"/>
    <cellStyle name="20% - Akzent2" xfId="42"/>
    <cellStyle name="20% - Akzent3" xfId="43"/>
    <cellStyle name="20% - Akzent4" xfId="44"/>
    <cellStyle name="20% - Akzent5" xfId="45"/>
    <cellStyle name="20% - Akzent6" xfId="46"/>
    <cellStyle name="2x indented GHG Textfiels" xfId="47"/>
    <cellStyle name="40% - Accent1 2" xfId="48"/>
    <cellStyle name="40% - Accent2 2" xfId="49"/>
    <cellStyle name="40% - Accent3 2" xfId="50"/>
    <cellStyle name="40% - Accent4 2" xfId="51"/>
    <cellStyle name="40% - Accent5 2" xfId="52"/>
    <cellStyle name="40% - Accent6 2" xfId="53"/>
    <cellStyle name="40% - akcent 1 2" xfId="54"/>
    <cellStyle name="40% - akcent 2 2" xfId="55"/>
    <cellStyle name="40% - akcent 3 2" xfId="56"/>
    <cellStyle name="40% - akcent 4 2" xfId="57"/>
    <cellStyle name="40% - akcent 5 2" xfId="58"/>
    <cellStyle name="40% - akcent 6 2" xfId="59"/>
    <cellStyle name="40% - Akzent1" xfId="60"/>
    <cellStyle name="40% - Akzent2" xfId="61"/>
    <cellStyle name="40% - Akzent3" xfId="62"/>
    <cellStyle name="40% - Akzent4" xfId="63"/>
    <cellStyle name="40% - Akzent5" xfId="64"/>
    <cellStyle name="40% - Akzent6" xfId="65"/>
    <cellStyle name="5x indented GHG Textfiels" xfId="66"/>
    <cellStyle name="60% - Accent1 2" xfId="67"/>
    <cellStyle name="60% - Accent2 2" xfId="68"/>
    <cellStyle name="60% - Accent3 2" xfId="69"/>
    <cellStyle name="60% - Accent4 2" xfId="70"/>
    <cellStyle name="60% - Accent5 2" xfId="71"/>
    <cellStyle name="60% - Accent6 2" xfId="72"/>
    <cellStyle name="60% - akcent 1 2" xfId="73"/>
    <cellStyle name="60% - akcent 2 2" xfId="74"/>
    <cellStyle name="60% - akcent 3 2" xfId="75"/>
    <cellStyle name="60% - akcent 4 2" xfId="76"/>
    <cellStyle name="60% - akcent 5 2" xfId="77"/>
    <cellStyle name="60% - akcent 6 2" xfId="78"/>
    <cellStyle name="60% - Akzent1" xfId="79"/>
    <cellStyle name="60% - Akzent2" xfId="80"/>
    <cellStyle name="60% - Akzent3" xfId="81"/>
    <cellStyle name="60% - Akzent4" xfId="82"/>
    <cellStyle name="60% - Akzent5" xfId="83"/>
    <cellStyle name="60% - Akzent6" xfId="84"/>
    <cellStyle name="_x0007_Á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FE" xfId="92"/>
    <cellStyle name="AggblueBoldCels" xfId="93"/>
    <cellStyle name="AggblueCels" xfId="94"/>
    <cellStyle name="AggBoldCells" xfId="95"/>
    <cellStyle name="AggCels" xfId="96"/>
    <cellStyle name="AggGreen" xfId="97"/>
    <cellStyle name="AggGreen12" xfId="98"/>
    <cellStyle name="AggOrange" xfId="99"/>
    <cellStyle name="AggOrange9" xfId="100"/>
    <cellStyle name="AggOrangeLB_2x" xfId="101"/>
    <cellStyle name="AggOrangeLBorder" xfId="102"/>
    <cellStyle name="AggOrangeRBorder" xfId="103"/>
    <cellStyle name="Akcent 1 2" xfId="104"/>
    <cellStyle name="Akcent 2 2" xfId="105"/>
    <cellStyle name="Akcent 3 2" xfId="106"/>
    <cellStyle name="Akcent 4 2" xfId="107"/>
    <cellStyle name="Akcent 5 2" xfId="108"/>
    <cellStyle name="Akcent 6 2" xfId="109"/>
    <cellStyle name="Akzent1" xfId="110"/>
    <cellStyle name="Akzent2" xfId="111"/>
    <cellStyle name="Akzent3" xfId="112"/>
    <cellStyle name="Akzent4" xfId="113"/>
    <cellStyle name="Akzent5" xfId="114"/>
    <cellStyle name="Akzent6" xfId="115"/>
    <cellStyle name="ANCLAS,REZONES Y SUS PARTES,DE FUNDICION,DE HIERRO O DE ACERO" xfId="116"/>
    <cellStyle name="ANCLAS,REZONES Y SUS PARTES,DE FUNDICION,DE HIERRO O DE ACERO 2" xfId="117"/>
    <cellStyle name="ANCLAS,REZONES Y SUS PARTES,DE FUNDICION,DE HIERRO O DE ACERO 2 2" xfId="118"/>
    <cellStyle name="ANCLAS,REZONES Y SUS PARTES,DE FUNDICION,DE HIERRO O DE ACERO 3" xfId="119"/>
    <cellStyle name="ANCLAS,REZONES Y SUS PARTES,DE FUNDICION,DE HIERRO O DE ACERO_InputData" xfId="120"/>
    <cellStyle name="Ausgabe" xfId="121"/>
    <cellStyle name="Bad 2" xfId="122"/>
    <cellStyle name="Berechnung" xfId="123"/>
    <cellStyle name="blue-linked data to another file" xfId="124"/>
    <cellStyle name="Body: normal cell" xfId="2"/>
    <cellStyle name="Body: normal cell 2" xfId="16"/>
    <cellStyle name="Bold GHG Numbers (0.00)" xfId="125"/>
    <cellStyle name="Bullet" xfId="126"/>
    <cellStyle name="C01_Main head" xfId="127"/>
    <cellStyle name="C02_Column heads" xfId="128"/>
    <cellStyle name="C03_Sub head bold" xfId="129"/>
    <cellStyle name="C03a_Sub head" xfId="130"/>
    <cellStyle name="C04_Total text white bold" xfId="131"/>
    <cellStyle name="C04a_Total text black with rule" xfId="132"/>
    <cellStyle name="C05_Main text" xfId="133"/>
    <cellStyle name="C06_Figs" xfId="134"/>
    <cellStyle name="C07_Figs 1 dec percent" xfId="135"/>
    <cellStyle name="C08_Figs 1 decimal" xfId="136"/>
    <cellStyle name="C09_Notes" xfId="137"/>
    <cellStyle name="Calculation 2" xfId="138"/>
    <cellStyle name="center" xfId="139"/>
    <cellStyle name="Check Cell 2" xfId="140"/>
    <cellStyle name="clear" xfId="141"/>
    <cellStyle name="clear purple comma" xfId="142"/>
    <cellStyle name="clear_B.1.1.0" xfId="143"/>
    <cellStyle name="cnt title" xfId="144"/>
    <cellStyle name="color" xfId="145"/>
    <cellStyle name="Column heading" xfId="146"/>
    <cellStyle name="ColumnHeading" xfId="147"/>
    <cellStyle name="Comma 2" xfId="148"/>
    <cellStyle name="Comma 2 2" xfId="149"/>
    <cellStyle name="Comma 3" xfId="150"/>
    <cellStyle name="Comma 4" xfId="151"/>
    <cellStyle name="Comma 5" xfId="152"/>
    <cellStyle name="Comma 6" xfId="153"/>
    <cellStyle name="Comma 7" xfId="154"/>
    <cellStyle name="Comma 8" xfId="155"/>
    <cellStyle name="Comma0" xfId="156"/>
    <cellStyle name="Comma0 - Stil2" xfId="157"/>
    <cellStyle name="Comma0 - Stil3" xfId="158"/>
    <cellStyle name="Comma0 10" xfId="159"/>
    <cellStyle name="Comma0 11" xfId="160"/>
    <cellStyle name="Comma0 12" xfId="161"/>
    <cellStyle name="Comma0 13" xfId="162"/>
    <cellStyle name="Comma0 14" xfId="163"/>
    <cellStyle name="Comma0 15" xfId="164"/>
    <cellStyle name="Comma0 16" xfId="165"/>
    <cellStyle name="Comma0 17" xfId="166"/>
    <cellStyle name="Comma0 2" xfId="167"/>
    <cellStyle name="Comma0 2 2" xfId="168"/>
    <cellStyle name="Comma0 3" xfId="169"/>
    <cellStyle name="Comma0 4" xfId="170"/>
    <cellStyle name="Comma0 5" xfId="171"/>
    <cellStyle name="Comma0 6" xfId="172"/>
    <cellStyle name="Comma0 7" xfId="173"/>
    <cellStyle name="Comma0 8" xfId="174"/>
    <cellStyle name="Comma0 9" xfId="175"/>
    <cellStyle name="Constants" xfId="176"/>
    <cellStyle name="Corner heading" xfId="177"/>
    <cellStyle name="Currency 2" xfId="178"/>
    <cellStyle name="Currency 3" xfId="179"/>
    <cellStyle name="Currency 3 2" xfId="180"/>
    <cellStyle name="Currency0" xfId="181"/>
    <cellStyle name="Currency0 2" xfId="182"/>
    <cellStyle name="Currency0 2 2" xfId="183"/>
    <cellStyle name="Currency0 3" xfId="184"/>
    <cellStyle name="CustomCellsOrange" xfId="185"/>
    <cellStyle name="CustomizationCells" xfId="186"/>
    <cellStyle name="CustomizationGreenCells" xfId="187"/>
    <cellStyle name="Dane wejściowe 2" xfId="188"/>
    <cellStyle name="Dane wyjściowe 2" xfId="189"/>
    <cellStyle name="Data" xfId="190"/>
    <cellStyle name="Data 2" xfId="191"/>
    <cellStyle name="Data 2 2" xfId="192"/>
    <cellStyle name="Data 3" xfId="193"/>
    <cellStyle name="Data no deci" xfId="194"/>
    <cellStyle name="Data no deci 2" xfId="195"/>
    <cellStyle name="Data no deci 2 2" xfId="196"/>
    <cellStyle name="Data no deci 3" xfId="197"/>
    <cellStyle name="Data Superscript" xfId="198"/>
    <cellStyle name="Data Superscript 2" xfId="199"/>
    <cellStyle name="Data Superscript 2 2" xfId="200"/>
    <cellStyle name="Data Superscript 3" xfId="201"/>
    <cellStyle name="Data_1-1A-Regular" xfId="202"/>
    <cellStyle name="Data-one deci" xfId="203"/>
    <cellStyle name="Data-one deci 2" xfId="204"/>
    <cellStyle name="Data-one deci 2 2" xfId="205"/>
    <cellStyle name="Data-one deci 3" xfId="206"/>
    <cellStyle name="Date" xfId="207"/>
    <cellStyle name="Date 2" xfId="208"/>
    <cellStyle name="Date 2 2" xfId="209"/>
    <cellStyle name="Date 3" xfId="210"/>
    <cellStyle name="Dezimal_Energiekosten_test" xfId="211"/>
    <cellStyle name="dkbottom" xfId="212"/>
    <cellStyle name="dkrow" xfId="213"/>
    <cellStyle name="Dobre 2" xfId="214"/>
    <cellStyle name="DocBox_EmptyRow" xfId="215"/>
    <cellStyle name="Dziesiętny 2" xfId="216"/>
    <cellStyle name="Dziesiętny 2 2" xfId="217"/>
    <cellStyle name="Dziesiętny 2 3" xfId="218"/>
    <cellStyle name="Dziesiętny 2 4" xfId="219"/>
    <cellStyle name="Dziesiętny 3" xfId="220"/>
    <cellStyle name="Dziesiętny 3 2" xfId="221"/>
    <cellStyle name="Dziesiętny 3 3" xfId="222"/>
    <cellStyle name="Dziesiętny 4" xfId="223"/>
    <cellStyle name="Dziesiętny 4 2" xfId="224"/>
    <cellStyle name="Dziesiętny 5" xfId="225"/>
    <cellStyle name="Dziesiętny 5 2" xfId="226"/>
    <cellStyle name="Dziesiętny 5 3" xfId="227"/>
    <cellStyle name="Dziesiętny 6" xfId="228"/>
    <cellStyle name="Dziesiętny 7" xfId="229"/>
    <cellStyle name="Dziesiętny 8" xfId="230"/>
    <cellStyle name="Eingabe" xfId="231"/>
    <cellStyle name="Empty_B_border" xfId="232"/>
    <cellStyle name="Ergebnis" xfId="233"/>
    <cellStyle name="Erklärender Text" xfId="234"/>
    <cellStyle name="Explanatory Text 2" xfId="235"/>
    <cellStyle name="finebottom" xfId="236"/>
    <cellStyle name="finebottom 2" xfId="237"/>
    <cellStyle name="finebottom 2 2" xfId="238"/>
    <cellStyle name="finebottom 3" xfId="239"/>
    <cellStyle name="Fixed" xfId="240"/>
    <cellStyle name="Fixed 2" xfId="241"/>
    <cellStyle name="Fixed 2 2" xfId="242"/>
    <cellStyle name="Fixed 3" xfId="243"/>
    <cellStyle name="Followed Hyperlink" xfId="10" builtinId="9" customBuiltin="1"/>
    <cellStyle name="Font: Calibri, 9pt regular" xfId="8"/>
    <cellStyle name="Font: Calibri, 9pt regular 2" xfId="18"/>
    <cellStyle name="Footnote" xfId="244"/>
    <cellStyle name="Footnotes: all except top row" xfId="11"/>
    <cellStyle name="Footnotes: top row" xfId="6"/>
    <cellStyle name="Footnotes: top row 2" xfId="14"/>
    <cellStyle name="Good 2" xfId="245"/>
    <cellStyle name="Gut" xfId="246"/>
    <cellStyle name="H1" xfId="247"/>
    <cellStyle name="H3" xfId="248"/>
    <cellStyle name="H3 2" xfId="249"/>
    <cellStyle name="head title" xfId="250"/>
    <cellStyle name="Header: bottom row" xfId="1"/>
    <cellStyle name="Header: bottom row 2" xfId="17"/>
    <cellStyle name="Header: top rows" xfId="3"/>
    <cellStyle name="Heading 1 2" xfId="251"/>
    <cellStyle name="Heading 2 2" xfId="252"/>
    <cellStyle name="Heading 3 2" xfId="253"/>
    <cellStyle name="Heading 4 2" xfId="254"/>
    <cellStyle name="Headline" xfId="255"/>
    <cellStyle name="Hed Side" xfId="256"/>
    <cellStyle name="Hed Side 2" xfId="257"/>
    <cellStyle name="Hed Side 2 2" xfId="258"/>
    <cellStyle name="Hed Side 3" xfId="259"/>
    <cellStyle name="Hed Side bold" xfId="260"/>
    <cellStyle name="Hed Side Indent" xfId="261"/>
    <cellStyle name="Hed Side Indent 2" xfId="262"/>
    <cellStyle name="Hed Side Indent 2 2" xfId="263"/>
    <cellStyle name="Hed Side Indent 3" xfId="264"/>
    <cellStyle name="Hed Side Regular" xfId="265"/>
    <cellStyle name="Hed Side Regular 2" xfId="266"/>
    <cellStyle name="Hed Side Regular 2 2" xfId="267"/>
    <cellStyle name="Hed Side Regular 3" xfId="268"/>
    <cellStyle name="Hed Side_1-1A-Regular" xfId="269"/>
    <cellStyle name="Hed Top" xfId="270"/>
    <cellStyle name="Hed Top - SECTION" xfId="271"/>
    <cellStyle name="Hed Top - SECTION 2" xfId="272"/>
    <cellStyle name="Hed Top - SECTION 2 2" xfId="273"/>
    <cellStyle name="Hed Top - SECTION 3" xfId="274"/>
    <cellStyle name="Hed Top_3-new4" xfId="275"/>
    <cellStyle name="Hiperłącze 2" xfId="276"/>
    <cellStyle name="Hiperłącze 3" xfId="277"/>
    <cellStyle name="Hiperłącze 5" xfId="278"/>
    <cellStyle name="Hyperlink 2" xfId="9"/>
    <cellStyle name="Input 2" xfId="279"/>
    <cellStyle name="InputCells" xfId="280"/>
    <cellStyle name="InputCells12" xfId="281"/>
    <cellStyle name="IntCells" xfId="282"/>
    <cellStyle name="Komórka połączona 2" xfId="283"/>
    <cellStyle name="Komórka zaznaczona 2" xfId="284"/>
    <cellStyle name="label" xfId="285"/>
    <cellStyle name="label 2" xfId="286"/>
    <cellStyle name="Linked Cell 2" xfId="287"/>
    <cellStyle name="Nagłówek 1 2" xfId="288"/>
    <cellStyle name="Nagłówek 2 2" xfId="289"/>
    <cellStyle name="Nagłówek 3 2" xfId="290"/>
    <cellStyle name="Nagłówek 4 2" xfId="291"/>
    <cellStyle name="Navadno_Table2(I).A-Gs1" xfId="292"/>
    <cellStyle name="Neutral 2" xfId="293"/>
    <cellStyle name="Neutralne 2" xfId="294"/>
    <cellStyle name="Normal" xfId="0" builtinId="0"/>
    <cellStyle name="Normal [2]" xfId="295"/>
    <cellStyle name="Normal 10" xfId="296"/>
    <cellStyle name="Normal 11" xfId="297"/>
    <cellStyle name="Normal 2" xfId="13"/>
    <cellStyle name="Normal 2 2" xfId="298"/>
    <cellStyle name="Normal 2 3" xfId="299"/>
    <cellStyle name="Normal 3" xfId="300"/>
    <cellStyle name="Normal 3 2" xfId="301"/>
    <cellStyle name="Normal 3 2 2" xfId="302"/>
    <cellStyle name="Normal 3 2 2 2" xfId="303"/>
    <cellStyle name="Normal 3 2 3" xfId="304"/>
    <cellStyle name="Normal 3 3" xfId="305"/>
    <cellStyle name="Normal 3 3 2" xfId="306"/>
    <cellStyle name="Normal 3 3 2 2" xfId="307"/>
    <cellStyle name="Normal 3 3 3" xfId="308"/>
    <cellStyle name="Normal 3 4" xfId="309"/>
    <cellStyle name="Normal 3 4 2" xfId="310"/>
    <cellStyle name="Normal 3 5" xfId="311"/>
    <cellStyle name="Normal 3 6" xfId="312"/>
    <cellStyle name="Normal 3 7" xfId="313"/>
    <cellStyle name="Normal 4" xfId="314"/>
    <cellStyle name="Normal 4 2" xfId="315"/>
    <cellStyle name="Normal 4 2 2" xfId="316"/>
    <cellStyle name="Normal 4 2 2 2" xfId="317"/>
    <cellStyle name="Normal 4 2 3" xfId="318"/>
    <cellStyle name="Normal 4 3" xfId="319"/>
    <cellStyle name="Normal 4 3 2" xfId="320"/>
    <cellStyle name="Normal 4 3 2 2" xfId="321"/>
    <cellStyle name="Normal 4 3 3" xfId="322"/>
    <cellStyle name="Normal 4 4" xfId="323"/>
    <cellStyle name="Normal 4 4 2" xfId="324"/>
    <cellStyle name="Normal 4 5" xfId="325"/>
    <cellStyle name="Normal 4 6" xfId="326"/>
    <cellStyle name="Normal 4 7" xfId="327"/>
    <cellStyle name="Normal 5" xfId="328"/>
    <cellStyle name="Normal 5 2" xfId="329"/>
    <cellStyle name="Normal 5 3" xfId="330"/>
    <cellStyle name="Normal 6" xfId="331"/>
    <cellStyle name="Normal 6 2" xfId="332"/>
    <cellStyle name="Normal 7" xfId="333"/>
    <cellStyle name="Normal 7 2" xfId="334"/>
    <cellStyle name="Normal 8" xfId="335"/>
    <cellStyle name="Normal 9" xfId="336"/>
    <cellStyle name="Normal GHG Numbers (0.00)" xfId="337"/>
    <cellStyle name="Normal GHG Textfiels Bold" xfId="338"/>
    <cellStyle name="Normal GHG whole table" xfId="339"/>
    <cellStyle name="Normal GHG-Shade" xfId="340"/>
    <cellStyle name="Normale_Foglio1" xfId="341"/>
    <cellStyle name="Normalny 10" xfId="342"/>
    <cellStyle name="Normalny 10 2" xfId="343"/>
    <cellStyle name="Normalny 11" xfId="344"/>
    <cellStyle name="Normalny 11 2" xfId="345"/>
    <cellStyle name="Normalny 12" xfId="346"/>
    <cellStyle name="Normalny 12 2" xfId="347"/>
    <cellStyle name="Normalny 13" xfId="348"/>
    <cellStyle name="Normalny 14" xfId="349"/>
    <cellStyle name="Normalny 15" xfId="350"/>
    <cellStyle name="Normalny 15 2" xfId="351"/>
    <cellStyle name="Normalny 16" xfId="352"/>
    <cellStyle name="Normalny 2" xfId="20"/>
    <cellStyle name="Normalny 2 2" xfId="353"/>
    <cellStyle name="Normalny 2 2 2" xfId="354"/>
    <cellStyle name="Normalny 2 2 2 2" xfId="355"/>
    <cellStyle name="Normalny 2 2 2 3" xfId="356"/>
    <cellStyle name="Normalny 2 2 3" xfId="357"/>
    <cellStyle name="Normalny 2 2 4" xfId="358"/>
    <cellStyle name="Normalny 2 2 5" xfId="359"/>
    <cellStyle name="Normalny 2 3" xfId="360"/>
    <cellStyle name="Normalny 2 3 2" xfId="361"/>
    <cellStyle name="Normalny 2 4" xfId="362"/>
    <cellStyle name="Normalny 2 5" xfId="363"/>
    <cellStyle name="Normalny 2 5 2" xfId="364"/>
    <cellStyle name="Normalny 2 5 3" xfId="365"/>
    <cellStyle name="Normalny 2 6" xfId="366"/>
    <cellStyle name="Normalny 2 7" xfId="367"/>
    <cellStyle name="Normalny 3" xfId="368"/>
    <cellStyle name="Normalny 3 2" xfId="369"/>
    <cellStyle name="Normalny 3 2 2" xfId="370"/>
    <cellStyle name="Normalny 3 2 3" xfId="371"/>
    <cellStyle name="Normalny 3 3" xfId="372"/>
    <cellStyle name="Normalny 3 4" xfId="373"/>
    <cellStyle name="Normalny 3 5" xfId="374"/>
    <cellStyle name="Normalny 3 6" xfId="375"/>
    <cellStyle name="Normalny 3 7" xfId="376"/>
    <cellStyle name="Normalny 4" xfId="377"/>
    <cellStyle name="Normalny 4 2" xfId="378"/>
    <cellStyle name="Normalny 4 3" xfId="379"/>
    <cellStyle name="Normalny 5" xfId="380"/>
    <cellStyle name="Normalny 5 2" xfId="381"/>
    <cellStyle name="Normalny 6" xfId="382"/>
    <cellStyle name="Normalny 6 2" xfId="383"/>
    <cellStyle name="Normalny 7" xfId="384"/>
    <cellStyle name="Normalny 7 2" xfId="385"/>
    <cellStyle name="Normalny 7 3" xfId="386"/>
    <cellStyle name="Normalny 8" xfId="387"/>
    <cellStyle name="Normalny 8 2" xfId="388"/>
    <cellStyle name="Normalny 8 3" xfId="389"/>
    <cellStyle name="Normalny 9" xfId="390"/>
    <cellStyle name="Normalny 9 2" xfId="391"/>
    <cellStyle name="Normalny 9 3" xfId="392"/>
    <cellStyle name="Not Locked" xfId="393"/>
    <cellStyle name="NOTBALANCED" xfId="394"/>
    <cellStyle name="Note 2" xfId="395"/>
    <cellStyle name="Note 2 2" xfId="396"/>
    <cellStyle name="Notiz" xfId="397"/>
    <cellStyle name="Obliczenia 2" xfId="398"/>
    <cellStyle name="ORANGE-oasis code different" xfId="399"/>
    <cellStyle name="Output 2" xfId="400"/>
    <cellStyle name="Parent row" xfId="5"/>
    <cellStyle name="Parent row 2" xfId="15"/>
    <cellStyle name="Pattern" xfId="401"/>
    <cellStyle name="Percent 2" xfId="402"/>
    <cellStyle name="Percent 2 2" xfId="403"/>
    <cellStyle name="Percent 3" xfId="404"/>
    <cellStyle name="Percent 3 2" xfId="405"/>
    <cellStyle name="Percent 4" xfId="406"/>
    <cellStyle name="pink- converted to metric" xfId="407"/>
    <cellStyle name="Procentowy 2" xfId="408"/>
    <cellStyle name="Procentowy 2 2" xfId="409"/>
    <cellStyle name="Procentowy 2 2 2" xfId="410"/>
    <cellStyle name="Procentowy 2 2 2 2" xfId="411"/>
    <cellStyle name="Procentowy 2 3" xfId="412"/>
    <cellStyle name="Procentowy 2 4" xfId="413"/>
    <cellStyle name="Procentowy 3" xfId="414"/>
    <cellStyle name="Procentowy 3 2" xfId="415"/>
    <cellStyle name="Procentowy 3 3" xfId="416"/>
    <cellStyle name="Procentowy 4" xfId="417"/>
    <cellStyle name="Procentowy 4 2" xfId="418"/>
    <cellStyle name="Procentowy 4 3" xfId="419"/>
    <cellStyle name="Procentowy 5" xfId="420"/>
    <cellStyle name="Procentowy 6" xfId="421"/>
    <cellStyle name="Prozent_Imp02" xfId="422"/>
    <cellStyle name="red-cut and paste" xfId="423"/>
    <cellStyle name="RED-TYPED IN NUMBERS" xfId="424"/>
    <cellStyle name="Reference" xfId="425"/>
    <cellStyle name="rightline" xfId="426"/>
    <cellStyle name="Row heading" xfId="427"/>
    <cellStyle name="Schlecht" xfId="428"/>
    <cellStyle name="Section Break" xfId="7"/>
    <cellStyle name="Section Break: parent row" xfId="4"/>
    <cellStyle name="Shade" xfId="429"/>
    <cellStyle name="Source Hed" xfId="430"/>
    <cellStyle name="Source Letter" xfId="431"/>
    <cellStyle name="Source Superscript" xfId="432"/>
    <cellStyle name="Source Superscript 2" xfId="433"/>
    <cellStyle name="Source Text" xfId="434"/>
    <cellStyle name="Source Text 2" xfId="435"/>
    <cellStyle name="Standaard_1990" xfId="436"/>
    <cellStyle name="Standard_0 - Inhalt, Erläuterungen, Einheiten" xfId="437"/>
    <cellStyle name="State" xfId="438"/>
    <cellStyle name="Style 1" xfId="439"/>
    <cellStyle name="Style 1 2" xfId="440"/>
    <cellStyle name="Style 22" xfId="441"/>
    <cellStyle name="Style 23" xfId="442"/>
    <cellStyle name="Style 27" xfId="443"/>
    <cellStyle name="Style 27 2" xfId="444"/>
    <cellStyle name="Style 28" xfId="445"/>
    <cellStyle name="Style 28 2" xfId="446"/>
    <cellStyle name="Style 29" xfId="447"/>
    <cellStyle name="Style 29 2" xfId="448"/>
    <cellStyle name="Style 30" xfId="449"/>
    <cellStyle name="Style 35" xfId="450"/>
    <cellStyle name="Style 36" xfId="451"/>
    <cellStyle name="SubHeading" xfId="452"/>
    <cellStyle name="Suma 2" xfId="453"/>
    <cellStyle name="Superscript" xfId="454"/>
    <cellStyle name="Superscript 2" xfId="455"/>
    <cellStyle name="Superscript 2 2" xfId="456"/>
    <cellStyle name="Superscript 3" xfId="457"/>
    <cellStyle name="Superscript- regular" xfId="458"/>
    <cellStyle name="Superscript- regular 2" xfId="459"/>
    <cellStyle name="Superscript- regular 2 2" xfId="460"/>
    <cellStyle name="Superscript- regular 3" xfId="461"/>
    <cellStyle name="Superscript_1-1A-Regular" xfId="462"/>
    <cellStyle name="Table Data" xfId="463"/>
    <cellStyle name="Table Head Top" xfId="464"/>
    <cellStyle name="Table Hed Side" xfId="465"/>
    <cellStyle name="Table title" xfId="12"/>
    <cellStyle name="Table title 2" xfId="19"/>
    <cellStyle name="Tekst objaśnienia 2" xfId="466"/>
    <cellStyle name="Tekst ostrzeżenia 2" xfId="467"/>
    <cellStyle name="Title 2" xfId="468"/>
    <cellStyle name="Title Text" xfId="469"/>
    <cellStyle name="Title Text 1" xfId="470"/>
    <cellStyle name="Title Text 2" xfId="471"/>
    <cellStyle name="Title-1" xfId="472"/>
    <cellStyle name="TITLE2" xfId="473"/>
    <cellStyle name="Title-2" xfId="474"/>
    <cellStyle name="TITLE2_B.1.1.0" xfId="475"/>
    <cellStyle name="Title-3" xfId="476"/>
    <cellStyle name="TITLECENTER" xfId="477"/>
    <cellStyle name="Total 2" xfId="478"/>
    <cellStyle name="Total 2 2" xfId="479"/>
    <cellStyle name="Total 3" xfId="480"/>
    <cellStyle name="TURK-FORMULA CHANGED" xfId="481"/>
    <cellStyle name="Tusental_Forest" xfId="482"/>
    <cellStyle name="Tytuł 2" xfId="483"/>
    <cellStyle name="Überschrift" xfId="484"/>
    <cellStyle name="Überschrift 1" xfId="485"/>
    <cellStyle name="Überschrift 2" xfId="486"/>
    <cellStyle name="Überschrift 3" xfId="487"/>
    <cellStyle name="Überschrift 4" xfId="488"/>
    <cellStyle name="units" xfId="489"/>
    <cellStyle name="US CHECK " xfId="490"/>
    <cellStyle name="User_Defined_A" xfId="491"/>
    <cellStyle name="Verknüpfte Zelle" xfId="492"/>
    <cellStyle name="Währung [0]_Imp02" xfId="493"/>
    <cellStyle name="Währung_Imp02" xfId="494"/>
    <cellStyle name="Walutowy 2" xfId="495"/>
    <cellStyle name="Walutowy 2 2" xfId="496"/>
    <cellStyle name="Warnender Text" xfId="497"/>
    <cellStyle name="Warning Text 2" xfId="498"/>
    <cellStyle name="Wrap" xfId="499"/>
    <cellStyle name="Wrap 2" xfId="500"/>
    <cellStyle name="Wrap 2 2" xfId="501"/>
    <cellStyle name="Wrap 3" xfId="502"/>
    <cellStyle name="Wrap Bold" xfId="503"/>
    <cellStyle name="Wrap Title" xfId="504"/>
    <cellStyle name="Wrap_NTS99-~11" xfId="505"/>
    <cellStyle name="Year" xfId="506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ublic\Documents%20and%20Settings\sratterman.EARTH-POLICY\Local%20Settings\Temporary%20Internet%20Files\OLK7\SOL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rhoughton\Local%20Settings\Temporary%20Internet%20Files\OLK17\93DATASE\cdiac2\netflux2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iffany%20Clay\My%20Documents\NRDC\Biomass\Donnan%20Steele%20biomass%20production%20shee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s"/>
      <sheetName val="DATA"/>
      <sheetName val="PVs"/>
      <sheetName val="PV PRIC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&amp;trop chrt"/>
      <sheetName val="Tropics"/>
      <sheetName val="netflux.mod2001"/>
      <sheetName val="netflux.dec2001"/>
      <sheetName val="Global flux luse chrt"/>
      <sheetName val="Global flx luse"/>
      <sheetName val="within.without.forestflux"/>
      <sheetName val="net other fluxs "/>
      <sheetName val="net afforst. flux"/>
      <sheetName val="net SC flux"/>
      <sheetName val="net harvest flx"/>
      <sheetName val="net cropl flx"/>
      <sheetName val="net pasture flx"/>
      <sheetName val="avg.ann.forest.flx"/>
      <sheetName val="net cropl flx chrt"/>
      <sheetName val="region.charts"/>
      <sheetName val="CDIACrev.1"/>
      <sheetName val="netflux"/>
      <sheetName val="net afforst. fluxtellus99"/>
      <sheetName val="net SC fluxtellus99"/>
      <sheetName val="net harvest flxtellus99"/>
      <sheetName val="net cropl flxtellus99"/>
      <sheetName val="net pasture flxtellus9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7">
          <cell r="A17">
            <v>1850</v>
          </cell>
          <cell r="B17">
            <v>87.2791</v>
          </cell>
          <cell r="C17">
            <v>42.481699999999996</v>
          </cell>
          <cell r="D17">
            <v>55.0441</v>
          </cell>
          <cell r="F17">
            <v>5.6113999999999997</v>
          </cell>
          <cell r="G17">
            <v>58.557099999999998</v>
          </cell>
        </row>
        <row r="18">
          <cell r="B18">
            <v>87.223200000000006</v>
          </cell>
          <cell r="C18">
            <v>42.176000000000002</v>
          </cell>
          <cell r="D18">
            <v>55.015599999999999</v>
          </cell>
          <cell r="F18">
            <v>6.4695999999999998</v>
          </cell>
          <cell r="G18">
            <v>58.552500000000002</v>
          </cell>
        </row>
        <row r="19">
          <cell r="B19">
            <v>90.373599999999996</v>
          </cell>
          <cell r="C19">
            <v>41.902000000000001</v>
          </cell>
          <cell r="D19">
            <v>54.987400000000001</v>
          </cell>
          <cell r="F19">
            <v>6.5972999999999997</v>
          </cell>
          <cell r="G19">
            <v>58.878100000000003</v>
          </cell>
        </row>
        <row r="20">
          <cell r="B20">
            <v>93.375900000000001</v>
          </cell>
          <cell r="C20">
            <v>41.656500000000001</v>
          </cell>
          <cell r="D20">
            <v>54.959000000000003</v>
          </cell>
          <cell r="F20">
            <v>6.6920000000000002</v>
          </cell>
          <cell r="G20">
            <v>59.220700000000001</v>
          </cell>
        </row>
        <row r="21">
          <cell r="B21">
            <v>96.281000000000006</v>
          </cell>
          <cell r="C21">
            <v>41.436500000000002</v>
          </cell>
          <cell r="D21">
            <v>54.930399999999999</v>
          </cell>
          <cell r="F21">
            <v>6.7653999999999996</v>
          </cell>
          <cell r="G21">
            <v>59.580199999999998</v>
          </cell>
        </row>
        <row r="22">
          <cell r="B22">
            <v>99.124499999999998</v>
          </cell>
          <cell r="C22">
            <v>41.239600000000003</v>
          </cell>
          <cell r="D22">
            <v>54.901600000000002</v>
          </cell>
          <cell r="F22">
            <v>6.8247999999999998</v>
          </cell>
          <cell r="G22">
            <v>59.956400000000002</v>
          </cell>
        </row>
        <row r="23">
          <cell r="B23">
            <v>101.931</v>
          </cell>
          <cell r="C23">
            <v>41.063400000000001</v>
          </cell>
          <cell r="D23">
            <v>54.872599999999998</v>
          </cell>
          <cell r="F23">
            <v>6.8563000000000001</v>
          </cell>
          <cell r="G23">
            <v>60.341099999999997</v>
          </cell>
        </row>
        <row r="24">
          <cell r="B24">
            <v>104.7176</v>
          </cell>
          <cell r="C24">
            <v>40.905799999999999</v>
          </cell>
          <cell r="D24">
            <v>54.843400000000003</v>
          </cell>
          <cell r="F24">
            <v>6.8814000000000002</v>
          </cell>
          <cell r="G24">
            <v>60.723399999999998</v>
          </cell>
        </row>
        <row r="25">
          <cell r="B25">
            <v>107.4957</v>
          </cell>
          <cell r="C25">
            <v>40.765000000000001</v>
          </cell>
          <cell r="D25">
            <v>54.813899999999997</v>
          </cell>
          <cell r="F25">
            <v>6.9017999999999997</v>
          </cell>
          <cell r="G25">
            <v>61.103099999999998</v>
          </cell>
        </row>
        <row r="26">
          <cell r="B26">
            <v>110.2732</v>
          </cell>
          <cell r="C26">
            <v>40.639299999999999</v>
          </cell>
          <cell r="D26">
            <v>54.784199999999998</v>
          </cell>
          <cell r="F26">
            <v>6.9188999999999998</v>
          </cell>
          <cell r="G26">
            <v>61.479900000000001</v>
          </cell>
        </row>
        <row r="27">
          <cell r="B27">
            <v>113.05540000000001</v>
          </cell>
          <cell r="C27">
            <v>38.089500000000001</v>
          </cell>
          <cell r="D27">
            <v>54.754199999999997</v>
          </cell>
          <cell r="F27">
            <v>6.9333999999999998</v>
          </cell>
          <cell r="G27">
            <v>61.853700000000003</v>
          </cell>
        </row>
        <row r="28">
          <cell r="B28">
            <v>116.3351</v>
          </cell>
          <cell r="C28">
            <v>32.460099999999997</v>
          </cell>
          <cell r="D28">
            <v>54.786200000000001</v>
          </cell>
          <cell r="F28">
            <v>8.0153999999999996</v>
          </cell>
          <cell r="G28">
            <v>62.224200000000003</v>
          </cell>
        </row>
        <row r="29">
          <cell r="B29">
            <v>119.70350000000001</v>
          </cell>
          <cell r="C29">
            <v>29.6557</v>
          </cell>
          <cell r="D29">
            <v>54.863500000000002</v>
          </cell>
          <cell r="F29">
            <v>8.1828000000000003</v>
          </cell>
          <cell r="G29">
            <v>53.690899999999999</v>
          </cell>
        </row>
        <row r="30">
          <cell r="B30">
            <v>123.158</v>
          </cell>
          <cell r="C30">
            <v>26.892700000000001</v>
          </cell>
          <cell r="D30">
            <v>54.955399999999997</v>
          </cell>
          <cell r="F30">
            <v>8.3079999999999998</v>
          </cell>
          <cell r="G30">
            <v>53.748199999999997</v>
          </cell>
        </row>
        <row r="31">
          <cell r="B31">
            <v>126.6955</v>
          </cell>
          <cell r="C31">
            <v>24.195900000000002</v>
          </cell>
          <cell r="D31">
            <v>55.061100000000003</v>
          </cell>
          <cell r="F31">
            <v>8.4057999999999993</v>
          </cell>
          <cell r="G31">
            <v>53.802599999999998</v>
          </cell>
        </row>
        <row r="32">
          <cell r="B32">
            <v>130.31280000000001</v>
          </cell>
          <cell r="C32">
            <v>21.571200000000001</v>
          </cell>
          <cell r="D32">
            <v>55.1798</v>
          </cell>
          <cell r="F32">
            <v>8.4854000000000003</v>
          </cell>
          <cell r="G32">
            <v>53.861800000000002</v>
          </cell>
        </row>
        <row r="33">
          <cell r="B33">
            <v>131.45590000000001</v>
          </cell>
          <cell r="C33">
            <v>20.623899999999999</v>
          </cell>
          <cell r="D33">
            <v>55.3125</v>
          </cell>
          <cell r="F33">
            <v>8.5295000000000005</v>
          </cell>
          <cell r="G33">
            <v>53.7361</v>
          </cell>
        </row>
        <row r="34">
          <cell r="B34">
            <v>132.67089999999999</v>
          </cell>
          <cell r="C34">
            <v>19.737300000000001</v>
          </cell>
          <cell r="D34">
            <v>55.456600000000002</v>
          </cell>
          <cell r="F34">
            <v>8.5649999999999995</v>
          </cell>
          <cell r="G34">
            <v>53.618400000000001</v>
          </cell>
        </row>
        <row r="35">
          <cell r="B35">
            <v>133.95480000000001</v>
          </cell>
          <cell r="C35">
            <v>18.9024</v>
          </cell>
          <cell r="D35">
            <v>55.611400000000003</v>
          </cell>
          <cell r="F35">
            <v>8.5943000000000005</v>
          </cell>
          <cell r="G35">
            <v>53.510199999999998</v>
          </cell>
        </row>
        <row r="36">
          <cell r="B36">
            <v>135.3047</v>
          </cell>
          <cell r="C36">
            <v>18.1099</v>
          </cell>
          <cell r="D36">
            <v>55.776400000000002</v>
          </cell>
          <cell r="F36">
            <v>8.6189999999999998</v>
          </cell>
          <cell r="G36">
            <v>53.411999999999999</v>
          </cell>
        </row>
        <row r="37">
          <cell r="B37">
            <v>136.7175</v>
          </cell>
          <cell r="C37">
            <v>19.789400000000001</v>
          </cell>
          <cell r="D37">
            <v>55.951000000000001</v>
          </cell>
          <cell r="F37">
            <v>8.6402000000000001</v>
          </cell>
          <cell r="G37">
            <v>53.320500000000003</v>
          </cell>
        </row>
        <row r="38">
          <cell r="B38">
            <v>138.1635</v>
          </cell>
          <cell r="C38">
            <v>23.9651</v>
          </cell>
          <cell r="D38">
            <v>50.478200000000001</v>
          </cell>
          <cell r="F38">
            <v>8.6585000000000001</v>
          </cell>
          <cell r="G38">
            <v>53.234900000000003</v>
          </cell>
        </row>
        <row r="39">
          <cell r="B39">
            <v>139.63999999999999</v>
          </cell>
          <cell r="C39">
            <v>25.660299999999999</v>
          </cell>
          <cell r="D39">
            <v>49.595100000000002</v>
          </cell>
          <cell r="F39">
            <v>8.6745999999999999</v>
          </cell>
          <cell r="G39">
            <v>53.488100000000003</v>
          </cell>
        </row>
        <row r="40">
          <cell r="B40">
            <v>141.14449999999999</v>
          </cell>
          <cell r="C40">
            <v>27.3156</v>
          </cell>
          <cell r="D40">
            <v>48.753</v>
          </cell>
          <cell r="F40">
            <v>8.6887000000000008</v>
          </cell>
          <cell r="G40">
            <v>53.745399999999997</v>
          </cell>
        </row>
        <row r="41">
          <cell r="B41">
            <v>142.6747</v>
          </cell>
          <cell r="C41">
            <v>28.918700000000001</v>
          </cell>
          <cell r="D41">
            <v>47.945</v>
          </cell>
          <cell r="F41">
            <v>8.7012999999999998</v>
          </cell>
          <cell r="G41">
            <v>54.005600000000001</v>
          </cell>
        </row>
        <row r="42">
          <cell r="B42">
            <v>144.22829999999999</v>
          </cell>
          <cell r="C42">
            <v>30.4682</v>
          </cell>
          <cell r="D42">
            <v>47.164999999999999</v>
          </cell>
          <cell r="F42">
            <v>8.7125000000000004</v>
          </cell>
          <cell r="G42">
            <v>54.267600000000002</v>
          </cell>
        </row>
        <row r="43">
          <cell r="B43">
            <v>144.6378</v>
          </cell>
          <cell r="C43">
            <v>30.663599999999999</v>
          </cell>
          <cell r="D43">
            <v>46.528100000000002</v>
          </cell>
          <cell r="F43">
            <v>9.7918000000000003</v>
          </cell>
          <cell r="G43">
            <v>54.944899999999997</v>
          </cell>
        </row>
        <row r="44">
          <cell r="B44">
            <v>144.90940000000001</v>
          </cell>
          <cell r="C44">
            <v>31.3597</v>
          </cell>
          <cell r="D44">
            <v>45.936399999999999</v>
          </cell>
          <cell r="F44">
            <v>9.9572000000000003</v>
          </cell>
          <cell r="G44">
            <v>55.036000000000001</v>
          </cell>
        </row>
        <row r="45">
          <cell r="B45">
            <v>145.04740000000001</v>
          </cell>
          <cell r="C45">
            <v>32.0152</v>
          </cell>
          <cell r="D45">
            <v>45.385899999999999</v>
          </cell>
          <cell r="F45">
            <v>10.0808</v>
          </cell>
          <cell r="G45">
            <v>55.125300000000003</v>
          </cell>
        </row>
        <row r="46">
          <cell r="B46">
            <v>145.0556</v>
          </cell>
          <cell r="C46">
            <v>32.633800000000001</v>
          </cell>
          <cell r="D46">
            <v>44.872900000000001</v>
          </cell>
          <cell r="F46">
            <v>10.177300000000001</v>
          </cell>
          <cell r="G46">
            <v>55.2119</v>
          </cell>
        </row>
        <row r="47">
          <cell r="B47">
            <v>144.93770000000001</v>
          </cell>
          <cell r="C47">
            <v>33.218899999999998</v>
          </cell>
          <cell r="D47">
            <v>44.394199999999998</v>
          </cell>
          <cell r="F47">
            <v>10.255800000000001</v>
          </cell>
          <cell r="G47">
            <v>55.301699999999997</v>
          </cell>
        </row>
        <row r="48">
          <cell r="B48">
            <v>144.69739999999999</v>
          </cell>
          <cell r="C48">
            <v>70.548500000000004</v>
          </cell>
          <cell r="D48">
            <v>43.940399999999997</v>
          </cell>
          <cell r="F48">
            <v>10.2989</v>
          </cell>
          <cell r="G48">
            <v>55.402299999999997</v>
          </cell>
        </row>
        <row r="49">
          <cell r="B49">
            <v>144.3382</v>
          </cell>
          <cell r="C49">
            <v>82.299300000000002</v>
          </cell>
          <cell r="D49">
            <v>43.515599999999999</v>
          </cell>
          <cell r="F49">
            <v>10.333600000000001</v>
          </cell>
          <cell r="G49">
            <v>55.512700000000002</v>
          </cell>
        </row>
        <row r="50">
          <cell r="B50">
            <v>143.863</v>
          </cell>
          <cell r="C50">
            <v>92.241299999999995</v>
          </cell>
          <cell r="D50">
            <v>43.117800000000003</v>
          </cell>
          <cell r="F50">
            <v>10.3622</v>
          </cell>
          <cell r="G50">
            <v>55.632199999999997</v>
          </cell>
        </row>
        <row r="51">
          <cell r="B51">
            <v>143.2749</v>
          </cell>
          <cell r="C51">
            <v>100.8831</v>
          </cell>
          <cell r="D51">
            <v>42.744799999999998</v>
          </cell>
          <cell r="F51">
            <v>10.386200000000001</v>
          </cell>
          <cell r="G51">
            <v>55.76</v>
          </cell>
        </row>
        <row r="52">
          <cell r="B52">
            <v>142.5763</v>
          </cell>
          <cell r="C52">
            <v>108.58</v>
          </cell>
          <cell r="D52">
            <v>42.394799999999996</v>
          </cell>
          <cell r="F52">
            <v>10.4069</v>
          </cell>
          <cell r="G52">
            <v>55.895499999999998</v>
          </cell>
        </row>
        <row r="53">
          <cell r="B53">
            <v>141.81870000000001</v>
          </cell>
          <cell r="C53">
            <v>112.0373</v>
          </cell>
          <cell r="D53">
            <v>42.557099999999998</v>
          </cell>
          <cell r="F53">
            <v>11.708</v>
          </cell>
          <cell r="G53">
            <v>56.031399999999998</v>
          </cell>
        </row>
        <row r="54">
          <cell r="B54">
            <v>141.0043</v>
          </cell>
          <cell r="C54">
            <v>114.43380000000001</v>
          </cell>
          <cell r="D54">
            <v>42.731200000000001</v>
          </cell>
          <cell r="F54">
            <v>11.9115</v>
          </cell>
          <cell r="G54">
            <v>56.167099999999998</v>
          </cell>
        </row>
        <row r="55">
          <cell r="B55">
            <v>140.13550000000001</v>
          </cell>
          <cell r="C55">
            <v>116.4415</v>
          </cell>
          <cell r="D55">
            <v>42.915799999999997</v>
          </cell>
          <cell r="F55">
            <v>12.064</v>
          </cell>
          <cell r="G55">
            <v>56.302300000000002</v>
          </cell>
        </row>
        <row r="56">
          <cell r="B56">
            <v>139.2141</v>
          </cell>
          <cell r="C56">
            <v>118.152</v>
          </cell>
          <cell r="D56">
            <v>43.109699999999997</v>
          </cell>
          <cell r="F56">
            <v>12.183299999999999</v>
          </cell>
          <cell r="G56">
            <v>56.436199999999999</v>
          </cell>
        </row>
        <row r="57">
          <cell r="B57">
            <v>138.08510000000001</v>
          </cell>
          <cell r="C57">
            <v>119.6322</v>
          </cell>
          <cell r="D57">
            <v>43.311599999999999</v>
          </cell>
          <cell r="F57">
            <v>12.2807</v>
          </cell>
          <cell r="G57">
            <v>56.568399999999997</v>
          </cell>
        </row>
        <row r="58">
          <cell r="B58">
            <v>148.4529</v>
          </cell>
          <cell r="C58">
            <v>92.352999999999994</v>
          </cell>
          <cell r="D58">
            <v>43.5137</v>
          </cell>
          <cell r="F58">
            <v>12.3352</v>
          </cell>
          <cell r="G58">
            <v>56.698500000000003</v>
          </cell>
        </row>
        <row r="59">
          <cell r="B59">
            <v>150.16409999999999</v>
          </cell>
          <cell r="C59">
            <v>84.1935</v>
          </cell>
          <cell r="D59">
            <v>43.7151</v>
          </cell>
          <cell r="F59">
            <v>12.379300000000001</v>
          </cell>
          <cell r="G59">
            <v>56.8279</v>
          </cell>
        </row>
        <row r="60">
          <cell r="B60">
            <v>151.72919999999999</v>
          </cell>
          <cell r="C60">
            <v>77.092399999999998</v>
          </cell>
          <cell r="D60">
            <v>43.9148</v>
          </cell>
          <cell r="F60">
            <v>12.415800000000001</v>
          </cell>
          <cell r="G60">
            <v>56.956000000000003</v>
          </cell>
        </row>
        <row r="61">
          <cell r="B61">
            <v>153.1824</v>
          </cell>
          <cell r="C61">
            <v>70.777299999999997</v>
          </cell>
          <cell r="D61">
            <v>44.111899999999999</v>
          </cell>
          <cell r="F61">
            <v>12.4466</v>
          </cell>
          <cell r="G61">
            <v>57.082700000000003</v>
          </cell>
        </row>
        <row r="62">
          <cell r="B62">
            <v>154.54910000000001</v>
          </cell>
          <cell r="C62">
            <v>65.047399999999996</v>
          </cell>
          <cell r="D62">
            <v>44.305599999999998</v>
          </cell>
          <cell r="F62">
            <v>12.473100000000001</v>
          </cell>
          <cell r="G62">
            <v>57.2074</v>
          </cell>
        </row>
        <row r="63">
          <cell r="B63">
            <v>155.5154</v>
          </cell>
          <cell r="C63">
            <v>63.595199999999998</v>
          </cell>
          <cell r="D63">
            <v>44.495100000000001</v>
          </cell>
          <cell r="F63">
            <v>12.496</v>
          </cell>
          <cell r="G63">
            <v>57.330100000000002</v>
          </cell>
        </row>
        <row r="64">
          <cell r="B64">
            <v>156.42859999999999</v>
          </cell>
          <cell r="C64">
            <v>62.470500000000001</v>
          </cell>
          <cell r="D64">
            <v>44.6798</v>
          </cell>
          <cell r="F64">
            <v>12.5162</v>
          </cell>
          <cell r="G64">
            <v>57.450200000000002</v>
          </cell>
        </row>
        <row r="65">
          <cell r="B65">
            <v>157.29990000000001</v>
          </cell>
          <cell r="C65">
            <v>61.591999999999999</v>
          </cell>
          <cell r="D65">
            <v>44.858899999999998</v>
          </cell>
          <cell r="F65">
            <v>12.533899999999999</v>
          </cell>
          <cell r="G65">
            <v>57.567700000000002</v>
          </cell>
        </row>
        <row r="66">
          <cell r="B66">
            <v>158.13820000000001</v>
          </cell>
          <cell r="C66">
            <v>60.903599999999997</v>
          </cell>
          <cell r="D66">
            <v>45.031799999999997</v>
          </cell>
          <cell r="F66">
            <v>12.5497</v>
          </cell>
          <cell r="G66">
            <v>57.682200000000002</v>
          </cell>
        </row>
        <row r="67">
          <cell r="B67">
            <v>158.91720000000001</v>
          </cell>
          <cell r="C67">
            <v>60.356200000000001</v>
          </cell>
          <cell r="D67">
            <v>45.193199999999997</v>
          </cell>
          <cell r="F67">
            <v>12.563700000000001</v>
          </cell>
          <cell r="G67">
            <v>57.793500000000002</v>
          </cell>
        </row>
        <row r="68">
          <cell r="B68">
            <v>159.82499999999999</v>
          </cell>
          <cell r="C68">
            <v>124.9239</v>
          </cell>
          <cell r="D68">
            <v>45.436599999999999</v>
          </cell>
          <cell r="F68">
            <v>15.570600000000001</v>
          </cell>
          <cell r="G68">
            <v>57.901400000000002</v>
          </cell>
        </row>
        <row r="69">
          <cell r="B69">
            <v>160.75149999999999</v>
          </cell>
          <cell r="C69">
            <v>144.4213</v>
          </cell>
          <cell r="D69">
            <v>45.700400000000002</v>
          </cell>
          <cell r="F69">
            <v>16.02</v>
          </cell>
          <cell r="G69">
            <v>58.048499999999997</v>
          </cell>
        </row>
        <row r="70">
          <cell r="B70">
            <v>161.69890000000001</v>
          </cell>
          <cell r="C70">
            <v>160.66499999999999</v>
          </cell>
          <cell r="D70">
            <v>45.982999999999997</v>
          </cell>
          <cell r="F70">
            <v>16.3537</v>
          </cell>
          <cell r="G70">
            <v>58.191600000000001</v>
          </cell>
        </row>
        <row r="71">
          <cell r="B71">
            <v>162.66890000000001</v>
          </cell>
          <cell r="C71">
            <v>174.5909</v>
          </cell>
          <cell r="D71">
            <v>46.282400000000003</v>
          </cell>
          <cell r="F71">
            <v>16.6128</v>
          </cell>
          <cell r="G71">
            <v>58.330399999999997</v>
          </cell>
        </row>
        <row r="72">
          <cell r="B72">
            <v>163.6662</v>
          </cell>
          <cell r="C72">
            <v>186.8416</v>
          </cell>
          <cell r="D72">
            <v>46.597099999999998</v>
          </cell>
          <cell r="F72">
            <v>16.822700000000001</v>
          </cell>
          <cell r="G72">
            <v>58.465200000000003</v>
          </cell>
        </row>
        <row r="73">
          <cell r="B73">
            <v>163.09889999999999</v>
          </cell>
          <cell r="C73">
            <v>191.38759999999999</v>
          </cell>
          <cell r="D73">
            <v>46.925400000000003</v>
          </cell>
          <cell r="F73">
            <v>16.9346</v>
          </cell>
          <cell r="G73">
            <v>58.5916</v>
          </cell>
        </row>
        <row r="74">
          <cell r="B74">
            <v>162.55779999999999</v>
          </cell>
          <cell r="C74">
            <v>195.05430000000001</v>
          </cell>
          <cell r="D74">
            <v>47.265900000000002</v>
          </cell>
          <cell r="F74">
            <v>17.023700000000002</v>
          </cell>
          <cell r="G74">
            <v>58.586100000000002</v>
          </cell>
        </row>
        <row r="75">
          <cell r="B75">
            <v>162.04329999999999</v>
          </cell>
          <cell r="C75">
            <v>198.0609</v>
          </cell>
          <cell r="D75">
            <v>47.6173</v>
          </cell>
          <cell r="F75">
            <v>17.096599999999999</v>
          </cell>
          <cell r="G75">
            <v>58.575800000000001</v>
          </cell>
        </row>
        <row r="76">
          <cell r="B76">
            <v>161.55590000000001</v>
          </cell>
          <cell r="C76">
            <v>200.5592</v>
          </cell>
          <cell r="D76">
            <v>47.978200000000001</v>
          </cell>
          <cell r="F76">
            <v>17.157599999999999</v>
          </cell>
          <cell r="G76">
            <v>58.560499999999998</v>
          </cell>
        </row>
        <row r="77">
          <cell r="B77">
            <v>161.09630000000001</v>
          </cell>
          <cell r="C77">
            <v>202.27099999999999</v>
          </cell>
          <cell r="D77">
            <v>48.3474</v>
          </cell>
          <cell r="F77">
            <v>17.209499999999998</v>
          </cell>
          <cell r="G77">
            <v>58.5441</v>
          </cell>
        </row>
        <row r="78">
          <cell r="B78">
            <v>160.67670000000001</v>
          </cell>
          <cell r="C78">
            <v>140.5967</v>
          </cell>
          <cell r="D78">
            <v>48.72</v>
          </cell>
          <cell r="F78">
            <v>21.5319</v>
          </cell>
          <cell r="G78">
            <v>58.526299999999999</v>
          </cell>
        </row>
        <row r="79">
          <cell r="B79">
            <v>160.30099999999999</v>
          </cell>
          <cell r="C79">
            <v>122.3737</v>
          </cell>
          <cell r="D79">
            <v>49.095100000000002</v>
          </cell>
          <cell r="F79">
            <v>22.197099999999999</v>
          </cell>
          <cell r="G79">
            <v>58.508000000000003</v>
          </cell>
        </row>
        <row r="80">
          <cell r="B80">
            <v>159.9699</v>
          </cell>
          <cell r="C80">
            <v>107.214</v>
          </cell>
          <cell r="D80">
            <v>49.471899999999998</v>
          </cell>
          <cell r="F80">
            <v>22.693899999999999</v>
          </cell>
          <cell r="G80">
            <v>63.683599999999998</v>
          </cell>
        </row>
        <row r="81">
          <cell r="B81">
            <v>159.68350000000001</v>
          </cell>
          <cell r="C81">
            <v>94.189800000000005</v>
          </cell>
          <cell r="D81">
            <v>49.849299999999999</v>
          </cell>
          <cell r="F81">
            <v>23.081499999999998</v>
          </cell>
          <cell r="G81">
            <v>65.234700000000004</v>
          </cell>
        </row>
        <row r="82">
          <cell r="B82">
            <v>159.44210000000001</v>
          </cell>
          <cell r="C82">
            <v>82.671099999999996</v>
          </cell>
          <cell r="D82">
            <v>50.226500000000001</v>
          </cell>
          <cell r="F82">
            <v>23.396899999999999</v>
          </cell>
          <cell r="G82">
            <v>66.588700000000003</v>
          </cell>
        </row>
        <row r="83">
          <cell r="B83">
            <v>159.21690000000001</v>
          </cell>
          <cell r="C83">
            <v>78.800799999999995</v>
          </cell>
          <cell r="D83">
            <v>50.6646</v>
          </cell>
          <cell r="F83">
            <v>23.570399999999999</v>
          </cell>
          <cell r="G83">
            <v>67.893199999999993</v>
          </cell>
        </row>
        <row r="84">
          <cell r="B84">
            <v>159.0283</v>
          </cell>
          <cell r="C84">
            <v>75.708100000000002</v>
          </cell>
          <cell r="D84">
            <v>51.094099999999997</v>
          </cell>
          <cell r="F84">
            <v>23.709900000000001</v>
          </cell>
          <cell r="G84">
            <v>69.206299999999999</v>
          </cell>
        </row>
        <row r="85">
          <cell r="B85">
            <v>158.8766</v>
          </cell>
          <cell r="C85">
            <v>73.186400000000006</v>
          </cell>
          <cell r="D85">
            <v>51.514299999999999</v>
          </cell>
          <cell r="F85">
            <v>23.8249</v>
          </cell>
          <cell r="G85">
            <v>70.485200000000006</v>
          </cell>
        </row>
        <row r="86">
          <cell r="B86">
            <v>158.7619</v>
          </cell>
          <cell r="C86">
            <v>71.090800000000002</v>
          </cell>
          <cell r="D86">
            <v>51.924500000000002</v>
          </cell>
          <cell r="F86">
            <v>23.921700000000001</v>
          </cell>
          <cell r="G86">
            <v>71.757400000000004</v>
          </cell>
        </row>
        <row r="87">
          <cell r="B87">
            <v>158.68459999999999</v>
          </cell>
          <cell r="C87">
            <v>66.463200000000001</v>
          </cell>
          <cell r="D87">
            <v>52.323999999999998</v>
          </cell>
          <cell r="F87">
            <v>24.0046</v>
          </cell>
          <cell r="G87">
            <v>73.055899999999994</v>
          </cell>
        </row>
        <row r="88">
          <cell r="B88">
            <v>158.64410000000001</v>
          </cell>
          <cell r="C88">
            <v>104.9402</v>
          </cell>
          <cell r="D88">
            <v>52.769199999999998</v>
          </cell>
          <cell r="F88">
            <v>28.353999999999999</v>
          </cell>
          <cell r="G88">
            <v>74.384799999999998</v>
          </cell>
        </row>
        <row r="89">
          <cell r="B89">
            <v>158.64070000000001</v>
          </cell>
          <cell r="C89">
            <v>114.9256</v>
          </cell>
          <cell r="D89">
            <v>53.202100000000002</v>
          </cell>
          <cell r="F89">
            <v>29.042899999999999</v>
          </cell>
          <cell r="G89">
            <v>75.747100000000003</v>
          </cell>
        </row>
        <row r="90">
          <cell r="B90">
            <v>158.67449999999999</v>
          </cell>
          <cell r="C90">
            <v>122.7565</v>
          </cell>
          <cell r="D90">
            <v>53.622399999999999</v>
          </cell>
          <cell r="F90">
            <v>29.560700000000001</v>
          </cell>
          <cell r="G90">
            <v>77.056600000000003</v>
          </cell>
        </row>
        <row r="91">
          <cell r="B91">
            <v>158.7457</v>
          </cell>
          <cell r="C91">
            <v>129.1182</v>
          </cell>
          <cell r="D91">
            <v>54.029299999999999</v>
          </cell>
          <cell r="F91">
            <v>29.966899999999999</v>
          </cell>
          <cell r="G91">
            <v>78.403400000000005</v>
          </cell>
        </row>
        <row r="92">
          <cell r="B92">
            <v>158.8545</v>
          </cell>
          <cell r="C92">
            <v>134.46629999999999</v>
          </cell>
          <cell r="D92">
            <v>54.422600000000003</v>
          </cell>
          <cell r="F92">
            <v>30.298999999999999</v>
          </cell>
          <cell r="G92">
            <v>79.782799999999995</v>
          </cell>
        </row>
        <row r="93">
          <cell r="B93">
            <v>158.2911</v>
          </cell>
          <cell r="C93">
            <v>135.8836</v>
          </cell>
          <cell r="D93">
            <v>54.084499999999998</v>
          </cell>
          <cell r="F93">
            <v>30.487400000000001</v>
          </cell>
          <cell r="G93">
            <v>81.195499999999996</v>
          </cell>
        </row>
        <row r="94">
          <cell r="B94">
            <v>157.6482</v>
          </cell>
          <cell r="C94">
            <v>136.86699999999999</v>
          </cell>
          <cell r="D94">
            <v>53.624699999999997</v>
          </cell>
          <cell r="F94">
            <v>30.6401</v>
          </cell>
          <cell r="G94">
            <v>82.530900000000003</v>
          </cell>
        </row>
        <row r="95">
          <cell r="B95">
            <v>157.22489999999999</v>
          </cell>
          <cell r="C95">
            <v>137.47190000000001</v>
          </cell>
          <cell r="D95">
            <v>53.048099999999998</v>
          </cell>
          <cell r="F95">
            <v>30.766999999999999</v>
          </cell>
          <cell r="G95">
            <v>83.099000000000004</v>
          </cell>
        </row>
        <row r="96">
          <cell r="B96">
            <v>131.19669999999999</v>
          </cell>
          <cell r="C96">
            <v>137.78399999999999</v>
          </cell>
          <cell r="D96">
            <v>52.359000000000002</v>
          </cell>
          <cell r="F96">
            <v>30.874500000000001</v>
          </cell>
          <cell r="G96">
            <v>83.699299999999994</v>
          </cell>
        </row>
        <row r="97">
          <cell r="B97">
            <v>124.191</v>
          </cell>
          <cell r="C97">
            <v>141.11330000000001</v>
          </cell>
          <cell r="D97">
            <v>51.561799999999998</v>
          </cell>
          <cell r="F97">
            <v>30.966999999999999</v>
          </cell>
          <cell r="G97">
            <v>84.302199999999999</v>
          </cell>
        </row>
        <row r="98">
          <cell r="B98">
            <v>117.44410000000001</v>
          </cell>
          <cell r="C98">
            <v>157.8014</v>
          </cell>
          <cell r="D98">
            <v>50.658799999999999</v>
          </cell>
          <cell r="F98">
            <v>35.325000000000003</v>
          </cell>
          <cell r="G98">
            <v>84.907700000000006</v>
          </cell>
        </row>
        <row r="99">
          <cell r="B99">
            <v>110.8853</v>
          </cell>
          <cell r="C99">
            <v>163.2698</v>
          </cell>
          <cell r="D99">
            <v>49.6554</v>
          </cell>
          <cell r="F99">
            <v>36.021599999999999</v>
          </cell>
          <cell r="G99">
            <v>85.519900000000007</v>
          </cell>
        </row>
        <row r="100">
          <cell r="B100">
            <v>104.46339999999999</v>
          </cell>
          <cell r="C100">
            <v>167.92420000000001</v>
          </cell>
          <cell r="D100">
            <v>48.555100000000003</v>
          </cell>
          <cell r="F100">
            <v>36.546300000000002</v>
          </cell>
          <cell r="G100">
            <v>86.147400000000005</v>
          </cell>
        </row>
        <row r="101">
          <cell r="B101">
            <v>98.141300000000001</v>
          </cell>
          <cell r="C101">
            <v>171.97069999999999</v>
          </cell>
          <cell r="D101">
            <v>47.361199999999997</v>
          </cell>
          <cell r="F101">
            <v>36.958799999999997</v>
          </cell>
          <cell r="G101">
            <v>84.553200000000004</v>
          </cell>
        </row>
        <row r="102">
          <cell r="B102">
            <v>91.891599999999997</v>
          </cell>
          <cell r="C102">
            <v>175.55410000000001</v>
          </cell>
          <cell r="D102">
            <v>46.076900000000002</v>
          </cell>
          <cell r="F102">
            <v>37.296500000000002</v>
          </cell>
          <cell r="G102">
            <v>82.8035</v>
          </cell>
        </row>
        <row r="103">
          <cell r="B103">
            <v>85.505200000000002</v>
          </cell>
          <cell r="C103">
            <v>177.3775</v>
          </cell>
          <cell r="D103">
            <v>44.758099999999999</v>
          </cell>
          <cell r="F103">
            <v>37.49</v>
          </cell>
          <cell r="G103">
            <v>80.899299999999997</v>
          </cell>
        </row>
        <row r="104">
          <cell r="B104">
            <v>79.185199999999995</v>
          </cell>
          <cell r="C104">
            <v>179.5805</v>
          </cell>
          <cell r="D104">
            <v>43.403100000000002</v>
          </cell>
          <cell r="F104">
            <v>37.647300000000001</v>
          </cell>
          <cell r="G104">
            <v>78.841999999999999</v>
          </cell>
        </row>
        <row r="105">
          <cell r="B105">
            <v>72.920100000000005</v>
          </cell>
          <cell r="C105">
            <v>181.5727</v>
          </cell>
          <cell r="D105">
            <v>42.014299999999999</v>
          </cell>
          <cell r="F105">
            <v>37.778300000000002</v>
          </cell>
          <cell r="G105">
            <v>76.688100000000006</v>
          </cell>
        </row>
        <row r="106">
          <cell r="B106">
            <v>66.674099999999996</v>
          </cell>
          <cell r="C106">
            <v>183.39840000000001</v>
          </cell>
          <cell r="D106">
            <v>40.594200000000001</v>
          </cell>
          <cell r="F106">
            <v>37.889499999999998</v>
          </cell>
          <cell r="G106">
            <v>74.512900000000002</v>
          </cell>
        </row>
        <row r="107">
          <cell r="B107">
            <v>60.507100000000001</v>
          </cell>
          <cell r="C107">
            <v>185.0909</v>
          </cell>
          <cell r="D107">
            <v>39.145099999999999</v>
          </cell>
          <cell r="F107">
            <v>37.985199999999999</v>
          </cell>
          <cell r="G107">
            <v>71.146199999999993</v>
          </cell>
        </row>
        <row r="108">
          <cell r="B108">
            <v>54.305799999999998</v>
          </cell>
          <cell r="C108">
            <v>194.00739999999999</v>
          </cell>
          <cell r="D108">
            <v>37.6905</v>
          </cell>
          <cell r="F108">
            <v>53.040300000000002</v>
          </cell>
          <cell r="G108">
            <v>54.421100000000003</v>
          </cell>
        </row>
        <row r="109">
          <cell r="B109">
            <v>48.154800000000002</v>
          </cell>
          <cell r="C109">
            <v>198.3433</v>
          </cell>
          <cell r="D109">
            <v>36.232599999999998</v>
          </cell>
          <cell r="F109">
            <v>55.3048</v>
          </cell>
          <cell r="G109">
            <v>47.512799999999999</v>
          </cell>
        </row>
        <row r="110">
          <cell r="B110">
            <v>42.050699999999999</v>
          </cell>
          <cell r="C110">
            <v>202.5438</v>
          </cell>
          <cell r="D110">
            <v>34.773099999999999</v>
          </cell>
          <cell r="F110">
            <v>56.987900000000003</v>
          </cell>
          <cell r="G110">
            <v>40.835799999999999</v>
          </cell>
        </row>
        <row r="111">
          <cell r="B111">
            <v>39.629300000000001</v>
          </cell>
          <cell r="C111">
            <v>206.69589999999999</v>
          </cell>
          <cell r="D111">
            <v>33.314</v>
          </cell>
          <cell r="F111">
            <v>58.2956</v>
          </cell>
          <cell r="G111">
            <v>34.353499999999997</v>
          </cell>
        </row>
        <row r="112">
          <cell r="B112">
            <v>37.250399999999999</v>
          </cell>
          <cell r="C112">
            <v>210.69929999999999</v>
          </cell>
          <cell r="D112">
            <v>31.857199999999999</v>
          </cell>
          <cell r="F112">
            <v>59.356400000000001</v>
          </cell>
          <cell r="G112">
            <v>28.0367</v>
          </cell>
        </row>
        <row r="113">
          <cell r="B113">
            <v>34.912100000000002</v>
          </cell>
          <cell r="C113">
            <v>214.3486</v>
          </cell>
          <cell r="D113">
            <v>30.4041</v>
          </cell>
          <cell r="F113">
            <v>59.925400000000003</v>
          </cell>
          <cell r="G113">
            <v>24.028700000000001</v>
          </cell>
        </row>
        <row r="114">
          <cell r="B114">
            <v>32.613199999999999</v>
          </cell>
          <cell r="C114">
            <v>217.6173</v>
          </cell>
          <cell r="D114">
            <v>28.956399999999999</v>
          </cell>
          <cell r="F114">
            <v>60.379300000000001</v>
          </cell>
          <cell r="G114">
            <v>20.4267</v>
          </cell>
        </row>
        <row r="115">
          <cell r="B115">
            <v>30.352499999999999</v>
          </cell>
          <cell r="C115">
            <v>221.01140000000001</v>
          </cell>
          <cell r="D115">
            <v>27.515599999999999</v>
          </cell>
          <cell r="F115">
            <v>60.751199999999997</v>
          </cell>
          <cell r="G115">
            <v>17.178799999999999</v>
          </cell>
        </row>
        <row r="116">
          <cell r="B116">
            <v>28.129100000000001</v>
          </cell>
          <cell r="C116">
            <v>224.5069</v>
          </cell>
          <cell r="D116">
            <v>26.083100000000002</v>
          </cell>
          <cell r="F116">
            <v>61.062600000000003</v>
          </cell>
          <cell r="G116">
            <v>14.305300000000001</v>
          </cell>
        </row>
        <row r="117">
          <cell r="B117">
            <v>25.968900000000001</v>
          </cell>
          <cell r="C117">
            <v>229.84379999999999</v>
          </cell>
          <cell r="D117">
            <v>24.6601</v>
          </cell>
          <cell r="F117">
            <v>61.328000000000003</v>
          </cell>
          <cell r="G117">
            <v>13.082100000000001</v>
          </cell>
        </row>
        <row r="118">
          <cell r="B118">
            <v>18.226500000000001</v>
          </cell>
          <cell r="C118">
            <v>286.37520000000001</v>
          </cell>
          <cell r="D118">
            <v>23.528700000000001</v>
          </cell>
          <cell r="F118">
            <v>82.945499999999996</v>
          </cell>
          <cell r="G118">
            <v>126.9132</v>
          </cell>
        </row>
        <row r="119">
          <cell r="B119">
            <v>15.0411</v>
          </cell>
          <cell r="C119">
            <v>304.7174</v>
          </cell>
          <cell r="D119">
            <v>22.546199999999999</v>
          </cell>
          <cell r="F119">
            <v>86.275999999999996</v>
          </cell>
          <cell r="G119">
            <v>149.64179999999999</v>
          </cell>
        </row>
        <row r="120">
          <cell r="B120">
            <v>12.121</v>
          </cell>
          <cell r="C120">
            <v>319.57850000000002</v>
          </cell>
          <cell r="D120">
            <v>21.707000000000001</v>
          </cell>
          <cell r="F120">
            <v>88.763999999999996</v>
          </cell>
          <cell r="G120">
            <v>171.48429999999999</v>
          </cell>
        </row>
        <row r="121">
          <cell r="B121">
            <v>9.4383999999999997</v>
          </cell>
          <cell r="C121">
            <v>331.78089999999997</v>
          </cell>
          <cell r="D121">
            <v>21.005700000000001</v>
          </cell>
          <cell r="F121">
            <v>90.705799999999996</v>
          </cell>
          <cell r="G121">
            <v>192.66640000000001</v>
          </cell>
        </row>
        <row r="122">
          <cell r="B122">
            <v>6.9715999999999996</v>
          </cell>
          <cell r="C122">
            <v>342.05149999999998</v>
          </cell>
          <cell r="D122">
            <v>20.437200000000001</v>
          </cell>
          <cell r="F122">
            <v>92.286299999999997</v>
          </cell>
          <cell r="G122">
            <v>213.74680000000001</v>
          </cell>
        </row>
        <row r="123">
          <cell r="B123">
            <v>4.7073999999999998</v>
          </cell>
          <cell r="C123">
            <v>348.09750000000003</v>
          </cell>
          <cell r="D123">
            <v>19.9971</v>
          </cell>
          <cell r="F123">
            <v>93.1571</v>
          </cell>
          <cell r="G123">
            <v>236.1474</v>
          </cell>
        </row>
        <row r="124">
          <cell r="B124">
            <v>2.6280999999999999</v>
          </cell>
          <cell r="C124">
            <v>353.04469999999998</v>
          </cell>
          <cell r="D124">
            <v>19.680900000000001</v>
          </cell>
          <cell r="F124">
            <v>93.857299999999995</v>
          </cell>
          <cell r="G124">
            <v>258.24740000000003</v>
          </cell>
        </row>
        <row r="125">
          <cell r="B125">
            <v>0.72209999999999996</v>
          </cell>
          <cell r="C125">
            <v>357.1549</v>
          </cell>
          <cell r="D125">
            <v>19.4847</v>
          </cell>
          <cell r="F125">
            <v>94.434700000000007</v>
          </cell>
          <cell r="G125">
            <v>279.95209999999997</v>
          </cell>
        </row>
        <row r="126">
          <cell r="B126">
            <v>-1.02</v>
          </cell>
          <cell r="C126">
            <v>362.41230000000002</v>
          </cell>
          <cell r="D126">
            <v>19.404900000000001</v>
          </cell>
          <cell r="F126">
            <v>94.920900000000003</v>
          </cell>
          <cell r="G126">
            <v>208.34129999999999</v>
          </cell>
        </row>
        <row r="127">
          <cell r="B127">
            <v>-2.6065</v>
          </cell>
          <cell r="C127">
            <v>366.64850000000001</v>
          </cell>
          <cell r="D127">
            <v>19.437799999999999</v>
          </cell>
          <cell r="F127">
            <v>95.337100000000007</v>
          </cell>
          <cell r="G127">
            <v>210.886</v>
          </cell>
        </row>
        <row r="128">
          <cell r="B128">
            <v>-4.0918000000000001</v>
          </cell>
          <cell r="C128">
            <v>481.92829999999998</v>
          </cell>
          <cell r="D128">
            <v>16.696999999999999</v>
          </cell>
          <cell r="F128">
            <v>129.91909999999999</v>
          </cell>
          <cell r="G128">
            <v>205.2209</v>
          </cell>
        </row>
        <row r="129">
          <cell r="B129">
            <v>-5.4755000000000003</v>
          </cell>
          <cell r="C129">
            <v>517.55070000000001</v>
          </cell>
          <cell r="D129">
            <v>16.318200000000001</v>
          </cell>
          <cell r="F129">
            <v>135.2433</v>
          </cell>
          <cell r="G129">
            <v>201.86850000000001</v>
          </cell>
        </row>
        <row r="130">
          <cell r="B130">
            <v>-6.7626999999999997</v>
          </cell>
          <cell r="C130">
            <v>546.07460000000003</v>
          </cell>
          <cell r="D130">
            <v>16.0138</v>
          </cell>
          <cell r="F130">
            <v>139.22069999999999</v>
          </cell>
          <cell r="G130">
            <v>198.8176</v>
          </cell>
        </row>
        <row r="131">
          <cell r="B131">
            <v>-7.9615</v>
          </cell>
          <cell r="C131">
            <v>572.03959999999995</v>
          </cell>
          <cell r="D131">
            <v>15.778</v>
          </cell>
          <cell r="F131">
            <v>142.32490000000001</v>
          </cell>
          <cell r="G131">
            <v>196.17920000000001</v>
          </cell>
        </row>
        <row r="132">
          <cell r="B132">
            <v>-9.0786999999999995</v>
          </cell>
          <cell r="C132">
            <v>593.94060000000002</v>
          </cell>
          <cell r="D132">
            <v>15.605700000000001</v>
          </cell>
          <cell r="F132">
            <v>144.85169999999999</v>
          </cell>
          <cell r="G132">
            <v>192.91749999999999</v>
          </cell>
        </row>
        <row r="133">
          <cell r="B133">
            <v>-9.0747</v>
          </cell>
          <cell r="C133">
            <v>603.87249999999995</v>
          </cell>
          <cell r="D133">
            <v>15.4787</v>
          </cell>
          <cell r="F133">
            <v>146.2433</v>
          </cell>
          <cell r="G133">
            <v>181.1651</v>
          </cell>
        </row>
        <row r="134">
          <cell r="B134">
            <v>-9.0297000000000001</v>
          </cell>
          <cell r="C134">
            <v>612.0308</v>
          </cell>
          <cell r="D134">
            <v>15.393000000000001</v>
          </cell>
          <cell r="F134">
            <v>147.3621</v>
          </cell>
          <cell r="G134">
            <v>169.52440000000001</v>
          </cell>
        </row>
        <row r="135">
          <cell r="B135">
            <v>-8.9679000000000002</v>
          </cell>
          <cell r="C135">
            <v>619.05269999999996</v>
          </cell>
          <cell r="D135">
            <v>15.3453</v>
          </cell>
          <cell r="F135">
            <v>148.28479999999999</v>
          </cell>
          <cell r="G135">
            <v>157.9246</v>
          </cell>
        </row>
        <row r="136">
          <cell r="B136">
            <v>-8.8714999999999993</v>
          </cell>
          <cell r="C136">
            <v>629.61329999999998</v>
          </cell>
          <cell r="D136">
            <v>15.3323</v>
          </cell>
          <cell r="F136">
            <v>149.06180000000001</v>
          </cell>
          <cell r="G136">
            <v>147.83500000000001</v>
          </cell>
        </row>
        <row r="137">
          <cell r="B137">
            <v>-9.2577999999999996</v>
          </cell>
          <cell r="C137">
            <v>638.01210000000003</v>
          </cell>
          <cell r="D137">
            <v>13.565200000000001</v>
          </cell>
          <cell r="F137">
            <v>149.7269</v>
          </cell>
          <cell r="G137">
            <v>114.46299999999999</v>
          </cell>
        </row>
        <row r="138">
          <cell r="B138">
            <v>-9.5349000000000004</v>
          </cell>
          <cell r="C138">
            <v>567.11810000000003</v>
          </cell>
          <cell r="D138">
            <v>11.1775</v>
          </cell>
          <cell r="F138">
            <v>184.52449999999999</v>
          </cell>
          <cell r="G138">
            <v>100.09699999999999</v>
          </cell>
        </row>
        <row r="139">
          <cell r="B139">
            <v>-9.7591000000000001</v>
          </cell>
          <cell r="C139">
            <v>547.71439999999996</v>
          </cell>
          <cell r="D139">
            <v>8.641</v>
          </cell>
          <cell r="F139">
            <v>190.03749999999999</v>
          </cell>
          <cell r="G139">
            <v>85.372100000000003</v>
          </cell>
        </row>
        <row r="140">
          <cell r="B140">
            <v>-9.9341000000000008</v>
          </cell>
          <cell r="C140">
            <v>531.04510000000005</v>
          </cell>
          <cell r="D140">
            <v>5.9631999999999996</v>
          </cell>
          <cell r="F140">
            <v>194.18129999999999</v>
          </cell>
          <cell r="G140">
            <v>71.251900000000006</v>
          </cell>
        </row>
        <row r="141">
          <cell r="B141">
            <v>-9.5634999999999994</v>
          </cell>
          <cell r="C141">
            <v>516.3519</v>
          </cell>
          <cell r="D141">
            <v>3.1514000000000002</v>
          </cell>
          <cell r="F141">
            <v>197.43289999999999</v>
          </cell>
          <cell r="G141">
            <v>64.849999999999994</v>
          </cell>
        </row>
        <row r="142">
          <cell r="B142">
            <v>-9.1507000000000005</v>
          </cell>
          <cell r="C142">
            <v>503.09449999999998</v>
          </cell>
          <cell r="D142">
            <v>0.21199999999999999</v>
          </cell>
          <cell r="F142">
            <v>200.0908</v>
          </cell>
          <cell r="G142">
            <v>58.780500000000004</v>
          </cell>
        </row>
        <row r="143">
          <cell r="B143">
            <v>-8.7352000000000007</v>
          </cell>
          <cell r="C143">
            <v>501.64350000000002</v>
          </cell>
          <cell r="D143">
            <v>-2.6383999999999999</v>
          </cell>
          <cell r="F143">
            <v>201.5993</v>
          </cell>
          <cell r="G143">
            <v>55.919600000000003</v>
          </cell>
        </row>
        <row r="144">
          <cell r="B144">
            <v>-8.32</v>
          </cell>
          <cell r="C144">
            <v>500.90199999999999</v>
          </cell>
          <cell r="D144">
            <v>-5.6405000000000003</v>
          </cell>
          <cell r="F144">
            <v>202.82259999999999</v>
          </cell>
          <cell r="G144">
            <v>50.358400000000003</v>
          </cell>
        </row>
        <row r="145">
          <cell r="B145">
            <v>-7.9936999999999996</v>
          </cell>
          <cell r="C145">
            <v>500.34199999999998</v>
          </cell>
          <cell r="D145">
            <v>-8.7889999999999997</v>
          </cell>
          <cell r="F145">
            <v>203.8389</v>
          </cell>
          <cell r="G145">
            <v>44.8217</v>
          </cell>
        </row>
        <row r="146">
          <cell r="B146">
            <v>-7.4802999999999997</v>
          </cell>
          <cell r="C146">
            <v>507.57589999999999</v>
          </cell>
          <cell r="D146">
            <v>-12.0787</v>
          </cell>
          <cell r="F146">
            <v>233.7021</v>
          </cell>
          <cell r="G146">
            <v>39.495199999999997</v>
          </cell>
        </row>
        <row r="147">
          <cell r="B147">
            <v>-7.0938999999999997</v>
          </cell>
          <cell r="C147">
            <v>511.58980000000003</v>
          </cell>
          <cell r="D147">
            <v>-14.090400000000001</v>
          </cell>
          <cell r="F147">
            <v>238.68709999999999</v>
          </cell>
          <cell r="G147">
            <v>35.441699999999997</v>
          </cell>
        </row>
        <row r="148">
          <cell r="B148">
            <v>-7.0140000000000002</v>
          </cell>
        </row>
        <row r="149">
          <cell r="B149">
            <v>-5.7965999999999998</v>
          </cell>
        </row>
        <row r="150">
          <cell r="B150">
            <v>-4.3013000000000003</v>
          </cell>
        </row>
        <row r="151">
          <cell r="B151">
            <v>-2.5464000000000002</v>
          </cell>
        </row>
        <row r="152">
          <cell r="B152">
            <v>-0.54900000000000004</v>
          </cell>
        </row>
        <row r="153">
          <cell r="B153">
            <v>1.6652</v>
          </cell>
        </row>
        <row r="154">
          <cell r="B154">
            <v>4.0814000000000004</v>
          </cell>
        </row>
        <row r="155">
          <cell r="B155">
            <v>6.6863000000000001</v>
          </cell>
        </row>
        <row r="156">
          <cell r="B156">
            <v>9.4656000000000002</v>
          </cell>
        </row>
        <row r="157">
          <cell r="B157">
            <v>12.420299999999999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e demand&gt;&gt;"/>
      <sheetName val="Demand and Capacity"/>
      <sheetName val="Refinery gasoline yield"/>
      <sheetName val="Gasoline Demand"/>
      <sheetName val="Chart"/>
      <sheetName val="Jon Ruggles ethanol vs. oil&gt;&gt;"/>
      <sheetName val="Sheet1"/>
      <sheetName val="Sheet4"/>
      <sheetName val="Sheet2"/>
      <sheetName val="Sheet3"/>
      <sheetName val="Value chain&gt;&gt;"/>
      <sheetName val="value chain sharing"/>
      <sheetName val="value chain sharing (2006)"/>
      <sheetName val="Refining margins&gt;&gt;"/>
      <sheetName val="Ref mgn impact - waterfall #s"/>
      <sheetName val="McK USGC FCC margin"/>
      <sheetName val="EIA margin calculation"/>
      <sheetName val="US Imports over time"/>
      <sheetName val="US imports"/>
      <sheetName val="Demand growth to 2012"/>
      <sheetName val="Ref cap additions to 2012"/>
      <sheetName val="Refining segment curve data"/>
      <sheetName val="Mgn impact on Ind &amp; COP"/>
      <sheetName val="Conversion investment + creep"/>
      <sheetName val="R&amp;M Operating data"/>
      <sheetName val="Conversion investment impact"/>
      <sheetName val="3-2-1 crack spread"/>
      <sheetName val="EIA refining margins"/>
      <sheetName val="ethanol volume conversions"/>
      <sheetName val="Ethanol cost&gt;&gt;"/>
      <sheetName val="Eth econ - Biofuel KIP vs ECA"/>
      <sheetName val="capital recovery for ethanol"/>
      <sheetName val="Gas price-Biofuel vs ECA"/>
      <sheetName val="Nat gas prices"/>
      <sheetName val="Refining uplift&gt;&gt;"/>
      <sheetName val="ULR price data for Ronak"/>
      <sheetName val="Chart 1"/>
      <sheetName val="Sheet12"/>
      <sheetName val="Prices - raw data"/>
      <sheetName val="Data subset for charts"/>
      <sheetName val="Margins"/>
      <sheetName val="Price differentials"/>
      <sheetName val="Sheet10"/>
      <sheetName val="Rack analysis - Chicago"/>
      <sheetName val="Eth conv to RBOB"/>
      <sheetName val="Rack - select data"/>
      <sheetName val="Rack averages"/>
      <sheetName val="Rack pricing data - full"/>
      <sheetName val="CPI &amp; WTI data"/>
      <sheetName val="Definitions"/>
      <sheetName val="Corn forecasts&gt;&gt;"/>
      <sheetName val="corn forecast1"/>
      <sheetName val="data for chart"/>
      <sheetName val="Informa fcst"/>
      <sheetName val="all acres"/>
      <sheetName val="CRP"/>
      <sheetName val="soy"/>
      <sheetName val="cotton"/>
      <sheetName val="McK model summary"/>
      <sheetName val="model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>
        <row r="5">
          <cell r="B5">
            <v>2004</v>
          </cell>
          <cell r="C5">
            <v>2005</v>
          </cell>
          <cell r="D5">
            <v>2006</v>
          </cell>
          <cell r="E5">
            <v>2007</v>
          </cell>
          <cell r="F5">
            <v>2008</v>
          </cell>
          <cell r="G5">
            <v>2009</v>
          </cell>
          <cell r="H5">
            <v>2010</v>
          </cell>
          <cell r="I5">
            <v>2011</v>
          </cell>
          <cell r="J5">
            <v>2012</v>
          </cell>
          <cell r="K5">
            <v>2013</v>
          </cell>
          <cell r="L5">
            <v>2014</v>
          </cell>
          <cell r="M5">
            <v>2015</v>
          </cell>
        </row>
      </sheetData>
      <sheetData sheetId="55"/>
      <sheetData sheetId="56"/>
      <sheetData sheetId="57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/>
  </sheetViews>
  <sheetFormatPr defaultRowHeight="14.5"/>
  <cols>
    <col min="2" max="2" width="65.54296875" customWidth="1"/>
  </cols>
  <sheetData>
    <row r="1" spans="1:2">
      <c r="A1" s="1" t="s">
        <v>9</v>
      </c>
    </row>
    <row r="3" spans="1:2">
      <c r="A3" s="1" t="s">
        <v>0</v>
      </c>
      <c r="B3" s="5" t="s">
        <v>19</v>
      </c>
    </row>
    <row r="4" spans="1:2">
      <c r="A4" s="1"/>
      <c r="B4" s="8" t="s">
        <v>20</v>
      </c>
    </row>
    <row r="5" spans="1:2">
      <c r="A5" s="1"/>
      <c r="B5" s="9">
        <v>2016</v>
      </c>
    </row>
    <row r="6" spans="1:2">
      <c r="A6" s="1"/>
      <c r="B6" s="8" t="s">
        <v>22</v>
      </c>
    </row>
    <row r="7" spans="1:2">
      <c r="A7" s="1"/>
      <c r="B7" s="8" t="s">
        <v>21</v>
      </c>
    </row>
    <row r="8" spans="1:2">
      <c r="A8" s="1"/>
      <c r="B8" s="8" t="s">
        <v>23</v>
      </c>
    </row>
    <row r="9" spans="1:2" s="3" customFormat="1">
      <c r="A9" s="1"/>
      <c r="B9" s="8"/>
    </row>
    <row r="10" spans="1:2" s="3" customFormat="1">
      <c r="A10" s="1"/>
      <c r="B10" s="5" t="s">
        <v>109</v>
      </c>
    </row>
    <row r="11" spans="1:2" s="3" customFormat="1">
      <c r="A11" s="1"/>
      <c r="B11" s="8" t="s">
        <v>110</v>
      </c>
    </row>
    <row r="12" spans="1:2" s="3" customFormat="1">
      <c r="A12" s="1"/>
      <c r="B12" s="9">
        <v>2013</v>
      </c>
    </row>
    <row r="13" spans="1:2" s="3" customFormat="1">
      <c r="A13" s="1"/>
      <c r="B13" s="8" t="s">
        <v>111</v>
      </c>
    </row>
    <row r="14" spans="1:2" s="3" customFormat="1">
      <c r="A14" s="1"/>
      <c r="B14" s="8" t="s">
        <v>112</v>
      </c>
    </row>
    <row r="15" spans="1:2" s="3" customFormat="1">
      <c r="A15" s="1"/>
      <c r="B15" s="8" t="s">
        <v>113</v>
      </c>
    </row>
    <row r="16" spans="1:2">
      <c r="A16" s="3"/>
      <c r="B16" s="3"/>
    </row>
    <row r="17" spans="1:2">
      <c r="A17" s="1" t="s">
        <v>8</v>
      </c>
      <c r="B17" s="3"/>
    </row>
    <row r="18" spans="1:2">
      <c r="A18" t="s">
        <v>88</v>
      </c>
    </row>
    <row r="19" spans="1:2">
      <c r="A19" t="s">
        <v>89</v>
      </c>
    </row>
    <row r="20" spans="1:2">
      <c r="A20" t="s">
        <v>90</v>
      </c>
    </row>
    <row r="21" spans="1:2">
      <c r="A21" t="s">
        <v>91</v>
      </c>
    </row>
    <row r="22" spans="1:2">
      <c r="A22" s="15" t="s">
        <v>79</v>
      </c>
    </row>
    <row r="23" spans="1:2">
      <c r="A23" s="15" t="s">
        <v>80</v>
      </c>
    </row>
    <row r="25" spans="1:2">
      <c r="A25" t="s">
        <v>92</v>
      </c>
    </row>
    <row r="26" spans="1:2">
      <c r="A26" t="s">
        <v>93</v>
      </c>
    </row>
    <row r="27" spans="1:2">
      <c r="A27" t="s">
        <v>94</v>
      </c>
    </row>
    <row r="28" spans="1:2">
      <c r="A28" t="s">
        <v>95</v>
      </c>
    </row>
    <row r="29" spans="1:2">
      <c r="A29" t="s">
        <v>96</v>
      </c>
    </row>
    <row r="30" spans="1:2">
      <c r="A30" t="s">
        <v>97</v>
      </c>
    </row>
    <row r="32" spans="1:2">
      <c r="A32" t="s">
        <v>98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4.5"/>
  <cols>
    <col min="1" max="1" width="37" customWidth="1"/>
    <col min="4" max="4" width="9.81640625" bestFit="1" customWidth="1"/>
  </cols>
  <sheetData>
    <row r="1" spans="1:4">
      <c r="A1" s="5" t="s">
        <v>11</v>
      </c>
      <c r="B1" s="5" t="s">
        <v>12</v>
      </c>
      <c r="C1" s="5" t="s">
        <v>1</v>
      </c>
      <c r="D1" s="5" t="s">
        <v>13</v>
      </c>
    </row>
    <row r="2" spans="1:4">
      <c r="A2" t="s">
        <v>14</v>
      </c>
      <c r="B2" t="s">
        <v>10</v>
      </c>
      <c r="C2">
        <v>2014</v>
      </c>
      <c r="D2">
        <v>15043.6</v>
      </c>
    </row>
    <row r="3" spans="1:4">
      <c r="A3" t="s">
        <v>15</v>
      </c>
      <c r="B3" s="3" t="s">
        <v>10</v>
      </c>
      <c r="C3" s="3">
        <v>2014</v>
      </c>
      <c r="D3">
        <v>324.2</v>
      </c>
    </row>
    <row r="4" spans="1:4">
      <c r="A4" t="s">
        <v>16</v>
      </c>
      <c r="B4" s="3" t="s">
        <v>10</v>
      </c>
      <c r="C4" s="3">
        <v>2014</v>
      </c>
      <c r="D4">
        <v>584.4</v>
      </c>
    </row>
    <row r="5" spans="1:4">
      <c r="A5" t="s">
        <v>17</v>
      </c>
      <c r="B5" s="3" t="s">
        <v>10</v>
      </c>
      <c r="C5" s="3">
        <v>2014</v>
      </c>
      <c r="D5">
        <v>26.8</v>
      </c>
    </row>
    <row r="6" spans="1:4">
      <c r="A6" t="s">
        <v>18</v>
      </c>
      <c r="B6" s="3" t="s">
        <v>10</v>
      </c>
      <c r="C6" s="3">
        <v>2014</v>
      </c>
      <c r="D6">
        <v>3.1</v>
      </c>
    </row>
    <row r="7" spans="1:4">
      <c r="B7" s="3"/>
      <c r="C7" s="3"/>
    </row>
    <row r="8" spans="1:4">
      <c r="B8" s="3"/>
      <c r="C8" s="3"/>
    </row>
    <row r="9" spans="1:4">
      <c r="B9" s="3"/>
      <c r="C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workbookViewId="0"/>
  </sheetViews>
  <sheetFormatPr defaultRowHeight="14.5"/>
  <cols>
    <col min="1" max="1" width="32.54296875" style="3" customWidth="1"/>
    <col min="2" max="27" width="9.54296875" style="3" bestFit="1" customWidth="1"/>
    <col min="28" max="37" width="9.54296875" style="3" customWidth="1"/>
    <col min="38" max="16384" width="8.7265625" style="3"/>
  </cols>
  <sheetData>
    <row r="1" spans="1:37">
      <c r="A1" s="1" t="s">
        <v>78</v>
      </c>
    </row>
    <row r="2" spans="1:37">
      <c r="A2" s="15" t="s">
        <v>79</v>
      </c>
    </row>
    <row r="3" spans="1:37">
      <c r="A3" s="15" t="s">
        <v>80</v>
      </c>
    </row>
    <row r="4" spans="1:3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s="10" customFormat="1">
      <c r="A5" s="5" t="s">
        <v>76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" t="s">
        <v>67</v>
      </c>
      <c r="B6" s="1">
        <v>2015</v>
      </c>
      <c r="C6" s="1">
        <v>2016</v>
      </c>
      <c r="D6" s="1">
        <v>2017</v>
      </c>
      <c r="E6" s="1">
        <v>2018</v>
      </c>
      <c r="F6" s="1">
        <v>2019</v>
      </c>
      <c r="G6" s="1">
        <v>2020</v>
      </c>
      <c r="H6" s="1">
        <v>2021</v>
      </c>
      <c r="I6" s="1">
        <v>2022</v>
      </c>
      <c r="J6" s="1">
        <v>2023</v>
      </c>
      <c r="K6" s="1">
        <v>2024</v>
      </c>
      <c r="L6" s="1">
        <v>2025</v>
      </c>
      <c r="M6" s="1">
        <v>2026</v>
      </c>
      <c r="N6" s="1">
        <v>2027</v>
      </c>
      <c r="O6" s="1">
        <v>2028</v>
      </c>
      <c r="P6" s="1">
        <v>2029</v>
      </c>
      <c r="Q6" s="1">
        <v>2030</v>
      </c>
      <c r="R6" s="1">
        <v>2031</v>
      </c>
      <c r="S6" s="1">
        <v>2032</v>
      </c>
      <c r="T6" s="1">
        <v>2033</v>
      </c>
      <c r="U6" s="1">
        <v>2034</v>
      </c>
      <c r="V6" s="1">
        <v>2035</v>
      </c>
      <c r="W6" s="1">
        <v>2036</v>
      </c>
      <c r="X6" s="1">
        <v>2037</v>
      </c>
      <c r="Y6" s="1">
        <v>2038</v>
      </c>
      <c r="Z6" s="1">
        <v>2039</v>
      </c>
      <c r="AA6" s="1">
        <v>2040</v>
      </c>
      <c r="AB6" s="1">
        <v>2041</v>
      </c>
      <c r="AC6" s="1">
        <v>2042</v>
      </c>
      <c r="AD6" s="1">
        <v>2043</v>
      </c>
      <c r="AE6" s="1">
        <v>2044</v>
      </c>
      <c r="AF6" s="1">
        <v>2045</v>
      </c>
      <c r="AG6" s="1">
        <v>2046</v>
      </c>
      <c r="AH6" s="1">
        <v>2047</v>
      </c>
      <c r="AI6" s="1">
        <v>2048</v>
      </c>
      <c r="AJ6" s="1">
        <v>2049</v>
      </c>
      <c r="AK6" s="1">
        <v>2050</v>
      </c>
    </row>
    <row r="7" spans="1:37">
      <c r="A7" s="1" t="s">
        <v>44</v>
      </c>
      <c r="B7" s="4">
        <v>183086618596.60284</v>
      </c>
      <c r="C7" s="4">
        <v>188385032353.87033</v>
      </c>
      <c r="D7" s="4">
        <v>193506497990.0686</v>
      </c>
      <c r="E7" s="4">
        <v>198520461994.40698</v>
      </c>
      <c r="F7" s="4">
        <v>203423795823.10147</v>
      </c>
      <c r="G7" s="4">
        <v>208198978851.65475</v>
      </c>
      <c r="H7" s="4">
        <v>212832596152.08109</v>
      </c>
      <c r="I7" s="4">
        <v>217320761877.41965</v>
      </c>
      <c r="J7" s="4">
        <v>221668709604.49191</v>
      </c>
      <c r="K7" s="4">
        <v>225890645864.28934</v>
      </c>
      <c r="L7" s="4">
        <v>230005089287.17902</v>
      </c>
      <c r="M7" s="4">
        <v>234033193778.72964</v>
      </c>
      <c r="N7" s="4">
        <v>237995549149.80316</v>
      </c>
      <c r="O7" s="4">
        <v>241905624615.81442</v>
      </c>
      <c r="P7" s="4">
        <v>245765800620.87552</v>
      </c>
      <c r="Q7" s="4">
        <v>249573266963.17581</v>
      </c>
      <c r="R7" s="4">
        <v>253323190521.1058</v>
      </c>
      <c r="S7" s="4">
        <v>257009323543.12711</v>
      </c>
      <c r="T7" s="4">
        <v>260623323344.06357</v>
      </c>
      <c r="U7" s="4">
        <v>264153743343.07709</v>
      </c>
      <c r="V7" s="4">
        <v>267590131179.7475</v>
      </c>
      <c r="W7" s="4">
        <v>270924778724.35632</v>
      </c>
      <c r="X7" s="4">
        <v>274153559628.23196</v>
      </c>
      <c r="Y7" s="4">
        <v>277276131795.30865</v>
      </c>
      <c r="Z7" s="4">
        <v>280294284043.49103</v>
      </c>
      <c r="AA7" s="4">
        <v>283210835753.45178</v>
      </c>
      <c r="AB7" s="4">
        <v>286028101072.99139</v>
      </c>
      <c r="AC7" s="4">
        <v>288743361485.96204</v>
      </c>
      <c r="AD7" s="4">
        <v>291349936519.33215</v>
      </c>
      <c r="AE7" s="4">
        <v>293840870885.41187</v>
      </c>
      <c r="AF7" s="4">
        <v>296211242644.83185</v>
      </c>
      <c r="AG7" s="4">
        <v>298461370486.31696</v>
      </c>
      <c r="AH7" s="4">
        <v>300598602673.31818</v>
      </c>
      <c r="AI7" s="4">
        <v>302633328528.00287</v>
      </c>
      <c r="AJ7" s="4">
        <v>304578021076.75</v>
      </c>
      <c r="AK7" s="4">
        <v>306446218767.64771</v>
      </c>
    </row>
    <row r="8" spans="1:37">
      <c r="A8" s="1" t="s">
        <v>45</v>
      </c>
      <c r="B8" s="4">
        <v>18486575907.22451</v>
      </c>
      <c r="C8" s="4">
        <v>19021566005.694904</v>
      </c>
      <c r="D8" s="4">
        <v>19538689343.083241</v>
      </c>
      <c r="E8" s="4">
        <v>20044958052.794464</v>
      </c>
      <c r="F8" s="4">
        <v>20540056240.294136</v>
      </c>
      <c r="G8" s="4">
        <v>21022214817.501476</v>
      </c>
      <c r="H8" s="4">
        <v>21490079255.689037</v>
      </c>
      <c r="I8" s="4">
        <v>21943257194.096901</v>
      </c>
      <c r="J8" s="4">
        <v>22382277076.12479</v>
      </c>
      <c r="K8" s="4">
        <v>22808573360.039318</v>
      </c>
      <c r="L8" s="4">
        <v>23224015904.31842</v>
      </c>
      <c r="M8" s="4">
        <v>23630740655.783489</v>
      </c>
      <c r="N8" s="4">
        <v>24030826603.62735</v>
      </c>
      <c r="O8" s="4">
        <v>24425633758.074051</v>
      </c>
      <c r="P8" s="4">
        <v>24815402476.726509</v>
      </c>
      <c r="Q8" s="4">
        <v>25199849008.595779</v>
      </c>
      <c r="R8" s="4">
        <v>25578485344.944878</v>
      </c>
      <c r="S8" s="4">
        <v>25950680639.380165</v>
      </c>
      <c r="T8" s="4">
        <v>26315592516.396748</v>
      </c>
      <c r="U8" s="4">
        <v>26672065194.71928</v>
      </c>
      <c r="V8" s="4">
        <v>27019043281.245865</v>
      </c>
      <c r="W8" s="4">
        <v>27355748472.645325</v>
      </c>
      <c r="X8" s="4">
        <v>27681764124.27964</v>
      </c>
      <c r="Y8" s="4">
        <v>27997055694.111061</v>
      </c>
      <c r="Z8" s="4">
        <v>28301803802.210209</v>
      </c>
      <c r="AA8" s="4">
        <v>28596293126.371746</v>
      </c>
      <c r="AB8" s="4">
        <v>28880757330.144127</v>
      </c>
      <c r="AC8" s="4">
        <v>29154921920.20005</v>
      </c>
      <c r="AD8" s="4">
        <v>29418112357.500351</v>
      </c>
      <c r="AE8" s="4">
        <v>29669626354.489429</v>
      </c>
      <c r="AF8" s="4">
        <v>29908966934.345829</v>
      </c>
      <c r="AG8" s="4">
        <v>30136166275.627159</v>
      </c>
      <c r="AH8" s="4">
        <v>30351966345.338505</v>
      </c>
      <c r="AI8" s="4">
        <v>30557416171.499199</v>
      </c>
      <c r="AJ8" s="4">
        <v>30753775177.385025</v>
      </c>
      <c r="AK8" s="4">
        <v>30942410363.764088</v>
      </c>
    </row>
    <row r="9" spans="1:37">
      <c r="A9" s="1" t="s">
        <v>46</v>
      </c>
      <c r="B9" s="4">
        <v>8380306402.8000002</v>
      </c>
      <c r="C9" s="4">
        <v>8622827298.5108147</v>
      </c>
      <c r="D9" s="4">
        <v>8857248861.3303089</v>
      </c>
      <c r="E9" s="4">
        <v>9086749820.8818417</v>
      </c>
      <c r="F9" s="4">
        <v>9311186976.3367195</v>
      </c>
      <c r="G9" s="4">
        <v>9529758367.3835907</v>
      </c>
      <c r="H9" s="4">
        <v>9741849961.1250458</v>
      </c>
      <c r="I9" s="4">
        <v>9947283893.1796551</v>
      </c>
      <c r="J9" s="4">
        <v>10146299716.703632</v>
      </c>
      <c r="K9" s="4">
        <v>10339547698.131208</v>
      </c>
      <c r="L9" s="4">
        <v>10527875478.856524</v>
      </c>
      <c r="M9" s="4">
        <v>10712251323.035864</v>
      </c>
      <c r="N9" s="4">
        <v>10893617674.880171</v>
      </c>
      <c r="O9" s="4">
        <v>11072591052.150537</v>
      </c>
      <c r="P9" s="4">
        <v>11249280413.389025</v>
      </c>
      <c r="Q9" s="4">
        <v>11423557129.029984</v>
      </c>
      <c r="R9" s="4">
        <v>11595199975.696848</v>
      </c>
      <c r="S9" s="4">
        <v>11763922979.064339</v>
      </c>
      <c r="T9" s="4">
        <v>11929344274.753</v>
      </c>
      <c r="U9" s="4">
        <v>12090939925.757368</v>
      </c>
      <c r="V9" s="4">
        <v>12248231502.885698</v>
      </c>
      <c r="W9" s="4">
        <v>12400866186.858639</v>
      </c>
      <c r="X9" s="4">
        <v>12548655104.964144</v>
      </c>
      <c r="Y9" s="4">
        <v>12691582598.658344</v>
      </c>
      <c r="Z9" s="4">
        <v>12829730546.356239</v>
      </c>
      <c r="AA9" s="4">
        <v>12963227997.761652</v>
      </c>
      <c r="AB9" s="4">
        <v>13092180876.878084</v>
      </c>
      <c r="AC9" s="4">
        <v>13216464750.808941</v>
      </c>
      <c r="AD9" s="4">
        <v>13335773838.545492</v>
      </c>
      <c r="AE9" s="4">
        <v>13449789780.163849</v>
      </c>
      <c r="AF9" s="4">
        <v>13558287286.889071</v>
      </c>
      <c r="AG9" s="4">
        <v>13661280945.855833</v>
      </c>
      <c r="AH9" s="4">
        <v>13759107104.415565</v>
      </c>
      <c r="AI9" s="4">
        <v>13852241306.350483</v>
      </c>
      <c r="AJ9" s="4">
        <v>13941254471.499655</v>
      </c>
      <c r="AK9" s="4">
        <v>14026766286.566933</v>
      </c>
    </row>
    <row r="10" spans="1:37">
      <c r="A10" s="1" t="s">
        <v>47</v>
      </c>
      <c r="B10" s="4">
        <v>10791288019.9</v>
      </c>
      <c r="C10" s="4">
        <v>11103581235.764412</v>
      </c>
      <c r="D10" s="4">
        <v>11405444972.108829</v>
      </c>
      <c r="E10" s="4">
        <v>11700972466.72842</v>
      </c>
      <c r="F10" s="4">
        <v>11989979320.472033</v>
      </c>
      <c r="G10" s="4">
        <v>12271432852.160194</v>
      </c>
      <c r="H10" s="4">
        <v>12544542374.01478</v>
      </c>
      <c r="I10" s="4">
        <v>12809078850.762358</v>
      </c>
      <c r="J10" s="4">
        <v>13065350754.072151</v>
      </c>
      <c r="K10" s="4">
        <v>13314195429.506992</v>
      </c>
      <c r="L10" s="4">
        <v>13556704381.599297</v>
      </c>
      <c r="M10" s="4">
        <v>13794124440.344006</v>
      </c>
      <c r="N10" s="4">
        <v>14027669187.492693</v>
      </c>
      <c r="O10" s="4">
        <v>14258132510.572796</v>
      </c>
      <c r="P10" s="4">
        <v>14485654715.075914</v>
      </c>
      <c r="Q10" s="4">
        <v>14710070165.209745</v>
      </c>
      <c r="R10" s="4">
        <v>14931093992.491146</v>
      </c>
      <c r="S10" s="4">
        <v>15148357948.891693</v>
      </c>
      <c r="T10" s="4">
        <v>15361370309.132477</v>
      </c>
      <c r="U10" s="4">
        <v>15569456401.565651</v>
      </c>
      <c r="V10" s="4">
        <v>15772000154.778425</v>
      </c>
      <c r="W10" s="4">
        <v>15968547244.754522</v>
      </c>
      <c r="X10" s="4">
        <v>16158854460.835915</v>
      </c>
      <c r="Y10" s="4">
        <v>16342901639.576443</v>
      </c>
      <c r="Z10" s="4">
        <v>16520794215.493235</v>
      </c>
      <c r="AA10" s="4">
        <v>16692698365.388889</v>
      </c>
      <c r="AB10" s="4">
        <v>16858750487.191477</v>
      </c>
      <c r="AC10" s="4">
        <v>17018790349.143147</v>
      </c>
      <c r="AD10" s="4">
        <v>17172424198.226095</v>
      </c>
      <c r="AE10" s="4">
        <v>17319242083.602303</v>
      </c>
      <c r="AF10" s="4">
        <v>17458953901.79092</v>
      </c>
      <c r="AG10" s="4">
        <v>17591578436.588638</v>
      </c>
      <c r="AH10" s="4">
        <v>17717548801.174088</v>
      </c>
      <c r="AI10" s="4">
        <v>17837477351.429413</v>
      </c>
      <c r="AJ10" s="4">
        <v>17952099258.614895</v>
      </c>
      <c r="AK10" s="4">
        <v>18062212490.893265</v>
      </c>
    </row>
    <row r="11" spans="1:37">
      <c r="A11" s="7" t="s">
        <v>48</v>
      </c>
      <c r="B11" s="4">
        <v>13466849.4088</v>
      </c>
      <c r="C11" s="4">
        <v>13856571.720138595</v>
      </c>
      <c r="D11" s="4">
        <v>14233278.696343055</v>
      </c>
      <c r="E11" s="4">
        <v>14602078.440994749</v>
      </c>
      <c r="F11" s="4">
        <v>14962740.835539229</v>
      </c>
      <c r="G11" s="4">
        <v>15313977.158750119</v>
      </c>
      <c r="H11" s="4">
        <v>15654800.681960946</v>
      </c>
      <c r="I11" s="4">
        <v>15984925.583541242</v>
      </c>
      <c r="J11" s="4">
        <v>16304736.816752266</v>
      </c>
      <c r="K11" s="4">
        <v>16615279.336244183</v>
      </c>
      <c r="L11" s="4">
        <v>16917915.27109186</v>
      </c>
      <c r="M11" s="4">
        <v>17214200.586787947</v>
      </c>
      <c r="N11" s="4">
        <v>17505649.757106427</v>
      </c>
      <c r="O11" s="4">
        <v>17793253.503799878</v>
      </c>
      <c r="P11" s="4">
        <v>18077186.919306111</v>
      </c>
      <c r="Q11" s="4">
        <v>18357243.300563589</v>
      </c>
      <c r="R11" s="4">
        <v>18633067.149604253</v>
      </c>
      <c r="S11" s="4">
        <v>18904198.916026454</v>
      </c>
      <c r="T11" s="4">
        <v>19170024.957578287</v>
      </c>
      <c r="U11" s="4">
        <v>19429703.326434311</v>
      </c>
      <c r="V11" s="4">
        <v>19682465.204180472</v>
      </c>
      <c r="W11" s="4">
        <v>19927743.622990619</v>
      </c>
      <c r="X11" s="4">
        <v>20165235.071244992</v>
      </c>
      <c r="Y11" s="4">
        <v>20394914.386229686</v>
      </c>
      <c r="Z11" s="4">
        <v>20616913.143597405</v>
      </c>
      <c r="AA11" s="4">
        <v>20831438.721556541</v>
      </c>
      <c r="AB11" s="4">
        <v>21038661.336151153</v>
      </c>
      <c r="AC11" s="4">
        <v>21238381.028215144</v>
      </c>
      <c r="AD11" s="4">
        <v>21430106.418722659</v>
      </c>
      <c r="AE11" s="4">
        <v>21613325.91478594</v>
      </c>
      <c r="AF11" s="4">
        <v>21787677.485488735</v>
      </c>
      <c r="AG11" s="4">
        <v>21953184.571829073</v>
      </c>
      <c r="AH11" s="4">
        <v>22110387.67184044</v>
      </c>
      <c r="AI11" s="4">
        <v>22260050.967188124</v>
      </c>
      <c r="AJ11" s="4">
        <v>22403091.905412529</v>
      </c>
      <c r="AK11" s="4">
        <v>22540506.300642688</v>
      </c>
    </row>
    <row r="12" spans="1:37">
      <c r="A12" s="1" t="s">
        <v>49</v>
      </c>
      <c r="B12" s="4">
        <v>2878222097.1815052</v>
      </c>
      <c r="C12" s="4">
        <v>2961516068.4890332</v>
      </c>
      <c r="D12" s="4">
        <v>3042028318.2484765</v>
      </c>
      <c r="E12" s="4">
        <v>3120850583.3729205</v>
      </c>
      <c r="F12" s="4">
        <v>3197933681.4375648</v>
      </c>
      <c r="G12" s="4">
        <v>3273002178.6123943</v>
      </c>
      <c r="H12" s="4">
        <v>3345845184.8691988</v>
      </c>
      <c r="I12" s="4">
        <v>3416401612.5617347</v>
      </c>
      <c r="J12" s="4">
        <v>3484753736.3891053</v>
      </c>
      <c r="K12" s="4">
        <v>3551124890.8130922</v>
      </c>
      <c r="L12" s="4">
        <v>3615806198.8635535</v>
      </c>
      <c r="M12" s="4">
        <v>3679130211.5423932</v>
      </c>
      <c r="N12" s="4">
        <v>3741420611.9732261</v>
      </c>
      <c r="O12" s="4">
        <v>3802889143.6124344</v>
      </c>
      <c r="P12" s="4">
        <v>3863573228.3475204</v>
      </c>
      <c r="Q12" s="4">
        <v>3923428688.2641683</v>
      </c>
      <c r="R12" s="4">
        <v>3982379544.0389214</v>
      </c>
      <c r="S12" s="4">
        <v>4040327577.5896869</v>
      </c>
      <c r="T12" s="4">
        <v>4097141637.3281732</v>
      </c>
      <c r="U12" s="4">
        <v>4152641776.7232914</v>
      </c>
      <c r="V12" s="4">
        <v>4206663678.9344125</v>
      </c>
      <c r="W12" s="4">
        <v>4259086167.9331975</v>
      </c>
      <c r="X12" s="4">
        <v>4309844375.2545538</v>
      </c>
      <c r="Y12" s="4">
        <v>4358932922.9606333</v>
      </c>
      <c r="Z12" s="4">
        <v>4406379932.2503538</v>
      </c>
      <c r="AA12" s="4">
        <v>4452229725.3347807</v>
      </c>
      <c r="AB12" s="4">
        <v>4496518681.8870239</v>
      </c>
      <c r="AC12" s="4">
        <v>4539204065.3416901</v>
      </c>
      <c r="AD12" s="4">
        <v>4580180854.9973965</v>
      </c>
      <c r="AE12" s="4">
        <v>4619339709.9155483</v>
      </c>
      <c r="AF12" s="4">
        <v>4656603254.5087748</v>
      </c>
      <c r="AG12" s="4">
        <v>4691976498.7386837</v>
      </c>
      <c r="AH12" s="4">
        <v>4725574961.3384438</v>
      </c>
      <c r="AI12" s="4">
        <v>4757561968.1527624</v>
      </c>
      <c r="AJ12" s="4">
        <v>4788133601.9998026</v>
      </c>
      <c r="AK12" s="4">
        <v>4817502694.7115574</v>
      </c>
    </row>
    <row r="13" spans="1:37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>
      <c r="A14" s="1" t="s">
        <v>68</v>
      </c>
      <c r="B14" s="1">
        <v>2015</v>
      </c>
      <c r="C14" s="1">
        <v>2016</v>
      </c>
      <c r="D14" s="1">
        <v>2017</v>
      </c>
      <c r="E14" s="1">
        <v>2018</v>
      </c>
      <c r="F14" s="1">
        <v>2019</v>
      </c>
      <c r="G14" s="1">
        <v>2020</v>
      </c>
      <c r="H14" s="1">
        <v>2021</v>
      </c>
      <c r="I14" s="1">
        <v>2022</v>
      </c>
      <c r="J14" s="1">
        <v>2023</v>
      </c>
      <c r="K14" s="1">
        <v>2024</v>
      </c>
      <c r="L14" s="1">
        <v>2025</v>
      </c>
      <c r="M14" s="1">
        <v>2026</v>
      </c>
      <c r="N14" s="1">
        <v>2027</v>
      </c>
      <c r="O14" s="1">
        <v>2028</v>
      </c>
      <c r="P14" s="1">
        <v>2029</v>
      </c>
      <c r="Q14" s="1">
        <v>2030</v>
      </c>
      <c r="R14" s="1">
        <v>2031</v>
      </c>
      <c r="S14" s="1">
        <v>2032</v>
      </c>
      <c r="T14" s="1">
        <v>2033</v>
      </c>
      <c r="U14" s="1">
        <v>2034</v>
      </c>
      <c r="V14" s="1">
        <v>2035</v>
      </c>
      <c r="W14" s="1">
        <v>2036</v>
      </c>
      <c r="X14" s="1">
        <v>2037</v>
      </c>
      <c r="Y14" s="1">
        <v>2038</v>
      </c>
      <c r="Z14" s="1">
        <v>2039</v>
      </c>
      <c r="AA14" s="1">
        <v>2040</v>
      </c>
      <c r="AB14" s="1">
        <v>2041</v>
      </c>
      <c r="AC14" s="1">
        <v>2042</v>
      </c>
      <c r="AD14" s="1">
        <v>2043</v>
      </c>
      <c r="AE14" s="1">
        <v>2044</v>
      </c>
      <c r="AF14" s="1">
        <v>2045</v>
      </c>
      <c r="AG14" s="1">
        <v>2046</v>
      </c>
      <c r="AH14" s="1">
        <v>2047</v>
      </c>
      <c r="AI14" s="1">
        <v>2048</v>
      </c>
      <c r="AJ14" s="1">
        <v>2049</v>
      </c>
      <c r="AK14" s="1">
        <v>2050</v>
      </c>
    </row>
    <row r="15" spans="1:37">
      <c r="A15" s="1" t="s">
        <v>50</v>
      </c>
      <c r="B15" s="4">
        <v>3.7413427005857352E-4</v>
      </c>
      <c r="C15" s="4">
        <v>3.7806011011032748E-4</v>
      </c>
      <c r="D15" s="4">
        <v>3.8198595016207971E-4</v>
      </c>
      <c r="E15" s="4">
        <v>3.8591179021383367E-4</v>
      </c>
      <c r="F15" s="4">
        <v>3.8983763026558763E-4</v>
      </c>
      <c r="G15" s="4">
        <v>3.9376347031733986E-4</v>
      </c>
      <c r="H15" s="4">
        <v>3.9768938405493597E-4</v>
      </c>
      <c r="I15" s="4">
        <v>4.0161529779253208E-4</v>
      </c>
      <c r="J15" s="4">
        <v>4.0554121153012646E-4</v>
      </c>
      <c r="K15" s="4">
        <v>4.0946712526772257E-4</v>
      </c>
      <c r="L15" s="4">
        <v>4.1339303900531695E-4</v>
      </c>
      <c r="M15" s="4">
        <v>4.1731895274291133E-4</v>
      </c>
      <c r="N15" s="4">
        <v>4.2124486648050744E-4</v>
      </c>
      <c r="O15" s="4">
        <v>4.2517078021810182E-4</v>
      </c>
      <c r="P15" s="4">
        <v>4.2909669395569793E-4</v>
      </c>
      <c r="Q15" s="4">
        <v>4.3302260769329231E-4</v>
      </c>
      <c r="R15" s="4">
        <v>4.3651742306332741E-4</v>
      </c>
      <c r="S15" s="4">
        <v>4.4001223843336251E-4</v>
      </c>
      <c r="T15" s="4">
        <v>4.4350705380339847E-4</v>
      </c>
      <c r="U15" s="4">
        <v>4.4700186917343357E-4</v>
      </c>
      <c r="V15" s="4">
        <v>4.5049668454346867E-4</v>
      </c>
      <c r="W15" s="4">
        <v>4.5399149991350377E-4</v>
      </c>
      <c r="X15" s="4">
        <v>4.5748631528353886E-4</v>
      </c>
      <c r="Y15" s="4">
        <v>4.6098113065357396E-4</v>
      </c>
      <c r="Z15" s="4">
        <v>4.6447594602360993E-4</v>
      </c>
      <c r="AA15" s="4">
        <v>4.6797076139364503E-4</v>
      </c>
      <c r="AB15" s="4">
        <v>4.7131196663712394E-4</v>
      </c>
      <c r="AC15" s="4">
        <v>4.7465317188060373E-4</v>
      </c>
      <c r="AD15" s="4">
        <v>4.7799437712408351E-4</v>
      </c>
      <c r="AE15" s="4">
        <v>4.8133558236756416E-4</v>
      </c>
      <c r="AF15" s="4">
        <v>4.8467678761104395E-4</v>
      </c>
      <c r="AG15" s="4">
        <v>4.8801799285452373E-4</v>
      </c>
      <c r="AH15" s="4">
        <v>4.9135919809800352E-4</v>
      </c>
      <c r="AI15" s="4">
        <v>4.947004033414833E-4</v>
      </c>
      <c r="AJ15" s="4">
        <v>4.9804160858496309E-4</v>
      </c>
      <c r="AK15" s="4">
        <v>5.0138281382844287E-4</v>
      </c>
    </row>
    <row r="16" spans="1:37">
      <c r="A16" s="1" t="s">
        <v>51</v>
      </c>
      <c r="B16" s="4">
        <v>1.3109932520741796E-3</v>
      </c>
      <c r="C16" s="4">
        <v>1.2987587137708782E-3</v>
      </c>
      <c r="D16" s="4">
        <v>1.2841815607810506E-3</v>
      </c>
      <c r="E16" s="4">
        <v>1.267710798432796E-3</v>
      </c>
      <c r="F16" s="4">
        <v>1.2508664667882964E-3</v>
      </c>
      <c r="G16" s="4">
        <v>1.2381380331238537E-3</v>
      </c>
      <c r="H16" s="4">
        <v>1.2255738312602325E-3</v>
      </c>
      <c r="I16" s="4">
        <v>1.2137059112374198E-3</v>
      </c>
      <c r="J16" s="4">
        <v>1.2027169158109127E-3</v>
      </c>
      <c r="K16" s="4">
        <v>1.1933972297887216E-3</v>
      </c>
      <c r="L16" s="4">
        <v>1.2006462621411411E-3</v>
      </c>
      <c r="M16" s="4">
        <v>1.1948935520236729E-3</v>
      </c>
      <c r="N16" s="4">
        <v>1.1893885637716379E-3</v>
      </c>
      <c r="O16" s="4">
        <v>1.1851647674126255E-3</v>
      </c>
      <c r="P16" s="4">
        <v>1.1802513661687297E-3</v>
      </c>
      <c r="Q16" s="4">
        <v>1.1777545650710078E-3</v>
      </c>
      <c r="R16" s="4">
        <v>1.1760417802332023E-3</v>
      </c>
      <c r="S16" s="4">
        <v>1.174458383846808E-3</v>
      </c>
      <c r="T16" s="4">
        <v>1.174065289060009E-3</v>
      </c>
      <c r="U16" s="4">
        <v>1.1725679553211174E-3</v>
      </c>
      <c r="V16" s="4">
        <v>1.1609980181914983E-3</v>
      </c>
      <c r="W16" s="4">
        <v>1.1611379780014806E-3</v>
      </c>
      <c r="X16" s="4">
        <v>1.1608508893752398E-3</v>
      </c>
      <c r="Y16" s="4">
        <v>1.16040738422327E-3</v>
      </c>
      <c r="Z16" s="4">
        <v>1.1597869401949281E-3</v>
      </c>
      <c r="AA16" s="4">
        <v>1.1588286318097328E-3</v>
      </c>
      <c r="AB16" s="4">
        <v>1.1538836849062043E-3</v>
      </c>
      <c r="AC16" s="4">
        <v>1.1516962957935639E-3</v>
      </c>
      <c r="AD16" s="4">
        <v>1.1495089066809227E-3</v>
      </c>
      <c r="AE16" s="4">
        <v>1.1473215175682823E-3</v>
      </c>
      <c r="AF16" s="4">
        <v>1.145134128455641E-3</v>
      </c>
      <c r="AG16" s="4">
        <v>1.1429467393430006E-3</v>
      </c>
      <c r="AH16" s="4">
        <v>1.1407593502303593E-3</v>
      </c>
      <c r="AI16" s="4">
        <v>1.1385719611177189E-3</v>
      </c>
      <c r="AJ16" s="4">
        <v>1.1363845720050786E-3</v>
      </c>
      <c r="AK16" s="4">
        <v>1.1341971828924373E-3</v>
      </c>
    </row>
    <row r="17" spans="1:37">
      <c r="A17" s="1" t="s">
        <v>52</v>
      </c>
      <c r="B17" s="14">
        <v>4.2756946142723793E-4</v>
      </c>
      <c r="C17" s="14">
        <v>4.2855376515851996E-4</v>
      </c>
      <c r="D17" s="14">
        <v>4.3021806926822365E-4</v>
      </c>
      <c r="E17" s="14">
        <v>4.3271145887209658E-4</v>
      </c>
      <c r="F17" s="14">
        <v>4.354534883248128E-4</v>
      </c>
      <c r="G17" s="14">
        <v>4.3900896829755451E-4</v>
      </c>
      <c r="H17" s="14">
        <v>4.4066445743811447E-4</v>
      </c>
      <c r="I17" s="14">
        <v>4.4237819175180904E-4</v>
      </c>
      <c r="J17" s="14">
        <v>4.4425454052190967E-4</v>
      </c>
      <c r="K17" s="14">
        <v>4.4628672216291481E-4</v>
      </c>
      <c r="L17" s="14">
        <v>4.5405534710655409E-4</v>
      </c>
      <c r="M17" s="14">
        <v>4.5666900057555484E-4</v>
      </c>
      <c r="N17" s="14">
        <v>4.593336201687791E-4</v>
      </c>
      <c r="O17" s="14">
        <v>4.6204007899855009E-4</v>
      </c>
      <c r="P17" s="14">
        <v>4.6467690007109201E-4</v>
      </c>
      <c r="Q17" s="14">
        <v>4.6840959599036116E-4</v>
      </c>
      <c r="R17" s="14">
        <v>4.722676786045545E-4</v>
      </c>
      <c r="S17" s="14">
        <v>4.7607920436049729E-4</v>
      </c>
      <c r="T17" s="14">
        <v>4.8063901363410046E-4</v>
      </c>
      <c r="U17" s="14">
        <v>4.846060075843457E-4</v>
      </c>
      <c r="V17" s="14">
        <v>4.8414162609138544E-4</v>
      </c>
      <c r="W17" s="14">
        <v>4.8851074803697421E-4</v>
      </c>
      <c r="X17" s="14">
        <v>4.929531899910218E-4</v>
      </c>
      <c r="Y17" s="14">
        <v>4.9747669297523552E-4</v>
      </c>
      <c r="Z17" s="14">
        <v>5.0193594555000354E-4</v>
      </c>
      <c r="AA17" s="14">
        <v>5.0641976821171086E-4</v>
      </c>
      <c r="AB17" s="4">
        <v>5.0856848952605775E-4</v>
      </c>
      <c r="AC17" s="4">
        <v>5.1221676262098049E-4</v>
      </c>
      <c r="AD17" s="4">
        <v>5.1586503571590323E-4</v>
      </c>
      <c r="AE17" s="4">
        <v>5.1951330881082596E-4</v>
      </c>
      <c r="AF17" s="4">
        <v>5.231615819057487E-4</v>
      </c>
      <c r="AG17" s="4">
        <v>5.2680985500067144E-4</v>
      </c>
      <c r="AH17" s="4">
        <v>5.3045812809559417E-4</v>
      </c>
      <c r="AI17" s="4">
        <v>5.3410640119051691E-4</v>
      </c>
      <c r="AJ17" s="4">
        <v>5.3775467428543965E-4</v>
      </c>
      <c r="AK17" s="4">
        <v>5.4140294738036238E-4</v>
      </c>
    </row>
    <row r="18" spans="1:37">
      <c r="A18" s="1" t="s">
        <v>53</v>
      </c>
      <c r="B18" s="4">
        <v>7.7288644747120492E-4</v>
      </c>
      <c r="C18" s="4">
        <v>7.6617459965914818E-4</v>
      </c>
      <c r="D18" s="4">
        <v>7.5940150973087702E-4</v>
      </c>
      <c r="E18" s="4">
        <v>7.5246906865029603E-4</v>
      </c>
      <c r="F18" s="4">
        <v>7.4506325352539427E-4</v>
      </c>
      <c r="G18" s="4">
        <v>7.3978150520814594E-4</v>
      </c>
      <c r="H18" s="4">
        <v>7.3432488025515171E-4</v>
      </c>
      <c r="I18" s="4">
        <v>7.2870377489871576E-4</v>
      </c>
      <c r="J18" s="4">
        <v>7.2315816267237959E-4</v>
      </c>
      <c r="K18" s="4">
        <v>7.1770524582574877E-4</v>
      </c>
      <c r="L18" s="4">
        <v>7.2171134509002252E-4</v>
      </c>
      <c r="M18" s="4">
        <v>7.1731975261737002E-4</v>
      </c>
      <c r="N18" s="4">
        <v>7.1278541264335434E-4</v>
      </c>
      <c r="O18" s="4">
        <v>7.0877894195372408E-4</v>
      </c>
      <c r="P18" s="4">
        <v>7.0406193112745841E-4</v>
      </c>
      <c r="Q18" s="4">
        <v>7.0052347344230618E-4</v>
      </c>
      <c r="R18" s="4">
        <v>6.9713060923017674E-4</v>
      </c>
      <c r="S18" s="4">
        <v>6.9352398185573325E-4</v>
      </c>
      <c r="T18" s="4">
        <v>6.9027564841992589E-4</v>
      </c>
      <c r="U18" s="4">
        <v>6.8617747110666502E-4</v>
      </c>
      <c r="V18" s="4">
        <v>6.7595750786647959E-4</v>
      </c>
      <c r="W18" s="4">
        <v>6.7241893629689628E-4</v>
      </c>
      <c r="X18" s="4">
        <v>6.684860728645032E-4</v>
      </c>
      <c r="Y18" s="4">
        <v>6.6443622403625485E-4</v>
      </c>
      <c r="Z18" s="4">
        <v>6.6031197315320614E-4</v>
      </c>
      <c r="AA18" s="4">
        <v>6.5605196612483578E-4</v>
      </c>
      <c r="AB18" s="4">
        <v>6.5021031452612912E-4</v>
      </c>
      <c r="AC18" s="4">
        <v>6.454345464226123E-4</v>
      </c>
      <c r="AD18" s="4">
        <v>6.4065877831909548E-4</v>
      </c>
      <c r="AE18" s="4">
        <v>6.358830102155804E-4</v>
      </c>
      <c r="AF18" s="4">
        <v>6.3110724211206358E-4</v>
      </c>
      <c r="AG18" s="4">
        <v>6.2633147400854676E-4</v>
      </c>
      <c r="AH18" s="4">
        <v>6.2155570590503167E-4</v>
      </c>
      <c r="AI18" s="4">
        <v>6.1677993780151485E-4</v>
      </c>
      <c r="AJ18" s="4">
        <v>6.1200416969799804E-4</v>
      </c>
      <c r="AK18" s="4">
        <v>6.0722840159448295E-4</v>
      </c>
    </row>
    <row r="19" spans="1:37">
      <c r="A19" s="7" t="s">
        <v>54</v>
      </c>
      <c r="B19" s="4">
        <v>1.0013762588718287E-3</v>
      </c>
      <c r="C19" s="4">
        <v>9.9781969957481284E-4</v>
      </c>
      <c r="D19" s="4">
        <v>9.915689703004645E-4</v>
      </c>
      <c r="E19" s="4">
        <v>9.823663025992687E-4</v>
      </c>
      <c r="F19" s="4">
        <v>9.7222453652112814E-4</v>
      </c>
      <c r="G19" s="4">
        <v>9.6246404238602915E-4</v>
      </c>
      <c r="H19" s="4">
        <v>9.5552676110863754E-4</v>
      </c>
      <c r="I19" s="4">
        <v>9.4833610158696143E-4</v>
      </c>
      <c r="J19" s="4">
        <v>9.4100306610497874E-4</v>
      </c>
      <c r="K19" s="4">
        <v>9.339135604597979E-4</v>
      </c>
      <c r="L19" s="4">
        <v>9.3925223345135364E-4</v>
      </c>
      <c r="M19" s="4">
        <v>9.339354502411175E-4</v>
      </c>
      <c r="N19" s="4">
        <v>9.2832090240664773E-4</v>
      </c>
      <c r="O19" s="4">
        <v>9.2330592475526902E-4</v>
      </c>
      <c r="P19" s="4">
        <v>9.1749169442414578E-4</v>
      </c>
      <c r="Q19" s="4">
        <v>9.1307729598232468E-4</v>
      </c>
      <c r="R19" s="4">
        <v>9.0884303499112122E-4</v>
      </c>
      <c r="S19" s="4">
        <v>9.0436503679766135E-4</v>
      </c>
      <c r="T19" s="4">
        <v>9.0039043456425767E-4</v>
      </c>
      <c r="U19" s="4">
        <v>8.9534375823195243E-4</v>
      </c>
      <c r="V19" s="4">
        <v>8.822351878378684E-4</v>
      </c>
      <c r="W19" s="4">
        <v>8.7794198392806189E-4</v>
      </c>
      <c r="X19" s="4">
        <v>8.7311680272446519E-4</v>
      </c>
      <c r="Y19" s="4">
        <v>8.6824788648985022E-4</v>
      </c>
      <c r="Z19" s="4">
        <v>8.6319094670130048E-4</v>
      </c>
      <c r="AA19" s="4">
        <v>8.5798725099763375E-4</v>
      </c>
      <c r="AB19" s="4">
        <v>8.5048905736934838E-4</v>
      </c>
      <c r="AC19" s="4">
        <v>8.4451395162496716E-4</v>
      </c>
      <c r="AD19" s="4">
        <v>8.3853098069713329E-4</v>
      </c>
      <c r="AE19" s="4">
        <v>8.325403115699583E-4</v>
      </c>
      <c r="AF19" s="4">
        <v>8.2654210653382754E-4</v>
      </c>
      <c r="AG19" s="4">
        <v>8.2053652334917126E-4</v>
      </c>
      <c r="AH19" s="4">
        <v>8.1452371540342058E-4</v>
      </c>
      <c r="AI19" s="4">
        <v>8.0850383186149356E-4</v>
      </c>
      <c r="AJ19" s="4">
        <v>8.0247701781008772E-4</v>
      </c>
      <c r="AK19" s="4">
        <v>7.964434143961156E-4</v>
      </c>
    </row>
    <row r="20" spans="1:37">
      <c r="A20" s="1" t="s">
        <v>55</v>
      </c>
      <c r="B20" s="4">
        <v>1.0711748521868385E-3</v>
      </c>
      <c r="C20" s="4">
        <v>1.0711748521868387E-3</v>
      </c>
      <c r="D20" s="4">
        <v>1.0711748521868385E-3</v>
      </c>
      <c r="E20" s="4">
        <v>1.0711748521868385E-3</v>
      </c>
      <c r="F20" s="4">
        <v>1.0711748521868387E-3</v>
      </c>
      <c r="G20" s="4">
        <v>1.0711748521868385E-3</v>
      </c>
      <c r="H20" s="4">
        <v>1.0711748521868383E-3</v>
      </c>
      <c r="I20" s="4">
        <v>1.0711748521868387E-3</v>
      </c>
      <c r="J20" s="4">
        <v>1.0711748521868385E-3</v>
      </c>
      <c r="K20" s="4">
        <v>1.0711748521868385E-3</v>
      </c>
      <c r="L20" s="4">
        <v>1.0711748521868385E-3</v>
      </c>
      <c r="M20" s="4">
        <v>1.0711748521868385E-3</v>
      </c>
      <c r="N20" s="4">
        <v>1.0711748521868385E-3</v>
      </c>
      <c r="O20" s="4">
        <v>1.0711748521868387E-3</v>
      </c>
      <c r="P20" s="4">
        <v>1.0711748521868385E-3</v>
      </c>
      <c r="Q20" s="4">
        <v>1.0711748521868385E-3</v>
      </c>
      <c r="R20" s="4">
        <v>1.0711748521868383E-3</v>
      </c>
      <c r="S20" s="4">
        <v>1.0711748521868385E-3</v>
      </c>
      <c r="T20" s="4">
        <v>1.0711748521868385E-3</v>
      </c>
      <c r="U20" s="4">
        <v>1.0711748521868385E-3</v>
      </c>
      <c r="V20" s="4">
        <v>1.0711748521868385E-3</v>
      </c>
      <c r="W20" s="4">
        <v>1.0711748521868385E-3</v>
      </c>
      <c r="X20" s="4">
        <v>1.0711748521868385E-3</v>
      </c>
      <c r="Y20" s="4">
        <v>1.0711748521868385E-3</v>
      </c>
      <c r="Z20" s="4">
        <v>1.0711748521868385E-3</v>
      </c>
      <c r="AA20" s="4">
        <v>1.0711748521868387E-3</v>
      </c>
      <c r="AB20" s="4">
        <v>1.0711748521868387E-3</v>
      </c>
      <c r="AC20" s="4">
        <v>1.0711748521868387E-3</v>
      </c>
      <c r="AD20" s="4">
        <v>1.0711748521868387E-3</v>
      </c>
      <c r="AE20" s="4">
        <v>1.0711748521868387E-3</v>
      </c>
      <c r="AF20" s="4">
        <v>1.0711748521868387E-3</v>
      </c>
      <c r="AG20" s="4">
        <v>1.0711748521868387E-3</v>
      </c>
      <c r="AH20" s="4">
        <v>1.0711748521868387E-3</v>
      </c>
      <c r="AI20" s="4">
        <v>1.0711748521868387E-3</v>
      </c>
      <c r="AJ20" s="4">
        <v>1.0711748521868389E-3</v>
      </c>
      <c r="AK20" s="4">
        <v>1.0711748521868389E-3</v>
      </c>
    </row>
    <row r="21" spans="1:37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>
      <c r="A22" s="1" t="s">
        <v>69</v>
      </c>
      <c r="B22" s="1">
        <v>2015</v>
      </c>
      <c r="C22" s="1">
        <v>2016</v>
      </c>
      <c r="D22" s="1">
        <v>2017</v>
      </c>
      <c r="E22" s="1">
        <v>2018</v>
      </c>
      <c r="F22" s="1">
        <v>2019</v>
      </c>
      <c r="G22" s="1">
        <v>2020</v>
      </c>
      <c r="H22" s="1">
        <v>2021</v>
      </c>
      <c r="I22" s="1">
        <v>2022</v>
      </c>
      <c r="J22" s="1">
        <v>2023</v>
      </c>
      <c r="K22" s="1">
        <v>2024</v>
      </c>
      <c r="L22" s="1">
        <v>2025</v>
      </c>
      <c r="M22" s="1">
        <v>2026</v>
      </c>
      <c r="N22" s="1">
        <v>2027</v>
      </c>
      <c r="O22" s="1">
        <v>2028</v>
      </c>
      <c r="P22" s="1">
        <v>2029</v>
      </c>
      <c r="Q22" s="1">
        <v>2030</v>
      </c>
      <c r="R22" s="1">
        <v>2031</v>
      </c>
      <c r="S22" s="1">
        <v>2032</v>
      </c>
      <c r="T22" s="1">
        <v>2033</v>
      </c>
      <c r="U22" s="1">
        <v>2034</v>
      </c>
      <c r="V22" s="1">
        <v>2035</v>
      </c>
      <c r="W22" s="1">
        <v>2036</v>
      </c>
      <c r="X22" s="1">
        <v>2037</v>
      </c>
      <c r="Y22" s="1">
        <v>2038</v>
      </c>
      <c r="Z22" s="1">
        <v>2039</v>
      </c>
      <c r="AA22" s="1">
        <v>2040</v>
      </c>
      <c r="AB22" s="1">
        <v>2041</v>
      </c>
      <c r="AC22" s="1">
        <v>2042</v>
      </c>
      <c r="AD22" s="1">
        <v>2043</v>
      </c>
      <c r="AE22" s="1">
        <v>2044</v>
      </c>
      <c r="AF22" s="1">
        <v>2045</v>
      </c>
      <c r="AG22" s="1">
        <v>2046</v>
      </c>
      <c r="AH22" s="1">
        <v>2047</v>
      </c>
      <c r="AI22" s="1">
        <v>2048</v>
      </c>
      <c r="AJ22" s="1">
        <v>2049</v>
      </c>
      <c r="AK22" s="1">
        <v>2050</v>
      </c>
    </row>
    <row r="23" spans="1:37">
      <c r="A23" s="1" t="s">
        <v>70</v>
      </c>
      <c r="B23" s="4">
        <f>B7/B15</f>
        <v>489360727548265.69</v>
      </c>
      <c r="C23" s="4">
        <f t="shared" ref="C23:AK28" si="0">C7/C15</f>
        <v>498293862049859.81</v>
      </c>
      <c r="D23" s="4">
        <f t="shared" si="0"/>
        <v>506580144918843.87</v>
      </c>
      <c r="E23" s="4">
        <f t="shared" si="0"/>
        <v>514419271524217.56</v>
      </c>
      <c r="F23" s="4">
        <f t="shared" si="0"/>
        <v>521816725810982.87</v>
      </c>
      <c r="G23" s="4">
        <f t="shared" si="0"/>
        <v>528741222957691.06</v>
      </c>
      <c r="H23" s="4">
        <f t="shared" si="0"/>
        <v>535172938191080.37</v>
      </c>
      <c r="I23" s="4">
        <f t="shared" si="0"/>
        <v>541116742992404.69</v>
      </c>
      <c r="J23" s="4">
        <f t="shared" si="0"/>
        <v>546599712438904.12</v>
      </c>
      <c r="K23" s="4">
        <f t="shared" si="0"/>
        <v>551669796974775.12</v>
      </c>
      <c r="L23" s="4">
        <f t="shared" si="0"/>
        <v>556383556531586.25</v>
      </c>
      <c r="M23" s="4">
        <f t="shared" si="0"/>
        <v>560801737473220.94</v>
      </c>
      <c r="N23" s="4">
        <f t="shared" si="0"/>
        <v>564981482476573</v>
      </c>
      <c r="O23" s="4">
        <f t="shared" si="0"/>
        <v>568961076045073</v>
      </c>
      <c r="P23" s="4">
        <f t="shared" si="0"/>
        <v>572751559456782</v>
      </c>
      <c r="Q23" s="4">
        <f t="shared" si="0"/>
        <v>576351586566462.25</v>
      </c>
      <c r="R23" s="4">
        <f t="shared" si="0"/>
        <v>580327787934263.37</v>
      </c>
      <c r="S23" s="4">
        <f t="shared" si="0"/>
        <v>584095852556723.37</v>
      </c>
      <c r="T23" s="4">
        <f t="shared" si="0"/>
        <v>587641890042170.25</v>
      </c>
      <c r="U23" s="4">
        <f t="shared" si="0"/>
        <v>590945500589366.25</v>
      </c>
      <c r="V23" s="4">
        <f t="shared" si="0"/>
        <v>593989124361530.25</v>
      </c>
      <c r="W23" s="4">
        <f t="shared" si="0"/>
        <v>596761786896833.87</v>
      </c>
      <c r="X23" s="4">
        <f t="shared" si="0"/>
        <v>599260678340330.87</v>
      </c>
      <c r="Y23" s="4">
        <f t="shared" si="0"/>
        <v>601491283172891.75</v>
      </c>
      <c r="Z23" s="4">
        <f t="shared" si="0"/>
        <v>603463508590912.75</v>
      </c>
      <c r="AA23" s="4">
        <f t="shared" si="0"/>
        <v>605189168036979.25</v>
      </c>
      <c r="AB23" s="4">
        <f t="shared" si="0"/>
        <v>606876381929874.25</v>
      </c>
      <c r="AC23" s="4">
        <f t="shared" si="0"/>
        <v>608324938274285.37</v>
      </c>
      <c r="AD23" s="4">
        <f t="shared" si="0"/>
        <v>609525865706365.87</v>
      </c>
      <c r="AE23" s="4">
        <f t="shared" si="0"/>
        <v>610469871020308.25</v>
      </c>
      <c r="AF23" s="4">
        <f t="shared" si="0"/>
        <v>611152112534308.5</v>
      </c>
      <c r="AG23" s="4">
        <f t="shared" si="0"/>
        <v>611578619756520.12</v>
      </c>
      <c r="AH23" s="4">
        <f t="shared" si="0"/>
        <v>611769564581067.62</v>
      </c>
      <c r="AI23" s="4">
        <f t="shared" si="0"/>
        <v>611750721211966</v>
      </c>
      <c r="AJ23" s="4">
        <f t="shared" si="0"/>
        <v>611551356004406.37</v>
      </c>
      <c r="AK23" s="4">
        <f t="shared" si="0"/>
        <v>611202080158463.12</v>
      </c>
    </row>
    <row r="24" spans="1:37">
      <c r="A24" s="1" t="s">
        <v>71</v>
      </c>
      <c r="B24" s="4">
        <f t="shared" ref="B24:Q28" si="1">B8/B16</f>
        <v>14101198368470.693</v>
      </c>
      <c r="C24" s="4">
        <f t="shared" si="1"/>
        <v>14645958332373.207</v>
      </c>
      <c r="D24" s="4">
        <f t="shared" si="1"/>
        <v>15214896350948.721</v>
      </c>
      <c r="E24" s="4">
        <f t="shared" si="1"/>
        <v>15811932877415.723</v>
      </c>
      <c r="F24" s="4">
        <f t="shared" si="1"/>
        <v>16420662625190.072</v>
      </c>
      <c r="G24" s="4">
        <f t="shared" si="1"/>
        <v>16978894319611.437</v>
      </c>
      <c r="H24" s="4">
        <f t="shared" si="1"/>
        <v>17534707993553.703</v>
      </c>
      <c r="I24" s="4">
        <f t="shared" si="1"/>
        <v>18079550400908</v>
      </c>
      <c r="J24" s="4">
        <f t="shared" si="1"/>
        <v>18609763263397.602</v>
      </c>
      <c r="K24" s="4">
        <f t="shared" si="1"/>
        <v>19112306272134.832</v>
      </c>
      <c r="L24" s="4">
        <f t="shared" si="1"/>
        <v>19342929417780.785</v>
      </c>
      <c r="M24" s="4">
        <f t="shared" si="1"/>
        <v>19776440014897.094</v>
      </c>
      <c r="N24" s="4">
        <f t="shared" si="1"/>
        <v>20204353174057.641</v>
      </c>
      <c r="O24" s="4">
        <f t="shared" si="1"/>
        <v>20609483533161.809</v>
      </c>
      <c r="P24" s="4">
        <f t="shared" si="1"/>
        <v>21025523196199.273</v>
      </c>
      <c r="Q24" s="4">
        <f t="shared" si="1"/>
        <v>21396519916759.109</v>
      </c>
      <c r="R24" s="4">
        <f t="shared" si="0"/>
        <v>21749639999926.543</v>
      </c>
      <c r="S24" s="4">
        <f t="shared" si="0"/>
        <v>22095870740333.594</v>
      </c>
      <c r="T24" s="4">
        <f t="shared" si="0"/>
        <v>22414079320465.883</v>
      </c>
      <c r="U24" s="4">
        <f t="shared" si="0"/>
        <v>22746711671320.504</v>
      </c>
      <c r="V24" s="4">
        <f t="shared" si="0"/>
        <v>23272256160552.09</v>
      </c>
      <c r="W24" s="4">
        <f t="shared" si="0"/>
        <v>23559429620697.879</v>
      </c>
      <c r="X24" s="4">
        <f t="shared" si="0"/>
        <v>23846098045527.391</v>
      </c>
      <c r="Y24" s="4">
        <f t="shared" si="0"/>
        <v>24126919627326.539</v>
      </c>
      <c r="Z24" s="4">
        <f t="shared" si="0"/>
        <v>24402588804331.129</v>
      </c>
      <c r="AA24" s="4">
        <f t="shared" si="0"/>
        <v>24676895566269.5</v>
      </c>
      <c r="AB24" s="4">
        <f t="shared" si="0"/>
        <v>25029175564165.945</v>
      </c>
      <c r="AC24" s="4">
        <f t="shared" si="0"/>
        <v>25314765730067.027</v>
      </c>
      <c r="AD24" s="4">
        <f t="shared" si="0"/>
        <v>25591895970986.281</v>
      </c>
      <c r="AE24" s="4">
        <f t="shared" si="0"/>
        <v>25859905789419.359</v>
      </c>
      <c r="AF24" s="4">
        <f t="shared" si="0"/>
        <v>26118308930921.371</v>
      </c>
      <c r="AG24" s="4">
        <f t="shared" si="0"/>
        <v>26367078393303.184</v>
      </c>
      <c r="AH24" s="4">
        <f t="shared" si="0"/>
        <v>26606809174265.699</v>
      </c>
      <c r="AI24" s="4">
        <f t="shared" si="0"/>
        <v>26838370533471.984</v>
      </c>
      <c r="AJ24" s="4">
        <f t="shared" si="0"/>
        <v>27062823567836.668</v>
      </c>
      <c r="AK24" s="4">
        <f t="shared" si="0"/>
        <v>27281332408933.113</v>
      </c>
    </row>
    <row r="25" spans="1:37">
      <c r="A25" s="1" t="s">
        <v>72</v>
      </c>
      <c r="B25" s="4">
        <f t="shared" si="1"/>
        <v>19599871269632.59</v>
      </c>
      <c r="C25" s="4">
        <f t="shared" si="0"/>
        <v>20120759632857.906</v>
      </c>
      <c r="D25" s="4">
        <f t="shared" si="0"/>
        <v>20587812307363.062</v>
      </c>
      <c r="E25" s="4">
        <f t="shared" si="0"/>
        <v>20999559023852.328</v>
      </c>
      <c r="F25" s="4">
        <f t="shared" si="0"/>
        <v>21382735988995.758</v>
      </c>
      <c r="G25" s="4">
        <f t="shared" si="0"/>
        <v>21707434370507.996</v>
      </c>
      <c r="H25" s="4">
        <f t="shared" si="0"/>
        <v>22107183360693.801</v>
      </c>
      <c r="I25" s="4">
        <f t="shared" si="0"/>
        <v>22485927377632.711</v>
      </c>
      <c r="J25" s="4">
        <f t="shared" si="0"/>
        <v>22838933069279.996</v>
      </c>
      <c r="K25" s="4">
        <f t="shared" si="0"/>
        <v>23167948282263.273</v>
      </c>
      <c r="L25" s="4">
        <f t="shared" si="0"/>
        <v>23186326393786.363</v>
      </c>
      <c r="M25" s="4">
        <f t="shared" si="0"/>
        <v>23457364764270.98</v>
      </c>
      <c r="N25" s="4">
        <f t="shared" si="0"/>
        <v>23716133974424.477</v>
      </c>
      <c r="O25" s="4">
        <f t="shared" si="0"/>
        <v>23964568346862.574</v>
      </c>
      <c r="P25" s="4">
        <f t="shared" si="0"/>
        <v>24208822112026.594</v>
      </c>
      <c r="Q25" s="4">
        <f t="shared" si="0"/>
        <v>24387965632679</v>
      </c>
      <c r="R25" s="4">
        <f t="shared" si="0"/>
        <v>24552177718276.367</v>
      </c>
      <c r="S25" s="4">
        <f t="shared" si="0"/>
        <v>24710012265430.621</v>
      </c>
      <c r="T25" s="4">
        <f t="shared" si="0"/>
        <v>24819758563824.238</v>
      </c>
      <c r="U25" s="4">
        <f t="shared" si="0"/>
        <v>24950041346016.41</v>
      </c>
      <c r="V25" s="4">
        <f t="shared" si="0"/>
        <v>25298860587074.887</v>
      </c>
      <c r="W25" s="4">
        <f t="shared" si="0"/>
        <v>25385042676522.742</v>
      </c>
      <c r="X25" s="4">
        <f t="shared" si="0"/>
        <v>25456078507561.121</v>
      </c>
      <c r="Y25" s="4">
        <f t="shared" si="0"/>
        <v>25511913980842.785</v>
      </c>
      <c r="Z25" s="4">
        <f t="shared" si="0"/>
        <v>25560493644857.168</v>
      </c>
      <c r="AA25" s="4">
        <f t="shared" si="0"/>
        <v>25597792210082.766</v>
      </c>
      <c r="AB25" s="4">
        <f t="shared" si="0"/>
        <v>25743201056516.25</v>
      </c>
      <c r="AC25" s="4">
        <f t="shared" si="0"/>
        <v>25802483860897.355</v>
      </c>
      <c r="AD25" s="4">
        <f t="shared" si="0"/>
        <v>25851284571047.684</v>
      </c>
      <c r="AE25" s="4">
        <f t="shared" si="0"/>
        <v>25889211213762.023</v>
      </c>
      <c r="AF25" s="4">
        <f t="shared" si="0"/>
        <v>25916060650897.895</v>
      </c>
      <c r="AG25" s="4">
        <f t="shared" si="0"/>
        <v>25932090708208.98</v>
      </c>
      <c r="AH25" s="4">
        <f t="shared" si="0"/>
        <v>25938158689004.062</v>
      </c>
      <c r="AI25" s="4">
        <f t="shared" si="0"/>
        <v>25935359088514.945</v>
      </c>
      <c r="AJ25" s="4">
        <f t="shared" si="0"/>
        <v>25924934060358.629</v>
      </c>
      <c r="AK25" s="4">
        <f t="shared" si="0"/>
        <v>25908182351863.766</v>
      </c>
    </row>
    <row r="26" spans="1:37">
      <c r="A26" s="1" t="s">
        <v>73</v>
      </c>
      <c r="B26" s="4">
        <f t="shared" si="1"/>
        <v>13962320150919.771</v>
      </c>
      <c r="C26" s="4">
        <f t="shared" si="0"/>
        <v>14492233546640.826</v>
      </c>
      <c r="D26" s="4">
        <f t="shared" si="0"/>
        <v>15018991700649.615</v>
      </c>
      <c r="E26" s="4">
        <f t="shared" si="0"/>
        <v>15550104255735.664</v>
      </c>
      <c r="F26" s="4">
        <f t="shared" si="0"/>
        <v>16092565649613.498</v>
      </c>
      <c r="G26" s="4">
        <f t="shared" si="0"/>
        <v>16587915169232.957</v>
      </c>
      <c r="H26" s="4">
        <f t="shared" si="0"/>
        <v>17083095931130.645</v>
      </c>
      <c r="I26" s="4">
        <f t="shared" si="0"/>
        <v>17577895561941.779</v>
      </c>
      <c r="J26" s="4">
        <f t="shared" si="0"/>
        <v>18067072223578.418</v>
      </c>
      <c r="K26" s="4">
        <f t="shared" si="0"/>
        <v>18551063276942.437</v>
      </c>
      <c r="L26" s="4">
        <f t="shared" si="0"/>
        <v>18784108735201.195</v>
      </c>
      <c r="M26" s="4">
        <f t="shared" si="0"/>
        <v>19230091448077.012</v>
      </c>
      <c r="N26" s="4">
        <f t="shared" si="0"/>
        <v>19680073327358.492</v>
      </c>
      <c r="O26" s="4">
        <f t="shared" si="0"/>
        <v>20116473087181.113</v>
      </c>
      <c r="P26" s="4">
        <f t="shared" si="0"/>
        <v>20574404146349.922</v>
      </c>
      <c r="Q26" s="4">
        <f t="shared" si="0"/>
        <v>20998682732108.676</v>
      </c>
      <c r="R26" s="4">
        <f t="shared" si="0"/>
        <v>21417929143835.996</v>
      </c>
      <c r="S26" s="4">
        <f t="shared" si="0"/>
        <v>21842587055688.656</v>
      </c>
      <c r="T26" s="4">
        <f t="shared" si="0"/>
        <v>22253965273576.422</v>
      </c>
      <c r="U26" s="4">
        <f t="shared" si="0"/>
        <v>22690130552457.918</v>
      </c>
      <c r="V26" s="4">
        <f t="shared" si="0"/>
        <v>23332827834932.242</v>
      </c>
      <c r="W26" s="4">
        <f t="shared" si="0"/>
        <v>23747914258178.855</v>
      </c>
      <c r="X26" s="4">
        <f t="shared" si="0"/>
        <v>24172312807646.457</v>
      </c>
      <c r="Y26" s="4">
        <f t="shared" si="0"/>
        <v>24596644566273.219</v>
      </c>
      <c r="Z26" s="4">
        <f t="shared" si="0"/>
        <v>25019679919782.504</v>
      </c>
      <c r="AA26" s="4">
        <f t="shared" si="0"/>
        <v>25444170930527.395</v>
      </c>
      <c r="AB26" s="4">
        <f t="shared" si="0"/>
        <v>25928149877902.309</v>
      </c>
      <c r="AC26" s="4">
        <f t="shared" si="0"/>
        <v>26367956973284.977</v>
      </c>
      <c r="AD26" s="4">
        <f t="shared" si="0"/>
        <v>26804322018784.48</v>
      </c>
      <c r="AE26" s="4">
        <f t="shared" si="0"/>
        <v>27236522764982.574</v>
      </c>
      <c r="AF26" s="4">
        <f t="shared" si="0"/>
        <v>27664005000739.309</v>
      </c>
      <c r="AG26" s="4">
        <f t="shared" si="0"/>
        <v>28086690780525.246</v>
      </c>
      <c r="AH26" s="4">
        <f t="shared" si="0"/>
        <v>28505166363771.062</v>
      </c>
      <c r="AI26" s="4">
        <f t="shared" si="0"/>
        <v>28920326778154.168</v>
      </c>
      <c r="AJ26" s="4">
        <f t="shared" si="0"/>
        <v>29333295666063.203</v>
      </c>
      <c r="AK26" s="4">
        <f t="shared" si="0"/>
        <v>29745335434681.309</v>
      </c>
    </row>
    <row r="27" spans="1:37">
      <c r="A27" s="7" t="s">
        <v>74</v>
      </c>
      <c r="B27" s="4">
        <f t="shared" si="1"/>
        <v>13448341010.173372</v>
      </c>
      <c r="C27" s="4">
        <f t="shared" si="0"/>
        <v>13886849223.404894</v>
      </c>
      <c r="D27" s="4">
        <f t="shared" si="0"/>
        <v>14354300227.880363</v>
      </c>
      <c r="E27" s="4">
        <f t="shared" si="0"/>
        <v>14864189052.860147</v>
      </c>
      <c r="F27" s="4">
        <f t="shared" si="0"/>
        <v>15390211081.361721</v>
      </c>
      <c r="G27" s="4">
        <f t="shared" si="0"/>
        <v>15911220039.74869</v>
      </c>
      <c r="H27" s="4">
        <f t="shared" si="0"/>
        <v>16383424639.826588</v>
      </c>
      <c r="I27" s="4">
        <f t="shared" si="0"/>
        <v>16855759848.003046</v>
      </c>
      <c r="J27" s="4">
        <f t="shared" si="0"/>
        <v>17326975228.93438</v>
      </c>
      <c r="K27" s="4">
        <f t="shared" si="0"/>
        <v>17791024822.53701</v>
      </c>
      <c r="L27" s="4">
        <f t="shared" si="0"/>
        <v>18012110771.273544</v>
      </c>
      <c r="M27" s="4">
        <f t="shared" si="0"/>
        <v>18431895461.66568</v>
      </c>
      <c r="N27" s="4">
        <f t="shared" si="0"/>
        <v>18857325857.603214</v>
      </c>
      <c r="O27" s="4">
        <f t="shared" si="0"/>
        <v>19271243719.697941</v>
      </c>
      <c r="P27" s="4">
        <f t="shared" si="0"/>
        <v>19702834400.753971</v>
      </c>
      <c r="Q27" s="4">
        <f t="shared" si="0"/>
        <v>20104807535.285542</v>
      </c>
      <c r="R27" s="4">
        <f t="shared" si="0"/>
        <v>20501963961.011471</v>
      </c>
      <c r="S27" s="4">
        <f t="shared" si="0"/>
        <v>20903283681.737461</v>
      </c>
      <c r="T27" s="4">
        <f t="shared" si="0"/>
        <v>21290791440.777119</v>
      </c>
      <c r="U27" s="4">
        <f t="shared" si="0"/>
        <v>21700830711.996487</v>
      </c>
      <c r="V27" s="4">
        <f t="shared" si="0"/>
        <v>22309771221.45528</v>
      </c>
      <c r="W27" s="4">
        <f t="shared" si="0"/>
        <v>22698246567.307899</v>
      </c>
      <c r="X27" s="4">
        <f t="shared" si="0"/>
        <v>23095690070.700264</v>
      </c>
      <c r="Y27" s="4">
        <f t="shared" si="0"/>
        <v>23489736863.837563</v>
      </c>
      <c r="Z27" s="4">
        <f t="shared" si="0"/>
        <v>23884533569.756847</v>
      </c>
      <c r="AA27" s="4">
        <f t="shared" si="0"/>
        <v>24279426876.488625</v>
      </c>
      <c r="AB27" s="4">
        <f t="shared" si="0"/>
        <v>24737133480.853867</v>
      </c>
      <c r="AC27" s="4">
        <f t="shared" si="0"/>
        <v>25148644362.061069</v>
      </c>
      <c r="AD27" s="4">
        <f t="shared" si="0"/>
        <v>25556725883.766651</v>
      </c>
      <c r="AE27" s="4">
        <f t="shared" si="0"/>
        <v>25960695974.022842</v>
      </c>
      <c r="AF27" s="4">
        <f t="shared" si="0"/>
        <v>26360033340.415234</v>
      </c>
      <c r="AG27" s="4">
        <f t="shared" si="0"/>
        <v>26754670812.48632</v>
      </c>
      <c r="AH27" s="4">
        <f t="shared" si="0"/>
        <v>27145173619.517658</v>
      </c>
      <c r="AI27" s="4">
        <f t="shared" si="0"/>
        <v>27532400082.677082</v>
      </c>
      <c r="AJ27" s="4">
        <f t="shared" si="0"/>
        <v>27917424933.301193</v>
      </c>
      <c r="AK27" s="4">
        <f t="shared" si="0"/>
        <v>28301453553.650757</v>
      </c>
    </row>
    <row r="28" spans="1:37">
      <c r="A28" s="1" t="s">
        <v>75</v>
      </c>
      <c r="B28" s="4">
        <f t="shared" si="1"/>
        <v>2686976912597.9019</v>
      </c>
      <c r="C28" s="4">
        <f t="shared" si="0"/>
        <v>2764736366283.2456</v>
      </c>
      <c r="D28" s="4">
        <f t="shared" si="0"/>
        <v>2839898931568.5259</v>
      </c>
      <c r="E28" s="4">
        <f t="shared" si="0"/>
        <v>2913483804256.2349</v>
      </c>
      <c r="F28" s="4">
        <f t="shared" si="0"/>
        <v>2985445069877.1333</v>
      </c>
      <c r="G28" s="4">
        <f t="shared" si="0"/>
        <v>3055525595966.3853</v>
      </c>
      <c r="H28" s="4">
        <f t="shared" si="0"/>
        <v>3123528505209.5342</v>
      </c>
      <c r="I28" s="4">
        <f t="shared" si="0"/>
        <v>3189396768965.4385</v>
      </c>
      <c r="J28" s="4">
        <f t="shared" si="0"/>
        <v>3253207195141.7329</v>
      </c>
      <c r="K28" s="4">
        <f t="shared" si="0"/>
        <v>3315168278608.6274</v>
      </c>
      <c r="L28" s="4">
        <f t="shared" si="0"/>
        <v>3375551798552.5581</v>
      </c>
      <c r="M28" s="4">
        <f t="shared" si="0"/>
        <v>3434668209425.6865</v>
      </c>
      <c r="N28" s="4">
        <f t="shared" si="0"/>
        <v>3492819687033.3481</v>
      </c>
      <c r="O28" s="4">
        <f t="shared" si="0"/>
        <v>3550203905411.6245</v>
      </c>
      <c r="P28" s="4">
        <f t="shared" si="0"/>
        <v>3606855799928.377</v>
      </c>
      <c r="Q28" s="4">
        <f t="shared" si="0"/>
        <v>3662734128097.1641</v>
      </c>
      <c r="R28" s="4">
        <f t="shared" si="0"/>
        <v>3717767959086.0112</v>
      </c>
      <c r="S28" s="4">
        <f t="shared" si="0"/>
        <v>3771865600971.8916</v>
      </c>
      <c r="T28" s="4">
        <f t="shared" si="0"/>
        <v>3824904616612.0542</v>
      </c>
      <c r="U28" s="4">
        <f t="shared" si="0"/>
        <v>3876717016130.0347</v>
      </c>
      <c r="V28" s="4">
        <f t="shared" si="0"/>
        <v>3927149400815.7222</v>
      </c>
      <c r="W28" s="4">
        <f t="shared" si="0"/>
        <v>3976088646254.2822</v>
      </c>
      <c r="X28" s="4">
        <f t="shared" si="0"/>
        <v>4023474194204.4902</v>
      </c>
      <c r="Y28" s="4">
        <f t="shared" si="0"/>
        <v>4069301024068.7866</v>
      </c>
      <c r="Z28" s="4">
        <f t="shared" si="0"/>
        <v>4113595388516.2495</v>
      </c>
      <c r="AA28" s="4">
        <f t="shared" si="0"/>
        <v>4156398664742.1821</v>
      </c>
      <c r="AB28" s="4">
        <f t="shared" si="0"/>
        <v>4197744815150.6108</v>
      </c>
      <c r="AC28" s="4">
        <f t="shared" si="0"/>
        <v>4237593942832.7275</v>
      </c>
      <c r="AD28" s="4">
        <f t="shared" si="0"/>
        <v>4275848005250.3159</v>
      </c>
      <c r="AE28" s="4">
        <f t="shared" si="0"/>
        <v>4312404926688.686</v>
      </c>
      <c r="AF28" s="4">
        <f t="shared" si="0"/>
        <v>4347192472827.5371</v>
      </c>
      <c r="AG28" s="4">
        <f t="shared" si="0"/>
        <v>4380215320738.5884</v>
      </c>
      <c r="AH28" s="4">
        <f t="shared" si="0"/>
        <v>4411581313443.8574</v>
      </c>
      <c r="AI28" s="4">
        <f t="shared" si="0"/>
        <v>4441442924504.8486</v>
      </c>
      <c r="AJ28" s="4">
        <f t="shared" si="0"/>
        <v>4469983207899.877</v>
      </c>
      <c r="AK28" s="4">
        <f t="shared" si="0"/>
        <v>4497400853722.8691</v>
      </c>
    </row>
    <row r="30" spans="1:37" s="10" customFormat="1">
      <c r="A30" s="5" t="s">
        <v>77</v>
      </c>
    </row>
    <row r="31" spans="1:37">
      <c r="A31" s="1" t="s">
        <v>67</v>
      </c>
      <c r="B31" s="1">
        <v>2015</v>
      </c>
      <c r="C31" s="1">
        <v>2016</v>
      </c>
      <c r="D31" s="1">
        <v>2017</v>
      </c>
      <c r="E31" s="1">
        <v>2018</v>
      </c>
      <c r="F31" s="1">
        <v>2019</v>
      </c>
      <c r="G31" s="1">
        <v>2020</v>
      </c>
      <c r="H31" s="1">
        <v>2021</v>
      </c>
      <c r="I31" s="1">
        <v>2022</v>
      </c>
      <c r="J31" s="1">
        <v>2023</v>
      </c>
      <c r="K31" s="1">
        <v>2024</v>
      </c>
      <c r="L31" s="1">
        <v>2025</v>
      </c>
      <c r="M31" s="1">
        <v>2026</v>
      </c>
      <c r="N31" s="1">
        <v>2027</v>
      </c>
      <c r="O31" s="1">
        <v>2028</v>
      </c>
      <c r="P31" s="1">
        <v>2029</v>
      </c>
      <c r="Q31" s="1">
        <v>2030</v>
      </c>
      <c r="R31" s="1">
        <v>2031</v>
      </c>
      <c r="S31" s="1">
        <v>2032</v>
      </c>
      <c r="T31" s="1">
        <v>2033</v>
      </c>
      <c r="U31" s="1">
        <v>2034</v>
      </c>
      <c r="V31" s="1">
        <v>2035</v>
      </c>
      <c r="W31" s="1">
        <v>2036</v>
      </c>
      <c r="X31" s="1">
        <v>2037</v>
      </c>
      <c r="Y31" s="1">
        <v>2038</v>
      </c>
      <c r="Z31" s="1">
        <v>2039</v>
      </c>
      <c r="AA31" s="1">
        <v>2040</v>
      </c>
      <c r="AB31" s="1">
        <v>2041</v>
      </c>
      <c r="AC31" s="1">
        <v>2042</v>
      </c>
      <c r="AD31" s="1">
        <v>2043</v>
      </c>
      <c r="AE31" s="1">
        <v>2044</v>
      </c>
      <c r="AF31" s="1">
        <v>2045</v>
      </c>
      <c r="AG31" s="1">
        <v>2046</v>
      </c>
      <c r="AH31" s="1">
        <v>2047</v>
      </c>
      <c r="AI31" s="1">
        <v>2048</v>
      </c>
      <c r="AJ31" s="1">
        <v>2049</v>
      </c>
      <c r="AK31" s="1">
        <v>2050</v>
      </c>
    </row>
    <row r="32" spans="1:37">
      <c r="A32" s="1" t="s">
        <v>56</v>
      </c>
      <c r="B32" s="4">
        <v>10041325851.877249</v>
      </c>
      <c r="C32" s="4">
        <v>10331915625.409609</v>
      </c>
      <c r="D32" s="4">
        <v>10612800736.983856</v>
      </c>
      <c r="E32" s="4">
        <v>10887789956.638817</v>
      </c>
      <c r="F32" s="4">
        <v>11156711700.411562</v>
      </c>
      <c r="G32" s="4">
        <v>11418605055.368893</v>
      </c>
      <c r="H32" s="4">
        <v>11672734284.163004</v>
      </c>
      <c r="I32" s="4">
        <v>11918886268.785368</v>
      </c>
      <c r="J32" s="4">
        <v>12157348043.048931</v>
      </c>
      <c r="K32" s="4">
        <v>12388898759.510019</v>
      </c>
      <c r="L32" s="4">
        <v>12614554066.408102</v>
      </c>
      <c r="M32" s="4">
        <v>12835474142.791122</v>
      </c>
      <c r="N32" s="4">
        <v>13052788230.116907</v>
      </c>
      <c r="O32" s="4">
        <v>13267235043.1096</v>
      </c>
      <c r="P32" s="4">
        <v>13478945136.449732</v>
      </c>
      <c r="Q32" s="4">
        <v>13687764385.536034</v>
      </c>
      <c r="R32" s="4">
        <v>13893427719.390976</v>
      </c>
      <c r="S32" s="4">
        <v>14095592482.120214</v>
      </c>
      <c r="T32" s="4">
        <v>14293801121.877659</v>
      </c>
      <c r="U32" s="4">
        <v>14487425854.672504</v>
      </c>
      <c r="V32" s="4">
        <v>14675893424.208334</v>
      </c>
      <c r="W32" s="4">
        <v>14858781080.626062</v>
      </c>
      <c r="X32" s="4">
        <v>15035862515.679319</v>
      </c>
      <c r="Y32" s="4">
        <v>15207118967.220999</v>
      </c>
      <c r="Z32" s="4">
        <v>15372648542.385363</v>
      </c>
      <c r="AA32" s="4">
        <v>15532605869.185373</v>
      </c>
      <c r="AB32" s="4">
        <v>15687117866.301994</v>
      </c>
      <c r="AC32" s="4">
        <v>15836035437.604208</v>
      </c>
      <c r="AD32" s="4">
        <v>15978992194.728582</v>
      </c>
      <c r="AE32" s="4">
        <v>16115606677.191416</v>
      </c>
      <c r="AF32" s="4">
        <v>16245608942.834141</v>
      </c>
      <c r="AG32" s="4">
        <v>16369016470.03587</v>
      </c>
      <c r="AH32" s="4">
        <v>16486232271.907686</v>
      </c>
      <c r="AI32" s="4">
        <v>16597826147.43359</v>
      </c>
      <c r="AJ32" s="4">
        <v>16704482175.675131</v>
      </c>
      <c r="AK32" s="4">
        <v>16806942868.399818</v>
      </c>
    </row>
    <row r="33" spans="1:37">
      <c r="A33" s="1" t="s">
        <v>57</v>
      </c>
      <c r="B33" s="4">
        <v>344123935336.49335</v>
      </c>
      <c r="C33" s="4">
        <v>354082669662.18005</v>
      </c>
      <c r="D33" s="4">
        <v>363708817782.28015</v>
      </c>
      <c r="E33" s="4">
        <v>373132909166.09729</v>
      </c>
      <c r="F33" s="4">
        <v>382349063499.6734</v>
      </c>
      <c r="G33" s="4">
        <v>391324349560.08398</v>
      </c>
      <c r="H33" s="4">
        <v>400033553064.3512</v>
      </c>
      <c r="I33" s="4">
        <v>408469370294.93134</v>
      </c>
      <c r="J33" s="4">
        <v>416641638120.65448</v>
      </c>
      <c r="K33" s="4">
        <v>424577058696.97992</v>
      </c>
      <c r="L33" s="4">
        <v>432310439067.74182</v>
      </c>
      <c r="M33" s="4">
        <v>439881539458.38904</v>
      </c>
      <c r="N33" s="4">
        <v>447329059839.43781</v>
      </c>
      <c r="O33" s="4">
        <v>454678316530.83557</v>
      </c>
      <c r="P33" s="4">
        <v>461933783741.57678</v>
      </c>
      <c r="Q33" s="4">
        <v>469090179503.41284</v>
      </c>
      <c r="R33" s="4">
        <v>476138419630.7218</v>
      </c>
      <c r="S33" s="4">
        <v>483066761043.30005</v>
      </c>
      <c r="T33" s="4">
        <v>489859523088.59045</v>
      </c>
      <c r="U33" s="4">
        <v>496495191127.92444</v>
      </c>
      <c r="V33" s="4">
        <v>502954119228.52466</v>
      </c>
      <c r="W33" s="4">
        <v>509221819428.61035</v>
      </c>
      <c r="X33" s="4">
        <v>515290535971.07446</v>
      </c>
      <c r="Y33" s="4">
        <v>521159625862.7514</v>
      </c>
      <c r="Z33" s="4">
        <v>526832451310.34796</v>
      </c>
      <c r="AA33" s="4">
        <v>532314311534.4173</v>
      </c>
      <c r="AB33" s="4">
        <v>537609556135.46094</v>
      </c>
      <c r="AC33" s="4">
        <v>542713075474.76105</v>
      </c>
      <c r="AD33" s="4">
        <v>547612313142.2038</v>
      </c>
      <c r="AE33" s="4">
        <v>552294196194.55786</v>
      </c>
      <c r="AF33" s="4">
        <v>556749473507.09229</v>
      </c>
      <c r="AG33" s="4">
        <v>560978744077.25964</v>
      </c>
      <c r="AH33" s="4">
        <v>564995819473.35498</v>
      </c>
      <c r="AI33" s="4">
        <v>568820227143.40845</v>
      </c>
      <c r="AJ33" s="4">
        <v>572475411001.32263</v>
      </c>
      <c r="AK33" s="4">
        <v>575986817494.63257</v>
      </c>
    </row>
    <row r="34" spans="1:37">
      <c r="A34" s="1" t="s">
        <v>58</v>
      </c>
      <c r="B34" s="4">
        <v>96852476.399000004</v>
      </c>
      <c r="C34" s="4">
        <v>99655327.297178149</v>
      </c>
      <c r="D34" s="4">
        <v>102364572.97258757</v>
      </c>
      <c r="E34" s="4">
        <v>105016950.48721948</v>
      </c>
      <c r="F34" s="4">
        <v>107610804.84730464</v>
      </c>
      <c r="G34" s="4">
        <v>110136867.67548366</v>
      </c>
      <c r="H34" s="4">
        <v>112588042.50011861</v>
      </c>
      <c r="I34" s="4">
        <v>114962273.71548621</v>
      </c>
      <c r="J34" s="4">
        <v>117262329.87386766</v>
      </c>
      <c r="K34" s="4">
        <v>119495726.20339987</v>
      </c>
      <c r="L34" s="4">
        <v>121672259.02466764</v>
      </c>
      <c r="M34" s="4">
        <v>123803118.71387407</v>
      </c>
      <c r="N34" s="4">
        <v>125899197.24218474</v>
      </c>
      <c r="O34" s="4">
        <v>127967619.79918529</v>
      </c>
      <c r="P34" s="4">
        <v>130009645.63532743</v>
      </c>
      <c r="Q34" s="4">
        <v>132023788.15914629</v>
      </c>
      <c r="R34" s="4">
        <v>134007490.65841354</v>
      </c>
      <c r="S34" s="4">
        <v>135957448.08433279</v>
      </c>
      <c r="T34" s="4">
        <v>137869247.17215911</v>
      </c>
      <c r="U34" s="4">
        <v>139736832.70218843</v>
      </c>
      <c r="V34" s="4">
        <v>141554675.39544526</v>
      </c>
      <c r="W34" s="4">
        <v>143318697.6658265</v>
      </c>
      <c r="X34" s="4">
        <v>145026716.68265685</v>
      </c>
      <c r="Y34" s="4">
        <v>146678551.47776175</v>
      </c>
      <c r="Z34" s="4">
        <v>148275148.33244362</v>
      </c>
      <c r="AA34" s="4">
        <v>149817998.69376805</v>
      </c>
      <c r="AB34" s="4">
        <v>151308326.74156287</v>
      </c>
      <c r="AC34" s="4">
        <v>152744694.38590613</v>
      </c>
      <c r="AD34" s="4">
        <v>154123567.66914666</v>
      </c>
      <c r="AE34" s="4">
        <v>155441267.25719655</v>
      </c>
      <c r="AF34" s="4">
        <v>156695189.45339981</v>
      </c>
      <c r="AG34" s="4">
        <v>157885502.84349161</v>
      </c>
      <c r="AH34" s="4">
        <v>159016094.64499733</v>
      </c>
      <c r="AI34" s="4">
        <v>160092460.78977543</v>
      </c>
      <c r="AJ34" s="4">
        <v>161121199.48528782</v>
      </c>
      <c r="AK34" s="4">
        <v>162109472.54507381</v>
      </c>
    </row>
    <row r="35" spans="1:37">
      <c r="A35" s="1" t="s">
        <v>59</v>
      </c>
      <c r="B35" s="4">
        <v>31443174575.900002</v>
      </c>
      <c r="C35" s="4">
        <v>32353120644.171551</v>
      </c>
      <c r="D35" s="4">
        <v>33232677759.365562</v>
      </c>
      <c r="E35" s="4">
        <v>34093772615.527905</v>
      </c>
      <c r="F35" s="4">
        <v>34935867918.621872</v>
      </c>
      <c r="G35" s="4">
        <v>35755954688.204399</v>
      </c>
      <c r="H35" s="4">
        <v>36551729053.431099</v>
      </c>
      <c r="I35" s="4">
        <v>37322523661.51947</v>
      </c>
      <c r="J35" s="4">
        <v>38069237323.485352</v>
      </c>
      <c r="K35" s="4">
        <v>38794309859.548866</v>
      </c>
      <c r="L35" s="4">
        <v>39500921647.019958</v>
      </c>
      <c r="M35" s="4">
        <v>40192705643.625732</v>
      </c>
      <c r="N35" s="4">
        <v>40873197929.842049</v>
      </c>
      <c r="O35" s="4">
        <v>41544711699.80043</v>
      </c>
      <c r="P35" s="4">
        <v>42207655769.395523</v>
      </c>
      <c r="Q35" s="4">
        <v>42861547516.430237</v>
      </c>
      <c r="R35" s="4">
        <v>43505556903.801498</v>
      </c>
      <c r="S35" s="4">
        <v>44138610946.799446</v>
      </c>
      <c r="T35" s="4">
        <v>44759276878.199326</v>
      </c>
      <c r="U35" s="4">
        <v>45365588869.791756</v>
      </c>
      <c r="V35" s="4">
        <v>45955751840.123291</v>
      </c>
      <c r="W35" s="4">
        <v>46528442000.102989</v>
      </c>
      <c r="X35" s="4">
        <v>47082950693.343872</v>
      </c>
      <c r="Y35" s="4">
        <v>47619219168.494247</v>
      </c>
      <c r="Z35" s="4">
        <v>48137554635.95591</v>
      </c>
      <c r="AA35" s="4">
        <v>48638441294.297623</v>
      </c>
      <c r="AB35" s="4">
        <v>49122276573.729431</v>
      </c>
      <c r="AC35" s="4">
        <v>49588593598.089226</v>
      </c>
      <c r="AD35" s="4">
        <v>50036245067.364662</v>
      </c>
      <c r="AE35" s="4">
        <v>50464036485.055992</v>
      </c>
      <c r="AF35" s="4">
        <v>50871122560.556915</v>
      </c>
      <c r="AG35" s="4">
        <v>51257558025.257889</v>
      </c>
      <c r="AH35" s="4">
        <v>51624604865.055489</v>
      </c>
      <c r="AI35" s="4">
        <v>51974047335.255424</v>
      </c>
      <c r="AJ35" s="4">
        <v>52308027545.144127</v>
      </c>
      <c r="AK35" s="4">
        <v>52628870578.826546</v>
      </c>
    </row>
    <row r="36" spans="1:37">
      <c r="A36" s="1" t="s">
        <v>60</v>
      </c>
      <c r="B36" s="4">
        <v>21503849576.841999</v>
      </c>
      <c r="C36" s="4">
        <v>22126157713.315849</v>
      </c>
      <c r="D36" s="4">
        <v>22727682977.684986</v>
      </c>
      <c r="E36" s="4">
        <v>23316581983.846401</v>
      </c>
      <c r="F36" s="4">
        <v>23892487278.758228</v>
      </c>
      <c r="G36" s="4">
        <v>24453341033.855129</v>
      </c>
      <c r="H36" s="4">
        <v>24997567641.942528</v>
      </c>
      <c r="I36" s="4">
        <v>25524710703.371105</v>
      </c>
      <c r="J36" s="4">
        <v>26035384911.063686</v>
      </c>
      <c r="K36" s="4">
        <v>26531258847.398342</v>
      </c>
      <c r="L36" s="4">
        <v>27014507558.508064</v>
      </c>
      <c r="M36" s="4">
        <v>27487615608.293819</v>
      </c>
      <c r="N36" s="4">
        <v>27953001306.728127</v>
      </c>
      <c r="O36" s="4">
        <v>28412246637.160851</v>
      </c>
      <c r="P36" s="4">
        <v>28865631186.994404</v>
      </c>
      <c r="Q36" s="4">
        <v>29312824893.018932</v>
      </c>
      <c r="R36" s="4">
        <v>29753260096.489777</v>
      </c>
      <c r="S36" s="4">
        <v>30186202987.856529</v>
      </c>
      <c r="T36" s="4">
        <v>30610673703.880322</v>
      </c>
      <c r="U36" s="4">
        <v>31025327823.246258</v>
      </c>
      <c r="V36" s="4">
        <v>31428937697.599037</v>
      </c>
      <c r="W36" s="4">
        <v>31820597993.368923</v>
      </c>
      <c r="X36" s="4">
        <v>32199824063.552132</v>
      </c>
      <c r="Y36" s="4">
        <v>32566575728.356197</v>
      </c>
      <c r="Z36" s="4">
        <v>32921063087.631321</v>
      </c>
      <c r="AA36" s="4">
        <v>33263617282.661068</v>
      </c>
      <c r="AB36" s="4">
        <v>33594510114.227936</v>
      </c>
      <c r="AC36" s="4">
        <v>33913422287.766529</v>
      </c>
      <c r="AD36" s="4">
        <v>34219569169.816071</v>
      </c>
      <c r="AE36" s="4">
        <v>34512133849.444481</v>
      </c>
      <c r="AF36" s="4">
        <v>34790538236.102959</v>
      </c>
      <c r="AG36" s="4">
        <v>35054819760.350067</v>
      </c>
      <c r="AH36" s="4">
        <v>35305841488.821228</v>
      </c>
      <c r="AI36" s="4">
        <v>35544823665.916634</v>
      </c>
      <c r="AJ36" s="4">
        <v>35773231270.808838</v>
      </c>
      <c r="AK36" s="4">
        <v>35992654418.348541</v>
      </c>
    </row>
    <row r="37" spans="1:37">
      <c r="A37" s="1" t="s">
        <v>61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9" spans="1:37">
      <c r="A39" s="1" t="s">
        <v>68</v>
      </c>
      <c r="B39" s="1">
        <v>2015</v>
      </c>
      <c r="C39" s="1">
        <v>2016</v>
      </c>
      <c r="D39" s="1">
        <v>2017</v>
      </c>
      <c r="E39" s="1">
        <v>2018</v>
      </c>
      <c r="F39" s="1">
        <v>2019</v>
      </c>
      <c r="G39" s="1">
        <v>2020</v>
      </c>
      <c r="H39" s="1">
        <v>2021</v>
      </c>
      <c r="I39" s="1">
        <v>2022</v>
      </c>
      <c r="J39" s="1">
        <v>2023</v>
      </c>
      <c r="K39" s="1">
        <v>2024</v>
      </c>
      <c r="L39" s="1">
        <v>2025</v>
      </c>
      <c r="M39" s="1">
        <v>2026</v>
      </c>
      <c r="N39" s="1">
        <v>2027</v>
      </c>
      <c r="O39" s="1">
        <v>2028</v>
      </c>
      <c r="P39" s="1">
        <v>2029</v>
      </c>
      <c r="Q39" s="1">
        <v>2030</v>
      </c>
      <c r="R39" s="1">
        <v>2031</v>
      </c>
      <c r="S39" s="1">
        <v>2032</v>
      </c>
      <c r="T39" s="1">
        <v>2033</v>
      </c>
      <c r="U39" s="1">
        <v>2034</v>
      </c>
      <c r="V39" s="1">
        <v>2035</v>
      </c>
      <c r="W39" s="1">
        <v>2036</v>
      </c>
      <c r="X39" s="1">
        <v>2037</v>
      </c>
      <c r="Y39" s="1">
        <v>2038</v>
      </c>
      <c r="Z39" s="1">
        <v>2039</v>
      </c>
      <c r="AA39" s="1">
        <v>2040</v>
      </c>
      <c r="AB39" s="1">
        <v>2041</v>
      </c>
      <c r="AC39" s="1">
        <v>2042</v>
      </c>
      <c r="AD39" s="1">
        <v>2043</v>
      </c>
      <c r="AE39" s="1">
        <v>2044</v>
      </c>
      <c r="AF39" s="1">
        <v>2045</v>
      </c>
      <c r="AG39" s="1">
        <v>2046</v>
      </c>
      <c r="AH39" s="1">
        <v>2047</v>
      </c>
      <c r="AI39" s="1">
        <v>2048</v>
      </c>
      <c r="AJ39" s="1">
        <v>2049</v>
      </c>
      <c r="AK39" s="1">
        <v>2050</v>
      </c>
    </row>
    <row r="40" spans="1:37">
      <c r="A40" s="1" t="s">
        <v>62</v>
      </c>
      <c r="B40" s="4">
        <v>1.6744636089235368E-4</v>
      </c>
      <c r="C40" s="4">
        <v>1.6883549400461672E-4</v>
      </c>
      <c r="D40" s="4">
        <v>1.7022462711687976E-4</v>
      </c>
      <c r="E40" s="4">
        <v>1.7161376022914281E-4</v>
      </c>
      <c r="F40" s="4">
        <v>1.7300289334140585E-4</v>
      </c>
      <c r="G40" s="4">
        <v>1.7439202645366889E-4</v>
      </c>
      <c r="H40" s="4">
        <v>1.7623540610215566E-4</v>
      </c>
      <c r="I40" s="4">
        <v>1.7807878575064155E-4</v>
      </c>
      <c r="J40" s="4">
        <v>1.7992216539912788E-4</v>
      </c>
      <c r="K40" s="4">
        <v>1.8176554504761421E-4</v>
      </c>
      <c r="L40" s="4">
        <v>1.8360892469610054E-4</v>
      </c>
      <c r="M40" s="4">
        <v>1.8545230434458687E-4</v>
      </c>
      <c r="N40" s="4">
        <v>1.872956839930732E-4</v>
      </c>
      <c r="O40" s="4">
        <v>1.8913906364155953E-4</v>
      </c>
      <c r="P40" s="4">
        <v>1.9098244329004543E-4</v>
      </c>
      <c r="Q40" s="4">
        <v>1.9282582293853176E-4</v>
      </c>
      <c r="R40" s="4">
        <v>1.9520978234515568E-4</v>
      </c>
      <c r="S40" s="4">
        <v>1.975937417517783E-4</v>
      </c>
      <c r="T40" s="4">
        <v>1.9997770115840093E-4</v>
      </c>
      <c r="U40" s="4">
        <v>2.0236166056502441E-4</v>
      </c>
      <c r="V40" s="4">
        <v>2.0474561997164704E-4</v>
      </c>
      <c r="W40" s="4">
        <v>2.0712957937827053E-4</v>
      </c>
      <c r="X40" s="4">
        <v>2.0951353878489315E-4</v>
      </c>
      <c r="Y40" s="4">
        <v>2.1189749819151664E-4</v>
      </c>
      <c r="Z40" s="4">
        <v>2.1428145759813926E-4</v>
      </c>
      <c r="AA40" s="4">
        <v>2.1666541700476275E-4</v>
      </c>
      <c r="AB40" s="4">
        <v>2.1663911762568626E-4</v>
      </c>
      <c r="AC40" s="4">
        <v>2.166128182466108E-4</v>
      </c>
      <c r="AD40" s="4">
        <v>2.1658651886753531E-4</v>
      </c>
      <c r="AE40" s="4">
        <v>2.1656021948845982E-4</v>
      </c>
      <c r="AF40" s="4">
        <v>2.1653392010938436E-4</v>
      </c>
      <c r="AG40" s="4">
        <v>2.165076207303089E-4</v>
      </c>
      <c r="AH40" s="4">
        <v>2.1648132135123341E-4</v>
      </c>
      <c r="AI40" s="4">
        <v>2.1645502197215795E-4</v>
      </c>
      <c r="AJ40" s="4">
        <v>2.1642872259308249E-4</v>
      </c>
      <c r="AK40" s="4">
        <v>2.16402423214007E-4</v>
      </c>
    </row>
    <row r="41" spans="1:37">
      <c r="A41" s="1" t="s">
        <v>63</v>
      </c>
      <c r="B41" s="4">
        <v>1.0496397601455366E-3</v>
      </c>
      <c r="C41" s="4">
        <v>1.0541357459385812E-3</v>
      </c>
      <c r="D41" s="4">
        <v>1.0586317317316275E-3</v>
      </c>
      <c r="E41" s="4">
        <v>1.0631277175246721E-3</v>
      </c>
      <c r="F41" s="4">
        <v>1.0676237033177167E-3</v>
      </c>
      <c r="G41" s="4">
        <v>1.0721196891107631E-3</v>
      </c>
      <c r="H41" s="4">
        <v>1.0758552977836221E-3</v>
      </c>
      <c r="I41" s="4">
        <v>1.079590906456482E-3</v>
      </c>
      <c r="J41" s="4">
        <v>1.0833265151293419E-3</v>
      </c>
      <c r="K41" s="4">
        <v>1.0870621238022017E-3</v>
      </c>
      <c r="L41" s="4">
        <v>1.0907977324750616E-3</v>
      </c>
      <c r="M41" s="4">
        <v>1.0945333411479215E-3</v>
      </c>
      <c r="N41" s="4">
        <v>1.0982689498207814E-3</v>
      </c>
      <c r="O41" s="4">
        <v>1.1020045584936413E-3</v>
      </c>
      <c r="P41" s="4">
        <v>1.1057401671665003E-3</v>
      </c>
      <c r="Q41" s="4">
        <v>1.1094757758393602E-3</v>
      </c>
      <c r="R41" s="4">
        <v>1.1126059582790334E-3</v>
      </c>
      <c r="S41" s="4">
        <v>1.1157361407187058E-3</v>
      </c>
      <c r="T41" s="4">
        <v>1.1188663231583773E-3</v>
      </c>
      <c r="U41" s="4">
        <v>1.1219965055980496E-3</v>
      </c>
      <c r="V41" s="4">
        <v>1.125126688037722E-3</v>
      </c>
      <c r="W41" s="4">
        <v>1.1282568704773944E-3</v>
      </c>
      <c r="X41" s="4">
        <v>1.1313870529170659E-3</v>
      </c>
      <c r="Y41" s="4">
        <v>1.1345172353567383E-3</v>
      </c>
      <c r="Z41" s="4">
        <v>1.1376474177964106E-3</v>
      </c>
      <c r="AA41" s="4">
        <v>1.140777600236083E-3</v>
      </c>
      <c r="AB41" s="4">
        <v>1.1432836562915213E-3</v>
      </c>
      <c r="AC41" s="4">
        <v>1.1457897123469596E-3</v>
      </c>
      <c r="AD41" s="4">
        <v>1.1482957684023987E-3</v>
      </c>
      <c r="AE41" s="4">
        <v>1.150801824457837E-3</v>
      </c>
      <c r="AF41" s="4">
        <v>1.1533078805132753E-3</v>
      </c>
      <c r="AG41" s="4">
        <v>1.1558139365687135E-3</v>
      </c>
      <c r="AH41" s="4">
        <v>1.1583199926241527E-3</v>
      </c>
      <c r="AI41" s="4">
        <v>1.160826048679591E-3</v>
      </c>
      <c r="AJ41" s="4">
        <v>1.1633321047350292E-3</v>
      </c>
      <c r="AK41" s="4">
        <v>1.1658381607904684E-3</v>
      </c>
    </row>
    <row r="42" spans="1:37">
      <c r="A42" s="1" t="s">
        <v>64</v>
      </c>
      <c r="B42" s="4">
        <v>1.3848451913120503E-4</v>
      </c>
      <c r="C42" s="4">
        <v>1.4007377927526465E-4</v>
      </c>
      <c r="D42" s="4">
        <v>1.3927517416410288E-4</v>
      </c>
      <c r="E42" s="4">
        <v>1.3574871802229591E-4</v>
      </c>
      <c r="F42" s="4">
        <v>1.3195289885927869E-4</v>
      </c>
      <c r="G42" s="4">
        <v>1.3061169093924987E-4</v>
      </c>
      <c r="H42" s="4">
        <v>1.3357676444603693E-4</v>
      </c>
      <c r="I42" s="4">
        <v>1.3679414159602107E-4</v>
      </c>
      <c r="J42" s="4">
        <v>1.4005862912099654E-4</v>
      </c>
      <c r="K42" s="4">
        <v>1.4259196444432116E-4</v>
      </c>
      <c r="L42" s="4">
        <v>1.4708488441794637E-4</v>
      </c>
      <c r="M42" s="4">
        <v>1.4999114093595007E-4</v>
      </c>
      <c r="N42" s="4">
        <v>1.5300165637856806E-4</v>
      </c>
      <c r="O42" s="4">
        <v>1.5748881320504284E-4</v>
      </c>
      <c r="P42" s="4">
        <v>1.6078553855312783E-4</v>
      </c>
      <c r="Q42" s="4">
        <v>1.6381693696888061E-4</v>
      </c>
      <c r="R42" s="4">
        <v>1.6706340408923875E-4</v>
      </c>
      <c r="S42" s="4">
        <v>1.7059838734230796E-4</v>
      </c>
      <c r="T42" s="4">
        <v>1.7366607347549384E-4</v>
      </c>
      <c r="U42" s="4">
        <v>1.7667270925191792E-4</v>
      </c>
      <c r="V42" s="4">
        <v>1.7811007462942047E-4</v>
      </c>
      <c r="W42" s="4">
        <v>1.8077182649530666E-4</v>
      </c>
      <c r="X42" s="4">
        <v>1.8327321920190602E-4</v>
      </c>
      <c r="Y42" s="4">
        <v>1.853603446715013E-4</v>
      </c>
      <c r="Z42" s="4">
        <v>1.8776146060115229E-4</v>
      </c>
      <c r="AA42" s="4">
        <v>1.9010610250297814E-4</v>
      </c>
      <c r="AB42" s="4">
        <v>1.929537081005045E-4</v>
      </c>
      <c r="AC42" s="4">
        <v>1.9542922589584674E-4</v>
      </c>
      <c r="AD42" s="4">
        <v>1.9790474369118898E-4</v>
      </c>
      <c r="AE42" s="4">
        <v>2.0038026148653035E-4</v>
      </c>
      <c r="AF42" s="4">
        <v>2.0285577928187259E-4</v>
      </c>
      <c r="AG42" s="4">
        <v>2.0533129707721483E-4</v>
      </c>
      <c r="AH42" s="4">
        <v>2.0780681487255707E-4</v>
      </c>
      <c r="AI42" s="4">
        <v>2.1028233266789931E-4</v>
      </c>
      <c r="AJ42" s="4">
        <v>2.1275785046324155E-4</v>
      </c>
      <c r="AK42" s="4">
        <v>2.1523336825858379E-4</v>
      </c>
    </row>
    <row r="43" spans="1:37">
      <c r="A43" s="1" t="s">
        <v>65</v>
      </c>
      <c r="B43" s="4">
        <v>3.5596657243673301E-3</v>
      </c>
      <c r="C43" s="4">
        <v>3.580597095811234E-3</v>
      </c>
      <c r="D43" s="4">
        <v>3.6010891957438305E-3</v>
      </c>
      <c r="E43" s="4">
        <v>3.6206397218755031E-3</v>
      </c>
      <c r="F43" s="4">
        <v>3.6376772507023219E-3</v>
      </c>
      <c r="G43" s="4">
        <v>3.6649536547944204E-3</v>
      </c>
      <c r="H43" s="4">
        <v>3.691376913482904E-3</v>
      </c>
      <c r="I43" s="4">
        <v>3.7169390631881984E-3</v>
      </c>
      <c r="J43" s="4">
        <v>3.742845491568266E-3</v>
      </c>
      <c r="K43" s="4">
        <v>3.7691962975747329E-3</v>
      </c>
      <c r="L43" s="4">
        <v>3.8459249559837112E-3</v>
      </c>
      <c r="M43" s="4">
        <v>3.8786836486504666E-3</v>
      </c>
      <c r="N43" s="4">
        <v>3.9107919195018465E-3</v>
      </c>
      <c r="O43" s="4">
        <v>3.9459505533409279E-3</v>
      </c>
      <c r="P43" s="4">
        <v>3.9772783855269401E-3</v>
      </c>
      <c r="Q43" s="4">
        <v>4.0154308195796381E-3</v>
      </c>
      <c r="R43" s="4">
        <v>4.0546932243951759E-3</v>
      </c>
      <c r="S43" s="4">
        <v>4.0929785629807511E-3</v>
      </c>
      <c r="T43" s="4">
        <v>4.1336610992928659E-3</v>
      </c>
      <c r="U43" s="4">
        <v>4.1694965467792616E-3</v>
      </c>
      <c r="V43" s="4">
        <v>4.1677418998776437E-3</v>
      </c>
      <c r="W43" s="4">
        <v>4.2068387037214206E-3</v>
      </c>
      <c r="X43" s="4">
        <v>4.2436801561617239E-3</v>
      </c>
      <c r="Y43" s="4">
        <v>4.2799369304984619E-3</v>
      </c>
      <c r="Z43" s="4">
        <v>4.3158621642549249E-3</v>
      </c>
      <c r="AA43" s="4">
        <v>4.3510237695929994E-3</v>
      </c>
      <c r="AB43" s="4">
        <v>4.3755975358794746E-3</v>
      </c>
      <c r="AC43" s="4">
        <v>4.4072350322656578E-3</v>
      </c>
      <c r="AD43" s="4">
        <v>4.4388725286518271E-3</v>
      </c>
      <c r="AE43" s="4">
        <v>4.4705100250380103E-3</v>
      </c>
      <c r="AF43" s="4">
        <v>4.5021475214241796E-3</v>
      </c>
      <c r="AG43" s="4">
        <v>4.5337850178103489E-3</v>
      </c>
      <c r="AH43" s="4">
        <v>4.5654225141965321E-3</v>
      </c>
      <c r="AI43" s="4">
        <v>4.5970600105827014E-3</v>
      </c>
      <c r="AJ43" s="4">
        <v>4.6286975069688707E-3</v>
      </c>
      <c r="AK43" s="4">
        <v>4.6603350033550539E-3</v>
      </c>
    </row>
    <row r="44" spans="1:37">
      <c r="A44" s="1" t="s">
        <v>66</v>
      </c>
      <c r="B44" s="4">
        <v>4.6120161086587548E-3</v>
      </c>
      <c r="C44" s="4">
        <v>4.6631542210225415E-3</v>
      </c>
      <c r="D44" s="4">
        <v>4.7020295061689591E-3</v>
      </c>
      <c r="E44" s="4">
        <v>4.7268314470423432E-3</v>
      </c>
      <c r="F44" s="4">
        <v>4.7467635295973913E-3</v>
      </c>
      <c r="G44" s="4">
        <v>4.7681458443036085E-3</v>
      </c>
      <c r="H44" s="4">
        <v>4.80333639920513E-3</v>
      </c>
      <c r="I44" s="4">
        <v>4.8372296431566089E-3</v>
      </c>
      <c r="J44" s="4">
        <v>4.870344089745909E-3</v>
      </c>
      <c r="K44" s="4">
        <v>4.9046646305195745E-3</v>
      </c>
      <c r="L44" s="4">
        <v>5.0051778029669477E-3</v>
      </c>
      <c r="M44" s="4">
        <v>5.0499657182554985E-3</v>
      </c>
      <c r="N44" s="4">
        <v>5.0933560359674524E-3</v>
      </c>
      <c r="O44" s="4">
        <v>5.1402761976087064E-3</v>
      </c>
      <c r="P44" s="4">
        <v>5.1829529815510395E-3</v>
      </c>
      <c r="Q44" s="4">
        <v>5.2337985148870579E-3</v>
      </c>
      <c r="R44" s="4">
        <v>5.2860678432791602E-3</v>
      </c>
      <c r="S44" s="4">
        <v>5.3373016731411618E-3</v>
      </c>
      <c r="T44" s="4">
        <v>5.3919168698088934E-3</v>
      </c>
      <c r="U44" s="4">
        <v>5.440476939745204E-3</v>
      </c>
      <c r="V44" s="4">
        <v>5.4395853513096908E-3</v>
      </c>
      <c r="W44" s="4">
        <v>5.492647690664966E-3</v>
      </c>
      <c r="X44" s="4">
        <v>5.5427159968435176E-3</v>
      </c>
      <c r="Y44" s="4">
        <v>5.5927808565903545E-3</v>
      </c>
      <c r="Z44" s="4">
        <v>5.641898525034255E-3</v>
      </c>
      <c r="AA44" s="4">
        <v>5.6902853978919535E-3</v>
      </c>
      <c r="AB44" s="4">
        <v>5.7233755610750642E-3</v>
      </c>
      <c r="AC44" s="4">
        <v>5.7666133513740031E-3</v>
      </c>
      <c r="AD44" s="4">
        <v>5.8098511416729282E-3</v>
      </c>
      <c r="AE44" s="4">
        <v>5.8530889319718671E-3</v>
      </c>
      <c r="AF44" s="4">
        <v>5.896326722270806E-3</v>
      </c>
      <c r="AG44" s="4">
        <v>5.9395645125697449E-3</v>
      </c>
      <c r="AH44" s="4">
        <v>5.98280230286867E-3</v>
      </c>
      <c r="AI44" s="4">
        <v>6.0260400931676089E-3</v>
      </c>
      <c r="AJ44" s="4">
        <v>6.0692778834665478E-3</v>
      </c>
      <c r="AK44" s="4">
        <v>6.1125156737654729E-3</v>
      </c>
    </row>
    <row r="45" spans="1:37">
      <c r="A45" s="1" t="s">
        <v>61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</row>
    <row r="47" spans="1:37">
      <c r="A47" s="1" t="s">
        <v>69</v>
      </c>
      <c r="B47" s="1">
        <v>2015</v>
      </c>
      <c r="C47" s="1">
        <v>2016</v>
      </c>
      <c r="D47" s="1">
        <v>2017</v>
      </c>
      <c r="E47" s="1">
        <v>2018</v>
      </c>
      <c r="F47" s="1">
        <v>2019</v>
      </c>
      <c r="G47" s="1">
        <v>2020</v>
      </c>
      <c r="H47" s="1">
        <v>2021</v>
      </c>
      <c r="I47" s="1">
        <v>2022</v>
      </c>
      <c r="J47" s="1">
        <v>2023</v>
      </c>
      <c r="K47" s="1">
        <v>2024</v>
      </c>
      <c r="L47" s="1">
        <v>2025</v>
      </c>
      <c r="M47" s="1">
        <v>2026</v>
      </c>
      <c r="N47" s="1">
        <v>2027</v>
      </c>
      <c r="O47" s="1">
        <v>2028</v>
      </c>
      <c r="P47" s="1">
        <v>2029</v>
      </c>
      <c r="Q47" s="1">
        <v>2030</v>
      </c>
      <c r="R47" s="1">
        <v>2031</v>
      </c>
      <c r="S47" s="1">
        <v>2032</v>
      </c>
      <c r="T47" s="1">
        <v>2033</v>
      </c>
      <c r="U47" s="1">
        <v>2034</v>
      </c>
      <c r="V47" s="1">
        <v>2035</v>
      </c>
      <c r="W47" s="1">
        <v>2036</v>
      </c>
      <c r="X47" s="1">
        <v>2037</v>
      </c>
      <c r="Y47" s="1">
        <v>2038</v>
      </c>
      <c r="Z47" s="1">
        <v>2039</v>
      </c>
      <c r="AA47" s="1">
        <v>2040</v>
      </c>
      <c r="AB47" s="1">
        <v>2041</v>
      </c>
      <c r="AC47" s="1">
        <v>2042</v>
      </c>
      <c r="AD47" s="1">
        <v>2043</v>
      </c>
      <c r="AE47" s="1">
        <v>2044</v>
      </c>
      <c r="AF47" s="1">
        <v>2045</v>
      </c>
      <c r="AG47" s="1">
        <v>2046</v>
      </c>
      <c r="AH47" s="1">
        <v>2047</v>
      </c>
      <c r="AI47" s="1">
        <v>2048</v>
      </c>
      <c r="AJ47" s="1">
        <v>2049</v>
      </c>
      <c r="AK47" s="1">
        <v>2050</v>
      </c>
    </row>
    <row r="48" spans="1:37">
      <c r="A48" s="1" t="s">
        <v>70</v>
      </c>
      <c r="B48" s="4">
        <f>B32/B40</f>
        <v>59967417615797.102</v>
      </c>
      <c r="C48" s="4">
        <f t="shared" ref="C48:AK48" si="2">C32/C40</f>
        <v>61195163293845.594</v>
      </c>
      <c r="D48" s="4">
        <f t="shared" si="2"/>
        <v>62345859801454.5</v>
      </c>
      <c r="E48" s="4">
        <f t="shared" si="2"/>
        <v>63443572019523.25</v>
      </c>
      <c r="F48" s="4">
        <f t="shared" si="2"/>
        <v>64488584467745.187</v>
      </c>
      <c r="G48" s="4">
        <f t="shared" si="2"/>
        <v>65476646424557.133</v>
      </c>
      <c r="H48" s="4">
        <f t="shared" si="2"/>
        <v>66233763931617.977</v>
      </c>
      <c r="I48" s="4">
        <f t="shared" si="2"/>
        <v>66930410708634.5</v>
      </c>
      <c r="J48" s="4">
        <f t="shared" si="2"/>
        <v>67570040723330.805</v>
      </c>
      <c r="K48" s="4">
        <f t="shared" si="2"/>
        <v>68158675266342.133</v>
      </c>
      <c r="L48" s="4">
        <f t="shared" si="2"/>
        <v>68703381860587.781</v>
      </c>
      <c r="M48" s="4">
        <f t="shared" si="2"/>
        <v>69211726368962.609</v>
      </c>
      <c r="N48" s="4">
        <f t="shared" si="2"/>
        <v>69690811618486.852</v>
      </c>
      <c r="O48" s="4">
        <f t="shared" si="2"/>
        <v>70145398775223.664</v>
      </c>
      <c r="P48" s="4">
        <f t="shared" si="2"/>
        <v>70576880807725.5</v>
      </c>
      <c r="Q48" s="4">
        <f t="shared" si="2"/>
        <v>70985121063890.719</v>
      </c>
      <c r="R48" s="4">
        <f t="shared" si="2"/>
        <v>71171780186843.469</v>
      </c>
      <c r="S48" s="4">
        <f t="shared" si="2"/>
        <v>71336229362099</v>
      </c>
      <c r="T48" s="4">
        <f t="shared" si="2"/>
        <v>71476974878092.234</v>
      </c>
      <c r="U48" s="4">
        <f t="shared" si="2"/>
        <v>71591752183795.172</v>
      </c>
      <c r="V48" s="4">
        <f t="shared" si="2"/>
        <v>71678668516770.406</v>
      </c>
      <c r="W48" s="4">
        <f t="shared" si="2"/>
        <v>71736644883009.219</v>
      </c>
      <c r="X48" s="4">
        <f t="shared" si="2"/>
        <v>71765589006238.828</v>
      </c>
      <c r="Y48" s="4">
        <f t="shared" si="2"/>
        <v>71766392227418.094</v>
      </c>
      <c r="Z48" s="4">
        <f t="shared" si="2"/>
        <v>71740451622347.25</v>
      </c>
      <c r="AA48" s="4">
        <f t="shared" si="2"/>
        <v>71689363646086.328</v>
      </c>
      <c r="AB48" s="4">
        <f t="shared" si="2"/>
        <v>72411289513311.875</v>
      </c>
      <c r="AC48" s="4">
        <f t="shared" si="2"/>
        <v>73107563835742.594</v>
      </c>
      <c r="AD48" s="4">
        <f t="shared" si="2"/>
        <v>73776485620055.422</v>
      </c>
      <c r="AE48" s="4">
        <f t="shared" si="2"/>
        <v>74416283448817.766</v>
      </c>
      <c r="AF48" s="4">
        <f t="shared" si="2"/>
        <v>75025700059498.766</v>
      </c>
      <c r="AG48" s="4">
        <f t="shared" si="2"/>
        <v>75604805109496.875</v>
      </c>
      <c r="AH48" s="4">
        <f t="shared" si="2"/>
        <v>76155449204596.031</v>
      </c>
      <c r="AI48" s="4">
        <f t="shared" si="2"/>
        <v>76680254383603.656</v>
      </c>
      <c r="AJ48" s="4">
        <f t="shared" si="2"/>
        <v>77182371986189.609</v>
      </c>
      <c r="AK48" s="4">
        <f t="shared" si="2"/>
        <v>77665224902675.5</v>
      </c>
    </row>
    <row r="49" spans="1:37">
      <c r="A49" s="1" t="s">
        <v>71</v>
      </c>
      <c r="B49" s="4">
        <f t="shared" ref="B49:AK49" si="3">B33/B41</f>
        <v>327849561728472.69</v>
      </c>
      <c r="C49" s="4">
        <f t="shared" si="3"/>
        <v>335898551041841.37</v>
      </c>
      <c r="D49" s="4">
        <f t="shared" si="3"/>
        <v>343565006489417.75</v>
      </c>
      <c r="E49" s="4">
        <f t="shared" si="3"/>
        <v>350976560026935.75</v>
      </c>
      <c r="F49" s="4">
        <f t="shared" si="3"/>
        <v>358130924136937.44</v>
      </c>
      <c r="G49" s="4">
        <f t="shared" si="3"/>
        <v>365000618433428.81</v>
      </c>
      <c r="H49" s="4">
        <f t="shared" si="3"/>
        <v>371828399124365</v>
      </c>
      <c r="I49" s="4">
        <f t="shared" si="3"/>
        <v>378355697377668.31</v>
      </c>
      <c r="J49" s="4">
        <f t="shared" si="3"/>
        <v>384594701876110.06</v>
      </c>
      <c r="K49" s="4">
        <f t="shared" si="3"/>
        <v>390572948316829.19</v>
      </c>
      <c r="L49" s="4">
        <f t="shared" si="3"/>
        <v>396325025435112.5</v>
      </c>
      <c r="M49" s="4">
        <f t="shared" si="3"/>
        <v>401889575147205.06</v>
      </c>
      <c r="N49" s="4">
        <f t="shared" si="3"/>
        <v>407303748241661.75</v>
      </c>
      <c r="O49" s="4">
        <f t="shared" si="3"/>
        <v>412592046944295.06</v>
      </c>
      <c r="P49" s="4">
        <f t="shared" si="3"/>
        <v>417759793356606.56</v>
      </c>
      <c r="Q49" s="4">
        <f t="shared" si="3"/>
        <v>422803444400152.37</v>
      </c>
      <c r="R49" s="4">
        <f t="shared" si="3"/>
        <v>427948831378907.44</v>
      </c>
      <c r="S49" s="4">
        <f t="shared" si="3"/>
        <v>432957886200702.19</v>
      </c>
      <c r="T49" s="4">
        <f t="shared" si="3"/>
        <v>437817738320871.87</v>
      </c>
      <c r="U49" s="4">
        <f t="shared" si="3"/>
        <v>442510461174102.5</v>
      </c>
      <c r="V49" s="4">
        <f t="shared" si="3"/>
        <v>447019988571866.62</v>
      </c>
      <c r="W49" s="4">
        <f t="shared" si="3"/>
        <v>451335004246989.94</v>
      </c>
      <c r="X49" s="4">
        <f t="shared" si="3"/>
        <v>455450267565371.19</v>
      </c>
      <c r="Y49" s="4">
        <f t="shared" si="3"/>
        <v>459366865148485.56</v>
      </c>
      <c r="Z49" s="4">
        <f t="shared" si="3"/>
        <v>463089392257231</v>
      </c>
      <c r="AA49" s="4">
        <f t="shared" si="3"/>
        <v>466624091693468.81</v>
      </c>
      <c r="AB49" s="4">
        <f t="shared" si="3"/>
        <v>470232871061333.56</v>
      </c>
      <c r="AC49" s="4">
        <f t="shared" si="3"/>
        <v>473658534045574.25</v>
      </c>
      <c r="AD49" s="4">
        <f t="shared" si="3"/>
        <v>476891344730884.12</v>
      </c>
      <c r="AE49" s="4">
        <f t="shared" si="3"/>
        <v>479921203161763.69</v>
      </c>
      <c r="AF49" s="4">
        <f t="shared" si="3"/>
        <v>482741410957248.5</v>
      </c>
      <c r="AG49" s="4">
        <f t="shared" si="3"/>
        <v>485353850069196.87</v>
      </c>
      <c r="AH49" s="4">
        <f t="shared" si="3"/>
        <v>487771792830206.87</v>
      </c>
      <c r="AI49" s="4">
        <f t="shared" si="3"/>
        <v>490013320936781.56</v>
      </c>
      <c r="AJ49" s="4">
        <f t="shared" si="3"/>
        <v>492099726871815.94</v>
      </c>
      <c r="AK49" s="4">
        <f t="shared" si="3"/>
        <v>494053837716290.44</v>
      </c>
    </row>
    <row r="50" spans="1:37">
      <c r="A50" s="1" t="s">
        <v>72</v>
      </c>
      <c r="B50" s="4">
        <f t="shared" ref="B50:AK50" si="4">B34/B42</f>
        <v>699374031166.89612</v>
      </c>
      <c r="C50" s="4">
        <f t="shared" si="4"/>
        <v>711448836554.49487</v>
      </c>
      <c r="D50" s="4">
        <f t="shared" si="4"/>
        <v>734980757245.18652</v>
      </c>
      <c r="E50" s="4">
        <f t="shared" si="4"/>
        <v>773612834192.4458</v>
      </c>
      <c r="F50" s="4">
        <f t="shared" si="4"/>
        <v>815524371026.25769</v>
      </c>
      <c r="G50" s="4">
        <f t="shared" si="4"/>
        <v>843238969524.63879</v>
      </c>
      <c r="H50" s="4">
        <f t="shared" si="4"/>
        <v>842871460220.18335</v>
      </c>
      <c r="I50" s="4">
        <f t="shared" si="4"/>
        <v>840403487855.43396</v>
      </c>
      <c r="J50" s="4">
        <f t="shared" si="4"/>
        <v>837237452699.64636</v>
      </c>
      <c r="K50" s="4">
        <f t="shared" si="4"/>
        <v>838025667638.93738</v>
      </c>
      <c r="L50" s="4">
        <f t="shared" si="4"/>
        <v>827224765523.36987</v>
      </c>
      <c r="M50" s="4">
        <f t="shared" si="4"/>
        <v>825402873405.31042</v>
      </c>
      <c r="N50" s="4">
        <f t="shared" si="4"/>
        <v>822861661906.95093</v>
      </c>
      <c r="O50" s="4">
        <f t="shared" si="4"/>
        <v>812550537367.86768</v>
      </c>
      <c r="P50" s="4">
        <f t="shared" si="4"/>
        <v>808590416807.72034</v>
      </c>
      <c r="Q50" s="4">
        <f t="shared" si="4"/>
        <v>805922700069.93311</v>
      </c>
      <c r="R50" s="4">
        <f t="shared" si="4"/>
        <v>802135520875.84644</v>
      </c>
      <c r="S50" s="4">
        <f t="shared" si="4"/>
        <v>796944509279.1665</v>
      </c>
      <c r="T50" s="4">
        <f t="shared" si="4"/>
        <v>793875536039.07532</v>
      </c>
      <c r="U50" s="4">
        <f t="shared" si="4"/>
        <v>790936151338.10754</v>
      </c>
      <c r="V50" s="4">
        <f t="shared" si="4"/>
        <v>794759508635.13403</v>
      </c>
      <c r="W50" s="4">
        <f t="shared" si="4"/>
        <v>792815453848.09973</v>
      </c>
      <c r="X50" s="4">
        <f t="shared" si="4"/>
        <v>791314286474.58704</v>
      </c>
      <c r="Y50" s="4">
        <f t="shared" si="4"/>
        <v>791315703138.70496</v>
      </c>
      <c r="Z50" s="4">
        <f t="shared" si="4"/>
        <v>789699589349.77344</v>
      </c>
      <c r="AA50" s="4">
        <f t="shared" si="4"/>
        <v>788075694158.32434</v>
      </c>
      <c r="AB50" s="4">
        <f t="shared" si="4"/>
        <v>784169053972.00427</v>
      </c>
      <c r="AC50" s="4">
        <f t="shared" si="4"/>
        <v>781585731027.30725</v>
      </c>
      <c r="AD50" s="4">
        <f t="shared" si="4"/>
        <v>778776520433.69629</v>
      </c>
      <c r="AE50" s="4">
        <f t="shared" si="4"/>
        <v>775731432347.91809</v>
      </c>
      <c r="AF50" s="4">
        <f t="shared" si="4"/>
        <v>772446267038.16199</v>
      </c>
      <c r="AG50" s="4">
        <f t="shared" si="4"/>
        <v>768930528813.24158</v>
      </c>
      <c r="AH50" s="4">
        <f t="shared" si="4"/>
        <v>765211163755.71265</v>
      </c>
      <c r="AI50" s="4">
        <f t="shared" si="4"/>
        <v>761321499332.09473</v>
      </c>
      <c r="AJ50" s="4">
        <f t="shared" si="4"/>
        <v>757298492791.10352</v>
      </c>
      <c r="AK50" s="4">
        <f t="shared" si="4"/>
        <v>753180019699.89001</v>
      </c>
    </row>
    <row r="51" spans="1:37">
      <c r="A51" s="1" t="s">
        <v>73</v>
      </c>
      <c r="B51" s="4">
        <f t="shared" ref="B51:AK51" si="5">B35/B43</f>
        <v>8833181823972.668</v>
      </c>
      <c r="C51" s="4">
        <f t="shared" si="5"/>
        <v>9035677508094.918</v>
      </c>
      <c r="D51" s="4">
        <f t="shared" si="5"/>
        <v>9228507252373.4355</v>
      </c>
      <c r="E51" s="4">
        <f t="shared" si="5"/>
        <v>9416505157786.6523</v>
      </c>
      <c r="F51" s="4">
        <f t="shared" si="5"/>
        <v>9603894328964.1348</v>
      </c>
      <c r="G51" s="4">
        <f t="shared" si="5"/>
        <v>9756181948284.4375</v>
      </c>
      <c r="H51" s="4">
        <f t="shared" si="5"/>
        <v>9901922754060.8027</v>
      </c>
      <c r="I51" s="4">
        <f t="shared" si="5"/>
        <v>10041198692535.502</v>
      </c>
      <c r="J51" s="4">
        <f t="shared" si="5"/>
        <v>10171201939606.168</v>
      </c>
      <c r="K51" s="4">
        <f t="shared" si="5"/>
        <v>10292462052058.906</v>
      </c>
      <c r="L51" s="4">
        <f t="shared" si="5"/>
        <v>10270850861393.475</v>
      </c>
      <c r="M51" s="4">
        <f t="shared" si="5"/>
        <v>10362460382044.877</v>
      </c>
      <c r="N51" s="4">
        <f t="shared" si="5"/>
        <v>10451386514843.891</v>
      </c>
      <c r="O51" s="4">
        <f t="shared" si="5"/>
        <v>10528442041582.52</v>
      </c>
      <c r="P51" s="4">
        <f t="shared" si="5"/>
        <v>10612195496042.334</v>
      </c>
      <c r="Q51" s="4">
        <f t="shared" si="5"/>
        <v>10674208931064.902</v>
      </c>
      <c r="R51" s="4">
        <f t="shared" si="5"/>
        <v>10729679040093.363</v>
      </c>
      <c r="S51" s="4">
        <f t="shared" si="5"/>
        <v>10783982927742.254</v>
      </c>
      <c r="T51" s="4">
        <f t="shared" si="5"/>
        <v>10827998668264.355</v>
      </c>
      <c r="U51" s="4">
        <f t="shared" si="5"/>
        <v>10880351706930.785</v>
      </c>
      <c r="V51" s="4">
        <f t="shared" si="5"/>
        <v>11026534978442.992</v>
      </c>
      <c r="W51" s="4">
        <f t="shared" si="5"/>
        <v>11060191577809.57</v>
      </c>
      <c r="X51" s="4">
        <f t="shared" si="5"/>
        <v>11094839611081.559</v>
      </c>
      <c r="Y51" s="4">
        <f t="shared" si="5"/>
        <v>11126149740470.191</v>
      </c>
      <c r="Z51" s="4">
        <f t="shared" si="5"/>
        <v>11153635775174.531</v>
      </c>
      <c r="AA51" s="4">
        <f t="shared" si="5"/>
        <v>11178619991507.729</v>
      </c>
      <c r="AB51" s="4">
        <f t="shared" si="5"/>
        <v>11226415631449.541</v>
      </c>
      <c r="AC51" s="4">
        <f t="shared" si="5"/>
        <v>11251633560508.543</v>
      </c>
      <c r="AD51" s="4">
        <f t="shared" si="5"/>
        <v>11272286992787.705</v>
      </c>
      <c r="AE51" s="4">
        <f t="shared" si="5"/>
        <v>11288205641508.861</v>
      </c>
      <c r="AF51" s="4">
        <f t="shared" si="5"/>
        <v>11299301570745.66</v>
      </c>
      <c r="AG51" s="4">
        <f t="shared" si="5"/>
        <v>11305687813581.73</v>
      </c>
      <c r="AH51" s="4">
        <f t="shared" si="5"/>
        <v>11307738704254.604</v>
      </c>
      <c r="AI51" s="4">
        <f t="shared" si="5"/>
        <v>11305931881595.656</v>
      </c>
      <c r="AJ51" s="4">
        <f t="shared" si="5"/>
        <v>11300809237672.207</v>
      </c>
      <c r="AK51" s="4">
        <f t="shared" si="5"/>
        <v>11292937211796.605</v>
      </c>
    </row>
    <row r="52" spans="1:37">
      <c r="A52" s="7" t="s">
        <v>74</v>
      </c>
      <c r="B52" s="4">
        <f t="shared" ref="B52:AK52" si="6">B36/B44</f>
        <v>4662570353227.9395</v>
      </c>
      <c r="C52" s="4">
        <f t="shared" si="6"/>
        <v>4744890832382.5498</v>
      </c>
      <c r="D52" s="4">
        <f t="shared" si="6"/>
        <v>4833590037635.1885</v>
      </c>
      <c r="E52" s="4">
        <f t="shared" si="6"/>
        <v>4932814348274.6719</v>
      </c>
      <c r="F52" s="4">
        <f t="shared" si="6"/>
        <v>5033426908625.6191</v>
      </c>
      <c r="G52" s="4">
        <f t="shared" si="6"/>
        <v>5128480091075.4355</v>
      </c>
      <c r="H52" s="4">
        <f t="shared" si="6"/>
        <v>5204209233831.5508</v>
      </c>
      <c r="I52" s="4">
        <f t="shared" si="6"/>
        <v>5276720889090.2607</v>
      </c>
      <c r="J52" s="4">
        <f t="shared" si="6"/>
        <v>5345697230279.6738</v>
      </c>
      <c r="K52" s="4">
        <f t="shared" si="6"/>
        <v>5409393066817.6514</v>
      </c>
      <c r="L52" s="4">
        <f t="shared" si="6"/>
        <v>5397312267806.8545</v>
      </c>
      <c r="M52" s="4">
        <f t="shared" si="6"/>
        <v>5443129150149.8281</v>
      </c>
      <c r="N52" s="4">
        <f t="shared" si="6"/>
        <v>5488130244446.6992</v>
      </c>
      <c r="O52" s="4">
        <f t="shared" si="6"/>
        <v>5527377429714.4639</v>
      </c>
      <c r="P52" s="4">
        <f t="shared" si="6"/>
        <v>5569340738714.5801</v>
      </c>
      <c r="Q52" s="4">
        <f t="shared" si="6"/>
        <v>5600678896912.3096</v>
      </c>
      <c r="R52" s="4">
        <f t="shared" si="6"/>
        <v>5628618659202.1934</v>
      </c>
      <c r="S52" s="4">
        <f t="shared" si="6"/>
        <v>5655704855463.2373</v>
      </c>
      <c r="T52" s="4">
        <f t="shared" si="6"/>
        <v>5677141254769.6162</v>
      </c>
      <c r="U52" s="4">
        <f t="shared" si="6"/>
        <v>5702685291539.7666</v>
      </c>
      <c r="V52" s="4">
        <f t="shared" si="6"/>
        <v>5777818651201.3975</v>
      </c>
      <c r="W52" s="4">
        <f t="shared" si="6"/>
        <v>5793307669714.4893</v>
      </c>
      <c r="X52" s="4">
        <f t="shared" si="6"/>
        <v>5809394542655.5107</v>
      </c>
      <c r="Y52" s="4">
        <f t="shared" si="6"/>
        <v>5822966528356.0654</v>
      </c>
      <c r="Z52" s="4">
        <f t="shared" si="6"/>
        <v>5835103722896.4414</v>
      </c>
      <c r="AA52" s="4">
        <f t="shared" si="6"/>
        <v>5845685226084.4502</v>
      </c>
      <c r="AB52" s="4">
        <f t="shared" si="6"/>
        <v>5869702198595.1289</v>
      </c>
      <c r="AC52" s="4">
        <f t="shared" si="6"/>
        <v>5880994653419.2422</v>
      </c>
      <c r="AD52" s="4">
        <f t="shared" si="6"/>
        <v>5889921847457.6367</v>
      </c>
      <c r="AE52" s="4">
        <f t="shared" si="6"/>
        <v>5896396629295.2891</v>
      </c>
      <c r="AF52" s="4">
        <f t="shared" si="6"/>
        <v>5900374907092.0469</v>
      </c>
      <c r="AG52" s="4">
        <f t="shared" si="6"/>
        <v>5901917503575.2988</v>
      </c>
      <c r="AH52" s="4">
        <f t="shared" si="6"/>
        <v>5901221484770.2002</v>
      </c>
      <c r="AI52" s="4">
        <f t="shared" si="6"/>
        <v>5898537533166.7227</v>
      </c>
      <c r="AJ52" s="4">
        <f t="shared" si="6"/>
        <v>5894149511305.04</v>
      </c>
      <c r="AK52" s="4">
        <f t="shared" si="6"/>
        <v>5888353721991.5391</v>
      </c>
    </row>
    <row r="53" spans="1:37">
      <c r="A53" s="1" t="s">
        <v>75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workbookViewId="0"/>
  </sheetViews>
  <sheetFormatPr defaultRowHeight="14.5"/>
  <cols>
    <col min="1" max="1" width="20.26953125" customWidth="1"/>
  </cols>
  <sheetData>
    <row r="1" spans="1:37" s="3" customFormat="1">
      <c r="A1" s="3" t="s">
        <v>81</v>
      </c>
    </row>
    <row r="2" spans="1:37" s="3" customFormat="1">
      <c r="A2" s="3" t="s">
        <v>82</v>
      </c>
    </row>
    <row r="3" spans="1:37" s="3" customFormat="1"/>
    <row r="4" spans="1:37">
      <c r="A4" s="1" t="s">
        <v>40</v>
      </c>
      <c r="B4">
        <v>2015</v>
      </c>
      <c r="C4">
        <v>2016</v>
      </c>
      <c r="D4" s="3">
        <v>2017</v>
      </c>
      <c r="E4" s="3">
        <v>2018</v>
      </c>
      <c r="F4" s="3">
        <v>2019</v>
      </c>
      <c r="G4" s="3">
        <v>2020</v>
      </c>
      <c r="H4" s="3">
        <v>2021</v>
      </c>
      <c r="I4" s="3">
        <v>2022</v>
      </c>
      <c r="J4" s="3">
        <v>2023</v>
      </c>
      <c r="K4" s="3">
        <v>2024</v>
      </c>
      <c r="L4" s="3">
        <v>2025</v>
      </c>
      <c r="M4" s="3">
        <v>2026</v>
      </c>
      <c r="N4" s="3">
        <v>2027</v>
      </c>
      <c r="O4" s="3">
        <v>2028</v>
      </c>
      <c r="P4" s="3">
        <v>2029</v>
      </c>
      <c r="Q4" s="3">
        <v>2030</v>
      </c>
      <c r="R4" s="3">
        <v>2031</v>
      </c>
      <c r="S4" s="3">
        <v>2032</v>
      </c>
      <c r="T4" s="3">
        <v>2033</v>
      </c>
      <c r="U4" s="3">
        <v>2034</v>
      </c>
      <c r="V4" s="3">
        <v>2035</v>
      </c>
      <c r="W4" s="3">
        <v>2036</v>
      </c>
      <c r="X4" s="3">
        <v>2037</v>
      </c>
      <c r="Y4" s="3">
        <v>2038</v>
      </c>
      <c r="Z4" s="3">
        <v>2039</v>
      </c>
      <c r="AA4" s="3">
        <v>2040</v>
      </c>
      <c r="AB4" s="3">
        <v>2041</v>
      </c>
      <c r="AC4" s="3">
        <v>2042</v>
      </c>
      <c r="AD4" s="3">
        <v>2043</v>
      </c>
      <c r="AE4" s="3">
        <v>2044</v>
      </c>
      <c r="AF4" s="3">
        <v>2045</v>
      </c>
      <c r="AG4" s="3">
        <v>2046</v>
      </c>
      <c r="AH4" s="3">
        <v>2047</v>
      </c>
      <c r="AI4" s="3">
        <v>2048</v>
      </c>
      <c r="AJ4" s="3">
        <v>2049</v>
      </c>
      <c r="AK4" s="3">
        <v>2050</v>
      </c>
    </row>
    <row r="5" spans="1:37">
      <c r="A5" t="s">
        <v>35</v>
      </c>
      <c r="B5">
        <f>'Poland Vehicle Use Estimates'!B23/SUM('Poland Vehicle Use Estimates'!B$23:B$24,'Poland Vehicle Use Estimates'!B$28,'Poland Vehicle Use Estimates'!B$48:B$49)</f>
        <v>0.54740425480044674</v>
      </c>
      <c r="C5" s="3">
        <f>'Poland Vehicle Use Estimates'!C23/SUM('Poland Vehicle Use Estimates'!C$23:C$24,'Poland Vehicle Use Estimates'!C$28,'Poland Vehicle Use Estimates'!C$48:C$49)</f>
        <v>0.54589702657740191</v>
      </c>
      <c r="D5" s="3">
        <f>'Poland Vehicle Use Estimates'!D23/SUM('Poland Vehicle Use Estimates'!D$23:D$24,'Poland Vehicle Use Estimates'!D$28,'Poland Vehicle Use Estimates'!D$48:D$49)</f>
        <v>0.54439033670834336</v>
      </c>
      <c r="E5" s="3">
        <f>'Poland Vehicle Use Estimates'!E23/SUM('Poland Vehicle Use Estimates'!E$23:E$24,'Poland Vehicle Use Estimates'!E$28,'Poland Vehicle Use Estimates'!E$48:E$49)</f>
        <v>0.54288557418923722</v>
      </c>
      <c r="F5" s="3">
        <f>'Poland Vehicle Use Estimates'!F23/SUM('Poland Vehicle Use Estimates'!F$23:F$24,'Poland Vehicle Use Estimates'!F$28,'Poland Vehicle Use Estimates'!F$48:F$49)</f>
        <v>0.5413921997535911</v>
      </c>
      <c r="G5" s="3">
        <f>'Poland Vehicle Use Estimates'!G23/SUM('Poland Vehicle Use Estimates'!G$23:G$24,'Poland Vehicle Use Estimates'!G$28,'Poland Vehicle Use Estimates'!G$48:G$49)</f>
        <v>0.5399434801604881</v>
      </c>
      <c r="H5" s="3">
        <f>'Poland Vehicle Use Estimates'!H23/SUM('Poland Vehicle Use Estimates'!H$23:H$24,'Poland Vehicle Use Estimates'!H$28,'Poland Vehicle Use Estimates'!H$48:H$49)</f>
        <v>0.53846113850090305</v>
      </c>
      <c r="I5" s="3">
        <f>'Poland Vehicle Use Estimates'!I23/SUM('Poland Vehicle Use Estimates'!I$23:I$24,'Poland Vehicle Use Estimates'!I$28,'Poland Vehicle Use Estimates'!I$48:I$49)</f>
        <v>0.53699701026952573</v>
      </c>
      <c r="J5" s="3">
        <f>'Poland Vehicle Use Estimates'!J23/SUM('Poland Vehicle Use Estimates'!J$23:J$24,'Poland Vehicle Use Estimates'!J$28,'Poland Vehicle Use Estimates'!J$48:J$49)</f>
        <v>0.53555264025243732</v>
      </c>
      <c r="K5" s="3">
        <f>'Poland Vehicle Use Estimates'!K23/SUM('Poland Vehicle Use Estimates'!K$23:K$24,'Poland Vehicle Use Estimates'!K$28,'Poland Vehicle Use Estimates'!K$48:K$49)</f>
        <v>0.53413474350629975</v>
      </c>
      <c r="L5" s="3">
        <f>'Poland Vehicle Use Estimates'!L23/SUM('Poland Vehicle Use Estimates'!L$23:L$24,'Poland Vehicle Use Estimates'!L$28,'Poland Vehicle Use Estimates'!L$48:L$49)</f>
        <v>0.53286786068989944</v>
      </c>
      <c r="M5" s="3">
        <f>'Poland Vehicle Use Estimates'!M23/SUM('Poland Vehicle Use Estimates'!M$23:M$24,'Poland Vehicle Use Estimates'!M$28,'Poland Vehicle Use Estimates'!M$48:M$49)</f>
        <v>0.5315081206655754</v>
      </c>
      <c r="N5" s="3">
        <f>'Poland Vehicle Use Estimates'!N23/SUM('Poland Vehicle Use Estimates'!N$23:N$24,'Poland Vehicle Use Estimates'!N$28,'Poland Vehicle Use Estimates'!N$48:N$49)</f>
        <v>0.53016391368314519</v>
      </c>
      <c r="O5" s="3">
        <f>'Poland Vehicle Use Estimates'!O23/SUM('Poland Vehicle Use Estimates'!O$23:O$24,'Poland Vehicle Use Estimates'!O$28,'Poland Vehicle Use Estimates'!O$48:O$49)</f>
        <v>0.52884392309138428</v>
      </c>
      <c r="P5" s="3">
        <f>'Poland Vehicle Use Estimates'!P23/SUM('Poland Vehicle Use Estimates'!P$23:P$24,'Poland Vehicle Use Estimates'!P$28,'Poland Vehicle Use Estimates'!P$48:P$49)</f>
        <v>0.52753125693736735</v>
      </c>
      <c r="Q5" s="3">
        <f>'Poland Vehicle Use Estimates'!Q23/SUM('Poland Vehicle Use Estimates'!Q$23:Q$24,'Poland Vehicle Use Estimates'!Q$28,'Poland Vehicle Use Estimates'!Q$48:Q$49)</f>
        <v>0.52625264711548159</v>
      </c>
      <c r="R5" s="3">
        <f>'Poland Vehicle Use Estimates'!R23/SUM('Poland Vehicle Use Estimates'!R$23:R$24,'Poland Vehicle Use Estimates'!R$28,'Poland Vehicle Use Estimates'!R$48:R$49)</f>
        <v>0.52522353650532194</v>
      </c>
      <c r="S5" s="3">
        <f>'Poland Vehicle Use Estimates'!S23/SUM('Poland Vehicle Use Estimates'!S$23:S$24,'Poland Vehicle Use Estimates'!S$28,'Poland Vehicle Use Estimates'!S$48:S$49)</f>
        <v>0.52420176249923911</v>
      </c>
      <c r="T5" s="3">
        <f>'Poland Vehicle Use Estimates'!T23/SUM('Poland Vehicle Use Estimates'!T$23:T$24,'Poland Vehicle Use Estimates'!T$28,'Poland Vehicle Use Estimates'!T$48:T$49)</f>
        <v>0.52319681512889771</v>
      </c>
      <c r="U5" s="3">
        <f>'Poland Vehicle Use Estimates'!U23/SUM('Poland Vehicle Use Estimates'!U$23:U$24,'Poland Vehicle Use Estimates'!U$28,'Poland Vehicle Use Estimates'!U$48:U$49)</f>
        <v>0.52218836226003695</v>
      </c>
      <c r="V5" s="3">
        <f>'Poland Vehicle Use Estimates'!V23/SUM('Poland Vehicle Use Estimates'!V$23:V$24,'Poland Vehicle Use Estimates'!V$28,'Poland Vehicle Use Estimates'!V$48:V$49)</f>
        <v>0.52109465842738645</v>
      </c>
      <c r="W5" s="3">
        <f>'Poland Vehicle Use Estimates'!W23/SUM('Poland Vehicle Use Estimates'!W$23:W$24,'Poland Vehicle Use Estimates'!W$28,'Poland Vehicle Use Estimates'!W$48:W$49)</f>
        <v>0.52011324226926248</v>
      </c>
      <c r="X5" s="3">
        <f>'Poland Vehicle Use Estimates'!X23/SUM('Poland Vehicle Use Estimates'!X$23:X$24,'Poland Vehicle Use Estimates'!X$28,'Poland Vehicle Use Estimates'!X$48:X$49)</f>
        <v>0.51913431736604132</v>
      </c>
      <c r="Y5" s="3">
        <f>'Poland Vehicle Use Estimates'!Y23/SUM('Poland Vehicle Use Estimates'!Y$23:Y$24,'Poland Vehicle Use Estimates'!Y$28,'Poland Vehicle Use Estimates'!Y$48:Y$49)</f>
        <v>0.51816034247268328</v>
      </c>
      <c r="Z5" s="3">
        <f>'Poland Vehicle Use Estimates'!Z23/SUM('Poland Vehicle Use Estimates'!Z$23:Z$24,'Poland Vehicle Use Estimates'!Z$28,'Poland Vehicle Use Estimates'!Z$48:Z$49)</f>
        <v>0.51719110071435004</v>
      </c>
      <c r="AA5" s="3">
        <f>'Poland Vehicle Use Estimates'!AA23/SUM('Poland Vehicle Use Estimates'!AA$23:AA$24,'Poland Vehicle Use Estimates'!AA$28,'Poland Vehicle Use Estimates'!AA$48:AA$49)</f>
        <v>0.51622505030130261</v>
      </c>
      <c r="AB5" s="3">
        <f>'Poland Vehicle Use Estimates'!AB23/SUM('Poland Vehicle Use Estimates'!AB$23:AB$24,'Poland Vehicle Use Estimates'!AB$28,'Poland Vehicle Use Estimates'!AB$48:AB$49)</f>
        <v>0.51484851593668368</v>
      </c>
      <c r="AC5" s="3">
        <f>'Poland Vehicle Use Estimates'!AC23/SUM('Poland Vehicle Use Estimates'!AC$23:AC$24,'Poland Vehicle Use Estimates'!AC$28,'Poland Vehicle Use Estimates'!AC$48:AC$49)</f>
        <v>0.51350890944598748</v>
      </c>
      <c r="AD5" s="3">
        <f>'Poland Vehicle Use Estimates'!AD23/SUM('Poland Vehicle Use Estimates'!AD$23:AD$24,'Poland Vehicle Use Estimates'!AD$28,'Poland Vehicle Use Estimates'!AD$48:AD$49)</f>
        <v>0.51218016583176273</v>
      </c>
      <c r="AE5" s="3">
        <f>'Poland Vehicle Use Estimates'!AE23/SUM('Poland Vehicle Use Estimates'!AE$23:AE$24,'Poland Vehicle Use Estimates'!AE$28,'Poland Vehicle Use Estimates'!AE$48:AE$49)</f>
        <v>0.51086214032809818</v>
      </c>
      <c r="AF5" s="3">
        <f>'Poland Vehicle Use Estimates'!AF23/SUM('Poland Vehicle Use Estimates'!AF$23:AF$24,'Poland Vehicle Use Estimates'!AF$28,'Poland Vehicle Use Estimates'!AF$48:AF$49)</f>
        <v>0.50955469068304005</v>
      </c>
      <c r="AG5" s="3">
        <f>'Poland Vehicle Use Estimates'!AG23/SUM('Poland Vehicle Use Estimates'!AG$23:AG$24,'Poland Vehicle Use Estimates'!AG$28,'Poland Vehicle Use Estimates'!AG$48:AG$49)</f>
        <v>0.50825767710380132</v>
      </c>
      <c r="AH5" s="3">
        <f>'Poland Vehicle Use Estimates'!AH23/SUM('Poland Vehicle Use Estimates'!AH$23:AH$24,'Poland Vehicle Use Estimates'!AH$28,'Poland Vehicle Use Estimates'!AH$48:AH$49)</f>
        <v>0.50697096220340021</v>
      </c>
      <c r="AI5" s="3">
        <f>'Poland Vehicle Use Estimates'!AI23/SUM('Poland Vehicle Use Estimates'!AI$23:AI$24,'Poland Vehicle Use Estimates'!AI$28,'Poland Vehicle Use Estimates'!AI$48:AI$49)</f>
        <v>0.50569441094867251</v>
      </c>
      <c r="AJ5" s="3">
        <f>'Poland Vehicle Use Estimates'!AJ23/SUM('Poland Vehicle Use Estimates'!AJ$23:AJ$24,'Poland Vehicle Use Estimates'!AJ$28,'Poland Vehicle Use Estimates'!AJ$48:AJ$49)</f>
        <v>0.50442789060962367</v>
      </c>
      <c r="AK5" s="3">
        <f>'Poland Vehicle Use Estimates'!AK23/SUM('Poland Vehicle Use Estimates'!AK$23:AK$24,'Poland Vehicle Use Estimates'!AK$28,'Poland Vehicle Use Estimates'!AK$48:AK$49)</f>
        <v>0.5031712707100775</v>
      </c>
    </row>
    <row r="6" spans="1:37">
      <c r="A6" t="s">
        <v>36</v>
      </c>
      <c r="B6" s="3">
        <f>'Poland Vehicle Use Estimates'!B24/SUM('Poland Vehicle Use Estimates'!B$23:B$24,'Poland Vehicle Use Estimates'!B$28,'Poland Vehicle Use Estimates'!B$48:B$49)</f>
        <v>1.5773754513074702E-2</v>
      </c>
      <c r="C6" s="3">
        <f>'Poland Vehicle Use Estimates'!C24/SUM('Poland Vehicle Use Estimates'!C$23:C$24,'Poland Vehicle Use Estimates'!C$28,'Poland Vehicle Use Estimates'!C$48:C$49)</f>
        <v>1.6045120588338797E-2</v>
      </c>
      <c r="D6" s="3">
        <f>'Poland Vehicle Use Estimates'!D24/SUM('Poland Vehicle Use Estimates'!D$23:D$24,'Poland Vehicle Use Estimates'!D$28,'Poland Vehicle Use Estimates'!D$48:D$49)</f>
        <v>1.635050767495529E-2</v>
      </c>
      <c r="E6" s="3">
        <f>'Poland Vehicle Use Estimates'!E24/SUM('Poland Vehicle Use Estimates'!E$23:E$24,'Poland Vehicle Use Estimates'!E$28,'Poland Vehicle Use Estimates'!E$48:E$49)</f>
        <v>1.6686914224195031E-2</v>
      </c>
      <c r="F6" s="3">
        <f>'Poland Vehicle Use Estimates'!F24/SUM('Poland Vehicle Use Estimates'!F$23:F$24,'Poland Vehicle Use Estimates'!F$28,'Poland Vehicle Use Estimates'!F$48:F$49)</f>
        <v>1.7036668662252601E-2</v>
      </c>
      <c r="G6" s="3">
        <f>'Poland Vehicle Use Estimates'!G24/SUM('Poland Vehicle Use Estimates'!G$23:G$24,'Poland Vehicle Use Estimates'!G$28,'Poland Vehicle Use Estimates'!G$48:G$49)</f>
        <v>1.7338620274254125E-2</v>
      </c>
      <c r="H6" s="3">
        <f>'Poland Vehicle Use Estimates'!H24/SUM('Poland Vehicle Use Estimates'!H$23:H$24,'Poland Vehicle Use Estimates'!H$28,'Poland Vehicle Use Estimates'!H$48:H$49)</f>
        <v>1.7642444443105768E-2</v>
      </c>
      <c r="I6" s="3">
        <f>'Poland Vehicle Use Estimates'!I24/SUM('Poland Vehicle Use Estimates'!I$23:I$24,'Poland Vehicle Use Estimates'!I$28,'Poland Vehicle Use Estimates'!I$48:I$49)</f>
        <v>1.7941903735255657E-2</v>
      </c>
      <c r="J6" s="3">
        <f>'Poland Vehicle Use Estimates'!J24/SUM('Poland Vehicle Use Estimates'!J$23:J$24,'Poland Vehicle Use Estimates'!J$28,'Poland Vehicle Use Estimates'!J$48:J$49)</f>
        <v>1.8233650006355247E-2</v>
      </c>
      <c r="K6" s="3">
        <f>'Poland Vehicle Use Estimates'!K24/SUM('Poland Vehicle Use Estimates'!K$23:K$24,'Poland Vehicle Use Estimates'!K$28,'Poland Vehicle Use Estimates'!K$48:K$49)</f>
        <v>1.8504813684674791E-2</v>
      </c>
      <c r="L6" s="3">
        <f>'Poland Vehicle Use Estimates'!L24/SUM('Poland Vehicle Use Estimates'!L$23:L$24,'Poland Vehicle Use Estimates'!L$28,'Poland Vehicle Use Estimates'!L$48:L$49)</f>
        <v>1.8525395471034954E-2</v>
      </c>
      <c r="M6" s="3">
        <f>'Poland Vehicle Use Estimates'!M24/SUM('Poland Vehicle Use Estimates'!M$23:M$24,'Poland Vehicle Use Estimates'!M$28,'Poland Vehicle Use Estimates'!M$48:M$49)</f>
        <v>1.8743412802417307E-2</v>
      </c>
      <c r="N6" s="3">
        <f>'Poland Vehicle Use Estimates'!N24/SUM('Poland Vehicle Use Estimates'!N$23:N$24,'Poland Vehicle Use Estimates'!N$28,'Poland Vehicle Use Estimates'!N$48:N$49)</f>
        <v>1.8959238991764715E-2</v>
      </c>
      <c r="O6" s="3">
        <f>'Poland Vehicle Use Estimates'!O24/SUM('Poland Vehicle Use Estimates'!O$23:O$24,'Poland Vehicle Use Estimates'!O$28,'Poland Vehicle Use Estimates'!O$48:O$49)</f>
        <v>1.9156319445130444E-2</v>
      </c>
      <c r="P6" s="3">
        <f>'Poland Vehicle Use Estimates'!P24/SUM('Poland Vehicle Use Estimates'!P$23:P$24,'Poland Vehicle Use Estimates'!P$28,'Poland Vehicle Use Estimates'!P$48:P$49)</f>
        <v>1.936550061945962E-2</v>
      </c>
      <c r="Q6" s="3">
        <f>'Poland Vehicle Use Estimates'!Q24/SUM('Poland Vehicle Use Estimates'!Q$23:Q$24,'Poland Vehicle Use Estimates'!Q$28,'Poland Vehicle Use Estimates'!Q$48:Q$49)</f>
        <v>1.9536643097199411E-2</v>
      </c>
      <c r="R6" s="3">
        <f>'Poland Vehicle Use Estimates'!R24/SUM('Poland Vehicle Use Estimates'!R$23:R$24,'Poland Vehicle Use Estimates'!R$28,'Poland Vehicle Use Estimates'!R$48:R$49)</f>
        <v>1.9684431929654585E-2</v>
      </c>
      <c r="S6" s="3">
        <f>'Poland Vehicle Use Estimates'!S24/SUM('Poland Vehicle Use Estimates'!S$23:S$24,'Poland Vehicle Use Estimates'!S$28,'Poland Vehicle Use Estimates'!S$48:S$49)</f>
        <v>1.9830126057800428E-2</v>
      </c>
      <c r="T6" s="3">
        <f>'Poland Vehicle Use Estimates'!T24/SUM('Poland Vehicle Use Estimates'!T$23:T$24,'Poland Vehicle Use Estimates'!T$28,'Poland Vehicle Use Estimates'!T$48:T$49)</f>
        <v>1.9955988695211448E-2</v>
      </c>
      <c r="U6" s="3">
        <f>'Poland Vehicle Use Estimates'!U24/SUM('Poland Vehicle Use Estimates'!U$23:U$24,'Poland Vehicle Use Estimates'!U$28,'Poland Vehicle Use Estimates'!U$48:U$49)</f>
        <v>2.0100107543930528E-2</v>
      </c>
      <c r="V6" s="3">
        <f>'Poland Vehicle Use Estimates'!V24/SUM('Poland Vehicle Use Estimates'!V$23:V$24,'Poland Vehicle Use Estimates'!V$28,'Poland Vehicle Use Estimates'!V$48:V$49)</f>
        <v>2.0416280159763378E-2</v>
      </c>
      <c r="W6" s="3">
        <f>'Poland Vehicle Use Estimates'!W24/SUM('Poland Vehicle Use Estimates'!W$23:W$24,'Poland Vehicle Use Estimates'!W$28,'Poland Vehicle Use Estimates'!W$48:W$49)</f>
        <v>2.0533438291607687E-2</v>
      </c>
      <c r="X6" s="3">
        <f>'Poland Vehicle Use Estimates'!X24/SUM('Poland Vehicle Use Estimates'!X$23:X$24,'Poland Vehicle Use Estimates'!X$28,'Poland Vehicle Use Estimates'!X$48:X$49)</f>
        <v>2.0657667486198909E-2</v>
      </c>
      <c r="Y6" s="3">
        <f>'Poland Vehicle Use Estimates'!Y24/SUM('Poland Vehicle Use Estimates'!Y$23:Y$24,'Poland Vehicle Use Estimates'!Y$28,'Poland Vehicle Use Estimates'!Y$48:Y$49)</f>
        <v>2.0784362611141912E-2</v>
      </c>
      <c r="Z6" s="3">
        <f>'Poland Vehicle Use Estimates'!Z24/SUM('Poland Vehicle Use Estimates'!Z$23:Z$24,'Poland Vehicle Use Estimates'!Z$28,'Poland Vehicle Use Estimates'!Z$48:Z$49)</f>
        <v>2.0913943567957012E-2</v>
      </c>
      <c r="AA6" s="3">
        <f>'Poland Vehicle Use Estimates'!AA24/SUM('Poland Vehicle Use Estimates'!AA$23:AA$24,'Poland Vehicle Use Estimates'!AA$28,'Poland Vehicle Use Estimates'!AA$48:AA$49)</f>
        <v>2.1049338500716649E-2</v>
      </c>
      <c r="AB6" s="3">
        <f>'Poland Vehicle Use Estimates'!AB24/SUM('Poland Vehicle Use Estimates'!AB$23:AB$24,'Poland Vehicle Use Estimates'!AB$28,'Poland Vehicle Use Estimates'!AB$48:AB$49)</f>
        <v>2.1233704718168739E-2</v>
      </c>
      <c r="AC6" s="3">
        <f>'Poland Vehicle Use Estimates'!AC24/SUM('Poland Vehicle Use Estimates'!AC$23:AC$24,'Poland Vehicle Use Estimates'!AC$28,'Poland Vehicle Use Estimates'!AC$48:AC$49)</f>
        <v>2.136910214433153E-2</v>
      </c>
      <c r="AD6" s="3">
        <f>'Poland Vehicle Use Estimates'!AD24/SUM('Poland Vehicle Use Estimates'!AD$23:AD$24,'Poland Vehicle Use Estimates'!AD$28,'Poland Vehicle Use Estimates'!AD$48:AD$49)</f>
        <v>2.1504684640706425E-2</v>
      </c>
      <c r="AE6" s="3">
        <f>'Poland Vehicle Use Estimates'!AE24/SUM('Poland Vehicle Use Estimates'!AE$23:AE$24,'Poland Vehicle Use Estimates'!AE$28,'Poland Vehicle Use Estimates'!AE$48:AE$49)</f>
        <v>2.1640456716046964E-2</v>
      </c>
      <c r="AF6" s="3">
        <f>'Poland Vehicle Use Estimates'!AF24/SUM('Poland Vehicle Use Estimates'!AF$23:AF$24,'Poland Vehicle Use Estimates'!AF$28,'Poland Vehicle Use Estimates'!AF$48:AF$49)</f>
        <v>2.1776422850395705E-2</v>
      </c>
      <c r="AG6" s="3">
        <f>'Poland Vehicle Use Estimates'!AG24/SUM('Poland Vehicle Use Estimates'!AG$23:AG$24,'Poland Vehicle Use Estimates'!AG$28,'Poland Vehicle Use Estimates'!AG$48:AG$49)</f>
        <v>2.1912587496157696E-2</v>
      </c>
      <c r="AH6" s="3">
        <f>'Poland Vehicle Use Estimates'!AH24/SUM('Poland Vehicle Use Estimates'!AH$23:AH$24,'Poland Vehicle Use Estimates'!AH$28,'Poland Vehicle Use Estimates'!AH$48:AH$49)</f>
        <v>2.2048955079151014E-2</v>
      </c>
      <c r="AI6" s="3">
        <f>'Poland Vehicle Use Estimates'!AI24/SUM('Poland Vehicle Use Estimates'!AI$23:AI$24,'Poland Vehicle Use Estimates'!AI$28,'Poland Vehicle Use Estimates'!AI$48:AI$49)</f>
        <v>2.2185529999634846E-2</v>
      </c>
      <c r="AJ6" s="3">
        <f>'Poland Vehicle Use Estimates'!AJ24/SUM('Poland Vehicle Use Estimates'!AJ$23:AJ$24,'Poland Vehicle Use Estimates'!AJ$28,'Poland Vehicle Use Estimates'!AJ$48:AJ$49)</f>
        <v>2.2322316633316238E-2</v>
      </c>
      <c r="AK6" s="3">
        <f>'Poland Vehicle Use Estimates'!AK24/SUM('Poland Vehicle Use Estimates'!AK$23:AK$24,'Poland Vehicle Use Estimates'!AK$28,'Poland Vehicle Use Estimates'!AK$48:AK$49)</f>
        <v>2.2459319332335911E-2</v>
      </c>
    </row>
    <row r="7" spans="1:37">
      <c r="A7" t="s">
        <v>37</v>
      </c>
      <c r="B7" s="3">
        <f>'Poland Vehicle Use Estimates'!B28/SUM('Poland Vehicle Use Estimates'!B$23:B$24,'Poland Vehicle Use Estimates'!B$28,'Poland Vehicle Use Estimates'!B$48:B$49)</f>
        <v>3.0056817225113113E-3</v>
      </c>
      <c r="C7" s="3">
        <f>'Poland Vehicle Use Estimates'!C28/SUM('Poland Vehicle Use Estimates'!C$23:C$24,'Poland Vehicle Use Estimates'!C$28,'Poland Vehicle Use Estimates'!C$48:C$49)</f>
        <v>3.0288580224843631E-3</v>
      </c>
      <c r="D7" s="3">
        <f>'Poland Vehicle Use Estimates'!D28/SUM('Poland Vehicle Use Estimates'!D$23:D$24,'Poland Vehicle Use Estimates'!D$28,'Poland Vehicle Use Estimates'!D$48:D$49)</f>
        <v>3.0518636608269198E-3</v>
      </c>
      <c r="E7" s="3">
        <f>'Poland Vehicle Use Estimates'!E28/SUM('Poland Vehicle Use Estimates'!E$23:E$24,'Poland Vehicle Use Estimates'!E$28,'Poland Vehicle Use Estimates'!E$48:E$49)</f>
        <v>3.0747065973601019E-3</v>
      </c>
      <c r="F7" s="3">
        <f>'Poland Vehicle Use Estimates'!F28/SUM('Poland Vehicle Use Estimates'!F$23:F$24,'Poland Vehicle Use Estimates'!F$28,'Poland Vehicle Use Estimates'!F$48:F$49)</f>
        <v>3.0974412924620665E-3</v>
      </c>
      <c r="G7" s="3">
        <f>'Poland Vehicle Use Estimates'!G28/SUM('Poland Vehicle Use Estimates'!G$23:G$24,'Poland Vehicle Use Estimates'!G$28,'Poland Vehicle Use Estimates'!G$48:G$49)</f>
        <v>3.1202619587267447E-3</v>
      </c>
      <c r="H7" s="3">
        <f>'Poland Vehicle Use Estimates'!H28/SUM('Poland Vehicle Use Estimates'!H$23:H$24,'Poland Vehicle Use Estimates'!H$28,'Poland Vehicle Use Estimates'!H$48:H$49)</f>
        <v>3.1427200350228426E-3</v>
      </c>
      <c r="I7" s="3">
        <f>'Poland Vehicle Use Estimates'!I28/SUM('Poland Vehicle Use Estimates'!I$23:I$24,'Poland Vehicle Use Estimates'!I$28,'Poland Vehicle Use Estimates'!I$48:I$49)</f>
        <v>3.1651146479527168E-3</v>
      </c>
      <c r="J7" s="3">
        <f>'Poland Vehicle Use Estimates'!J28/SUM('Poland Vehicle Use Estimates'!J$23:J$24,'Poland Vehicle Use Estimates'!J$28,'Poland Vehicle Use Estimates'!J$48:J$49)</f>
        <v>3.1874581398377917E-3</v>
      </c>
      <c r="K7" s="3">
        <f>'Poland Vehicle Use Estimates'!K28/SUM('Poland Vehicle Use Estimates'!K$23:K$24,'Poland Vehicle Use Estimates'!K$28,'Poland Vehicle Use Estimates'!K$48:K$49)</f>
        <v>3.2097942789059506E-3</v>
      </c>
      <c r="L7" s="3">
        <f>'Poland Vehicle Use Estimates'!L28/SUM('Poland Vehicle Use Estimates'!L$23:L$24,'Poland Vehicle Use Estimates'!L$28,'Poland Vehicle Use Estimates'!L$48:L$49)</f>
        <v>3.2328832231412817E-3</v>
      </c>
      <c r="M7" s="3">
        <f>'Poland Vehicle Use Estimates'!M28/SUM('Poland Vehicle Use Estimates'!M$23:M$24,'Poland Vehicle Use Estimates'!M$28,'Poland Vehicle Use Estimates'!M$48:M$49)</f>
        <v>3.2552574700052822E-3</v>
      </c>
      <c r="N7" s="3">
        <f>'Poland Vehicle Use Estimates'!N28/SUM('Poland Vehicle Use Estimates'!N$23:N$24,'Poland Vehicle Use Estimates'!N$28,'Poland Vehicle Use Estimates'!N$48:N$49)</f>
        <v>3.2775710576389058E-3</v>
      </c>
      <c r="O7" s="3">
        <f>'Poland Vehicle Use Estimates'!O28/SUM('Poland Vehicle Use Estimates'!O$23:O$24,'Poland Vehicle Use Estimates'!O$28,'Poland Vehicle Use Estimates'!O$48:O$49)</f>
        <v>3.299880853296723E-3</v>
      </c>
      <c r="P7" s="3">
        <f>'Poland Vehicle Use Estimates'!P28/SUM('Poland Vehicle Use Estimates'!P$23:P$24,'Poland Vehicle Use Estimates'!P$28,'Poland Vehicle Use Estimates'!P$48:P$49)</f>
        <v>3.3220846670983599E-3</v>
      </c>
      <c r="Q7" s="3">
        <f>'Poland Vehicle Use Estimates'!Q28/SUM('Poland Vehicle Use Estimates'!Q$23:Q$24,'Poland Vehicle Use Estimates'!Q$28,'Poland Vehicle Use Estimates'!Q$48:Q$49)</f>
        <v>3.3443536471796883E-3</v>
      </c>
      <c r="R7" s="3">
        <f>'Poland Vehicle Use Estimates'!R28/SUM('Poland Vehicle Use Estimates'!R$23:R$24,'Poland Vehicle Use Estimates'!R$28,'Poland Vehicle Use Estimates'!R$48:R$49)</f>
        <v>3.3647522589397619E-3</v>
      </c>
      <c r="S7" s="3">
        <f>'Poland Vehicle Use Estimates'!S28/SUM('Poland Vehicle Use Estimates'!S$23:S$24,'Poland Vehicle Use Estimates'!S$28,'Poland Vehicle Use Estimates'!S$48:S$49)</f>
        <v>3.3850926817661376E-3</v>
      </c>
      <c r="T7" s="3">
        <f>'Poland Vehicle Use Estimates'!T28/SUM('Poland Vehicle Use Estimates'!T$23:T$24,'Poland Vehicle Use Estimates'!T$28,'Poland Vehicle Use Estimates'!T$48:T$49)</f>
        <v>3.4054378142436988E-3</v>
      </c>
      <c r="U7" s="3">
        <f>'Poland Vehicle Use Estimates'!U28/SUM('Poland Vehicle Use Estimates'!U$23:U$24,'Poland Vehicle Use Estimates'!U$28,'Poland Vehicle Use Estimates'!U$48:U$49)</f>
        <v>3.4256568627387698E-3</v>
      </c>
      <c r="V7" s="3">
        <f>'Poland Vehicle Use Estimates'!V28/SUM('Poland Vehicle Use Estimates'!V$23:V$24,'Poland Vehicle Use Estimates'!V$28,'Poland Vehicle Use Estimates'!V$48:V$49)</f>
        <v>3.4452088290522925E-3</v>
      </c>
      <c r="W7" s="3">
        <f>'Poland Vehicle Use Estimates'!W28/SUM('Poland Vehicle Use Estimates'!W$23:W$24,'Poland Vehicle Use Estimates'!W$28,'Poland Vehicle Use Estimates'!W$48:W$49)</f>
        <v>3.4653967508660685E-3</v>
      </c>
      <c r="X7" s="3">
        <f>'Poland Vehicle Use Estimates'!X28/SUM('Poland Vehicle Use Estimates'!X$23:X$24,'Poland Vehicle Use Estimates'!X$28,'Poland Vehicle Use Estimates'!X$48:X$49)</f>
        <v>3.4855007257159096E-3</v>
      </c>
      <c r="Y7" s="3">
        <f>'Poland Vehicle Use Estimates'!Y28/SUM('Poland Vehicle Use Estimates'!Y$23:Y$24,'Poland Vehicle Use Estimates'!Y$28,'Poland Vehicle Use Estimates'!Y$48:Y$49)</f>
        <v>3.505537771276138E-3</v>
      </c>
      <c r="Z7" s="3">
        <f>'Poland Vehicle Use Estimates'!Z28/SUM('Poland Vehicle Use Estimates'!Z$23:Z$24,'Poland Vehicle Use Estimates'!Z$28,'Poland Vehicle Use Estimates'!Z$48:Z$49)</f>
        <v>3.5255071708444152E-3</v>
      </c>
      <c r="AA7" s="3">
        <f>'Poland Vehicle Use Estimates'!AA28/SUM('Poland Vehicle Use Estimates'!AA$23:AA$24,'Poland Vehicle Use Estimates'!AA$28,'Poland Vehicle Use Estimates'!AA$48:AA$49)</f>
        <v>3.5453990637976753E-3</v>
      </c>
      <c r="AB7" s="3">
        <f>'Poland Vehicle Use Estimates'!AB28/SUM('Poland Vehicle Use Estimates'!AB$23:AB$24,'Poland Vehicle Use Estimates'!AB$28,'Poland Vehicle Use Estimates'!AB$48:AB$49)</f>
        <v>3.5611909652647051E-3</v>
      </c>
      <c r="AC7" s="3">
        <f>'Poland Vehicle Use Estimates'!AC28/SUM('Poland Vehicle Use Estimates'!AC$23:AC$24,'Poland Vehicle Use Estimates'!AC$28,'Poland Vehicle Use Estimates'!AC$48:AC$49)</f>
        <v>3.5771051083850333E-3</v>
      </c>
      <c r="AD7" s="3">
        <f>'Poland Vehicle Use Estimates'!AD28/SUM('Poland Vehicle Use Estimates'!AD$23:AD$24,'Poland Vehicle Use Estimates'!AD$28,'Poland Vehicle Use Estimates'!AD$48:AD$49)</f>
        <v>3.5929640785015275E-3</v>
      </c>
      <c r="AE7" s="3">
        <f>'Poland Vehicle Use Estimates'!AE28/SUM('Poland Vehicle Use Estimates'!AE$23:AE$24,'Poland Vehicle Use Estimates'!AE$28,'Poland Vehicle Use Estimates'!AE$48:AE$49)</f>
        <v>3.6087684509762317E-3</v>
      </c>
      <c r="AF7" s="3">
        <f>'Poland Vehicle Use Estimates'!AF28/SUM('Poland Vehicle Use Estimates'!AF$23:AF$24,'Poland Vehicle Use Estimates'!AF$28,'Poland Vehicle Use Estimates'!AF$48:AF$49)</f>
        <v>3.6245187906585596E-3</v>
      </c>
      <c r="AG7" s="3">
        <f>'Poland Vehicle Use Estimates'!AG28/SUM('Poland Vehicle Use Estimates'!AG$23:AG$24,'Poland Vehicle Use Estimates'!AG$28,'Poland Vehicle Use Estimates'!AG$48:AG$49)</f>
        <v>3.6402156521092841E-3</v>
      </c>
      <c r="AH7" s="3">
        <f>'Poland Vehicle Use Estimates'!AH28/SUM('Poland Vehicle Use Estimates'!AH$23:AH$24,'Poland Vehicle Use Estimates'!AH$28,'Poland Vehicle Use Estimates'!AH$48:AH$49)</f>
        <v>3.6558595798186367E-3</v>
      </c>
      <c r="AI7" s="3">
        <f>'Poland Vehicle Use Estimates'!AI28/SUM('Poland Vehicle Use Estimates'!AI$23:AI$24,'Poland Vehicle Use Estimates'!AI$28,'Poland Vehicle Use Estimates'!AI$48:AI$49)</f>
        <v>3.6714511084187276E-3</v>
      </c>
      <c r="AJ7" s="3">
        <f>'Poland Vehicle Use Estimates'!AJ28/SUM('Poland Vehicle Use Estimates'!AJ$23:AJ$24,'Poland Vehicle Use Estimates'!AJ$28,'Poland Vehicle Use Estimates'!AJ$48:AJ$49)</f>
        <v>3.6869907628904477E-3</v>
      </c>
      <c r="AK7" s="3">
        <f>'Poland Vehicle Use Estimates'!AK28/SUM('Poland Vehicle Use Estimates'!AK$23:AK$24,'Poland Vehicle Use Estimates'!AK$28,'Poland Vehicle Use Estimates'!AK$48:AK$49)</f>
        <v>3.7024790587650109E-3</v>
      </c>
    </row>
    <row r="8" spans="1:37">
      <c r="A8" t="s">
        <v>38</v>
      </c>
      <c r="B8" s="3">
        <f>'Poland Vehicle Use Estimates'!B48/SUM('Poland Vehicle Use Estimates'!B$23:B$24,'Poland Vehicle Use Estimates'!B$28,'Poland Vehicle Use Estimates'!B$48:B$49)</f>
        <v>6.7080208329641497E-2</v>
      </c>
      <c r="C8" s="3">
        <f>'Poland Vehicle Use Estimates'!C48/SUM('Poland Vehicle Use Estimates'!C$23:C$24,'Poland Vehicle Use Estimates'!C$28,'Poland Vehicle Use Estimates'!C$48:C$49)</f>
        <v>6.7041278705709223E-2</v>
      </c>
      <c r="D8" s="3">
        <f>'Poland Vehicle Use Estimates'!D48/SUM('Poland Vehicle Use Estimates'!D$23:D$24,'Poland Vehicle Use Estimates'!D$28,'Poland Vehicle Use Estimates'!D$48:D$49)</f>
        <v>6.6999237830614899E-2</v>
      </c>
      <c r="E8" s="3">
        <f>'Poland Vehicle Use Estimates'!E48/SUM('Poland Vehicle Use Estimates'!E$23:E$24,'Poland Vehicle Use Estimates'!E$28,'Poland Vehicle Use Estimates'!E$48:E$49)</f>
        <v>6.6954334588558734E-2</v>
      </c>
      <c r="F8" s="3">
        <f>'Poland Vehicle Use Estimates'!F48/SUM('Poland Vehicle Use Estimates'!F$23:F$24,'Poland Vehicle Use Estimates'!F$28,'Poland Vehicle Use Estimates'!F$48:F$49)</f>
        <v>6.690781432834822E-2</v>
      </c>
      <c r="G8" s="3">
        <f>'Poland Vehicle Use Estimates'!G48/SUM('Poland Vehicle Use Estimates'!G$23:G$24,'Poland Vehicle Use Estimates'!G$28,'Poland Vehicle Use Estimates'!G$48:G$49)</f>
        <v>6.6863877459658744E-2</v>
      </c>
      <c r="H8" s="3">
        <f>'Poland Vehicle Use Estimates'!H48/SUM('Poland Vehicle Use Estimates'!H$23:H$24,'Poland Vehicle Use Estimates'!H$28,'Poland Vehicle Use Estimates'!H$48:H$49)</f>
        <v>6.6640716278305784E-2</v>
      </c>
      <c r="I8" s="3">
        <f>'Poland Vehicle Use Estimates'!I48/SUM('Poland Vehicle Use Estimates'!I$23:I$24,'Poland Vehicle Use Estimates'!I$28,'Poland Vehicle Use Estimates'!I$48:I$49)</f>
        <v>6.6420843398579996E-2</v>
      </c>
      <c r="J8" s="3">
        <f>'Poland Vehicle Use Estimates'!J48/SUM('Poland Vehicle Use Estimates'!J$23:J$24,'Poland Vehicle Use Estimates'!J$28,'Poland Vehicle Use Estimates'!J$48:J$49)</f>
        <v>6.6204414103838996E-2</v>
      </c>
      <c r="K8" s="3">
        <f>'Poland Vehicle Use Estimates'!K48/SUM('Poland Vehicle Use Estimates'!K$23:K$24,'Poland Vehicle Use Estimates'!K$28,'Poland Vehicle Use Estimates'!K$48:K$49)</f>
        <v>6.5992223483609488E-2</v>
      </c>
      <c r="L8" s="3">
        <f>'Poland Vehicle Use Estimates'!L48/SUM('Poland Vehicle Use Estimates'!L$23:L$24,'Poland Vehicle Use Estimates'!L$28,'Poland Vehicle Use Estimates'!L$48:L$49)</f>
        <v>6.5799615542977127E-2</v>
      </c>
      <c r="M8" s="3">
        <f>'Poland Vehicle Use Estimates'!M48/SUM('Poland Vehicle Use Estimates'!M$23:M$24,'Poland Vehicle Use Estimates'!M$28,'Poland Vehicle Use Estimates'!M$48:M$49)</f>
        <v>6.5596434804455248E-2</v>
      </c>
      <c r="N8" s="3">
        <f>'Poland Vehicle Use Estimates'!N48/SUM('Poland Vehicle Use Estimates'!N$23:N$24,'Poland Vehicle Use Estimates'!N$28,'Poland Vehicle Use Estimates'!N$48:N$49)</f>
        <v>6.5396043200307605E-2</v>
      </c>
      <c r="O8" s="3">
        <f>'Poland Vehicle Use Estimates'!O48/SUM('Poland Vehicle Use Estimates'!O$23:O$24,'Poland Vehicle Use Estimates'!O$28,'Poland Vehicle Use Estimates'!O$48:O$49)</f>
        <v>6.5199482771225864E-2</v>
      </c>
      <c r="P8" s="3">
        <f>'Poland Vehicle Use Estimates'!P48/SUM('Poland Vehicle Use Estimates'!P$23:P$24,'Poland Vehicle Use Estimates'!P$28,'Poland Vehicle Use Estimates'!P$48:P$49)</f>
        <v>6.5004642987842545E-2</v>
      </c>
      <c r="Q8" s="3">
        <f>'Poland Vehicle Use Estimates'!Q48/SUM('Poland Vehicle Use Estimates'!Q$23:Q$24,'Poland Vehicle Use Estimates'!Q$28,'Poland Vehicle Use Estimates'!Q$48:Q$49)</f>
        <v>6.4814791416172635E-2</v>
      </c>
      <c r="R8" s="3">
        <f>'Poland Vehicle Use Estimates'!R48/SUM('Poland Vehicle Use Estimates'!R$23:R$24,'Poland Vehicle Use Estimates'!R$28,'Poland Vehicle Use Estimates'!R$48:R$49)</f>
        <v>6.4413758683131803E-2</v>
      </c>
      <c r="S8" s="3">
        <f>'Poland Vehicle Use Estimates'!S48/SUM('Poland Vehicle Use Estimates'!S$23:S$24,'Poland Vehicle Use Estimates'!S$28,'Poland Vehicle Use Estimates'!S$48:S$49)</f>
        <v>6.4021302322174539E-2</v>
      </c>
      <c r="T8" s="3">
        <f>'Poland Vehicle Use Estimates'!T48/SUM('Poland Vehicle Use Estimates'!T$23:T$24,'Poland Vehicle Use Estimates'!T$28,'Poland Vehicle Use Estimates'!T$48:T$49)</f>
        <v>6.3638291015268578E-2</v>
      </c>
      <c r="U8" s="3">
        <f>'Poland Vehicle Use Estimates'!U48/SUM('Poland Vehicle Use Estimates'!U$23:U$24,'Poland Vehicle Use Estimates'!U$28,'Poland Vehicle Use Estimates'!U$48:U$49)</f>
        <v>6.3261975574563062E-2</v>
      </c>
      <c r="V8" s="3">
        <f>'Poland Vehicle Use Estimates'!V48/SUM('Poland Vehicle Use Estimates'!V$23:V$24,'Poland Vehicle Use Estimates'!V$28,'Poland Vehicle Use Estimates'!V$48:V$49)</f>
        <v>6.288224776408953E-2</v>
      </c>
      <c r="W8" s="3">
        <f>'Poland Vehicle Use Estimates'!W48/SUM('Poland Vehicle Use Estimates'!W$23:W$24,'Poland Vehicle Use Estimates'!W$28,'Poland Vehicle Use Estimates'!W$48:W$49)</f>
        <v>6.2522734831328683E-2</v>
      </c>
      <c r="X8" s="3">
        <f>'Poland Vehicle Use Estimates'!X48/SUM('Poland Vehicle Use Estimates'!X$23:X$24,'Poland Vehicle Use Estimates'!X$28,'Poland Vehicle Use Estimates'!X$48:X$49)</f>
        <v>6.2169906028720509E-2</v>
      </c>
      <c r="Y8" s="3">
        <f>'Poland Vehicle Use Estimates'!Y48/SUM('Poland Vehicle Use Estimates'!Y$23:Y$24,'Poland Vehicle Use Estimates'!Y$28,'Poland Vehicle Use Estimates'!Y$48:Y$49)</f>
        <v>6.18238358807588E-2</v>
      </c>
      <c r="Z8" s="3">
        <f>'Poland Vehicle Use Estimates'!Z48/SUM('Poland Vehicle Use Estimates'!Z$23:Z$24,'Poland Vehicle Use Estimates'!Z$28,'Poland Vehicle Use Estimates'!Z$48:Z$49)</f>
        <v>6.1484286310771422E-2</v>
      </c>
      <c r="AA8" s="3">
        <f>'Poland Vehicle Use Estimates'!AA48/SUM('Poland Vehicle Use Estimates'!AA$23:AA$24,'Poland Vehicle Use Estimates'!AA$28,'Poland Vehicle Use Estimates'!AA$48:AA$49)</f>
        <v>6.1150872006367402E-2</v>
      </c>
      <c r="AB8" s="3">
        <f>'Poland Vehicle Use Estimates'!AB48/SUM('Poland Vehicle Use Estimates'!AB$23:AB$24,'Poland Vehicle Use Estimates'!AB$28,'Poland Vehicle Use Estimates'!AB$48:AB$49)</f>
        <v>6.1430706570647267E-2</v>
      </c>
      <c r="AC8" s="3">
        <f>'Poland Vehicle Use Estimates'!AC48/SUM('Poland Vehicle Use Estimates'!AC$23:AC$24,'Poland Vehicle Use Estimates'!AC$28,'Poland Vehicle Use Estimates'!AC$48:AC$49)</f>
        <v>6.1712718015545502E-2</v>
      </c>
      <c r="AD8" s="3">
        <f>'Poland Vehicle Use Estimates'!AD48/SUM('Poland Vehicle Use Estimates'!AD$23:AD$24,'Poland Vehicle Use Estimates'!AD$28,'Poland Vehicle Use Estimates'!AD$48:AD$49)</f>
        <v>6.1993845979898335E-2</v>
      </c>
      <c r="AE8" s="3">
        <f>'Poland Vehicle Use Estimates'!AE48/SUM('Poland Vehicle Use Estimates'!AE$23:AE$24,'Poland Vehicle Use Estimates'!AE$28,'Poland Vehicle Use Estimates'!AE$48:AE$49)</f>
        <v>6.2274100070469809E-2</v>
      </c>
      <c r="AF8" s="3">
        <f>'Poland Vehicle Use Estimates'!AF48/SUM('Poland Vehicle Use Estimates'!AF$23:AF$24,'Poland Vehicle Use Estimates'!AF$28,'Poland Vehicle Use Estimates'!AF$48:AF$49)</f>
        <v>6.2553489717259741E-2</v>
      </c>
      <c r="AG8" s="3">
        <f>'Poland Vehicle Use Estimates'!AG48/SUM('Poland Vehicle Use Estimates'!AG$23:AG$24,'Poland Vehicle Use Estimates'!AG$28,'Poland Vehicle Use Estimates'!AG$48:AG$49)</f>
        <v>6.2832024177262483E-2</v>
      </c>
      <c r="AH8" s="3">
        <f>'Poland Vehicle Use Estimates'!AH48/SUM('Poland Vehicle Use Estimates'!AH$23:AH$24,'Poland Vehicle Use Estimates'!AH$28,'Poland Vehicle Use Estimates'!AH$48:AH$49)</f>
        <v>6.3109712538126861E-2</v>
      </c>
      <c r="AI8" s="3">
        <f>'Poland Vehicle Use Estimates'!AI48/SUM('Poland Vehicle Use Estimates'!AI$23:AI$24,'Poland Vehicle Use Estimates'!AI$28,'Poland Vehicle Use Estimates'!AI$48:AI$49)</f>
        <v>6.3386563721720593E-2</v>
      </c>
      <c r="AJ8" s="3">
        <f>'Poland Vehicle Use Estimates'!AJ48/SUM('Poland Vehicle Use Estimates'!AJ$23:AJ$24,'Poland Vehicle Use Estimates'!AJ$28,'Poland Vehicle Use Estimates'!AJ$48:AJ$49)</f>
        <v>6.3662586487602216E-2</v>
      </c>
      <c r="AK8" s="3">
        <f>'Poland Vehicle Use Estimates'!AK48/SUM('Poland Vehicle Use Estimates'!AK$23:AK$24,'Poland Vehicle Use Estimates'!AK$28,'Poland Vehicle Use Estimates'!AK$48:AK$49)</f>
        <v>6.393778943640277E-2</v>
      </c>
    </row>
    <row r="9" spans="1:37">
      <c r="A9" t="s">
        <v>39</v>
      </c>
      <c r="B9" s="3">
        <f>'Poland Vehicle Use Estimates'!B49/SUM('Poland Vehicle Use Estimates'!B$23:B$24,'Poland Vehicle Use Estimates'!B$28,'Poland Vehicle Use Estimates'!B$48:B$49)</f>
        <v>0.36673610063432582</v>
      </c>
      <c r="C9" s="3">
        <f>'Poland Vehicle Use Estimates'!C49/SUM('Poland Vehicle Use Estimates'!C$23:C$24,'Poland Vehicle Use Estimates'!C$28,'Poland Vehicle Use Estimates'!C$48:C$49)</f>
        <v>0.36798771610606568</v>
      </c>
      <c r="D9" s="3">
        <f>'Poland Vehicle Use Estimates'!D49/SUM('Poland Vehicle Use Estimates'!D$23:D$24,'Poland Vehicle Use Estimates'!D$28,'Poland Vehicle Use Estimates'!D$48:D$49)</f>
        <v>0.36920805412525948</v>
      </c>
      <c r="E9" s="3">
        <f>'Poland Vehicle Use Estimates'!E49/SUM('Poland Vehicle Use Estimates'!E$23:E$24,'Poland Vehicle Use Estimates'!E$28,'Poland Vehicle Use Estimates'!E$48:E$49)</f>
        <v>0.37039847040064894</v>
      </c>
      <c r="F9" s="3">
        <f>'Poland Vehicle Use Estimates'!F49/SUM('Poland Vehicle Use Estimates'!F$23:F$24,'Poland Vehicle Use Estimates'!F$28,'Poland Vehicle Use Estimates'!F$48:F$49)</f>
        <v>0.371565875963346</v>
      </c>
      <c r="G9" s="3">
        <f>'Poland Vehicle Use Estimates'!G49/SUM('Poland Vehicle Use Estimates'!G$23:G$24,'Poland Vehicle Use Estimates'!G$28,'Poland Vehicle Use Estimates'!G$48:G$49)</f>
        <v>0.37273376014687232</v>
      </c>
      <c r="H9" s="3">
        <f>'Poland Vehicle Use Estimates'!H49/SUM('Poland Vehicle Use Estimates'!H$23:H$24,'Poland Vehicle Use Estimates'!H$28,'Poland Vehicle Use Estimates'!H$48:H$49)</f>
        <v>0.37411298074266253</v>
      </c>
      <c r="I9" s="3">
        <f>'Poland Vehicle Use Estimates'!I49/SUM('Poland Vehicle Use Estimates'!I$23:I$24,'Poland Vehicle Use Estimates'!I$28,'Poland Vehicle Use Estimates'!I$48:I$49)</f>
        <v>0.37547512794868587</v>
      </c>
      <c r="J9" s="3">
        <f>'Poland Vehicle Use Estimates'!J49/SUM('Poland Vehicle Use Estimates'!J$23:J$24,'Poland Vehicle Use Estimates'!J$28,'Poland Vehicle Use Estimates'!J$48:J$49)</f>
        <v>0.37682183749753073</v>
      </c>
      <c r="K9" s="3">
        <f>'Poland Vehicle Use Estimates'!K49/SUM('Poland Vehicle Use Estimates'!K$23:K$24,'Poland Vehicle Use Estimates'!K$28,'Poland Vehicle Use Estimates'!K$48:K$49)</f>
        <v>0.37815842504650993</v>
      </c>
      <c r="L9" s="3">
        <f>'Poland Vehicle Use Estimates'!L49/SUM('Poland Vehicle Use Estimates'!L$23:L$24,'Poland Vehicle Use Estimates'!L$28,'Poland Vehicle Use Estimates'!L$48:L$49)</f>
        <v>0.37957424507294735</v>
      </c>
      <c r="M9" s="3">
        <f>'Poland Vehicle Use Estimates'!M49/SUM('Poland Vehicle Use Estimates'!M$23:M$24,'Poland Vehicle Use Estimates'!M$28,'Poland Vehicle Use Estimates'!M$48:M$49)</f>
        <v>0.38089677425754687</v>
      </c>
      <c r="N9" s="3">
        <f>'Poland Vehicle Use Estimates'!N49/SUM('Poland Vehicle Use Estimates'!N$23:N$24,'Poland Vehicle Use Estimates'!N$28,'Poland Vehicle Use Estimates'!N$48:N$49)</f>
        <v>0.38220323306714349</v>
      </c>
      <c r="O9" s="3">
        <f>'Poland Vehicle Use Estimates'!O49/SUM('Poland Vehicle Use Estimates'!O$23:O$24,'Poland Vehicle Use Estimates'!O$28,'Poland Vehicle Use Estimates'!O$48:O$49)</f>
        <v>0.38350039383896284</v>
      </c>
      <c r="P9" s="3">
        <f>'Poland Vehicle Use Estimates'!P49/SUM('Poland Vehicle Use Estimates'!P$23:P$24,'Poland Vehicle Use Estimates'!P$28,'Poland Vehicle Use Estimates'!P$48:P$49)</f>
        <v>0.3847765147882321</v>
      </c>
      <c r="Q9" s="3">
        <f>'Poland Vehicle Use Estimates'!Q49/SUM('Poland Vehicle Use Estimates'!Q$23:Q$24,'Poland Vehicle Use Estimates'!Q$28,'Poland Vehicle Use Estimates'!Q$48:Q$49)</f>
        <v>0.38605156472396673</v>
      </c>
      <c r="R9" s="3">
        <f>'Poland Vehicle Use Estimates'!R49/SUM('Poland Vehicle Use Estimates'!R$23:R$24,'Poland Vehicle Use Estimates'!R$28,'Poland Vehicle Use Estimates'!R$48:R$49)</f>
        <v>0.38731352062295199</v>
      </c>
      <c r="S9" s="3">
        <f>'Poland Vehicle Use Estimates'!S49/SUM('Poland Vehicle Use Estimates'!S$23:S$24,'Poland Vehicle Use Estimates'!S$28,'Poland Vehicle Use Estimates'!S$48:S$49)</f>
        <v>0.38856171643901982</v>
      </c>
      <c r="T9" s="3">
        <f>'Poland Vehicle Use Estimates'!T49/SUM('Poland Vehicle Use Estimates'!T$23:T$24,'Poland Vehicle Use Estimates'!T$28,'Poland Vehicle Use Estimates'!T$48:T$49)</f>
        <v>0.38980346734637861</v>
      </c>
      <c r="U9" s="3">
        <f>'Poland Vehicle Use Estimates'!U49/SUM('Poland Vehicle Use Estimates'!U$23:U$24,'Poland Vehicle Use Estimates'!U$28,'Poland Vehicle Use Estimates'!U$48:U$49)</f>
        <v>0.39102389775873064</v>
      </c>
      <c r="V9" s="3">
        <f>'Poland Vehicle Use Estimates'!V49/SUM('Poland Vehicle Use Estimates'!V$23:V$24,'Poland Vehicle Use Estimates'!V$28,'Poland Vehicle Use Estimates'!V$48:V$49)</f>
        <v>0.39216160481970841</v>
      </c>
      <c r="W9" s="3">
        <f>'Poland Vehicle Use Estimates'!W49/SUM('Poland Vehicle Use Estimates'!W$23:W$24,'Poland Vehicle Use Estimates'!W$28,'Poland Vehicle Use Estimates'!W$48:W$49)</f>
        <v>0.39336518785693503</v>
      </c>
      <c r="X9" s="3">
        <f>'Poland Vehicle Use Estimates'!X49/SUM('Poland Vehicle Use Estimates'!X$23:X$24,'Poland Vehicle Use Estimates'!X$28,'Poland Vehicle Use Estimates'!X$48:X$49)</f>
        <v>0.39455260839332335</v>
      </c>
      <c r="Y9" s="3">
        <f>'Poland Vehicle Use Estimates'!Y49/SUM('Poland Vehicle Use Estimates'!Y$23:Y$24,'Poland Vehicle Use Estimates'!Y$28,'Poland Vehicle Use Estimates'!Y$48:Y$49)</f>
        <v>0.39572592126413986</v>
      </c>
      <c r="Z9" s="3">
        <f>'Poland Vehicle Use Estimates'!Z49/SUM('Poland Vehicle Use Estimates'!Z$23:Z$24,'Poland Vehicle Use Estimates'!Z$28,'Poland Vehicle Use Estimates'!Z$48:Z$49)</f>
        <v>0.39688516223607706</v>
      </c>
      <c r="AA9" s="3">
        <f>'Poland Vehicle Use Estimates'!AA49/SUM('Poland Vehicle Use Estimates'!AA$23:AA$24,'Poland Vehicle Use Estimates'!AA$28,'Poland Vehicle Use Estimates'!AA$48:AA$49)</f>
        <v>0.39802934012781566</v>
      </c>
      <c r="AB9" s="3">
        <f>'Poland Vehicle Use Estimates'!AB49/SUM('Poland Vehicle Use Estimates'!AB$23:AB$24,'Poland Vehicle Use Estimates'!AB$28,'Poland Vehicle Use Estimates'!AB$48:AB$49)</f>
        <v>0.39892588180923561</v>
      </c>
      <c r="AC9" s="3">
        <f>'Poland Vehicle Use Estimates'!AC49/SUM('Poland Vehicle Use Estimates'!AC$23:AC$24,'Poland Vehicle Use Estimates'!AC$28,'Poland Vehicle Use Estimates'!AC$48:AC$49)</f>
        <v>0.39983216528575038</v>
      </c>
      <c r="AD9" s="3">
        <f>'Poland Vehicle Use Estimates'!AD49/SUM('Poland Vehicle Use Estimates'!AD$23:AD$24,'Poland Vehicle Use Estimates'!AD$28,'Poland Vehicle Use Estimates'!AD$48:AD$49)</f>
        <v>0.400728339469131</v>
      </c>
      <c r="AE9" s="3">
        <f>'Poland Vehicle Use Estimates'!AE49/SUM('Poland Vehicle Use Estimates'!AE$23:AE$24,'Poland Vehicle Use Estimates'!AE$28,'Poland Vehicle Use Estimates'!AE$48:AE$49)</f>
        <v>0.40161453443440875</v>
      </c>
      <c r="AF9" s="3">
        <f>'Poland Vehicle Use Estimates'!AF49/SUM('Poland Vehicle Use Estimates'!AF$23:AF$24,'Poland Vehicle Use Estimates'!AF$28,'Poland Vehicle Use Estimates'!AF$48:AF$49)</f>
        <v>0.40249087795864608</v>
      </c>
      <c r="AG9" s="3">
        <f>'Poland Vehicle Use Estimates'!AG49/SUM('Poland Vehicle Use Estimates'!AG$23:AG$24,'Poland Vehicle Use Estimates'!AG$28,'Poland Vehicle Use Estimates'!AG$48:AG$49)</f>
        <v>0.40335749557066936</v>
      </c>
      <c r="AH9" s="3">
        <f>'Poland Vehicle Use Estimates'!AH49/SUM('Poland Vehicle Use Estimates'!AH$23:AH$24,'Poland Vehicle Use Estimates'!AH$28,'Poland Vehicle Use Estimates'!AH$48:AH$49)</f>
        <v>0.40421451059950342</v>
      </c>
      <c r="AI9" s="3">
        <f>'Poland Vehicle Use Estimates'!AI49/SUM('Poland Vehicle Use Estimates'!AI$23:AI$24,'Poland Vehicle Use Estimates'!AI$28,'Poland Vehicle Use Estimates'!AI$48:AI$49)</f>
        <v>0.4050620442215534</v>
      </c>
      <c r="AJ9" s="3">
        <f>'Poland Vehicle Use Estimates'!AJ49/SUM('Poland Vehicle Use Estimates'!AJ$23:AJ$24,'Poland Vehicle Use Estimates'!AJ$28,'Poland Vehicle Use Estimates'!AJ$48:AJ$49)</f>
        <v>0.40590021550656741</v>
      </c>
      <c r="AK9" s="3">
        <f>'Poland Vehicle Use Estimates'!AK49/SUM('Poland Vehicle Use Estimates'!AK$23:AK$24,'Poland Vehicle Use Estimates'!AK$28,'Poland Vehicle Use Estimates'!AK$48:AK$49)</f>
        <v>0.4067291414624189</v>
      </c>
    </row>
    <row r="11" spans="1:37" s="3" customFormat="1">
      <c r="A11" s="1" t="s">
        <v>41</v>
      </c>
      <c r="B11" s="3">
        <v>2015</v>
      </c>
      <c r="C11" s="3">
        <v>2016</v>
      </c>
      <c r="D11" s="3">
        <v>2017</v>
      </c>
      <c r="E11" s="3">
        <v>2018</v>
      </c>
      <c r="F11" s="3">
        <v>2019</v>
      </c>
      <c r="G11" s="3">
        <v>2020</v>
      </c>
      <c r="H11" s="3">
        <v>2021</v>
      </c>
      <c r="I11" s="3">
        <v>2022</v>
      </c>
      <c r="J11" s="3">
        <v>2023</v>
      </c>
      <c r="K11" s="3">
        <v>2024</v>
      </c>
      <c r="L11" s="3">
        <v>2025</v>
      </c>
      <c r="M11" s="3">
        <v>2026</v>
      </c>
      <c r="N11" s="3">
        <v>2027</v>
      </c>
      <c r="O11" s="3">
        <v>2028</v>
      </c>
      <c r="P11" s="3">
        <v>2029</v>
      </c>
      <c r="Q11" s="3">
        <v>2030</v>
      </c>
      <c r="R11" s="3">
        <v>2031</v>
      </c>
      <c r="S11" s="3">
        <v>2032</v>
      </c>
      <c r="T11" s="3">
        <v>2033</v>
      </c>
      <c r="U11" s="3">
        <v>2034</v>
      </c>
      <c r="V11" s="3">
        <v>2035</v>
      </c>
      <c r="W11" s="3">
        <v>2036</v>
      </c>
      <c r="X11" s="3">
        <v>2037</v>
      </c>
      <c r="Y11" s="3">
        <v>2038</v>
      </c>
      <c r="Z11" s="3">
        <v>2039</v>
      </c>
      <c r="AA11" s="3">
        <v>2040</v>
      </c>
      <c r="AB11" s="3">
        <v>2041</v>
      </c>
      <c r="AC11" s="3">
        <v>2042</v>
      </c>
      <c r="AD11" s="3">
        <v>2043</v>
      </c>
      <c r="AE11" s="3">
        <v>2044</v>
      </c>
      <c r="AF11" s="3">
        <v>2045</v>
      </c>
      <c r="AG11" s="3">
        <v>2046</v>
      </c>
      <c r="AH11" s="3">
        <v>2047</v>
      </c>
      <c r="AI11" s="3">
        <v>2048</v>
      </c>
      <c r="AJ11" s="3">
        <v>2049</v>
      </c>
      <c r="AK11" s="3">
        <v>2050</v>
      </c>
    </row>
    <row r="12" spans="1:37">
      <c r="A12" t="s">
        <v>42</v>
      </c>
      <c r="B12">
        <f>'Poland Vehicle Use Estimates'!B26/SUM('Poland Vehicle Use Estimates'!B$26,'Poland Vehicle Use Estimates'!B$51)</f>
        <v>0.61250329851469099</v>
      </c>
      <c r="C12" s="3">
        <f>'Poland Vehicle Use Estimates'!C26/SUM('Poland Vehicle Use Estimates'!C$26,'Poland Vehicle Use Estimates'!C$51)</f>
        <v>0.61595921171776968</v>
      </c>
      <c r="D12" s="3">
        <f>'Poland Vehicle Use Estimates'!D26/SUM('Poland Vehicle Use Estimates'!D$26,'Poland Vehicle Use Estimates'!D$51)</f>
        <v>0.61940374674300691</v>
      </c>
      <c r="E12" s="3">
        <f>'Poland Vehicle Use Estimates'!E26/SUM('Poland Vehicle Use Estimates'!E$26,'Poland Vehicle Use Estimates'!E$51)</f>
        <v>0.6228360446618546</v>
      </c>
      <c r="F12" s="3">
        <f>'Poland Vehicle Use Estimates'!F26/SUM('Poland Vehicle Use Estimates'!F$26,'Poland Vehicle Use Estimates'!F$51)</f>
        <v>0.6262561326746714</v>
      </c>
      <c r="G12" s="3">
        <f>'Poland Vehicle Use Estimates'!G26/SUM('Poland Vehicle Use Estimates'!G$26,'Poland Vehicle Use Estimates'!G$51)</f>
        <v>0.62966345345739305</v>
      </c>
      <c r="H12" s="3">
        <f>'Poland Vehicle Use Estimates'!H26/SUM('Poland Vehicle Use Estimates'!H$26,'Poland Vehicle Use Estimates'!H$51)</f>
        <v>0.63305851778065758</v>
      </c>
      <c r="I12" s="3">
        <f>'Poland Vehicle Use Estimates'!I26/SUM('Poland Vehicle Use Estimates'!I$26,'Poland Vehicle Use Estimates'!I$51)</f>
        <v>0.63643997156395737</v>
      </c>
      <c r="J12" s="3">
        <f>'Poland Vehicle Use Estimates'!J26/SUM('Poland Vehicle Use Estimates'!J$26,'Poland Vehicle Use Estimates'!J$51)</f>
        <v>0.63980794715610534</v>
      </c>
      <c r="K12" s="3">
        <f>'Poland Vehicle Use Estimates'!K26/SUM('Poland Vehicle Use Estimates'!K$26,'Poland Vehicle Use Estimates'!K$51)</f>
        <v>0.64316213310755987</v>
      </c>
      <c r="L12" s="3">
        <f>'Poland Vehicle Use Estimates'!L26/SUM('Poland Vehicle Use Estimates'!L$26,'Poland Vehicle Use Estimates'!L$51)</f>
        <v>0.64650266240269527</v>
      </c>
      <c r="M12" s="3">
        <f>'Poland Vehicle Use Estimates'!M26/SUM('Poland Vehicle Use Estimates'!M$26,'Poland Vehicle Use Estimates'!M$51)</f>
        <v>0.64982876632163034</v>
      </c>
      <c r="N12" s="3">
        <f>'Poland Vehicle Use Estimates'!N26/SUM('Poland Vehicle Use Estimates'!N$26,'Poland Vehicle Use Estimates'!N$51)</f>
        <v>0.65314038650707562</v>
      </c>
      <c r="O12" s="3">
        <f>'Poland Vehicle Use Estimates'!O26/SUM('Poland Vehicle Use Estimates'!O$26,'Poland Vehicle Use Estimates'!O$51)</f>
        <v>0.65643755261373149</v>
      </c>
      <c r="P12" s="3">
        <f>'Poland Vehicle Use Estimates'!P26/SUM('Poland Vehicle Use Estimates'!P$26,'Poland Vehicle Use Estimates'!P$51)</f>
        <v>0.65971937890859145</v>
      </c>
      <c r="Q12" s="3">
        <f>'Poland Vehicle Use Estimates'!Q26/SUM('Poland Vehicle Use Estimates'!Q$26,'Poland Vehicle Use Estimates'!Q$51)</f>
        <v>0.66298596779289576</v>
      </c>
      <c r="R12" s="3">
        <f>'Poland Vehicle Use Estimates'!R26/SUM('Poland Vehicle Use Estimates'!R$26,'Poland Vehicle Use Estimates'!R$51)</f>
        <v>0.66623709674746046</v>
      </c>
      <c r="S12" s="3">
        <f>'Poland Vehicle Use Estimates'!S26/SUM('Poland Vehicle Use Estimates'!S$26,'Poland Vehicle Use Estimates'!S$51)</f>
        <v>0.669472367667861</v>
      </c>
      <c r="T12" s="3">
        <f>'Poland Vehicle Use Estimates'!T26/SUM('Poland Vehicle Use Estimates'!T$26,'Poland Vehicle Use Estimates'!T$51)</f>
        <v>0.67269178192381962</v>
      </c>
      <c r="U12" s="3">
        <f>'Poland Vehicle Use Estimates'!U26/SUM('Poland Vehicle Use Estimates'!U$26,'Poland Vehicle Use Estimates'!U$51)</f>
        <v>0.67589528137064925</v>
      </c>
      <c r="V12" s="3">
        <f>'Poland Vehicle Use Estimates'!V26/SUM('Poland Vehicle Use Estimates'!V$26,'Poland Vehicle Use Estimates'!V$51)</f>
        <v>0.67908208780429891</v>
      </c>
      <c r="W12" s="3">
        <f>'Poland Vehicle Use Estimates'!W26/SUM('Poland Vehicle Use Estimates'!W$26,'Poland Vehicle Use Estimates'!W$51)</f>
        <v>0.68225241471271514</v>
      </c>
      <c r="X12" s="3">
        <f>'Poland Vehicle Use Estimates'!X26/SUM('Poland Vehicle Use Estimates'!X$26,'Poland Vehicle Use Estimates'!X$51)</f>
        <v>0.68540585643682894</v>
      </c>
      <c r="Y12" s="3">
        <f>'Poland Vehicle Use Estimates'!Y26/SUM('Poland Vehicle Use Estimates'!Y$26,'Poland Vehicle Use Estimates'!Y$51)</f>
        <v>0.68854200920195374</v>
      </c>
      <c r="Z12" s="3">
        <f>'Poland Vehicle Use Estimates'!Z26/SUM('Poland Vehicle Use Estimates'!Z$26,'Poland Vehicle Use Estimates'!Z$51)</f>
        <v>0.69166122704285382</v>
      </c>
      <c r="AA12" s="3">
        <f>'Poland Vehicle Use Estimates'!AA26/SUM('Poland Vehicle Use Estimates'!AA$26,'Poland Vehicle Use Estimates'!AA$51)</f>
        <v>0.69476329602226461</v>
      </c>
      <c r="AB12" s="3">
        <f>'Poland Vehicle Use Estimates'!AB26/SUM('Poland Vehicle Use Estimates'!AB$26,'Poland Vehicle Use Estimates'!AB$51)</f>
        <v>0.6978455950824175</v>
      </c>
      <c r="AC12" s="3">
        <f>'Poland Vehicle Use Estimates'!AC26/SUM('Poland Vehicle Use Estimates'!AC$26,'Poland Vehicle Use Estimates'!AC$51)</f>
        <v>0.70091025976475618</v>
      </c>
      <c r="AD12" s="3">
        <f>'Poland Vehicle Use Estimates'!AD26/SUM('Poland Vehicle Use Estimates'!AD$26,'Poland Vehicle Use Estimates'!AD$51)</f>
        <v>0.70395769777288075</v>
      </c>
      <c r="AE12" s="3">
        <f>'Poland Vehicle Use Estimates'!AE26/SUM('Poland Vehicle Use Estimates'!AE$26,'Poland Vehicle Use Estimates'!AE$51)</f>
        <v>0.70698805394805087</v>
      </c>
      <c r="AF12" s="3">
        <f>'Poland Vehicle Use Estimates'!AF26/SUM('Poland Vehicle Use Estimates'!AF$26,'Poland Vehicle Use Estimates'!AF$51)</f>
        <v>0.71000147151230286</v>
      </c>
      <c r="AG12" s="3">
        <f>'Poland Vehicle Use Estimates'!AG26/SUM('Poland Vehicle Use Estimates'!AG$26,'Poland Vehicle Use Estimates'!AG$51)</f>
        <v>0.71299809209101583</v>
      </c>
      <c r="AH12" s="3">
        <f>'Poland Vehicle Use Estimates'!AH26/SUM('Poland Vehicle Use Estimates'!AH$26,'Poland Vehicle Use Estimates'!AH$51)</f>
        <v>0.71597805573509843</v>
      </c>
      <c r="AI12" s="3">
        <f>'Poland Vehicle Use Estimates'!AI26/SUM('Poland Vehicle Use Estimates'!AI$26,'Poland Vehicle Use Estimates'!AI$51)</f>
        <v>0.71894150094280795</v>
      </c>
      <c r="AJ12" s="3">
        <f>'Poland Vehicle Use Estimates'!AJ26/SUM('Poland Vehicle Use Estimates'!AJ$26,'Poland Vehicle Use Estimates'!AJ$51)</f>
        <v>0.72188856468120832</v>
      </c>
      <c r="AK12" s="3">
        <f>'Poland Vehicle Use Estimates'!AK26/SUM('Poland Vehicle Use Estimates'!AK$26,'Poland Vehicle Use Estimates'!AK$51)</f>
        <v>0.72481938240727062</v>
      </c>
    </row>
    <row r="13" spans="1:37">
      <c r="A13" t="s">
        <v>43</v>
      </c>
      <c r="B13" s="3">
        <f>'Poland Vehicle Use Estimates'!B51/SUM('Poland Vehicle Use Estimates'!B$26,'Poland Vehicle Use Estimates'!B$51)</f>
        <v>0.38749670148530907</v>
      </c>
      <c r="C13" s="3">
        <f>'Poland Vehicle Use Estimates'!C51/SUM('Poland Vehicle Use Estimates'!C$26,'Poland Vehicle Use Estimates'!C$51)</f>
        <v>0.38404078828223043</v>
      </c>
      <c r="D13" s="3">
        <f>'Poland Vehicle Use Estimates'!D51/SUM('Poland Vehicle Use Estimates'!D$26,'Poland Vehicle Use Estimates'!D$51)</f>
        <v>0.38059625325699309</v>
      </c>
      <c r="E13" s="3">
        <f>'Poland Vehicle Use Estimates'!E51/SUM('Poland Vehicle Use Estimates'!E$26,'Poland Vehicle Use Estimates'!E$51)</f>
        <v>0.37716395533814545</v>
      </c>
      <c r="F13" s="3">
        <f>'Poland Vehicle Use Estimates'!F51/SUM('Poland Vehicle Use Estimates'!F$26,'Poland Vehicle Use Estimates'!F$51)</f>
        <v>0.3737438673253286</v>
      </c>
      <c r="G13" s="3">
        <f>'Poland Vehicle Use Estimates'!G51/SUM('Poland Vehicle Use Estimates'!G$26,'Poland Vehicle Use Estimates'!G$51)</f>
        <v>0.37033654654260695</v>
      </c>
      <c r="H13" s="3">
        <f>'Poland Vehicle Use Estimates'!H51/SUM('Poland Vehicle Use Estimates'!H$26,'Poland Vehicle Use Estimates'!H$51)</f>
        <v>0.36694148221934253</v>
      </c>
      <c r="I13" s="3">
        <f>'Poland Vehicle Use Estimates'!I51/SUM('Poland Vehicle Use Estimates'!I$26,'Poland Vehicle Use Estimates'!I$51)</f>
        <v>0.36356002843604263</v>
      </c>
      <c r="J13" s="3">
        <f>'Poland Vehicle Use Estimates'!J51/SUM('Poland Vehicle Use Estimates'!J$26,'Poland Vehicle Use Estimates'!J$51)</f>
        <v>0.36019205284389466</v>
      </c>
      <c r="K13" s="3">
        <f>'Poland Vehicle Use Estimates'!K51/SUM('Poland Vehicle Use Estimates'!K$26,'Poland Vehicle Use Estimates'!K$51)</f>
        <v>0.35683786689244013</v>
      </c>
      <c r="L13" s="3">
        <f>'Poland Vehicle Use Estimates'!L51/SUM('Poland Vehicle Use Estimates'!L$26,'Poland Vehicle Use Estimates'!L$51)</f>
        <v>0.35349733759730467</v>
      </c>
      <c r="M13" s="3">
        <f>'Poland Vehicle Use Estimates'!M51/SUM('Poland Vehicle Use Estimates'!M$26,'Poland Vehicle Use Estimates'!M$51)</f>
        <v>0.35017123367836961</v>
      </c>
      <c r="N13" s="3">
        <f>'Poland Vehicle Use Estimates'!N51/SUM('Poland Vehicle Use Estimates'!N$26,'Poland Vehicle Use Estimates'!N$51)</f>
        <v>0.34685961349292438</v>
      </c>
      <c r="O13" s="3">
        <f>'Poland Vehicle Use Estimates'!O51/SUM('Poland Vehicle Use Estimates'!O$26,'Poland Vehicle Use Estimates'!O$51)</f>
        <v>0.34356244738626851</v>
      </c>
      <c r="P13" s="3">
        <f>'Poland Vehicle Use Estimates'!P51/SUM('Poland Vehicle Use Estimates'!P$26,'Poland Vehicle Use Estimates'!P$51)</f>
        <v>0.34028062109140844</v>
      </c>
      <c r="Q13" s="3">
        <f>'Poland Vehicle Use Estimates'!Q51/SUM('Poland Vehicle Use Estimates'!Q$26,'Poland Vehicle Use Estimates'!Q$51)</f>
        <v>0.33701403220710419</v>
      </c>
      <c r="R13" s="3">
        <f>'Poland Vehicle Use Estimates'!R51/SUM('Poland Vehicle Use Estimates'!R$26,'Poland Vehicle Use Estimates'!R$51)</f>
        <v>0.33376290325253954</v>
      </c>
      <c r="S13" s="3">
        <f>'Poland Vehicle Use Estimates'!S51/SUM('Poland Vehicle Use Estimates'!S$26,'Poland Vehicle Use Estimates'!S$51)</f>
        <v>0.330527632332139</v>
      </c>
      <c r="T13" s="3">
        <f>'Poland Vehicle Use Estimates'!T51/SUM('Poland Vehicle Use Estimates'!T$26,'Poland Vehicle Use Estimates'!T$51)</f>
        <v>0.32730821807618032</v>
      </c>
      <c r="U13" s="3">
        <f>'Poland Vehicle Use Estimates'!U51/SUM('Poland Vehicle Use Estimates'!U$26,'Poland Vehicle Use Estimates'!U$51)</f>
        <v>0.3241047186293507</v>
      </c>
      <c r="V13" s="3">
        <f>'Poland Vehicle Use Estimates'!V51/SUM('Poland Vehicle Use Estimates'!V$26,'Poland Vehicle Use Estimates'!V$51)</f>
        <v>0.32091791219570115</v>
      </c>
      <c r="W13" s="3">
        <f>'Poland Vehicle Use Estimates'!W51/SUM('Poland Vehicle Use Estimates'!W$26,'Poland Vehicle Use Estimates'!W$51)</f>
        <v>0.31774758528728486</v>
      </c>
      <c r="X13" s="3">
        <f>'Poland Vehicle Use Estimates'!X51/SUM('Poland Vehicle Use Estimates'!X$26,'Poland Vehicle Use Estimates'!X$51)</f>
        <v>0.31459414356317111</v>
      </c>
      <c r="Y13" s="3">
        <f>'Poland Vehicle Use Estimates'!Y51/SUM('Poland Vehicle Use Estimates'!Y$26,'Poland Vehicle Use Estimates'!Y$51)</f>
        <v>0.31145799079804637</v>
      </c>
      <c r="Z13" s="3">
        <f>'Poland Vehicle Use Estimates'!Z51/SUM('Poland Vehicle Use Estimates'!Z$26,'Poland Vehicle Use Estimates'!Z$51)</f>
        <v>0.30833877295714623</v>
      </c>
      <c r="AA13" s="3">
        <f>'Poland Vehicle Use Estimates'!AA51/SUM('Poland Vehicle Use Estimates'!AA$26,'Poland Vehicle Use Estimates'!AA$51)</f>
        <v>0.30523670397773534</v>
      </c>
      <c r="AB13" s="3">
        <f>'Poland Vehicle Use Estimates'!AB51/SUM('Poland Vehicle Use Estimates'!AB$26,'Poland Vehicle Use Estimates'!AB$51)</f>
        <v>0.30215440491758239</v>
      </c>
      <c r="AC13" s="3">
        <f>'Poland Vehicle Use Estimates'!AC51/SUM('Poland Vehicle Use Estimates'!AC$26,'Poland Vehicle Use Estimates'!AC$51)</f>
        <v>0.29908974023524387</v>
      </c>
      <c r="AD13" s="3">
        <f>'Poland Vehicle Use Estimates'!AD51/SUM('Poland Vehicle Use Estimates'!AD$26,'Poland Vehicle Use Estimates'!AD$51)</f>
        <v>0.29604230222711925</v>
      </c>
      <c r="AE13" s="3">
        <f>'Poland Vehicle Use Estimates'!AE51/SUM('Poland Vehicle Use Estimates'!AE$26,'Poland Vehicle Use Estimates'!AE$51)</f>
        <v>0.29301194605194913</v>
      </c>
      <c r="AF13" s="3">
        <f>'Poland Vehicle Use Estimates'!AF51/SUM('Poland Vehicle Use Estimates'!AF$26,'Poland Vehicle Use Estimates'!AF$51)</f>
        <v>0.28999852848769714</v>
      </c>
      <c r="AG13" s="3">
        <f>'Poland Vehicle Use Estimates'!AG51/SUM('Poland Vehicle Use Estimates'!AG$26,'Poland Vehicle Use Estimates'!AG$51)</f>
        <v>0.28700190790898417</v>
      </c>
      <c r="AH13" s="3">
        <f>'Poland Vehicle Use Estimates'!AH51/SUM('Poland Vehicle Use Estimates'!AH$26,'Poland Vehicle Use Estimates'!AH$51)</f>
        <v>0.28402194426490157</v>
      </c>
      <c r="AI13" s="3">
        <f>'Poland Vehicle Use Estimates'!AI51/SUM('Poland Vehicle Use Estimates'!AI$26,'Poland Vehicle Use Estimates'!AI$51)</f>
        <v>0.28105849905719194</v>
      </c>
      <c r="AJ13" s="3">
        <f>'Poland Vehicle Use Estimates'!AJ51/SUM('Poland Vehicle Use Estimates'!AJ$26,'Poland Vehicle Use Estimates'!AJ$51)</f>
        <v>0.27811143531879173</v>
      </c>
      <c r="AK13" s="3">
        <f>'Poland Vehicle Use Estimates'!AK51/SUM('Poland Vehicle Use Estimates'!AK$26,'Poland Vehicle Use Estimates'!AK$51)</f>
        <v>0.27518061759272938</v>
      </c>
    </row>
    <row r="15" spans="1:37">
      <c r="A15" s="1" t="s">
        <v>83</v>
      </c>
      <c r="B15" s="3">
        <v>2015</v>
      </c>
      <c r="C15" s="3">
        <v>2016</v>
      </c>
      <c r="D15" s="3">
        <v>2017</v>
      </c>
      <c r="E15" s="3">
        <v>2018</v>
      </c>
      <c r="F15" s="3">
        <v>2019</v>
      </c>
      <c r="G15" s="3">
        <v>2020</v>
      </c>
      <c r="H15" s="3">
        <v>2021</v>
      </c>
      <c r="I15" s="3">
        <v>2022</v>
      </c>
      <c r="J15" s="3">
        <v>2023</v>
      </c>
      <c r="K15" s="3">
        <v>2024</v>
      </c>
      <c r="L15" s="3">
        <v>2025</v>
      </c>
      <c r="M15" s="3">
        <v>2026</v>
      </c>
      <c r="N15" s="3">
        <v>2027</v>
      </c>
      <c r="O15" s="3">
        <v>2028</v>
      </c>
      <c r="P15" s="3">
        <v>2029</v>
      </c>
      <c r="Q15" s="3">
        <v>2030</v>
      </c>
      <c r="R15" s="3">
        <v>2031</v>
      </c>
      <c r="S15" s="3">
        <v>2032</v>
      </c>
      <c r="T15" s="3">
        <v>2033</v>
      </c>
      <c r="U15" s="3">
        <v>2034</v>
      </c>
      <c r="V15" s="3">
        <v>2035</v>
      </c>
      <c r="W15" s="3">
        <v>2036</v>
      </c>
      <c r="X15" s="3">
        <v>2037</v>
      </c>
      <c r="Y15" s="3">
        <v>2038</v>
      </c>
      <c r="Z15" s="3">
        <v>2039</v>
      </c>
      <c r="AA15" s="3">
        <v>2040</v>
      </c>
      <c r="AB15" s="3">
        <v>2041</v>
      </c>
      <c r="AC15" s="3">
        <v>2042</v>
      </c>
      <c r="AD15" s="3">
        <v>2043</v>
      </c>
      <c r="AE15" s="3">
        <v>2044</v>
      </c>
      <c r="AF15" s="3">
        <v>2045</v>
      </c>
      <c r="AG15" s="3">
        <v>2046</v>
      </c>
      <c r="AH15" s="3">
        <v>2047</v>
      </c>
      <c r="AI15" s="3">
        <v>2048</v>
      </c>
      <c r="AJ15" s="3">
        <v>2049</v>
      </c>
      <c r="AK15" s="3">
        <v>2050</v>
      </c>
    </row>
    <row r="16" spans="1:37">
      <c r="A16" t="s">
        <v>84</v>
      </c>
      <c r="B16">
        <f>'Poland Vehicle Use Estimates'!B25/SUM('Poland Vehicle Use Estimates'!B$25,'Poland Vehicle Use Estimates'!B$50)</f>
        <v>0.96554679640531516</v>
      </c>
      <c r="C16" s="3">
        <f>'Poland Vehicle Use Estimates'!C25/SUM('Poland Vehicle Use Estimates'!C$25,'Poland Vehicle Use Estimates'!C$50)</f>
        <v>0.96584861189349636</v>
      </c>
      <c r="D16" s="3">
        <f>'Poland Vehicle Use Estimates'!D25/SUM('Poland Vehicle Use Estimates'!D$25,'Poland Vehicle Use Estimates'!D$50)</f>
        <v>0.9655307466044345</v>
      </c>
      <c r="E16" s="3">
        <f>'Poland Vehicle Use Estimates'!E25/SUM('Poland Vehicle Use Estimates'!E$25,'Poland Vehicle Use Estimates'!E$50)</f>
        <v>0.96446944711426552</v>
      </c>
      <c r="F16" s="3">
        <f>'Poland Vehicle Use Estimates'!F25/SUM('Poland Vehicle Use Estimates'!F$25,'Poland Vehicle Use Estimates'!F$50)</f>
        <v>0.96326178908618543</v>
      </c>
      <c r="G16" s="3">
        <f>'Poland Vehicle Use Estimates'!G25/SUM('Poland Vehicle Use Estimates'!G$25,'Poland Vehicle Use Estimates'!G$50)</f>
        <v>0.96260692721632846</v>
      </c>
      <c r="H16" s="3">
        <f>'Poland Vehicle Use Estimates'!H25/SUM('Poland Vehicle Use Estimates'!H$25,'Poland Vehicle Use Estimates'!H$50)</f>
        <v>0.96327366244667578</v>
      </c>
      <c r="I16" s="3">
        <f>'Poland Vehicle Use Estimates'!I25/SUM('Poland Vehicle Use Estimates'!I$25,'Poland Vehicle Use Estimates'!I$50)</f>
        <v>0.96397189542146</v>
      </c>
      <c r="J16" s="3">
        <f>'Poland Vehicle Use Estimates'!J25/SUM('Poland Vehicle Use Estimates'!J$25,'Poland Vehicle Use Estimates'!J$50)</f>
        <v>0.96463796998241758</v>
      </c>
      <c r="K16" s="3">
        <f>'Poland Vehicle Use Estimates'!K25/SUM('Poland Vehicle Use Estimates'!K$25,'Poland Vehicle Use Estimates'!K$50)</f>
        <v>0.96509095321906946</v>
      </c>
      <c r="L16" s="3">
        <f>'Poland Vehicle Use Estimates'!L25/SUM('Poland Vehicle Use Estimates'!L$25,'Poland Vehicle Use Estimates'!L$50)</f>
        <v>0.96555175200721333</v>
      </c>
      <c r="M16" s="3">
        <f>'Poland Vehicle Use Estimates'!M25/SUM('Poland Vehicle Use Estimates'!M$25,'Poland Vehicle Use Estimates'!M$50)</f>
        <v>0.96600869860795269</v>
      </c>
      <c r="N16" s="3">
        <f>'Poland Vehicle Use Estimates'!N25/SUM('Poland Vehicle Use Estimates'!N$25,'Poland Vehicle Use Estimates'!N$50)</f>
        <v>0.96646718251627817</v>
      </c>
      <c r="O16" s="3">
        <f>'Poland Vehicle Use Estimates'!O25/SUM('Poland Vehicle Use Estimates'!O$25,'Poland Vehicle Use Estimates'!O$50)</f>
        <v>0.96720560848238812</v>
      </c>
      <c r="P16" s="3">
        <f>'Poland Vehicle Use Estimates'!P25/SUM('Poland Vehicle Use Estimates'!P$25,'Poland Vehicle Use Estimates'!P$50)</f>
        <v>0.96767889501459181</v>
      </c>
      <c r="Q16" s="3">
        <f>'Poland Vehicle Use Estimates'!Q25/SUM('Poland Vehicle Use Estimates'!Q$25,'Poland Vehicle Use Estimates'!Q$50)</f>
        <v>0.96801118233812544</v>
      </c>
      <c r="R16" s="3">
        <f>'Poland Vehicle Use Estimates'!R25/SUM('Poland Vehicle Use Estimates'!R$25,'Poland Vehicle Use Estimates'!R$50)</f>
        <v>0.96836295610495227</v>
      </c>
      <c r="S16" s="3">
        <f>'Poland Vehicle Use Estimates'!S25/SUM('Poland Vehicle Use Estimates'!S$25,'Poland Vehicle Use Estimates'!S$50)</f>
        <v>0.96875579802333223</v>
      </c>
      <c r="T16" s="3">
        <f>'Poland Vehicle Use Estimates'!T25/SUM('Poland Vehicle Use Estimates'!T$25,'Poland Vehicle Use Estimates'!T$50)</f>
        <v>0.96900574385720184</v>
      </c>
      <c r="U16" s="3">
        <f>'Poland Vehicle Use Estimates'!U25/SUM('Poland Vehicle Use Estimates'!U$25,'Poland Vehicle Use Estimates'!U$50)</f>
        <v>0.96927326666520741</v>
      </c>
      <c r="V16" s="3">
        <f>'Poland Vehicle Use Estimates'!V25/SUM('Poland Vehicle Use Estimates'!V$25,'Poland Vehicle Use Estimates'!V$50)</f>
        <v>0.96954199893613857</v>
      </c>
      <c r="W16" s="3">
        <f>'Poland Vehicle Use Estimates'!W25/SUM('Poland Vehicle Use Estimates'!W$25,'Poland Vehicle Use Estimates'!W$50)</f>
        <v>0.9697142734176446</v>
      </c>
      <c r="X16" s="3">
        <f>'Poland Vehicle Use Estimates'!X25/SUM('Poland Vehicle Use Estimates'!X$25,'Poland Vehicle Use Estimates'!X$50)</f>
        <v>0.96985169945510175</v>
      </c>
      <c r="Y16" s="3">
        <f>'Poland Vehicle Use Estimates'!Y25/SUM('Poland Vehicle Use Estimates'!Y$25,'Poland Vehicle Use Estimates'!Y$50)</f>
        <v>0.96991564486012116</v>
      </c>
      <c r="Z16" s="3">
        <f>'Poland Vehicle Use Estimates'!Z25/SUM('Poland Vehicle Use Estimates'!Z$25,'Poland Vehicle Use Estimates'!Z$50)</f>
        <v>0.97003059589238183</v>
      </c>
      <c r="AA16" s="3">
        <f>'Poland Vehicle Use Estimates'!AA25/SUM('Poland Vehicle Use Estimates'!AA$25,'Poland Vehicle Use Estimates'!AA$50)</f>
        <v>0.97013265976247631</v>
      </c>
      <c r="AB16" s="3">
        <f>'Poland Vehicle Use Estimates'!AB25/SUM('Poland Vehicle Use Estimates'!AB$25,'Poland Vehicle Use Estimates'!AB$50)</f>
        <v>0.97043924630651712</v>
      </c>
      <c r="AC16" s="3">
        <f>'Poland Vehicle Use Estimates'!AC25/SUM('Poland Vehicle Use Estimates'!AC$25,'Poland Vehicle Use Estimates'!AC$50)</f>
        <v>0.97059947017048409</v>
      </c>
      <c r="AD16" s="3">
        <f>'Poland Vehicle Use Estimates'!AD25/SUM('Poland Vehicle Use Estimates'!AD$25,'Poland Vehicle Use Estimates'!AD$50)</f>
        <v>0.97075573661816283</v>
      </c>
      <c r="AE16" s="3">
        <f>'Poland Vehicle Use Estimates'!AE25/SUM('Poland Vehicle Use Estimates'!AE$25,'Poland Vehicle Use Estimates'!AE$50)</f>
        <v>0.97090819047904131</v>
      </c>
      <c r="AF16" s="3">
        <f>'Poland Vehicle Use Estimates'!AF25/SUM('Poland Vehicle Use Estimates'!AF$25,'Poland Vehicle Use Estimates'!AF$50)</f>
        <v>0.97105696960068466</v>
      </c>
      <c r="AG16" s="3">
        <f>'Poland Vehicle Use Estimates'!AG25/SUM('Poland Vehicle Use Estimates'!AG$25,'Poland Vehicle Use Estimates'!AG$50)</f>
        <v>0.97120220526445322</v>
      </c>
      <c r="AH16" s="3">
        <f>'Poland Vehicle Use Estimates'!AH25/SUM('Poland Vehicle Use Estimates'!AH$25,'Poland Vehicle Use Estimates'!AH$50)</f>
        <v>0.97134402257186925</v>
      </c>
      <c r="AI16" s="3">
        <f>'Poland Vehicle Use Estimates'!AI25/SUM('Poland Vehicle Use Estimates'!AI$25,'Poland Vehicle Use Estimates'!AI$50)</f>
        <v>0.97148254080401797</v>
      </c>
      <c r="AJ16" s="3">
        <f>'Poland Vehicle Use Estimates'!AJ25/SUM('Poland Vehicle Use Estimates'!AJ$25,'Poland Vehicle Use Estimates'!AJ$50)</f>
        <v>0.97161787375615583</v>
      </c>
      <c r="AK16" s="3">
        <f>'Poland Vehicle Use Estimates'!AK25/SUM('Poland Vehicle Use Estimates'!AK$25,'Poland Vehicle Use Estimates'!AK$50)</f>
        <v>0.97175013004949762</v>
      </c>
    </row>
    <row r="17" spans="1:37">
      <c r="A17" t="s">
        <v>85</v>
      </c>
      <c r="B17" s="3">
        <f>'Poland Vehicle Use Estimates'!B50/SUM('Poland Vehicle Use Estimates'!B$25,'Poland Vehicle Use Estimates'!B$50)</f>
        <v>3.4453203594684935E-2</v>
      </c>
      <c r="C17" s="3">
        <f>'Poland Vehicle Use Estimates'!C50/SUM('Poland Vehicle Use Estimates'!C$25,'Poland Vehicle Use Estimates'!C$50)</f>
        <v>3.415138810650363E-2</v>
      </c>
      <c r="D17" s="3">
        <f>'Poland Vehicle Use Estimates'!D50/SUM('Poland Vehicle Use Estimates'!D$25,'Poland Vehicle Use Estimates'!D$50)</f>
        <v>3.4469253395565412E-2</v>
      </c>
      <c r="E17" s="3">
        <f>'Poland Vehicle Use Estimates'!E50/SUM('Poland Vehicle Use Estimates'!E$25,'Poland Vehicle Use Estimates'!E$50)</f>
        <v>3.5530552885734493E-2</v>
      </c>
      <c r="F17" s="3">
        <f>'Poland Vehicle Use Estimates'!F50/SUM('Poland Vehicle Use Estimates'!F$25,'Poland Vehicle Use Estimates'!F$50)</f>
        <v>3.6738210913814552E-2</v>
      </c>
      <c r="G17" s="3">
        <f>'Poland Vehicle Use Estimates'!G50/SUM('Poland Vehicle Use Estimates'!G$25,'Poland Vehicle Use Estimates'!G$50)</f>
        <v>3.7393072783671405E-2</v>
      </c>
      <c r="H17" s="3">
        <f>'Poland Vehicle Use Estimates'!H50/SUM('Poland Vehicle Use Estimates'!H$25,'Poland Vehicle Use Estimates'!H$50)</f>
        <v>3.6726337553324245E-2</v>
      </c>
      <c r="I17" s="3">
        <f>'Poland Vehicle Use Estimates'!I50/SUM('Poland Vehicle Use Estimates'!I$25,'Poland Vehicle Use Estimates'!I$50)</f>
        <v>3.6028104578540068E-2</v>
      </c>
      <c r="J17" s="3">
        <f>'Poland Vehicle Use Estimates'!J50/SUM('Poland Vehicle Use Estimates'!J$25,'Poland Vehicle Use Estimates'!J$50)</f>
        <v>3.5362030017582514E-2</v>
      </c>
      <c r="K17" s="3">
        <f>'Poland Vehicle Use Estimates'!K50/SUM('Poland Vehicle Use Estimates'!K$25,'Poland Vehicle Use Estimates'!K$50)</f>
        <v>3.490904678093059E-2</v>
      </c>
      <c r="L17" s="3">
        <f>'Poland Vehicle Use Estimates'!L50/SUM('Poland Vehicle Use Estimates'!L$25,'Poland Vehicle Use Estimates'!L$50)</f>
        <v>3.4448247992786597E-2</v>
      </c>
      <c r="M17" s="3">
        <f>'Poland Vehicle Use Estimates'!M50/SUM('Poland Vehicle Use Estimates'!M$25,'Poland Vehicle Use Estimates'!M$50)</f>
        <v>3.3991301392047431E-2</v>
      </c>
      <c r="N17" s="3">
        <f>'Poland Vehicle Use Estimates'!N50/SUM('Poland Vehicle Use Estimates'!N$25,'Poland Vehicle Use Estimates'!N$50)</f>
        <v>3.3532817483721944E-2</v>
      </c>
      <c r="O17" s="3">
        <f>'Poland Vehicle Use Estimates'!O50/SUM('Poland Vehicle Use Estimates'!O$25,'Poland Vehicle Use Estimates'!O$50)</f>
        <v>3.2794391517611869E-2</v>
      </c>
      <c r="P17" s="3">
        <f>'Poland Vehicle Use Estimates'!P50/SUM('Poland Vehicle Use Estimates'!P$25,'Poland Vehicle Use Estimates'!P$50)</f>
        <v>3.2321104985408203E-2</v>
      </c>
      <c r="Q17" s="3">
        <f>'Poland Vehicle Use Estimates'!Q50/SUM('Poland Vehicle Use Estimates'!Q$25,'Poland Vehicle Use Estimates'!Q$50)</f>
        <v>3.1988817661874502E-2</v>
      </c>
      <c r="R17" s="3">
        <f>'Poland Vehicle Use Estimates'!R50/SUM('Poland Vehicle Use Estimates'!R$25,'Poland Vehicle Use Estimates'!R$50)</f>
        <v>3.1637043895047651E-2</v>
      </c>
      <c r="S17" s="3">
        <f>'Poland Vehicle Use Estimates'!S50/SUM('Poland Vehicle Use Estimates'!S$25,'Poland Vehicle Use Estimates'!S$50)</f>
        <v>3.1244201976667753E-2</v>
      </c>
      <c r="T17" s="3">
        <f>'Poland Vehicle Use Estimates'!T50/SUM('Poland Vehicle Use Estimates'!T$25,'Poland Vehicle Use Estimates'!T$50)</f>
        <v>3.0994256142798254E-2</v>
      </c>
      <c r="U17" s="3">
        <f>'Poland Vehicle Use Estimates'!U50/SUM('Poland Vehicle Use Estimates'!U$25,'Poland Vehicle Use Estimates'!U$50)</f>
        <v>3.072673333479253E-2</v>
      </c>
      <c r="V17" s="3">
        <f>'Poland Vehicle Use Estimates'!V50/SUM('Poland Vehicle Use Estimates'!V$25,'Poland Vehicle Use Estimates'!V$50)</f>
        <v>3.0458001063861519E-2</v>
      </c>
      <c r="W17" s="3">
        <f>'Poland Vehicle Use Estimates'!W50/SUM('Poland Vehicle Use Estimates'!W$25,'Poland Vehicle Use Estimates'!W$50)</f>
        <v>3.0285726582355364E-2</v>
      </c>
      <c r="X17" s="3">
        <f>'Poland Vehicle Use Estimates'!X50/SUM('Poland Vehicle Use Estimates'!X$25,'Poland Vehicle Use Estimates'!X$50)</f>
        <v>3.0148300544898324E-2</v>
      </c>
      <c r="Y17" s="3">
        <f>'Poland Vehicle Use Estimates'!Y50/SUM('Poland Vehicle Use Estimates'!Y$25,'Poland Vehicle Use Estimates'!Y$50)</f>
        <v>3.0084355139878945E-2</v>
      </c>
      <c r="Z17" s="3">
        <f>'Poland Vehicle Use Estimates'!Z50/SUM('Poland Vehicle Use Estimates'!Z$25,'Poland Vehicle Use Estimates'!Z$50)</f>
        <v>2.9969404107618149E-2</v>
      </c>
      <c r="AA17" s="3">
        <f>'Poland Vehicle Use Estimates'!AA50/SUM('Poland Vehicle Use Estimates'!AA$25,'Poland Vehicle Use Estimates'!AA$50)</f>
        <v>2.9867340237523674E-2</v>
      </c>
      <c r="AB17" s="3">
        <f>'Poland Vehicle Use Estimates'!AB50/SUM('Poland Vehicle Use Estimates'!AB$25,'Poland Vehicle Use Estimates'!AB$50)</f>
        <v>2.9560753693482929E-2</v>
      </c>
      <c r="AC17" s="3">
        <f>'Poland Vehicle Use Estimates'!AC50/SUM('Poland Vehicle Use Estimates'!AC$25,'Poland Vehicle Use Estimates'!AC$50)</f>
        <v>2.9400529829515885E-2</v>
      </c>
      <c r="AD17" s="3">
        <f>'Poland Vehicle Use Estimates'!AD50/SUM('Poland Vehicle Use Estimates'!AD$25,'Poland Vehicle Use Estimates'!AD$50)</f>
        <v>2.9244263381837193E-2</v>
      </c>
      <c r="AE17" s="3">
        <f>'Poland Vehicle Use Estimates'!AE50/SUM('Poland Vehicle Use Estimates'!AE$25,'Poland Vehicle Use Estimates'!AE$50)</f>
        <v>2.9091809520958672E-2</v>
      </c>
      <c r="AF17" s="3">
        <f>'Poland Vehicle Use Estimates'!AF50/SUM('Poland Vehicle Use Estimates'!AF$25,'Poland Vehicle Use Estimates'!AF$50)</f>
        <v>2.8943030399315377E-2</v>
      </c>
      <c r="AG17" s="3">
        <f>'Poland Vehicle Use Estimates'!AG50/SUM('Poland Vehicle Use Estimates'!AG$25,'Poland Vehicle Use Estimates'!AG$50)</f>
        <v>2.8797794735546788E-2</v>
      </c>
      <c r="AH17" s="3">
        <f>'Poland Vehicle Use Estimates'!AH50/SUM('Poland Vehicle Use Estimates'!AH$25,'Poland Vehicle Use Estimates'!AH$50)</f>
        <v>2.8655977428130804E-2</v>
      </c>
      <c r="AI17" s="3">
        <f>'Poland Vehicle Use Estimates'!AI50/SUM('Poland Vehicle Use Estimates'!AI$25,'Poland Vehicle Use Estimates'!AI$50)</f>
        <v>2.8517459195982076E-2</v>
      </c>
      <c r="AJ17" s="3">
        <f>'Poland Vehicle Use Estimates'!AJ50/SUM('Poland Vehicle Use Estimates'!AJ$25,'Poland Vehicle Use Estimates'!AJ$50)</f>
        <v>2.838212624384414E-2</v>
      </c>
      <c r="AK17" s="3">
        <f>'Poland Vehicle Use Estimates'!AK50/SUM('Poland Vehicle Use Estimates'!AK$25,'Poland Vehicle Use Estimates'!AK$50)</f>
        <v>2.8249869950502344E-2</v>
      </c>
    </row>
    <row r="19" spans="1:37">
      <c r="A19" s="1" t="s">
        <v>86</v>
      </c>
      <c r="B19" s="3">
        <v>2015</v>
      </c>
      <c r="C19" s="3">
        <v>2016</v>
      </c>
      <c r="D19" s="3">
        <v>2017</v>
      </c>
      <c r="E19" s="3">
        <v>2018</v>
      </c>
      <c r="F19" s="3">
        <v>2019</v>
      </c>
      <c r="G19" s="3">
        <v>2020</v>
      </c>
      <c r="H19" s="3">
        <v>2021</v>
      </c>
      <c r="I19" s="3">
        <v>2022</v>
      </c>
      <c r="J19" s="3">
        <v>2023</v>
      </c>
      <c r="K19" s="3">
        <v>2024</v>
      </c>
      <c r="L19" s="3">
        <v>2025</v>
      </c>
      <c r="M19" s="3">
        <v>2026</v>
      </c>
      <c r="N19" s="3">
        <v>2027</v>
      </c>
      <c r="O19" s="3">
        <v>2028</v>
      </c>
      <c r="P19" s="3">
        <v>2029</v>
      </c>
      <c r="Q19" s="3">
        <v>2030</v>
      </c>
      <c r="R19" s="3">
        <v>2031</v>
      </c>
      <c r="S19" s="3">
        <v>2032</v>
      </c>
      <c r="T19" s="3">
        <v>2033</v>
      </c>
      <c r="U19" s="3">
        <v>2034</v>
      </c>
      <c r="V19" s="3">
        <v>2035</v>
      </c>
      <c r="W19" s="3">
        <v>2036</v>
      </c>
      <c r="X19" s="3">
        <v>2037</v>
      </c>
      <c r="Y19" s="3">
        <v>2038</v>
      </c>
      <c r="Z19" s="3">
        <v>2039</v>
      </c>
      <c r="AA19" s="3">
        <v>2040</v>
      </c>
      <c r="AB19" s="3">
        <v>2041</v>
      </c>
      <c r="AC19" s="3">
        <v>2042</v>
      </c>
      <c r="AD19" s="3">
        <v>2043</v>
      </c>
      <c r="AE19" s="3">
        <v>2044</v>
      </c>
      <c r="AF19" s="3">
        <v>2045</v>
      </c>
      <c r="AG19" s="3">
        <v>2046</v>
      </c>
      <c r="AH19" s="3">
        <v>2047</v>
      </c>
      <c r="AI19" s="3">
        <v>2048</v>
      </c>
      <c r="AJ19" s="3">
        <v>2049</v>
      </c>
      <c r="AK19" s="3">
        <v>2050</v>
      </c>
    </row>
    <row r="20" spans="1:37">
      <c r="A20" t="s">
        <v>87</v>
      </c>
      <c r="B20">
        <f>'Poland Vehicle Use Estimates'!B27/SUM('Poland Vehicle Use Estimates'!B$27,'Poland Vehicle Use Estimates'!B$52)</f>
        <v>2.876023790654365E-3</v>
      </c>
      <c r="C20" s="3">
        <f>'Poland Vehicle Use Estimates'!C27/SUM('Poland Vehicle Use Estimates'!C$27,'Poland Vehicle Use Estimates'!C$52)</f>
        <v>2.9181546507376383E-3</v>
      </c>
      <c r="D20" s="3">
        <f>'Poland Vehicle Use Estimates'!D27/SUM('Poland Vehicle Use Estimates'!D$27,'Poland Vehicle Use Estimates'!D$52)</f>
        <v>2.9609045045693766E-3</v>
      </c>
      <c r="E20" s="3">
        <f>'Poland Vehicle Use Estimates'!E27/SUM('Poland Vehicle Use Estimates'!E$27,'Poland Vehicle Use Estimates'!E$52)</f>
        <v>3.0042754274995759E-3</v>
      </c>
      <c r="F20" s="3">
        <f>'Poland Vehicle Use Estimates'!F27/SUM('Poland Vehicle Use Estimates'!F$27,'Poland Vehicle Use Estimates'!F$52)</f>
        <v>3.0482805608643094E-3</v>
      </c>
      <c r="G20" s="3">
        <f>'Poland Vehicle Use Estimates'!G27/SUM('Poland Vehicle Use Estimates'!G$27,'Poland Vehicle Use Estimates'!G$52)</f>
        <v>3.0929256888701778E-3</v>
      </c>
      <c r="H20" s="3">
        <f>'Poland Vehicle Use Estimates'!H27/SUM('Poland Vehicle Use Estimates'!H$27,'Poland Vehicle Use Estimates'!H$52)</f>
        <v>3.1382307932493934E-3</v>
      </c>
      <c r="I20" s="3">
        <f>'Poland Vehicle Use Estimates'!I27/SUM('Poland Vehicle Use Estimates'!I$27,'Poland Vehicle Use Estimates'!I$52)</f>
        <v>3.1841911368911259E-3</v>
      </c>
      <c r="J20" s="3">
        <f>'Poland Vehicle Use Estimates'!J27/SUM('Poland Vehicle Use Estimates'!J$27,'Poland Vehicle Use Estimates'!J$52)</f>
        <v>3.230821746270891E-3</v>
      </c>
      <c r="K20" s="3">
        <f>'Poland Vehicle Use Estimates'!K27/SUM('Poland Vehicle Use Estimates'!K$27,'Poland Vehicle Use Estimates'!K$52)</f>
        <v>3.2781318123963352E-3</v>
      </c>
      <c r="L20" s="3">
        <f>'Poland Vehicle Use Estimates'!L27/SUM('Poland Vehicle Use Estimates'!L$27,'Poland Vehicle Use Estimates'!L$52)</f>
        <v>3.3261369979101577E-3</v>
      </c>
      <c r="M20" s="3">
        <f>'Poland Vehicle Use Estimates'!M27/SUM('Poland Vehicle Use Estimates'!M$27,'Poland Vehicle Use Estimates'!M$52)</f>
        <v>3.3748401432729907E-3</v>
      </c>
      <c r="N20" s="3">
        <f>'Poland Vehicle Use Estimates'!N27/SUM('Poland Vehicle Use Estimates'!N$27,'Poland Vehicle Use Estimates'!N$52)</f>
        <v>3.4242542981736211E-3</v>
      </c>
      <c r="O20" s="3">
        <f>'Poland Vehicle Use Estimates'!O27/SUM('Poland Vehicle Use Estimates'!O$27,'Poland Vehicle Use Estimates'!O$52)</f>
        <v>3.4743941529951469E-3</v>
      </c>
      <c r="P20" s="3">
        <f>'Poland Vehicle Use Estimates'!P27/SUM('Poland Vehicle Use Estimates'!P$27,'Poland Vehicle Use Estimates'!P$52)</f>
        <v>3.5252604748922376E-3</v>
      </c>
      <c r="Q20" s="3">
        <f>'Poland Vehicle Use Estimates'!Q27/SUM('Poland Vehicle Use Estimates'!Q$27,'Poland Vehicle Use Estimates'!Q$52)</f>
        <v>3.5768690973426139E-3</v>
      </c>
      <c r="R20" s="3">
        <f>'Poland Vehicle Use Estimates'!R27/SUM('Poland Vehicle Use Estimates'!R$27,'Poland Vehicle Use Estimates'!R$52)</f>
        <v>3.6292310482709199E-3</v>
      </c>
      <c r="S20" s="3">
        <f>'Poland Vehicle Use Estimates'!S27/SUM('Poland Vehicle Use Estimates'!S$27,'Poland Vehicle Use Estimates'!S$52)</f>
        <v>3.6823545274495498E-3</v>
      </c>
      <c r="T20" s="3">
        <f>'Poland Vehicle Use Estimates'!T27/SUM('Poland Vehicle Use Estimates'!T$27,'Poland Vehicle Use Estimates'!T$52)</f>
        <v>3.7362543359512469E-3</v>
      </c>
      <c r="U20" s="3">
        <f>'Poland Vehicle Use Estimates'!U27/SUM('Poland Vehicle Use Estimates'!U$27,'Poland Vehicle Use Estimates'!U$52)</f>
        <v>3.7909446093514353E-3</v>
      </c>
      <c r="V20" s="3">
        <f>'Poland Vehicle Use Estimates'!V27/SUM('Poland Vehicle Use Estimates'!V$27,'Poland Vehicle Use Estimates'!V$52)</f>
        <v>3.8464271127527819E-3</v>
      </c>
      <c r="W20" s="3">
        <f>'Poland Vehicle Use Estimates'!W27/SUM('Poland Vehicle Use Estimates'!W$27,'Poland Vehicle Use Estimates'!W$52)</f>
        <v>3.9027206804870323E-3</v>
      </c>
      <c r="X20" s="3">
        <f>'Poland Vehicle Use Estimates'!X27/SUM('Poland Vehicle Use Estimates'!X$27,'Poland Vehicle Use Estimates'!X$52)</f>
        <v>3.9598334757784794E-3</v>
      </c>
      <c r="Y20" s="3">
        <f>'Poland Vehicle Use Estimates'!Y27/SUM('Poland Vehicle Use Estimates'!Y$27,'Poland Vehicle Use Estimates'!Y$52)</f>
        <v>4.0177734679340904E-3</v>
      </c>
      <c r="Z20" s="3">
        <f>'Poland Vehicle Use Estimates'!Z27/SUM('Poland Vehicle Use Estimates'!Z$27,'Poland Vehicle Use Estimates'!Z$52)</f>
        <v>4.0765627996261957E-3</v>
      </c>
      <c r="AA20" s="3">
        <f>'Poland Vehicle Use Estimates'!AA27/SUM('Poland Vehicle Use Estimates'!AA$27,'Poland Vehicle Use Estimates'!AA$52)</f>
        <v>4.1362134717866745E-3</v>
      </c>
      <c r="AB20" s="3">
        <f>'Poland Vehicle Use Estimates'!AB27/SUM('Poland Vehicle Use Estimates'!AB$27,'Poland Vehicle Use Estimates'!AB$52)</f>
        <v>4.1966898100453624E-3</v>
      </c>
      <c r="AC20" s="3">
        <f>'Poland Vehicle Use Estimates'!AC27/SUM('Poland Vehicle Use Estimates'!AC$27,'Poland Vehicle Use Estimates'!AC$52)</f>
        <v>4.2580484580366324E-3</v>
      </c>
      <c r="AD20" s="3">
        <f>'Poland Vehicle Use Estimates'!AD27/SUM('Poland Vehicle Use Estimates'!AD$27,'Poland Vehicle Use Estimates'!AD$52)</f>
        <v>4.320314166792889E-3</v>
      </c>
      <c r="AE20" s="3">
        <f>'Poland Vehicle Use Estimates'!AE27/SUM('Poland Vehicle Use Estimates'!AE$27,'Poland Vehicle Use Estimates'!AE$52)</f>
        <v>4.3835071996170564E-3</v>
      </c>
      <c r="AF20" s="3">
        <f>'Poland Vehicle Use Estimates'!AF27/SUM('Poland Vehicle Use Estimates'!AF$27,'Poland Vehicle Use Estimates'!AF$52)</f>
        <v>4.4476484279035089E-3</v>
      </c>
      <c r="AG20" s="3">
        <f>'Poland Vehicle Use Estimates'!AG27/SUM('Poland Vehicle Use Estimates'!AG$27,'Poland Vehicle Use Estimates'!AG$52)</f>
        <v>4.5127593541211611E-3</v>
      </c>
      <c r="AH20" s="3">
        <f>'Poland Vehicle Use Estimates'!AH27/SUM('Poland Vehicle Use Estimates'!AH$27,'Poland Vehicle Use Estimates'!AH$52)</f>
        <v>4.5788621358468602E-3</v>
      </c>
      <c r="AI20" s="3">
        <f>'Poland Vehicle Use Estimates'!AI27/SUM('Poland Vehicle Use Estimates'!AI$27,'Poland Vehicle Use Estimates'!AI$52)</f>
        <v>4.6459796109055429E-3</v>
      </c>
      <c r="AJ20" s="3">
        <f>'Poland Vehicle Use Estimates'!AJ27/SUM('Poland Vehicle Use Estimates'!AJ$27,'Poland Vehicle Use Estimates'!AJ$52)</f>
        <v>4.7141353236770682E-3</v>
      </c>
      <c r="AK20" s="3">
        <f>'Poland Vehicle Use Estimates'!AK27/SUM('Poland Vehicle Use Estimates'!AK$27,'Poland Vehicle Use Estimates'!AK$52)</f>
        <v>4.7833535526333798E-3</v>
      </c>
    </row>
    <row r="21" spans="1:37">
      <c r="A21" t="s">
        <v>42</v>
      </c>
      <c r="B21" s="3">
        <f>'Poland Vehicle Use Estimates'!B52/SUM('Poland Vehicle Use Estimates'!B$27,'Poland Vehicle Use Estimates'!B$52)</f>
        <v>0.99712397620934556</v>
      </c>
      <c r="C21" s="3">
        <f>'Poland Vehicle Use Estimates'!C52/SUM('Poland Vehicle Use Estimates'!C$27,'Poland Vehicle Use Estimates'!C$52)</f>
        <v>0.99708184534926225</v>
      </c>
      <c r="D21" s="3">
        <f>'Poland Vehicle Use Estimates'!D52/SUM('Poland Vehicle Use Estimates'!D$27,'Poland Vehicle Use Estimates'!D$52)</f>
        <v>0.99703909549543068</v>
      </c>
      <c r="E21" s="3">
        <f>'Poland Vehicle Use Estimates'!E52/SUM('Poland Vehicle Use Estimates'!E$27,'Poland Vehicle Use Estimates'!E$52)</f>
        <v>0.99699572457250041</v>
      </c>
      <c r="F21" s="3">
        <f>'Poland Vehicle Use Estimates'!F52/SUM('Poland Vehicle Use Estimates'!F$27,'Poland Vehicle Use Estimates'!F$52)</f>
        <v>0.99695171943913574</v>
      </c>
      <c r="G21" s="3">
        <f>'Poland Vehicle Use Estimates'!G52/SUM('Poland Vehicle Use Estimates'!G$27,'Poland Vehicle Use Estimates'!G$52)</f>
        <v>0.99690707431112979</v>
      </c>
      <c r="H21" s="3">
        <f>'Poland Vehicle Use Estimates'!H52/SUM('Poland Vehicle Use Estimates'!H$27,'Poland Vehicle Use Estimates'!H$52)</f>
        <v>0.99686176920675074</v>
      </c>
      <c r="I21" s="3">
        <f>'Poland Vehicle Use Estimates'!I52/SUM('Poland Vehicle Use Estimates'!I$27,'Poland Vehicle Use Estimates'!I$52)</f>
        <v>0.99681580886310894</v>
      </c>
      <c r="J21" s="3">
        <f>'Poland Vehicle Use Estimates'!J52/SUM('Poland Vehicle Use Estimates'!J$27,'Poland Vehicle Use Estimates'!J$52)</f>
        <v>0.99676917825372913</v>
      </c>
      <c r="K21" s="3">
        <f>'Poland Vehicle Use Estimates'!K52/SUM('Poland Vehicle Use Estimates'!K$27,'Poland Vehicle Use Estimates'!K$52)</f>
        <v>0.99672186818760367</v>
      </c>
      <c r="L21" s="3">
        <f>'Poland Vehicle Use Estimates'!L52/SUM('Poland Vehicle Use Estimates'!L$27,'Poland Vehicle Use Estimates'!L$52)</f>
        <v>0.99667386300208982</v>
      </c>
      <c r="M21" s="3">
        <f>'Poland Vehicle Use Estimates'!M52/SUM('Poland Vehicle Use Estimates'!M$27,'Poland Vehicle Use Estimates'!M$52)</f>
        <v>0.99662515985672695</v>
      </c>
      <c r="N21" s="3">
        <f>'Poland Vehicle Use Estimates'!N52/SUM('Poland Vehicle Use Estimates'!N$27,'Poland Vehicle Use Estimates'!N$52)</f>
        <v>0.99657574570182628</v>
      </c>
      <c r="O21" s="3">
        <f>'Poland Vehicle Use Estimates'!O52/SUM('Poland Vehicle Use Estimates'!O$27,'Poland Vehicle Use Estimates'!O$52)</f>
        <v>0.99652560584700478</v>
      </c>
      <c r="P21" s="3">
        <f>'Poland Vehicle Use Estimates'!P52/SUM('Poland Vehicle Use Estimates'!P$27,'Poland Vehicle Use Estimates'!P$52)</f>
        <v>0.99647473952510779</v>
      </c>
      <c r="Q21" s="3">
        <f>'Poland Vehicle Use Estimates'!Q52/SUM('Poland Vehicle Use Estimates'!Q$27,'Poland Vehicle Use Estimates'!Q$52)</f>
        <v>0.99642313090265744</v>
      </c>
      <c r="R21" s="3">
        <f>'Poland Vehicle Use Estimates'!R52/SUM('Poland Vehicle Use Estimates'!R$27,'Poland Vehicle Use Estimates'!R$52)</f>
        <v>0.99637076895172905</v>
      </c>
      <c r="S21" s="3">
        <f>'Poland Vehicle Use Estimates'!S52/SUM('Poland Vehicle Use Estimates'!S$27,'Poland Vehicle Use Estimates'!S$52)</f>
        <v>0.99631764547255053</v>
      </c>
      <c r="T21" s="3">
        <f>'Poland Vehicle Use Estimates'!T52/SUM('Poland Vehicle Use Estimates'!T$27,'Poland Vehicle Use Estimates'!T$52)</f>
        <v>0.99626374566404874</v>
      </c>
      <c r="U21" s="3">
        <f>'Poland Vehicle Use Estimates'!U52/SUM('Poland Vehicle Use Estimates'!U$27,'Poland Vehicle Use Estimates'!U$52)</f>
        <v>0.99620905539064863</v>
      </c>
      <c r="V21" s="3">
        <f>'Poland Vehicle Use Estimates'!V52/SUM('Poland Vehicle Use Estimates'!V$27,'Poland Vehicle Use Estimates'!V$52)</f>
        <v>0.99615357288724726</v>
      </c>
      <c r="W21" s="3">
        <f>'Poland Vehicle Use Estimates'!W52/SUM('Poland Vehicle Use Estimates'!W$27,'Poland Vehicle Use Estimates'!W$52)</f>
        <v>0.99609727931951297</v>
      </c>
      <c r="X21" s="3">
        <f>'Poland Vehicle Use Estimates'!X52/SUM('Poland Vehicle Use Estimates'!X$27,'Poland Vehicle Use Estimates'!X$52)</f>
        <v>0.99604016652422156</v>
      </c>
      <c r="Y21" s="3">
        <f>'Poland Vehicle Use Estimates'!Y52/SUM('Poland Vehicle Use Estimates'!Y$27,'Poland Vehicle Use Estimates'!Y$52)</f>
        <v>0.99598222653206581</v>
      </c>
      <c r="Z21" s="3">
        <f>'Poland Vehicle Use Estimates'!Z52/SUM('Poland Vehicle Use Estimates'!Z$27,'Poland Vehicle Use Estimates'!Z$52)</f>
        <v>0.9959234372003738</v>
      </c>
      <c r="AA21" s="3">
        <f>'Poland Vehicle Use Estimates'!AA52/SUM('Poland Vehicle Use Estimates'!AA$27,'Poland Vehicle Use Estimates'!AA$52)</f>
        <v>0.99586378652821339</v>
      </c>
      <c r="AB21" s="3">
        <f>'Poland Vehicle Use Estimates'!AB52/SUM('Poland Vehicle Use Estimates'!AB$27,'Poland Vehicle Use Estimates'!AB$52)</f>
        <v>0.99580331018995472</v>
      </c>
      <c r="AC21" s="3">
        <f>'Poland Vehicle Use Estimates'!AC52/SUM('Poland Vehicle Use Estimates'!AC$27,'Poland Vehicle Use Estimates'!AC$52)</f>
        <v>0.99574195154196332</v>
      </c>
      <c r="AD21" s="3">
        <f>'Poland Vehicle Use Estimates'!AD52/SUM('Poland Vehicle Use Estimates'!AD$27,'Poland Vehicle Use Estimates'!AD$52)</f>
        <v>0.9956796858332071</v>
      </c>
      <c r="AE21" s="3">
        <f>'Poland Vehicle Use Estimates'!AE52/SUM('Poland Vehicle Use Estimates'!AE$27,'Poland Vehicle Use Estimates'!AE$52)</f>
        <v>0.995616492800383</v>
      </c>
      <c r="AF21" s="3">
        <f>'Poland Vehicle Use Estimates'!AF52/SUM('Poland Vehicle Use Estimates'!AF$27,'Poland Vehicle Use Estimates'!AF$52)</f>
        <v>0.99555235157209654</v>
      </c>
      <c r="AG21" s="3">
        <f>'Poland Vehicle Use Estimates'!AG52/SUM('Poland Vehicle Use Estimates'!AG$27,'Poland Vehicle Use Estimates'!AG$52)</f>
        <v>0.99548724064587879</v>
      </c>
      <c r="AH21" s="3">
        <f>'Poland Vehicle Use Estimates'!AH52/SUM('Poland Vehicle Use Estimates'!AH$27,'Poland Vehicle Use Estimates'!AH$52)</f>
        <v>0.9954211378641532</v>
      </c>
      <c r="AI21" s="3">
        <f>'Poland Vehicle Use Estimates'!AI52/SUM('Poland Vehicle Use Estimates'!AI$27,'Poland Vehicle Use Estimates'!AI$52)</f>
        <v>0.99535402038909448</v>
      </c>
      <c r="AJ21" s="3">
        <f>'Poland Vehicle Use Estimates'!AJ52/SUM('Poland Vehicle Use Estimates'!AJ$27,'Poland Vehicle Use Estimates'!AJ$52)</f>
        <v>0.99528586467632296</v>
      </c>
      <c r="AK21" s="3">
        <f>'Poland Vehicle Use Estimates'!AK52/SUM('Poland Vehicle Use Estimates'!AK$27,'Poland Vehicle Use Estimates'!AK$52)</f>
        <v>0.99521664644736674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defaultRowHeight="14.5"/>
  <cols>
    <col min="1" max="1" width="21.81640625" style="3" customWidth="1"/>
    <col min="2" max="2" width="8.7265625" style="3" customWidth="1"/>
    <col min="3" max="3" width="13.26953125" style="3" customWidth="1"/>
    <col min="4" max="7" width="8.7265625" style="3" customWidth="1"/>
    <col min="8" max="16384" width="8.7265625" style="3"/>
  </cols>
  <sheetData>
    <row r="1" spans="1:42" s="10" customFormat="1">
      <c r="A1" s="5" t="s">
        <v>24</v>
      </c>
      <c r="B1" s="5"/>
      <c r="C1" s="5"/>
      <c r="D1" s="5"/>
      <c r="E1" s="5"/>
      <c r="F1" s="5"/>
    </row>
    <row r="2" spans="1:42">
      <c r="A2" s="3" t="s">
        <v>1</v>
      </c>
      <c r="B2" s="3">
        <v>2010</v>
      </c>
      <c r="C2" s="3">
        <v>2011</v>
      </c>
      <c r="D2" s="3">
        <v>2012</v>
      </c>
      <c r="E2" s="3">
        <v>2013</v>
      </c>
      <c r="F2" s="3">
        <v>2014</v>
      </c>
      <c r="G2" s="3">
        <v>2015</v>
      </c>
      <c r="H2" s="3">
        <v>2016</v>
      </c>
      <c r="I2" s="3">
        <v>2017</v>
      </c>
      <c r="J2" s="3">
        <v>2018</v>
      </c>
      <c r="K2" s="3">
        <v>2019</v>
      </c>
      <c r="L2" s="3">
        <v>2020</v>
      </c>
      <c r="M2" s="3">
        <v>2021</v>
      </c>
      <c r="N2" s="3">
        <v>2022</v>
      </c>
      <c r="O2" s="3">
        <v>2023</v>
      </c>
      <c r="P2" s="3">
        <v>2024</v>
      </c>
      <c r="Q2" s="3">
        <v>2025</v>
      </c>
      <c r="R2" s="3">
        <v>2026</v>
      </c>
      <c r="S2" s="3">
        <v>2027</v>
      </c>
      <c r="T2" s="3">
        <v>2028</v>
      </c>
      <c r="U2" s="3">
        <v>2029</v>
      </c>
      <c r="V2" s="3">
        <v>2030</v>
      </c>
      <c r="W2" s="3">
        <v>2031</v>
      </c>
      <c r="X2" s="3">
        <v>2032</v>
      </c>
      <c r="Y2" s="3">
        <v>2033</v>
      </c>
      <c r="Z2" s="3">
        <v>2034</v>
      </c>
      <c r="AA2" s="3">
        <v>2035</v>
      </c>
      <c r="AB2" s="3">
        <v>2036</v>
      </c>
      <c r="AC2" s="3">
        <v>2037</v>
      </c>
      <c r="AD2" s="3">
        <v>2038</v>
      </c>
      <c r="AE2" s="3">
        <v>2039</v>
      </c>
      <c r="AF2" s="3">
        <v>2040</v>
      </c>
      <c r="AG2" s="3">
        <v>2041</v>
      </c>
      <c r="AH2" s="3">
        <v>2042</v>
      </c>
      <c r="AI2" s="3">
        <v>2043</v>
      </c>
      <c r="AJ2" s="3">
        <v>2044</v>
      </c>
      <c r="AK2" s="3">
        <v>2045</v>
      </c>
      <c r="AL2" s="3">
        <v>2046</v>
      </c>
      <c r="AM2" s="3">
        <v>2047</v>
      </c>
      <c r="AN2" s="3">
        <v>2048</v>
      </c>
      <c r="AO2" s="3">
        <v>2049</v>
      </c>
      <c r="AP2" s="3">
        <v>2050</v>
      </c>
    </row>
    <row r="3" spans="1:42">
      <c r="A3" s="3" t="s">
        <v>25</v>
      </c>
      <c r="B3" s="11">
        <v>38529900</v>
      </c>
      <c r="C3" s="11">
        <v>38538400</v>
      </c>
      <c r="D3" s="11">
        <v>38533300</v>
      </c>
      <c r="E3" s="11">
        <v>38495700</v>
      </c>
      <c r="F3" s="11">
        <v>38478600</v>
      </c>
      <c r="G3" s="11">
        <v>38437200</v>
      </c>
      <c r="H3" s="11">
        <f>$G3+($L3-$G3)*(H$2-$G$2)/($L$2-$G$2)</f>
        <v>38377319</v>
      </c>
      <c r="I3" s="11">
        <f>$G3+($L3-$G3)*(I$2-$G$2)/($L$2-$G$2)</f>
        <v>38317438</v>
      </c>
      <c r="J3" s="11">
        <f>$G3+($L3-$G3)*(J$2-$G$2)/($L$2-$G$2)</f>
        <v>38257557</v>
      </c>
      <c r="K3" s="11">
        <f>$G3+($L3-$G3)*(K$2-$G$2)/($L$2-$G$2)</f>
        <v>38197676</v>
      </c>
      <c r="L3" s="11">
        <v>38137795</v>
      </c>
      <c r="M3" s="11">
        <f>$L3+($Q3-$L3)*(M$2-$L$2)/($Q$2-$L$2)</f>
        <v>38058527</v>
      </c>
      <c r="N3" s="11">
        <f>$L3+($Q3-$L3)*(N$2-$L$2)/($Q$2-$L$2)</f>
        <v>37979259</v>
      </c>
      <c r="O3" s="11">
        <f>$L3+($Q3-$L3)*(O$2-$L$2)/($Q$2-$L$2)</f>
        <v>37899991</v>
      </c>
      <c r="P3" s="11">
        <f>$L3+($Q3-$L3)*(P$2-$L$2)/($Q$2-$L$2)</f>
        <v>37820723</v>
      </c>
      <c r="Q3" s="11">
        <v>37741455</v>
      </c>
      <c r="R3" s="11">
        <f>$Q3+($V3-$Q3)*(R$2-$Q$2)/($V$2-$Q$2)</f>
        <v>37630176.200000003</v>
      </c>
      <c r="S3" s="11">
        <f t="shared" ref="S3:U3" si="0">$Q3+($V3-$Q3)*(S$2-$Q$2)/($V$2-$Q$2)</f>
        <v>37518897.399999999</v>
      </c>
      <c r="T3" s="11">
        <f t="shared" si="0"/>
        <v>37407618.600000001</v>
      </c>
      <c r="U3" s="11">
        <f t="shared" si="0"/>
        <v>37296339.799999997</v>
      </c>
      <c r="V3" s="11">
        <v>37185061</v>
      </c>
      <c r="W3" s="11">
        <f>$V3+($AA3-$V3)*(W$2-$V$2)/($AA$2-$V$2)</f>
        <v>37043404.799999997</v>
      </c>
      <c r="X3" s="11">
        <f>$V3+($AA3-$V3)*(X$2-$V$2)/($AA$2-$V$2)</f>
        <v>36901748.600000001</v>
      </c>
      <c r="Y3" s="11">
        <f>$V3+($AA3-$V3)*(Y$2-$V$2)/($AA$2-$V$2)</f>
        <v>36760092.399999999</v>
      </c>
      <c r="Z3" s="11">
        <f>$V3+($AA3-$V3)*(Z$2-$V$2)/($AA$2-$V$2)</f>
        <v>36618436.200000003</v>
      </c>
      <c r="AA3" s="11">
        <v>36476780</v>
      </c>
      <c r="AB3" s="11">
        <f>$AA3+($AF3-$AA3)*(AB$2-$AA$2)/($AF$2-$AA$2)</f>
        <v>36315068.799999997</v>
      </c>
      <c r="AC3" s="11">
        <f>$AA3+($AF3-$AA3)*(AC$2-$AA$2)/($AF$2-$AA$2)</f>
        <v>36153357.600000001</v>
      </c>
      <c r="AD3" s="11">
        <f>$AA3+($AF3-$AA3)*(AD$2-$AA$2)/($AF$2-$AA$2)</f>
        <v>35991646.399999999</v>
      </c>
      <c r="AE3" s="11">
        <f>$AA3+($AF3-$AA3)*(AE$2-$AA$2)/($AF$2-$AA$2)</f>
        <v>35829935.200000003</v>
      </c>
      <c r="AF3" s="11">
        <v>35668224</v>
      </c>
      <c r="AG3" s="11">
        <f>$AF3+($AK3-$AF3)*(AG$2-$AF$2)/($AK$2-$AF$2)</f>
        <v>35498049.600000001</v>
      </c>
      <c r="AH3" s="11">
        <f>$AF3+($AK3-$AF3)*(AH$2-$AF$2)/($AK$2-$AF$2)</f>
        <v>35327875.200000003</v>
      </c>
      <c r="AI3" s="11">
        <f>$AF3+($AK3-$AF3)*(AI$2-$AF$2)/($AK$2-$AF$2)</f>
        <v>35157700.799999997</v>
      </c>
      <c r="AJ3" s="11">
        <f>$AF3+($AK3-$AF3)*(AJ$2-$AF$2)/($AK$2-$AF$2)</f>
        <v>34987526.399999999</v>
      </c>
      <c r="AK3" s="11">
        <v>34817352</v>
      </c>
      <c r="AL3" s="11">
        <f>$AK3+($AP3-$AK3)*(AL$2-$AK$2)/($AP$2-$AK$2)</f>
        <v>34643994.200000003</v>
      </c>
      <c r="AM3" s="11">
        <f t="shared" ref="AM3:AO3" si="1">$AK3+($AP3-$AK3)*(AM$2-$AK$2)/($AP$2-$AK$2)</f>
        <v>34470636.399999999</v>
      </c>
      <c r="AN3" s="11">
        <f t="shared" si="1"/>
        <v>34297278.600000001</v>
      </c>
      <c r="AO3" s="11">
        <f t="shared" si="1"/>
        <v>34123920.799999997</v>
      </c>
      <c r="AP3" s="11">
        <v>33950563</v>
      </c>
    </row>
    <row r="4" spans="1:42">
      <c r="A4" s="3" t="s">
        <v>26</v>
      </c>
      <c r="B4" s="3">
        <v>662271210768.30298</v>
      </c>
      <c r="C4" s="3">
        <v>692210923563.02905</v>
      </c>
      <c r="D4" s="3">
        <v>705630528502.33606</v>
      </c>
      <c r="E4" s="3">
        <v>716567944167.88098</v>
      </c>
      <c r="F4" s="3">
        <v>737715577471.18896</v>
      </c>
      <c r="G4" s="3">
        <v>762923889591.37695</v>
      </c>
      <c r="H4" s="3">
        <v>785002436146.79395</v>
      </c>
      <c r="I4" s="3">
        <v>806343637997.19202</v>
      </c>
      <c r="J4" s="3">
        <v>827236879402.72205</v>
      </c>
      <c r="K4" s="3">
        <v>847669123688.11597</v>
      </c>
      <c r="L4" s="3">
        <v>867567362224.49707</v>
      </c>
      <c r="M4" s="3">
        <v>886875694864.07703</v>
      </c>
      <c r="N4" s="3">
        <v>905577929241.18604</v>
      </c>
      <c r="O4" s="3">
        <v>923695873726.177</v>
      </c>
      <c r="P4" s="3">
        <v>941288727084.99304</v>
      </c>
      <c r="Q4" s="3">
        <v>958433656647.59998</v>
      </c>
      <c r="R4" s="3">
        <v>975218810963.79504</v>
      </c>
      <c r="S4" s="3">
        <v>991729987994.724</v>
      </c>
      <c r="T4" s="3">
        <v>1008023314104.47</v>
      </c>
      <c r="U4" s="3">
        <v>1024108708629</v>
      </c>
      <c r="V4" s="3">
        <v>1039974461427.4401</v>
      </c>
      <c r="W4" s="3">
        <v>1055600432830.5701</v>
      </c>
      <c r="X4" s="3">
        <v>1070960588391.1899</v>
      </c>
      <c r="Y4" s="3">
        <v>1086020164051.3199</v>
      </c>
      <c r="Z4" s="3">
        <v>1100731461786.7</v>
      </c>
      <c r="AA4" s="3">
        <v>1115050926500.1399</v>
      </c>
      <c r="AB4" s="3">
        <v>1128946438333.01</v>
      </c>
      <c r="AC4" s="3">
        <v>1142400802746.45</v>
      </c>
      <c r="AD4" s="3">
        <v>1155412594222.51</v>
      </c>
      <c r="AE4" s="3">
        <v>1167989266784.45</v>
      </c>
      <c r="AF4" s="3">
        <v>1180142568821.5598</v>
      </c>
      <c r="AG4" s="3">
        <v>1191882143412.3701</v>
      </c>
      <c r="AH4" s="3">
        <v>1203196662471.1401</v>
      </c>
      <c r="AI4" s="3">
        <v>1214058288395.5999</v>
      </c>
      <c r="AJ4" s="3">
        <v>1224438038427.8701</v>
      </c>
      <c r="AK4" s="3">
        <v>1234315402794.1799</v>
      </c>
      <c r="AL4" s="3">
        <v>1243691709473.8398</v>
      </c>
      <c r="AM4" s="3">
        <v>1252597578758.9102</v>
      </c>
      <c r="AN4" s="3">
        <v>1261076303065.51</v>
      </c>
      <c r="AO4" s="3">
        <v>1269179857627.3999</v>
      </c>
      <c r="AP4" s="3">
        <v>1276964657301.95</v>
      </c>
    </row>
    <row r="5" spans="1:42">
      <c r="A5" s="3" t="s">
        <v>27</v>
      </c>
      <c r="B5" s="6">
        <f t="shared" ref="B5:F5" si="2">B4/B3</f>
        <v>17188.500638940226</v>
      </c>
      <c r="C5" s="6">
        <f t="shared" si="2"/>
        <v>17961.589572037996</v>
      </c>
      <c r="D5" s="6">
        <f t="shared" si="2"/>
        <v>18312.226788319091</v>
      </c>
      <c r="E5" s="6">
        <f t="shared" si="2"/>
        <v>18614.233386271218</v>
      </c>
      <c r="F5" s="6">
        <f t="shared" si="2"/>
        <v>19172.100270570889</v>
      </c>
      <c r="G5" s="6">
        <f>G4/G3</f>
        <v>19848.581311629801</v>
      </c>
      <c r="H5" s="6">
        <f t="shared" ref="H5:AP5" si="3">H4/H3</f>
        <v>20454.853455156521</v>
      </c>
      <c r="I5" s="6">
        <f t="shared" si="3"/>
        <v>21043.777457072993</v>
      </c>
      <c r="J5" s="6">
        <f t="shared" si="3"/>
        <v>21622.835964218051</v>
      </c>
      <c r="K5" s="6">
        <f t="shared" si="3"/>
        <v>22191.641284357614</v>
      </c>
      <c r="L5" s="6">
        <f t="shared" si="3"/>
        <v>22748.230783255745</v>
      </c>
      <c r="M5" s="6">
        <f t="shared" si="3"/>
        <v>23302.943250117827</v>
      </c>
      <c r="N5" s="6">
        <f t="shared" si="3"/>
        <v>23844.012576474597</v>
      </c>
      <c r="O5" s="6">
        <f t="shared" si="3"/>
        <v>24371.928577138104</v>
      </c>
      <c r="P5" s="6">
        <f t="shared" si="3"/>
        <v>24888.173795223138</v>
      </c>
      <c r="Q5" s="6">
        <f t="shared" si="3"/>
        <v>25394.719325145255</v>
      </c>
      <c r="R5" s="6">
        <f t="shared" si="3"/>
        <v>25915.871501122416</v>
      </c>
      <c r="S5" s="6">
        <f t="shared" si="3"/>
        <v>26432.812708262692</v>
      </c>
      <c r="T5" s="6">
        <f t="shared" si="3"/>
        <v>26947.005765944959</v>
      </c>
      <c r="U5" s="6">
        <f t="shared" si="3"/>
        <v>27458.692035753065</v>
      </c>
      <c r="V5" s="6">
        <f t="shared" si="3"/>
        <v>27967.534097293537</v>
      </c>
      <c r="W5" s="6">
        <f t="shared" si="3"/>
        <v>28496.312326845564</v>
      </c>
      <c r="X5" s="6">
        <f t="shared" si="3"/>
        <v>29021.946900131174</v>
      </c>
      <c r="Y5" s="6">
        <f t="shared" si="3"/>
        <v>29543.455773558391</v>
      </c>
      <c r="Z5" s="6">
        <f t="shared" si="3"/>
        <v>30059.488498493003</v>
      </c>
      <c r="AA5" s="6">
        <f t="shared" si="3"/>
        <v>30568.787225740318</v>
      </c>
      <c r="AB5" s="6">
        <f t="shared" si="3"/>
        <v>31087.547831742235</v>
      </c>
      <c r="AC5" s="6">
        <f t="shared" si="3"/>
        <v>31598.747075885694</v>
      </c>
      <c r="AD5" s="6">
        <f t="shared" si="3"/>
        <v>32102.243431201026</v>
      </c>
      <c r="AE5" s="6">
        <f t="shared" si="3"/>
        <v>32598.140640356221</v>
      </c>
      <c r="AF5" s="6">
        <f t="shared" si="3"/>
        <v>33086.664724926028</v>
      </c>
      <c r="AG5" s="6">
        <f t="shared" si="3"/>
        <v>33575.989578096989</v>
      </c>
      <c r="AH5" s="6">
        <f t="shared" si="3"/>
        <v>34057.996855444624</v>
      </c>
      <c r="AI5" s="6">
        <f t="shared" si="3"/>
        <v>34531.788506363308</v>
      </c>
      <c r="AJ5" s="6">
        <f t="shared" si="3"/>
        <v>34996.416277884397</v>
      </c>
      <c r="AK5" s="6">
        <f t="shared" si="3"/>
        <v>35451.156733406373</v>
      </c>
      <c r="AL5" s="6">
        <f t="shared" si="3"/>
        <v>35899.200949347804</v>
      </c>
      <c r="AM5" s="6">
        <f t="shared" si="3"/>
        <v>36338.104241060959</v>
      </c>
      <c r="AN5" s="6">
        <f t="shared" si="3"/>
        <v>36768.990268094036</v>
      </c>
      <c r="AO5" s="6">
        <f t="shared" si="3"/>
        <v>37193.259973437751</v>
      </c>
      <c r="AP5" s="6">
        <f t="shared" si="3"/>
        <v>37612.473681274445</v>
      </c>
    </row>
    <row r="7" spans="1:42" s="10" customFormat="1">
      <c r="A7" s="5" t="s">
        <v>28</v>
      </c>
      <c r="B7" s="5"/>
      <c r="C7" s="5"/>
      <c r="D7" s="5"/>
      <c r="E7" s="5"/>
      <c r="F7" s="5"/>
    </row>
    <row r="8" spans="1:42">
      <c r="A8" s="3" t="s">
        <v>1</v>
      </c>
      <c r="B8" s="3">
        <v>2010</v>
      </c>
      <c r="C8" s="3">
        <v>2011</v>
      </c>
      <c r="D8" s="3">
        <v>2012</v>
      </c>
      <c r="E8" s="3">
        <v>2013</v>
      </c>
      <c r="F8" s="3">
        <v>2014</v>
      </c>
      <c r="G8" s="3">
        <v>2015</v>
      </c>
      <c r="H8" s="3">
        <v>2016</v>
      </c>
      <c r="I8" s="3">
        <v>2017</v>
      </c>
      <c r="J8" s="3">
        <v>2018</v>
      </c>
      <c r="K8" s="3">
        <v>2019</v>
      </c>
      <c r="L8" s="3">
        <v>2020</v>
      </c>
      <c r="M8" s="3">
        <v>2021</v>
      </c>
      <c r="N8" s="3">
        <v>2022</v>
      </c>
      <c r="O8" s="3">
        <v>2023</v>
      </c>
      <c r="P8" s="3">
        <v>2024</v>
      </c>
      <c r="Q8" s="3">
        <v>2025</v>
      </c>
      <c r="R8" s="3">
        <v>2026</v>
      </c>
      <c r="S8" s="3">
        <v>2027</v>
      </c>
      <c r="T8" s="3">
        <v>2028</v>
      </c>
      <c r="U8" s="3">
        <v>2029</v>
      </c>
      <c r="V8" s="3">
        <v>2030</v>
      </c>
      <c r="W8" s="3">
        <v>2031</v>
      </c>
      <c r="X8" s="3">
        <v>2032</v>
      </c>
      <c r="Y8" s="3">
        <v>2033</v>
      </c>
      <c r="Z8" s="3">
        <v>2034</v>
      </c>
      <c r="AA8" s="3">
        <v>2035</v>
      </c>
      <c r="AB8" s="3">
        <v>2036</v>
      </c>
      <c r="AC8" s="3">
        <v>2037</v>
      </c>
      <c r="AD8" s="3">
        <v>2038</v>
      </c>
      <c r="AE8" s="3">
        <v>2039</v>
      </c>
      <c r="AF8" s="3">
        <v>2040</v>
      </c>
      <c r="AG8" s="3">
        <v>2041</v>
      </c>
      <c r="AH8" s="3">
        <v>2042</v>
      </c>
      <c r="AI8" s="3">
        <v>2043</v>
      </c>
      <c r="AJ8" s="3">
        <v>2044</v>
      </c>
      <c r="AK8" s="3">
        <v>2045</v>
      </c>
      <c r="AL8" s="3">
        <v>2046</v>
      </c>
      <c r="AM8" s="3">
        <v>2047</v>
      </c>
      <c r="AN8" s="3">
        <v>2048</v>
      </c>
      <c r="AO8" s="3">
        <v>2049</v>
      </c>
      <c r="AP8" s="3">
        <v>2050</v>
      </c>
    </row>
    <row r="9" spans="1:42">
      <c r="A9" s="3" t="s">
        <v>25</v>
      </c>
      <c r="B9" s="3">
        <v>309346863</v>
      </c>
      <c r="C9" s="3">
        <v>311718857</v>
      </c>
      <c r="D9" s="3">
        <v>314102623</v>
      </c>
      <c r="E9" s="3">
        <v>316427395</v>
      </c>
      <c r="F9" s="3">
        <v>318907401</v>
      </c>
      <c r="G9" s="3">
        <v>321369000</v>
      </c>
      <c r="H9" s="3">
        <v>323996000</v>
      </c>
      <c r="I9" s="3">
        <v>326626000</v>
      </c>
      <c r="J9" s="3">
        <v>329256000</v>
      </c>
      <c r="K9" s="3">
        <v>331884000</v>
      </c>
      <c r="L9" s="3">
        <v>334503000</v>
      </c>
      <c r="M9" s="3">
        <v>337109000</v>
      </c>
      <c r="N9" s="3">
        <v>339698000</v>
      </c>
      <c r="O9" s="3">
        <v>342267000</v>
      </c>
      <c r="P9" s="3">
        <v>344814000</v>
      </c>
      <c r="Q9" s="3">
        <v>347335000</v>
      </c>
      <c r="R9" s="3">
        <v>349826000</v>
      </c>
      <c r="S9" s="3">
        <v>352281000</v>
      </c>
      <c r="T9" s="3">
        <v>354698000</v>
      </c>
      <c r="U9" s="3">
        <v>357073000</v>
      </c>
      <c r="V9" s="3">
        <v>359402000</v>
      </c>
      <c r="W9" s="3">
        <v>361685000</v>
      </c>
      <c r="X9" s="3">
        <v>363920000</v>
      </c>
      <c r="Y9" s="3">
        <v>366106000</v>
      </c>
      <c r="Z9" s="3">
        <v>368246000</v>
      </c>
      <c r="AA9" s="3">
        <v>370338000</v>
      </c>
      <c r="AB9" s="3">
        <v>372390000</v>
      </c>
      <c r="AC9" s="3">
        <v>374401000</v>
      </c>
      <c r="AD9" s="3">
        <v>376375000</v>
      </c>
      <c r="AE9" s="3">
        <v>378313000</v>
      </c>
      <c r="AF9" s="3">
        <v>380219000</v>
      </c>
      <c r="AG9" s="3">
        <v>382096000</v>
      </c>
      <c r="AH9" s="3">
        <v>383949000</v>
      </c>
      <c r="AI9" s="3">
        <v>385779000</v>
      </c>
      <c r="AJ9" s="3">
        <v>387593000</v>
      </c>
      <c r="AK9" s="3">
        <v>389394000</v>
      </c>
      <c r="AL9" s="3">
        <v>391187000</v>
      </c>
      <c r="AM9" s="3">
        <v>392973000</v>
      </c>
      <c r="AN9" s="3">
        <v>394756000</v>
      </c>
      <c r="AO9" s="3">
        <v>396540000</v>
      </c>
      <c r="AP9" s="3">
        <v>398328000</v>
      </c>
    </row>
    <row r="10" spans="1:42">
      <c r="A10" s="3" t="s">
        <v>26</v>
      </c>
      <c r="B10" s="3">
        <v>13595648189395.201</v>
      </c>
      <c r="C10" s="3">
        <v>13846806179896.1</v>
      </c>
      <c r="D10" s="3">
        <v>14231649858409.301</v>
      </c>
      <c r="E10" s="3">
        <v>14498952241303.9</v>
      </c>
      <c r="F10" s="3">
        <v>14898390036590.199</v>
      </c>
      <c r="G10" s="3">
        <v>15423341293799.1</v>
      </c>
      <c r="H10" s="3">
        <v>15928726783929.5</v>
      </c>
      <c r="I10" s="3">
        <v>16401208729998.199</v>
      </c>
      <c r="J10" s="3">
        <v>16854354138121.199</v>
      </c>
      <c r="K10" s="3">
        <v>17299338692289.199</v>
      </c>
      <c r="L10" s="3">
        <v>17743024724168.598</v>
      </c>
      <c r="M10" s="3">
        <v>18189111760289.199</v>
      </c>
      <c r="N10" s="3">
        <v>18639480795488</v>
      </c>
      <c r="O10" s="3">
        <v>19095176809277.898</v>
      </c>
      <c r="P10" s="3">
        <v>19556981027976.5</v>
      </c>
      <c r="Q10" s="3">
        <v>20025622594331.398</v>
      </c>
      <c r="R10" s="3">
        <v>20502007849158.602</v>
      </c>
      <c r="S10" s="3">
        <v>20987133748379.699</v>
      </c>
      <c r="T10" s="3">
        <v>21481322772746.5</v>
      </c>
      <c r="U10" s="3">
        <v>21981213896331.301</v>
      </c>
      <c r="V10" s="3">
        <v>22482235597718</v>
      </c>
      <c r="W10" s="3">
        <v>22983846032439.199</v>
      </c>
      <c r="X10" s="3">
        <v>23485733750459.801</v>
      </c>
      <c r="Y10" s="3">
        <v>23987555490971.598</v>
      </c>
      <c r="Z10" s="3">
        <v>24488755990150.199</v>
      </c>
      <c r="AA10" s="3">
        <v>24988765828357.199</v>
      </c>
      <c r="AB10" s="3">
        <v>25487156547111.199</v>
      </c>
      <c r="AC10" s="3">
        <v>25983742679572.703</v>
      </c>
      <c r="AD10" s="3">
        <v>26478464859088.199</v>
      </c>
      <c r="AE10" s="3">
        <v>26971186518777.801</v>
      </c>
      <c r="AF10" s="3">
        <v>27461838642913.801</v>
      </c>
      <c r="AG10" s="3">
        <v>27950684529855.898</v>
      </c>
      <c r="AH10" s="3">
        <v>28438332006603.801</v>
      </c>
      <c r="AI10" s="3">
        <v>28925352822501.398</v>
      </c>
      <c r="AJ10" s="3">
        <v>29412140982190.199</v>
      </c>
      <c r="AK10" s="3">
        <v>29898935465569.5</v>
      </c>
      <c r="AL10" s="3">
        <v>30386016227462.301</v>
      </c>
      <c r="AM10" s="3">
        <v>30873747128126</v>
      </c>
      <c r="AN10" s="3">
        <v>31362302101505.902</v>
      </c>
      <c r="AO10" s="3">
        <v>31851655321232.5</v>
      </c>
      <c r="AP10" s="3">
        <v>32341599474060.699</v>
      </c>
    </row>
    <row r="11" spans="1:42">
      <c r="A11" s="3" t="s">
        <v>27</v>
      </c>
      <c r="B11" s="6">
        <f t="shared" ref="B11:F11" si="4">B10/B9</f>
        <v>43949.52661729497</v>
      </c>
      <c r="C11" s="6">
        <f t="shared" si="4"/>
        <v>44420.816607498658</v>
      </c>
      <c r="D11" s="6">
        <f t="shared" si="4"/>
        <v>45308.917583949311</v>
      </c>
      <c r="E11" s="6">
        <f t="shared" si="4"/>
        <v>45820.786917971818</v>
      </c>
      <c r="F11" s="6">
        <f t="shared" si="4"/>
        <v>46716.978000112955</v>
      </c>
      <c r="G11" s="6">
        <f>G10/G9</f>
        <v>47992.623102412181</v>
      </c>
      <c r="H11" s="6">
        <f t="shared" ref="H11:AP11" si="5">H10/H9</f>
        <v>49163.343942300213</v>
      </c>
      <c r="I11" s="6">
        <f t="shared" si="5"/>
        <v>50214.032961240686</v>
      </c>
      <c r="J11" s="6">
        <f t="shared" si="5"/>
        <v>51189.208816608349</v>
      </c>
      <c r="K11" s="6">
        <f t="shared" si="5"/>
        <v>52124.654072776029</v>
      </c>
      <c r="L11" s="6">
        <f t="shared" si="5"/>
        <v>53042.946473330878</v>
      </c>
      <c r="M11" s="6">
        <f t="shared" si="5"/>
        <v>53956.173701352382</v>
      </c>
      <c r="N11" s="6">
        <f t="shared" si="5"/>
        <v>54870.740467968608</v>
      </c>
      <c r="O11" s="6">
        <f t="shared" si="5"/>
        <v>55790.294738545927</v>
      </c>
      <c r="P11" s="6">
        <f t="shared" si="5"/>
        <v>56717.479649830057</v>
      </c>
      <c r="Q11" s="6">
        <f t="shared" si="5"/>
        <v>57655.066706008314</v>
      </c>
      <c r="R11" s="6">
        <f t="shared" si="5"/>
        <v>58606.300987229653</v>
      </c>
      <c r="S11" s="6">
        <f t="shared" si="5"/>
        <v>59574.980621661969</v>
      </c>
      <c r="T11" s="6">
        <f t="shared" si="5"/>
        <v>60562.288969056775</v>
      </c>
      <c r="U11" s="6">
        <f t="shared" si="5"/>
        <v>61559.439936179158</v>
      </c>
      <c r="V11" s="6">
        <f t="shared" si="5"/>
        <v>62554.56452028091</v>
      </c>
      <c r="W11" s="6">
        <f t="shared" si="5"/>
        <v>63546.583442606687</v>
      </c>
      <c r="X11" s="6">
        <f t="shared" si="5"/>
        <v>64535.430178225433</v>
      </c>
      <c r="Y11" s="6">
        <f t="shared" si="5"/>
        <v>65520.793133605017</v>
      </c>
      <c r="Z11" s="6">
        <f t="shared" si="5"/>
        <v>66501.078056924438</v>
      </c>
      <c r="AA11" s="6">
        <f t="shared" si="5"/>
        <v>67475.565100954263</v>
      </c>
      <c r="AB11" s="6">
        <f t="shared" si="5"/>
        <v>68442.107863023179</v>
      </c>
      <c r="AC11" s="6">
        <f t="shared" si="5"/>
        <v>69400.836748760557</v>
      </c>
      <c r="AD11" s="6">
        <f t="shared" si="5"/>
        <v>70351.284912887946</v>
      </c>
      <c r="AE11" s="6">
        <f t="shared" si="5"/>
        <v>71293.311408219655</v>
      </c>
      <c r="AF11" s="6">
        <f t="shared" si="5"/>
        <v>72226.371230563964</v>
      </c>
      <c r="AG11" s="6">
        <f t="shared" si="5"/>
        <v>73150.947745739031</v>
      </c>
      <c r="AH11" s="6">
        <f t="shared" si="5"/>
        <v>74067.99342257384</v>
      </c>
      <c r="AI11" s="6">
        <f t="shared" si="5"/>
        <v>74979.075643053147</v>
      </c>
      <c r="AJ11" s="6">
        <f t="shared" si="5"/>
        <v>75884.087127967228</v>
      </c>
      <c r="AK11" s="6">
        <f t="shared" si="5"/>
        <v>76783.246443369702</v>
      </c>
      <c r="AL11" s="6">
        <f t="shared" si="5"/>
        <v>77676.446884641613</v>
      </c>
      <c r="AM11" s="6">
        <f t="shared" si="5"/>
        <v>78564.550562318531</v>
      </c>
      <c r="AN11" s="6">
        <f t="shared" si="5"/>
        <v>79447.309481061471</v>
      </c>
      <c r="AO11" s="6">
        <f t="shared" si="5"/>
        <v>80323.940387432536</v>
      </c>
      <c r="AP11" s="6">
        <f t="shared" si="5"/>
        <v>81193.387042991453</v>
      </c>
    </row>
    <row r="13" spans="1:42" s="10" customFormat="1">
      <c r="A13" s="5" t="s">
        <v>29</v>
      </c>
      <c r="B13" s="5"/>
      <c r="C13" s="5"/>
      <c r="D13" s="5"/>
      <c r="E13" s="5"/>
      <c r="F13" s="5"/>
    </row>
    <row r="14" spans="1:42">
      <c r="A14" s="3" t="s">
        <v>1</v>
      </c>
      <c r="B14" s="3">
        <v>2010</v>
      </c>
      <c r="C14" s="3">
        <v>2011</v>
      </c>
      <c r="D14" s="3">
        <v>2012</v>
      </c>
      <c r="E14" s="3">
        <v>2013</v>
      </c>
      <c r="F14" s="3">
        <v>2014</v>
      </c>
      <c r="G14" s="3">
        <v>2015</v>
      </c>
      <c r="H14" s="3">
        <v>2016</v>
      </c>
      <c r="I14" s="3">
        <v>2017</v>
      </c>
      <c r="J14" s="3">
        <v>2018</v>
      </c>
      <c r="K14" s="3">
        <v>2019</v>
      </c>
      <c r="L14" s="3">
        <v>2020</v>
      </c>
      <c r="M14" s="3">
        <v>2021</v>
      </c>
      <c r="N14" s="3">
        <v>2022</v>
      </c>
      <c r="O14" s="3">
        <v>2023</v>
      </c>
      <c r="P14" s="3">
        <v>2024</v>
      </c>
      <c r="Q14" s="3">
        <v>2025</v>
      </c>
      <c r="R14" s="3">
        <v>2026</v>
      </c>
      <c r="S14" s="3">
        <v>2027</v>
      </c>
      <c r="T14" s="3">
        <v>2028</v>
      </c>
      <c r="U14" s="3">
        <v>2029</v>
      </c>
      <c r="V14" s="3">
        <v>2030</v>
      </c>
      <c r="W14" s="3">
        <v>2031</v>
      </c>
      <c r="X14" s="3">
        <v>2032</v>
      </c>
      <c r="Y14" s="3">
        <v>2033</v>
      </c>
      <c r="Z14" s="3">
        <v>2034</v>
      </c>
      <c r="AA14" s="3">
        <v>2035</v>
      </c>
      <c r="AB14" s="3">
        <v>2036</v>
      </c>
      <c r="AC14" s="3">
        <v>2037</v>
      </c>
      <c r="AD14" s="3">
        <v>2038</v>
      </c>
      <c r="AE14" s="3">
        <v>2039</v>
      </c>
      <c r="AF14" s="3">
        <v>2040</v>
      </c>
      <c r="AG14" s="3">
        <v>2041</v>
      </c>
      <c r="AH14" s="3">
        <v>2042</v>
      </c>
      <c r="AI14" s="3">
        <v>2043</v>
      </c>
      <c r="AJ14" s="3">
        <v>2044</v>
      </c>
      <c r="AK14" s="3">
        <v>2045</v>
      </c>
      <c r="AL14" s="3">
        <v>2046</v>
      </c>
      <c r="AM14" s="3">
        <v>2047</v>
      </c>
      <c r="AN14" s="3">
        <v>2048</v>
      </c>
      <c r="AO14" s="3">
        <v>2049</v>
      </c>
      <c r="AP14" s="3">
        <v>2050</v>
      </c>
    </row>
    <row r="15" spans="1:42">
      <c r="A15" s="3" t="s">
        <v>25</v>
      </c>
      <c r="B15" s="12">
        <f t="shared" ref="B15:Q17" si="6">B3/B9</f>
        <v>0.12455241868736842</v>
      </c>
      <c r="C15" s="12">
        <f t="shared" si="6"/>
        <v>0.12363191746208668</v>
      </c>
      <c r="D15" s="12">
        <f t="shared" si="6"/>
        <v>0.12267742189469077</v>
      </c>
      <c r="E15" s="12">
        <f t="shared" si="6"/>
        <v>0.12165729203060942</v>
      </c>
      <c r="F15" s="12">
        <f t="shared" si="6"/>
        <v>0.12065759489852668</v>
      </c>
      <c r="G15" s="12">
        <f>G3/G9</f>
        <v>0.11960456671303081</v>
      </c>
      <c r="H15" s="12">
        <f t="shared" ref="H15:AP17" si="7">H3/H9</f>
        <v>0.11844997777750342</v>
      </c>
      <c r="I15" s="12">
        <f t="shared" si="7"/>
        <v>0.11731288384880567</v>
      </c>
      <c r="J15" s="12">
        <f t="shared" si="7"/>
        <v>0.11619395546322618</v>
      </c>
      <c r="K15" s="12">
        <f t="shared" si="7"/>
        <v>0.11509345433946801</v>
      </c>
      <c r="L15" s="12">
        <f t="shared" si="7"/>
        <v>0.11401331228718427</v>
      </c>
      <c r="M15" s="12">
        <f t="shared" si="7"/>
        <v>0.11289679895820047</v>
      </c>
      <c r="N15" s="12">
        <f t="shared" si="7"/>
        <v>0.11180301032093212</v>
      </c>
      <c r="O15" s="12">
        <f t="shared" si="7"/>
        <v>0.11073223828180923</v>
      </c>
      <c r="P15" s="12">
        <f t="shared" si="7"/>
        <v>0.10968441826607968</v>
      </c>
      <c r="Q15" s="12">
        <f t="shared" si="7"/>
        <v>0.10866009760029942</v>
      </c>
      <c r="R15" s="12">
        <f t="shared" si="7"/>
        <v>0.10756826593792343</v>
      </c>
      <c r="S15" s="12">
        <f t="shared" si="7"/>
        <v>0.10650275603850334</v>
      </c>
      <c r="T15" s="12">
        <f t="shared" si="7"/>
        <v>0.10546329158890098</v>
      </c>
      <c r="U15" s="12">
        <f t="shared" si="7"/>
        <v>0.10445018189557877</v>
      </c>
      <c r="V15" s="12">
        <f t="shared" si="7"/>
        <v>0.10346370081413014</v>
      </c>
      <c r="W15" s="12">
        <f t="shared" si="7"/>
        <v>0.10241896899235522</v>
      </c>
      <c r="X15" s="12">
        <f t="shared" si="7"/>
        <v>0.10140071609144867</v>
      </c>
      <c r="Y15" s="12">
        <f t="shared" si="7"/>
        <v>0.10040833092055305</v>
      </c>
      <c r="Z15" s="12">
        <f t="shared" si="7"/>
        <v>9.9440146532481011E-2</v>
      </c>
      <c r="AA15" s="12">
        <f t="shared" si="7"/>
        <v>9.8495914542931051E-2</v>
      </c>
      <c r="AB15" s="12">
        <f t="shared" si="7"/>
        <v>9.7518915115873142E-2</v>
      </c>
      <c r="AC15" s="12">
        <f t="shared" si="7"/>
        <v>9.6563197213682658E-2</v>
      </c>
      <c r="AD15" s="12">
        <f t="shared" si="7"/>
        <v>9.5627091066090991E-2</v>
      </c>
      <c r="AE15" s="12">
        <f t="shared" si="7"/>
        <v>9.470976466576618E-2</v>
      </c>
      <c r="AF15" s="12">
        <f t="shared" si="7"/>
        <v>9.3809683366691307E-2</v>
      </c>
      <c r="AG15" s="12">
        <f t="shared" si="7"/>
        <v>9.2903483941208495E-2</v>
      </c>
      <c r="AH15" s="12">
        <f t="shared" si="7"/>
        <v>9.2011895329848506E-2</v>
      </c>
      <c r="AI15" s="12">
        <f t="shared" si="7"/>
        <v>9.1134304355602547E-2</v>
      </c>
      <c r="AJ15" s="12">
        <f t="shared" si="7"/>
        <v>9.0268726215385717E-2</v>
      </c>
      <c r="AK15" s="12">
        <f t="shared" si="7"/>
        <v>8.9414197445261093E-2</v>
      </c>
      <c r="AL15" s="12">
        <f t="shared" si="7"/>
        <v>8.8561210367420193E-2</v>
      </c>
      <c r="AM15" s="12">
        <f t="shared" si="7"/>
        <v>8.7717569400442272E-2</v>
      </c>
      <c r="AN15" s="12">
        <f t="shared" si="7"/>
        <v>8.6882222436137774E-2</v>
      </c>
      <c r="AO15" s="12">
        <f t="shared" si="7"/>
        <v>8.6054170575477873E-2</v>
      </c>
      <c r="AP15" s="12">
        <f t="shared" si="7"/>
        <v>8.5232680102829833E-2</v>
      </c>
    </row>
    <row r="16" spans="1:42">
      <c r="A16" s="3" t="s">
        <v>26</v>
      </c>
      <c r="B16" s="12">
        <f t="shared" si="6"/>
        <v>4.8711999718033597E-2</v>
      </c>
      <c r="C16" s="12">
        <f t="shared" si="6"/>
        <v>4.9990655936820741E-2</v>
      </c>
      <c r="D16" s="12">
        <f t="shared" si="6"/>
        <v>4.958177973198153E-2</v>
      </c>
      <c r="E16" s="12">
        <f t="shared" si="6"/>
        <v>4.9422050106942041E-2</v>
      </c>
      <c r="F16" s="12">
        <f t="shared" si="6"/>
        <v>4.9516462896955424E-2</v>
      </c>
      <c r="G16" s="12">
        <f t="shared" si="6"/>
        <v>4.9465538955434242E-2</v>
      </c>
      <c r="H16" s="12">
        <f t="shared" si="6"/>
        <v>4.9282183491199262E-2</v>
      </c>
      <c r="I16" s="12">
        <f t="shared" si="6"/>
        <v>4.9163671487356321E-2</v>
      </c>
      <c r="J16" s="12">
        <f t="shared" si="6"/>
        <v>4.9081493875323089E-2</v>
      </c>
      <c r="K16" s="12">
        <f t="shared" si="6"/>
        <v>4.9000088313546103E-2</v>
      </c>
      <c r="L16" s="12">
        <f t="shared" si="6"/>
        <v>4.8896249411338716E-2</v>
      </c>
      <c r="M16" s="12">
        <f t="shared" si="6"/>
        <v>4.8758603858838241E-2</v>
      </c>
      <c r="N16" s="12">
        <f t="shared" si="6"/>
        <v>4.8583860203895615E-2</v>
      </c>
      <c r="O16" s="12">
        <f t="shared" si="6"/>
        <v>4.8373255872518284E-2</v>
      </c>
      <c r="P16" s="12">
        <f t="shared" si="6"/>
        <v>4.8130574230167124E-2</v>
      </c>
      <c r="Q16" s="12">
        <f t="shared" si="6"/>
        <v>4.7860367493338329E-2</v>
      </c>
      <c r="R16" s="12">
        <f t="shared" si="7"/>
        <v>4.7566990420590337E-2</v>
      </c>
      <c r="S16" s="12">
        <f t="shared" si="7"/>
        <v>4.7254189156310591E-2</v>
      </c>
      <c r="T16" s="12">
        <f t="shared" si="7"/>
        <v>4.6925569936659396E-2</v>
      </c>
      <c r="U16" s="12">
        <f t="shared" si="7"/>
        <v>4.6590179844431853E-2</v>
      </c>
      <c r="V16" s="12">
        <f t="shared" si="7"/>
        <v>4.625760889780018E-2</v>
      </c>
      <c r="W16" s="12">
        <f t="shared" si="7"/>
        <v>4.5927928308460861E-2</v>
      </c>
      <c r="X16" s="12">
        <f t="shared" si="7"/>
        <v>4.5600473877901421E-2</v>
      </c>
      <c r="Y16" s="12">
        <f t="shared" si="7"/>
        <v>4.5274315861825717E-2</v>
      </c>
      <c r="Z16" s="12">
        <f t="shared" si="7"/>
        <v>4.4948443368435426E-2</v>
      </c>
      <c r="AA16" s="12">
        <f t="shared" si="7"/>
        <v>4.4622088748167886E-2</v>
      </c>
      <c r="AB16" s="12">
        <f t="shared" si="7"/>
        <v>4.4294719038046972E-2</v>
      </c>
      <c r="AC16" s="12">
        <f t="shared" si="7"/>
        <v>4.396598353187034E-2</v>
      </c>
      <c r="AD16" s="12">
        <f t="shared" si="7"/>
        <v>4.3635935858492111E-2</v>
      </c>
      <c r="AE16" s="12">
        <f t="shared" si="7"/>
        <v>4.330507543564225E-2</v>
      </c>
      <c r="AF16" s="12">
        <f t="shared" si="7"/>
        <v>4.2973909510100536E-2</v>
      </c>
      <c r="AG16" s="12">
        <f t="shared" si="7"/>
        <v>4.2642323916584055E-2</v>
      </c>
      <c r="AH16" s="12">
        <f t="shared" si="7"/>
        <v>4.2308974457142566E-2</v>
      </c>
      <c r="AI16" s="12">
        <f t="shared" si="7"/>
        <v>4.197211684315804E-2</v>
      </c>
      <c r="AJ16" s="12">
        <f t="shared" si="7"/>
        <v>4.1630360712921193E-2</v>
      </c>
      <c r="AK16" s="12">
        <f t="shared" si="7"/>
        <v>4.128292140084959E-2</v>
      </c>
      <c r="AL16" s="12">
        <f t="shared" si="7"/>
        <v>4.0929738869480856E-2</v>
      </c>
      <c r="AM16" s="12">
        <f t="shared" si="7"/>
        <v>4.057160841412065E-2</v>
      </c>
      <c r="AN16" s="12">
        <f t="shared" si="7"/>
        <v>4.0209940551684115E-2</v>
      </c>
      <c r="AO16" s="12">
        <f t="shared" si="7"/>
        <v>3.9846590226705024E-2</v>
      </c>
      <c r="AP16" s="12">
        <f t="shared" si="7"/>
        <v>3.9483658138989956E-2</v>
      </c>
    </row>
    <row r="17" spans="1:42">
      <c r="A17" s="3" t="s">
        <v>27</v>
      </c>
      <c r="B17" s="12">
        <f t="shared" si="6"/>
        <v>0.39109637718318963</v>
      </c>
      <c r="C17" s="12">
        <f t="shared" si="6"/>
        <v>0.40435072886539208</v>
      </c>
      <c r="D17" s="12">
        <f t="shared" si="6"/>
        <v>0.40416385481709671</v>
      </c>
      <c r="E17" s="12">
        <f t="shared" si="6"/>
        <v>0.40623993253529977</v>
      </c>
      <c r="F17" s="12">
        <f t="shared" si="6"/>
        <v>0.41038828047748582</v>
      </c>
      <c r="G17" s="12">
        <f t="shared" si="6"/>
        <v>0.41357567118752009</v>
      </c>
      <c r="H17" s="12">
        <f t="shared" si="7"/>
        <v>0.41605903534883709</v>
      </c>
      <c r="I17" s="12">
        <f t="shared" si="7"/>
        <v>0.41908160360902119</v>
      </c>
      <c r="J17" s="12">
        <f t="shared" si="7"/>
        <v>0.42241004430610612</v>
      </c>
      <c r="K17" s="12">
        <f t="shared" si="7"/>
        <v>0.42574174695478689</v>
      </c>
      <c r="L17" s="12">
        <f t="shared" si="7"/>
        <v>0.42886438811790334</v>
      </c>
      <c r="M17" s="12">
        <f t="shared" si="7"/>
        <v>0.43188650438964971</v>
      </c>
      <c r="N17" s="12">
        <f t="shared" si="7"/>
        <v>0.43454876630275835</v>
      </c>
      <c r="O17" s="12">
        <f t="shared" si="7"/>
        <v>0.43684889444219693</v>
      </c>
      <c r="P17" s="12">
        <f t="shared" si="7"/>
        <v>0.43880958654864544</v>
      </c>
      <c r="Q17" s="12">
        <f t="shared" si="7"/>
        <v>0.44045945614175896</v>
      </c>
      <c r="R17" s="12">
        <f t="shared" si="7"/>
        <v>0.44220281888750324</v>
      </c>
      <c r="S17" s="12">
        <f t="shared" si="7"/>
        <v>0.44368982469549467</v>
      </c>
      <c r="T17" s="12">
        <f t="shared" si="7"/>
        <v>0.44494695006843371</v>
      </c>
      <c r="U17" s="12">
        <f t="shared" si="7"/>
        <v>0.44605168702347614</v>
      </c>
      <c r="V17" s="12">
        <f t="shared" si="7"/>
        <v>0.44709022134150006</v>
      </c>
      <c r="W17" s="12">
        <f t="shared" si="7"/>
        <v>0.44843185554708154</v>
      </c>
      <c r="X17" s="12">
        <f t="shared" si="7"/>
        <v>0.44970563952207632</v>
      </c>
      <c r="Y17" s="12">
        <f t="shared" si="7"/>
        <v>0.45090198638645329</v>
      </c>
      <c r="Z17" s="12">
        <f t="shared" si="7"/>
        <v>0.45201505564710243</v>
      </c>
      <c r="AA17" s="12">
        <f t="shared" si="7"/>
        <v>0.45303491982622912</v>
      </c>
      <c r="AB17" s="12">
        <f t="shared" si="7"/>
        <v>0.45421669206856391</v>
      </c>
      <c r="AC17" s="12">
        <f t="shared" si="7"/>
        <v>0.45530786884136554</v>
      </c>
      <c r="AD17" s="12">
        <f t="shared" si="7"/>
        <v>0.45631353387434836</v>
      </c>
      <c r="AE17" s="12">
        <f t="shared" si="7"/>
        <v>0.45723981670176522</v>
      </c>
      <c r="AF17" s="12">
        <f t="shared" si="7"/>
        <v>0.45809673338434004</v>
      </c>
      <c r="AG17" s="12">
        <f t="shared" si="7"/>
        <v>0.45899596126630848</v>
      </c>
      <c r="AH17" s="12">
        <f t="shared" si="7"/>
        <v>0.45982070367609967</v>
      </c>
      <c r="AI17" s="12">
        <f t="shared" si="7"/>
        <v>0.46055233690471215</v>
      </c>
      <c r="AJ17" s="12">
        <f t="shared" si="7"/>
        <v>0.46118254303920325</v>
      </c>
      <c r="AK17" s="12">
        <f t="shared" si="7"/>
        <v>0.46170432191289057</v>
      </c>
      <c r="AL17" s="12">
        <f t="shared" si="7"/>
        <v>0.46216327328491497</v>
      </c>
      <c r="AM17" s="12">
        <f t="shared" si="7"/>
        <v>0.46252545175876814</v>
      </c>
      <c r="AN17" s="12">
        <f t="shared" si="7"/>
        <v>0.4628097604344798</v>
      </c>
      <c r="AO17" s="12">
        <f t="shared" si="7"/>
        <v>0.46304077954892015</v>
      </c>
      <c r="AP17" s="12">
        <f t="shared" si="7"/>
        <v>0.46324553083810688</v>
      </c>
    </row>
    <row r="19" spans="1:42">
      <c r="A19" s="5" t="s">
        <v>30</v>
      </c>
      <c r="C19" s="5" t="s">
        <v>34</v>
      </c>
    </row>
    <row r="20" spans="1:42">
      <c r="A20" s="2">
        <v>0.62137100000000001</v>
      </c>
      <c r="C20" s="13">
        <f>39652.608749183*10^6</f>
        <v>39652608749.182999</v>
      </c>
    </row>
    <row r="22" spans="1:42">
      <c r="A22" s="5" t="s">
        <v>31</v>
      </c>
    </row>
    <row r="23" spans="1:42">
      <c r="A23" s="2">
        <v>122000</v>
      </c>
    </row>
    <row r="25" spans="1:42">
      <c r="A25" s="5" t="s">
        <v>32</v>
      </c>
    </row>
    <row r="26" spans="1:42">
      <c r="A26" s="2">
        <v>138490</v>
      </c>
    </row>
    <row r="28" spans="1:42">
      <c r="A28" s="5" t="s">
        <v>33</v>
      </c>
    </row>
    <row r="29" spans="1:42">
      <c r="A29" s="2">
        <v>3.7850000000000001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workbookViewId="0"/>
  </sheetViews>
  <sheetFormatPr defaultColWidth="9.1796875" defaultRowHeight="14.5"/>
  <cols>
    <col min="1" max="1" width="9.1796875" style="17"/>
    <col min="2" max="2" width="14.54296875" style="17" customWidth="1"/>
    <col min="3" max="3" width="13.81640625" style="17" customWidth="1"/>
    <col min="4" max="4" width="17.1796875" style="17" customWidth="1"/>
    <col min="5" max="5" width="12.7265625" style="17" customWidth="1"/>
    <col min="6" max="6" width="11.54296875" style="17" customWidth="1"/>
    <col min="7" max="16384" width="9.1796875" style="17"/>
  </cols>
  <sheetData>
    <row r="1" spans="1:12">
      <c r="A1" s="16" t="s">
        <v>105</v>
      </c>
    </row>
    <row r="2" spans="1:12">
      <c r="A2" s="17" t="s">
        <v>106</v>
      </c>
    </row>
    <row r="4" spans="1:12" ht="18.5">
      <c r="A4" s="18" t="s">
        <v>99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</row>
    <row r="6" spans="1:12" ht="29">
      <c r="B6" s="19" t="s">
        <v>100</v>
      </c>
      <c r="C6" s="19" t="s">
        <v>101</v>
      </c>
      <c r="D6" s="19" t="s">
        <v>102</v>
      </c>
      <c r="E6" s="19" t="s">
        <v>103</v>
      </c>
      <c r="F6" s="19" t="s">
        <v>104</v>
      </c>
    </row>
    <row r="7" spans="1:12">
      <c r="A7" s="17">
        <v>2010</v>
      </c>
      <c r="B7" s="20">
        <v>15.491111550237481</v>
      </c>
      <c r="C7" s="20">
        <v>0.87812111911948043</v>
      </c>
      <c r="D7" s="20">
        <v>0</v>
      </c>
      <c r="E7" s="20">
        <v>15.491111550237481</v>
      </c>
      <c r="F7" s="20">
        <v>16.369232669356961</v>
      </c>
    </row>
    <row r="8" spans="1:12">
      <c r="A8" s="17">
        <v>2015</v>
      </c>
      <c r="B8" s="20">
        <v>17.742625383406828</v>
      </c>
      <c r="C8" s="20">
        <v>1.2987544653460954</v>
      </c>
      <c r="D8" s="20">
        <v>2.5955086940029321E-5</v>
      </c>
      <c r="E8" s="20">
        <v>17.970899626420909</v>
      </c>
      <c r="F8" s="20">
        <v>19.269654091767006</v>
      </c>
    </row>
    <row r="9" spans="1:12">
      <c r="A9" s="17">
        <v>2020</v>
      </c>
      <c r="B9" s="20">
        <v>18.104636520479517</v>
      </c>
      <c r="C9" s="20">
        <v>1.9302583770687203</v>
      </c>
      <c r="D9" s="20">
        <v>8.3754748615455269E-5</v>
      </c>
      <c r="E9" s="20">
        <v>20.215261551738543</v>
      </c>
      <c r="F9" s="20">
        <v>20.677576427146761</v>
      </c>
    </row>
    <row r="10" spans="1:12">
      <c r="A10" s="17">
        <v>2025</v>
      </c>
      <c r="B10" s="20">
        <v>17.353730391083126</v>
      </c>
      <c r="C10" s="20">
        <v>2.3664177806022444</v>
      </c>
      <c r="D10" s="20">
        <v>1.2310105181879832E-3</v>
      </c>
      <c r="E10" s="20">
        <v>21.252060425485027</v>
      </c>
      <c r="F10" s="20">
        <v>21.252060425485027</v>
      </c>
    </row>
    <row r="11" spans="1:12">
      <c r="A11" s="17">
        <v>2030</v>
      </c>
      <c r="B11" s="20">
        <v>16.120201881343945</v>
      </c>
      <c r="C11" s="20">
        <v>2.733835406777628</v>
      </c>
      <c r="D11" s="20">
        <v>9.2443148066040197E-3</v>
      </c>
      <c r="E11" s="20">
        <v>21.713533971171465</v>
      </c>
      <c r="F11" s="20">
        <v>21.713533971171465</v>
      </c>
    </row>
    <row r="12" spans="1:12">
      <c r="A12" s="17">
        <v>2035</v>
      </c>
      <c r="B12" s="20">
        <v>13.871224263186887</v>
      </c>
      <c r="C12" s="20">
        <v>2.8410941261949048</v>
      </c>
      <c r="D12" s="20">
        <v>8.8221772791868283E-2</v>
      </c>
      <c r="E12" s="20">
        <v>21.756616653351006</v>
      </c>
      <c r="F12" s="20">
        <v>21.756616653351006</v>
      </c>
    </row>
    <row r="13" spans="1:12">
      <c r="A13" s="17">
        <v>2040</v>
      </c>
      <c r="B13" s="20">
        <v>11.952590892971546</v>
      </c>
      <c r="C13" s="20">
        <v>2.6237394643108272</v>
      </c>
      <c r="D13" s="20">
        <v>0.25157340378249249</v>
      </c>
      <c r="E13" s="20">
        <v>21.534348276925961</v>
      </c>
      <c r="F13" s="20">
        <v>21.534348276925961</v>
      </c>
    </row>
    <row r="14" spans="1:12">
      <c r="A14" s="17">
        <v>2045</v>
      </c>
      <c r="B14" s="20">
        <v>10.457348061266128</v>
      </c>
      <c r="C14" s="20">
        <v>2.9495084275366006</v>
      </c>
      <c r="D14" s="20">
        <v>0.34425304232292442</v>
      </c>
      <c r="E14" s="20">
        <v>21.192789968675456</v>
      </c>
      <c r="F14" s="20">
        <v>21.192789968675456</v>
      </c>
    </row>
    <row r="15" spans="1:12">
      <c r="A15" s="17">
        <v>2050</v>
      </c>
      <c r="B15" s="20">
        <v>9.5227013798456301</v>
      </c>
      <c r="C15" s="20">
        <v>3.0901481298836813</v>
      </c>
      <c r="D15" s="20">
        <v>0.39229661528765758</v>
      </c>
      <c r="E15" s="20">
        <v>20.811379086503688</v>
      </c>
      <c r="F15" s="20">
        <v>20.811379086503688</v>
      </c>
    </row>
    <row r="17" spans="1:41">
      <c r="A17" s="23" t="s">
        <v>107</v>
      </c>
      <c r="B17" s="24"/>
      <c r="C17" s="24"/>
      <c r="D17" s="24"/>
      <c r="E17" s="24"/>
      <c r="F17" s="24"/>
      <c r="G17" s="24"/>
      <c r="H17" s="24"/>
      <c r="I17" s="24"/>
    </row>
    <row r="18" spans="1:41">
      <c r="A18" s="17">
        <v>2010</v>
      </c>
      <c r="B18" s="17">
        <v>2015</v>
      </c>
      <c r="C18" s="17">
        <v>2020</v>
      </c>
      <c r="D18" s="17">
        <v>2025</v>
      </c>
      <c r="E18" s="17">
        <v>2030</v>
      </c>
      <c r="F18" s="17">
        <v>2035</v>
      </c>
      <c r="G18" s="17">
        <v>2040</v>
      </c>
      <c r="H18" s="17">
        <v>2045</v>
      </c>
      <c r="I18" s="17">
        <v>2050</v>
      </c>
    </row>
    <row r="19" spans="1:41">
      <c r="A19" s="20">
        <f>F7</f>
        <v>16.369232669356961</v>
      </c>
      <c r="B19" s="20">
        <f>F8</f>
        <v>19.269654091767006</v>
      </c>
      <c r="C19" s="20">
        <f>F9</f>
        <v>20.677576427146761</v>
      </c>
      <c r="D19" s="20">
        <f>F10</f>
        <v>21.252060425485027</v>
      </c>
      <c r="E19" s="20">
        <f>F11</f>
        <v>21.713533971171465</v>
      </c>
      <c r="F19" s="20">
        <f>F12</f>
        <v>21.756616653351006</v>
      </c>
      <c r="G19" s="20">
        <f>F13</f>
        <v>21.534348276925961</v>
      </c>
      <c r="H19" s="20">
        <f>F14</f>
        <v>21.192789968675456</v>
      </c>
      <c r="I19" s="20">
        <f>F15</f>
        <v>20.811379086503688</v>
      </c>
    </row>
    <row r="21" spans="1:41">
      <c r="A21" s="23" t="s">
        <v>108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</row>
    <row r="22" spans="1:41">
      <c r="A22" s="17">
        <v>2010</v>
      </c>
      <c r="B22" s="17">
        <v>2011</v>
      </c>
      <c r="C22" s="17">
        <v>2012</v>
      </c>
      <c r="D22" s="17">
        <v>2013</v>
      </c>
      <c r="E22" s="17">
        <v>2014</v>
      </c>
      <c r="F22" s="17">
        <v>2015</v>
      </c>
      <c r="G22" s="17">
        <v>2016</v>
      </c>
      <c r="H22" s="17">
        <v>2017</v>
      </c>
      <c r="I22" s="17">
        <v>2018</v>
      </c>
      <c r="J22" s="17">
        <v>2019</v>
      </c>
      <c r="K22" s="17">
        <v>2020</v>
      </c>
      <c r="L22" s="17">
        <v>2021</v>
      </c>
      <c r="M22" s="17">
        <v>2022</v>
      </c>
      <c r="N22" s="17">
        <v>2023</v>
      </c>
      <c r="O22" s="17">
        <v>2024</v>
      </c>
      <c r="P22" s="17">
        <v>2025</v>
      </c>
      <c r="Q22" s="17">
        <v>2026</v>
      </c>
      <c r="R22" s="17">
        <v>2027</v>
      </c>
      <c r="S22" s="17">
        <v>2028</v>
      </c>
      <c r="T22" s="17">
        <v>2029</v>
      </c>
      <c r="U22" s="17">
        <v>2030</v>
      </c>
      <c r="V22" s="17">
        <v>2031</v>
      </c>
      <c r="W22" s="17">
        <v>2032</v>
      </c>
      <c r="X22" s="17">
        <v>2033</v>
      </c>
      <c r="Y22" s="17">
        <v>2034</v>
      </c>
      <c r="Z22" s="17">
        <v>2035</v>
      </c>
      <c r="AA22" s="17">
        <v>2036</v>
      </c>
      <c r="AB22" s="17">
        <v>2037</v>
      </c>
      <c r="AC22" s="17">
        <v>2038</v>
      </c>
      <c r="AD22" s="17">
        <v>2039</v>
      </c>
      <c r="AE22" s="17">
        <v>2040</v>
      </c>
      <c r="AF22" s="17">
        <v>2041</v>
      </c>
      <c r="AG22" s="17">
        <v>2042</v>
      </c>
      <c r="AH22" s="17">
        <v>2043</v>
      </c>
      <c r="AI22" s="17">
        <v>2044</v>
      </c>
      <c r="AJ22" s="17">
        <v>2045</v>
      </c>
      <c r="AK22" s="17">
        <v>2046</v>
      </c>
      <c r="AL22" s="17">
        <v>2047</v>
      </c>
      <c r="AM22" s="17">
        <v>2048</v>
      </c>
      <c r="AN22" s="17">
        <v>2049</v>
      </c>
      <c r="AO22" s="17">
        <v>2050</v>
      </c>
    </row>
    <row r="23" spans="1:41">
      <c r="A23" s="25">
        <f>TREND($A19:$B19,$A$18:$B$18,A$22)</f>
        <v>16.369232669356961</v>
      </c>
      <c r="B23" s="25">
        <f t="shared" ref="B23:F23" si="0">TREND($A19:$B19,$A$18:$B$18,B$22)</f>
        <v>16.949316953839116</v>
      </c>
      <c r="C23" s="25">
        <f t="shared" si="0"/>
        <v>17.529401238321043</v>
      </c>
      <c r="D23" s="25">
        <f t="shared" si="0"/>
        <v>18.10948552280297</v>
      </c>
      <c r="E23" s="25">
        <f t="shared" si="0"/>
        <v>18.689569807285125</v>
      </c>
      <c r="F23" s="25">
        <f t="shared" si="0"/>
        <v>19.269654091767052</v>
      </c>
      <c r="G23" s="25">
        <f>TREND($B19:$C19,$B$18:$C$18,G$22)</f>
        <v>19.551238558842897</v>
      </c>
      <c r="H23" s="25">
        <f>TREND($B19:$C19,$B$18:$C$18,H$22)</f>
        <v>19.832823025918856</v>
      </c>
      <c r="I23" s="25">
        <f>TREND($B19:$C19,$B$18:$C$18,I$22)</f>
        <v>20.114407492994815</v>
      </c>
      <c r="J23" s="25">
        <f>TREND($B19:$C19,$B$18:$C$18,J$22)</f>
        <v>20.395991960070774</v>
      </c>
      <c r="K23" s="25">
        <f>TREND($B19:$C19,$B$18:$C$18,K$22)</f>
        <v>20.677576427146732</v>
      </c>
      <c r="L23" s="25">
        <f>TREND($C19:$D19,$C$18:$D$18,L$22)</f>
        <v>20.792473226814423</v>
      </c>
      <c r="M23" s="25">
        <f>TREND($C19:$D19,$C$18:$D$18,M$22)</f>
        <v>20.907370026482084</v>
      </c>
      <c r="N23" s="25">
        <f>TREND($C19:$D19,$C$18:$D$18,N$22)</f>
        <v>21.022266826149746</v>
      </c>
      <c r="O23" s="25">
        <f>TREND($C19:$D19,$C$18:$D$18,O$22)</f>
        <v>21.137163625817379</v>
      </c>
      <c r="P23" s="25">
        <f>TREND($C19:$D19,$C$18:$D$18,P$22)</f>
        <v>21.252060425485041</v>
      </c>
      <c r="Q23" s="25">
        <f>TREND($D19:$E19,$D$18:$E$18,Q$22)</f>
        <v>21.344355134622305</v>
      </c>
      <c r="R23" s="25">
        <f>TREND($D19:$E19,$D$18:$E$18,R$22)</f>
        <v>21.436649843759596</v>
      </c>
      <c r="S23" s="25">
        <f>TREND($D19:$E19,$D$18:$E$18,S$22)</f>
        <v>21.528944552896888</v>
      </c>
      <c r="T23" s="25">
        <f>TREND($D19:$E19,$D$18:$E$18,T$22)</f>
        <v>21.62123926203418</v>
      </c>
      <c r="U23" s="25">
        <f>TREND($D19:$E19,$D$18:$E$18,U$22)</f>
        <v>21.713533971171472</v>
      </c>
      <c r="V23" s="25">
        <f>TREND($E19:$F19,$E$18:$F$18,V$22)</f>
        <v>21.722150507607374</v>
      </c>
      <c r="W23" s="25">
        <f>TREND($E19:$F19,$E$18:$F$18,W$22)</f>
        <v>21.730767044043283</v>
      </c>
      <c r="X23" s="25">
        <f>TREND($E19:$F19,$E$18:$F$18,X$22)</f>
        <v>21.739383580479192</v>
      </c>
      <c r="Y23" s="25">
        <f>TREND($E19:$F19,$E$18:$F$18,Y$22)</f>
        <v>21.748000116915101</v>
      </c>
      <c r="Z23" s="25">
        <f>TREND($E19:$F19,$E$18:$F$18,Z$22)</f>
        <v>21.75661665335101</v>
      </c>
      <c r="AA23" s="25">
        <f>TREND($F19:$G19,$F$18:$G$18,AA$22)</f>
        <v>21.712162978066004</v>
      </c>
      <c r="AB23" s="25">
        <f>TREND($F19:$G19,$F$18:$G$18,AB$22)</f>
        <v>21.667709302780992</v>
      </c>
      <c r="AC23" s="25">
        <f>TREND($F19:$G19,$F$18:$G$18,AC$22)</f>
        <v>21.623255627495979</v>
      </c>
      <c r="AD23" s="25">
        <f>TREND($F19:$G19,$F$18:$G$18,AD$22)</f>
        <v>21.578801952210981</v>
      </c>
      <c r="AE23" s="25">
        <f>TREND($F19:$G19,$F$18:$G$18,AE$22)</f>
        <v>21.534348276925968</v>
      </c>
      <c r="AF23" s="25">
        <f>TREND($G19:$H19,$G$18:$H$18,AF$22)</f>
        <v>21.46603661527584</v>
      </c>
      <c r="AG23" s="25">
        <f>TREND($G19:$H19,$G$18:$H$18,AG$22)</f>
        <v>21.397724953625726</v>
      </c>
      <c r="AH23" s="25">
        <f>TREND($G19:$H19,$G$18:$H$18,AH$22)</f>
        <v>21.329413291975641</v>
      </c>
      <c r="AI23" s="25">
        <f>TREND($G19:$H19,$G$18:$H$18,AI$22)</f>
        <v>21.261101630325527</v>
      </c>
      <c r="AJ23" s="25">
        <f>TREND($G19:$H19,$G$18:$H$18,AJ$22)</f>
        <v>21.192789968675442</v>
      </c>
      <c r="AK23" s="25">
        <f>TREND($H19:$I19,$H$18:$I$18,AK$22)</f>
        <v>21.116507792241094</v>
      </c>
      <c r="AL23" s="25">
        <f>TREND($H19:$I19,$H$18:$I$18,AL$22)</f>
        <v>21.040225615806747</v>
      </c>
      <c r="AM23" s="25">
        <f>TREND($H19:$I19,$H$18:$I$18,AM$22)</f>
        <v>20.9639434393724</v>
      </c>
      <c r="AN23" s="25">
        <f>TREND($H19:$I19,$H$18:$I$18,AN$22)</f>
        <v>20.887661262938053</v>
      </c>
      <c r="AO23" s="25">
        <f>TREND($H19:$I19,$H$18:$I$18,AO$22)</f>
        <v>20.811379086503706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40.1796875" style="3" customWidth="1"/>
    <col min="2" max="27" width="9.54296875" style="3" bestFit="1" customWidth="1"/>
    <col min="28" max="28" width="9.1796875" style="3" customWidth="1"/>
    <col min="29" max="16384" width="9.1796875" style="3"/>
  </cols>
  <sheetData>
    <row r="1" spans="1:38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8">
      <c r="A2" s="1" t="s">
        <v>2</v>
      </c>
      <c r="B2" s="4">
        <f>'Poland Fuel Use Data'!$D$2*'Energy Shares'!B5*('Proj Road Fuel Use'!E$23/'Proj Road Fuel Use'!$F$23)*BTU_per_ktoe</f>
        <v>316706587746047.31</v>
      </c>
      <c r="C2" s="4">
        <f>'Poland Fuel Use Data'!$D$2*'Energy Shares'!C5*('Proj Road Fuel Use'!F$23/'Proj Road Fuel Use'!$F$23)*BTU_per_ktoe</f>
        <v>325637394300093.69</v>
      </c>
      <c r="D2" s="4">
        <f>'Poland Fuel Use Data'!$D$2*'Energy Shares'!D5*('Proj Road Fuel Use'!G$23/'Proj Road Fuel Use'!$F$23)*BTU_per_ktoe</f>
        <v>329483981889726.75</v>
      </c>
      <c r="E2" s="4">
        <f>'Poland Fuel Use Data'!$D$2*'Energy Shares'!E5*('Proj Road Fuel Use'!H$23/'Proj Road Fuel Use'!$F$23)*BTU_per_ktoe</f>
        <v>333305485675746.87</v>
      </c>
      <c r="F2" s="4">
        <f>'Poland Fuel Use Data'!$D$2*'Energy Shares'!F5*('Proj Road Fuel Use'!I$23/'Proj Road Fuel Use'!$F$23)*BTU_per_ktoe</f>
        <v>337107846959625.87</v>
      </c>
      <c r="G2" s="4">
        <f>'Poland Fuel Use Data'!$D$2*'Energy Shares'!G5*('Proj Road Fuel Use'!J$23/'Proj Road Fuel Use'!$F$23)*BTU_per_ktoe</f>
        <v>340912367687288.25</v>
      </c>
      <c r="H2" s="4">
        <f>'Poland Fuel Use Data'!$D$2*'Energy Shares'!H5*('Proj Road Fuel Use'!K$23/'Proj Road Fuel Use'!$F$23)*BTU_per_ktoe</f>
        <v>344670110389496.37</v>
      </c>
      <c r="I2" s="4">
        <f>'Poland Fuel Use Data'!$D$2*'Energy Shares'!I5*('Proj Road Fuel Use'!L$23/'Proj Road Fuel Use'!$F$23)*BTU_per_ktoe</f>
        <v>345642901475188.69</v>
      </c>
      <c r="J2" s="4">
        <f>'Poland Fuel Use Data'!$D$2*'Energy Shares'!J5*('Proj Road Fuel Use'!M$23/'Proj Road Fuel Use'!$F$23)*BTU_per_ktoe</f>
        <v>346618065209676</v>
      </c>
      <c r="K2" s="4">
        <f>'Poland Fuel Use Data'!$D$2*'Energy Shares'!K5*('Proj Road Fuel Use'!N$23/'Proj Road Fuel Use'!$F$23)*BTU_per_ktoe</f>
        <v>347600182394051.37</v>
      </c>
      <c r="L2" s="4">
        <f>'Poland Fuel Use Data'!$D$2*'Energy Shares'!L5*('Proj Road Fuel Use'!O$23/'Proj Road Fuel Use'!$F$23)*BTU_per_ktoe</f>
        <v>348671026102976</v>
      </c>
      <c r="M2" s="4">
        <f>'Poland Fuel Use Data'!$D$2*'Energy Shares'!M5*('Proj Road Fuel Use'!P$23/'Proj Road Fuel Use'!$F$23)*BTU_per_ktoe</f>
        <v>349671768293484.87</v>
      </c>
      <c r="N2" s="4">
        <f>'Poland Fuel Use Data'!$D$2*'Energy Shares'!N5*('Proj Road Fuel Use'!Q$23/'Proj Road Fuel Use'!$F$23)*BTU_per_ktoe</f>
        <v>350302168058861.81</v>
      </c>
      <c r="O2" s="4">
        <f>'Poland Fuel Use Data'!$D$2*'Energy Shares'!O5*('Proj Road Fuel Use'!R$23/'Proj Road Fuel Use'!$F$23)*BTU_per_ktoe</f>
        <v>350940956742003.5</v>
      </c>
      <c r="P2" s="4">
        <f>'Poland Fuel Use Data'!$D$2*'Energy Shares'!P5*('Proj Road Fuel Use'!S$23/'Proj Road Fuel Use'!$F$23)*BTU_per_ktoe</f>
        <v>351577084143128.87</v>
      </c>
      <c r="Q2" s="4">
        <f>'Poland Fuel Use Data'!$D$2*'Energy Shares'!Q5*('Proj Road Fuel Use'!T$23/'Proj Road Fuel Use'!$F$23)*BTU_per_ktoe</f>
        <v>352228505085727.25</v>
      </c>
      <c r="R2" s="4">
        <f>'Poland Fuel Use Data'!$D$2*'Energy Shares'!R5*('Proj Road Fuel Use'!U$23/'Proj Road Fuel Use'!$F$23)*BTU_per_ktoe</f>
        <v>353040326054861.75</v>
      </c>
      <c r="S2" s="4">
        <f>'Poland Fuel Use Data'!$D$2*'Energy Shares'!S5*('Proj Road Fuel Use'!V$23/'Proj Road Fuel Use'!$F$23)*BTU_per_ktoe</f>
        <v>352493342335506.31</v>
      </c>
      <c r="T2" s="4">
        <f>'Poland Fuel Use Data'!$D$2*'Energy Shares'!T5*('Proj Road Fuel Use'!W$23/'Proj Road Fuel Use'!$F$23)*BTU_per_ktoe</f>
        <v>351957132890046.44</v>
      </c>
      <c r="U2" s="4">
        <f>'Poland Fuel Use Data'!$D$2*'Energy Shares'!U5*('Proj Road Fuel Use'!X$23/'Proj Road Fuel Use'!$F$23)*BTU_per_ktoe</f>
        <v>351418028230861.19</v>
      </c>
      <c r="V2" s="4">
        <f>'Poland Fuel Use Data'!$D$2*'Energy Shares'!V5*('Proj Road Fuel Use'!Y$23/'Proj Road Fuel Use'!$F$23)*BTU_per_ktoe</f>
        <v>350820991357588</v>
      </c>
      <c r="W2" s="4">
        <f>'Poland Fuel Use Data'!$D$2*'Energy Shares'!W5*('Proj Road Fuel Use'!Z$23/'Proj Road Fuel Use'!$F$23)*BTU_per_ktoe</f>
        <v>350298997360872.37</v>
      </c>
      <c r="X2" s="4">
        <f>'Poland Fuel Use Data'!$D$2*'Energy Shares'!X5*('Proj Road Fuel Use'!AA$23/'Proj Road Fuel Use'!$F$23)*BTU_per_ktoe</f>
        <v>348925293558293.94</v>
      </c>
      <c r="Y2" s="4">
        <f>'Poland Fuel Use Data'!$D$2*'Energy Shares'!Y5*('Proj Road Fuel Use'!AB$23/'Proj Road Fuel Use'!$F$23)*BTU_per_ktoe</f>
        <v>347557604232095.56</v>
      </c>
      <c r="Z2" s="4">
        <f>'Poland Fuel Use Data'!$D$2*'Energy Shares'!Z5*('Proj Road Fuel Use'!AC$23/'Proj Road Fuel Use'!$F$23)*BTU_per_ktoe</f>
        <v>346195763775806.25</v>
      </c>
      <c r="AA2" s="4">
        <f>'Poland Fuel Use Data'!$D$2*'Energy Shares'!AA5*('Proj Road Fuel Use'!AD$23/'Proj Road Fuel Use'!$F$23)*BTU_per_ktoe</f>
        <v>344838722732588.56</v>
      </c>
      <c r="AB2" s="4">
        <f>'Poland Fuel Use Data'!$D$2*'Energy Shares'!AB5*('Proj Road Fuel Use'!AE$23/'Proj Road Fuel Use'!$F$23)*BTU_per_ktoe</f>
        <v>343210701785406.31</v>
      </c>
      <c r="AC2" s="4">
        <f>'Poland Fuel Use Data'!$D$2*'Energy Shares'!AC5*('Proj Road Fuel Use'!AF$23/'Proj Road Fuel Use'!$F$23)*BTU_per_ktoe</f>
        <v>341231780545210.94</v>
      </c>
      <c r="AD2" s="4">
        <f>'Poland Fuel Use Data'!$D$2*'Energy Shares'!AD5*('Proj Road Fuel Use'!AG$23/'Proj Road Fuel Use'!$F$23)*BTU_per_ktoe</f>
        <v>339265720498730</v>
      </c>
      <c r="AE2" s="4">
        <f>'Poland Fuel Use Data'!$D$2*'Energy Shares'!AE5*('Proj Road Fuel Use'!AH$23/'Proj Road Fuel Use'!$F$23)*BTU_per_ktoe</f>
        <v>337312357145348.75</v>
      </c>
      <c r="AF2" s="4">
        <f>'Poland Fuel Use Data'!$D$2*'Energy Shares'!AF5*('Proj Road Fuel Use'!AI$23/'Proj Road Fuel Use'!$F$23)*BTU_per_ktoe</f>
        <v>335371528863585.56</v>
      </c>
      <c r="AG2" s="4">
        <f>'Poland Fuel Use Data'!$D$2*'Energy Shares'!AG5*('Proj Road Fuel Use'!AJ$23/'Proj Road Fuel Use'!$F$23)*BTU_per_ktoe</f>
        <v>333443076848569.56</v>
      </c>
      <c r="AH2" s="4">
        <f>'Poland Fuel Use Data'!$D$2*'Energy Shares'!AH5*('Proj Road Fuel Use'!AK$23/'Proj Road Fuel Use'!$F$23)*BTU_per_ktoe</f>
        <v>331401756062836.5</v>
      </c>
      <c r="AI2" s="4">
        <f>'Poland Fuel Use Data'!$D$2*'Energy Shares'!AI5*('Proj Road Fuel Use'!AL$23/'Proj Road Fuel Use'!$F$23)*BTU_per_ktoe</f>
        <v>329373132089257.87</v>
      </c>
      <c r="AJ2" s="4">
        <f>'Poland Fuel Use Data'!$D$2*'Energy Shares'!AJ5*('Proj Road Fuel Use'!AM$23/'Proj Road Fuel Use'!$F$23)*BTU_per_ktoe</f>
        <v>327357046788630.44</v>
      </c>
      <c r="AK2" s="4">
        <f>'Poland Fuel Use Data'!$D$2*'Energy Shares'!AK5*('Proj Road Fuel Use'!AN$23/'Proj Road Fuel Use'!$F$23)*BTU_per_ktoe</f>
        <v>325353344732805.44</v>
      </c>
      <c r="AL2" s="4"/>
    </row>
    <row r="3" spans="1:38">
      <c r="A3" s="1" t="s">
        <v>3</v>
      </c>
      <c r="B3" s="4">
        <f>'Poland Fuel Use Data'!$D$2*'Energy Shares'!B6*('Proj Road Fuel Use'!E$23/'Proj Road Fuel Use'!$F$23)*BTU_per_ktoe</f>
        <v>9126074421180.4512</v>
      </c>
      <c r="C3" s="4">
        <f>'Poland Fuel Use Data'!$D$2*'Energy Shares'!C6*('Proj Road Fuel Use'!F$23/'Proj Road Fuel Use'!$F$23)*BTU_per_ktoe</f>
        <v>9571203002104.2852</v>
      </c>
      <c r="D3" s="4">
        <f>'Poland Fuel Use Data'!$D$2*'Energy Shares'!D6*('Proj Road Fuel Use'!G$23/'Proj Road Fuel Use'!$F$23)*BTU_per_ktoe</f>
        <v>9895896402637.6719</v>
      </c>
      <c r="E3" s="4">
        <f>'Poland Fuel Use Data'!$D$2*'Energy Shares'!E6*('Proj Road Fuel Use'!H$23/'Proj Road Fuel Use'!$F$23)*BTU_per_ktoe</f>
        <v>10244958264420.793</v>
      </c>
      <c r="F3" s="4">
        <f>'Poland Fuel Use Data'!$D$2*'Energy Shares'!F6*('Proj Road Fuel Use'!I$23/'Proj Road Fuel Use'!$F$23)*BTU_per_ktoe</f>
        <v>10608196229481.064</v>
      </c>
      <c r="G3" s="4">
        <f>'Poland Fuel Use Data'!$D$2*'Energy Shares'!G6*('Proj Road Fuel Use'!J$23/'Proj Road Fuel Use'!$F$23)*BTU_per_ktoe</f>
        <v>10947349689952.502</v>
      </c>
      <c r="H3" s="4">
        <f>'Poland Fuel Use Data'!$D$2*'Energy Shares'!H6*('Proj Road Fuel Use'!K$23/'Proj Road Fuel Use'!$F$23)*BTU_per_ktoe</f>
        <v>11292965896619.898</v>
      </c>
      <c r="I3" s="4">
        <f>'Poland Fuel Use Data'!$D$2*'Energy Shares'!I6*('Proj Road Fuel Use'!L$23/'Proj Road Fuel Use'!$F$23)*BTU_per_ktoe</f>
        <v>11548465906597.287</v>
      </c>
      <c r="J3" s="4">
        <f>'Poland Fuel Use Data'!$D$2*'Energy Shares'!J6*('Proj Road Fuel Use'!M$23/'Proj Road Fuel Use'!$F$23)*BTU_per_ktoe</f>
        <v>11801104152776.117</v>
      </c>
      <c r="K3" s="4">
        <f>'Poland Fuel Use Data'!$D$2*'Energy Shares'!K6*('Proj Road Fuel Use'!N$23/'Proj Road Fuel Use'!$F$23)*BTU_per_ktoe</f>
        <v>12042423171607.504</v>
      </c>
      <c r="L3" s="4">
        <f>'Poland Fuel Use Data'!$D$2*'Energy Shares'!L6*('Proj Road Fuel Use'!O$23/'Proj Road Fuel Use'!$F$23)*BTU_per_ktoe</f>
        <v>12121708071277.598</v>
      </c>
      <c r="M3" s="4">
        <f>'Poland Fuel Use Data'!$D$2*'Energy Shares'!M6*('Proj Road Fuel Use'!P$23/'Proj Road Fuel Use'!$F$23)*BTU_per_ktoe</f>
        <v>12331029468126.98</v>
      </c>
      <c r="N3" s="4">
        <f>'Poland Fuel Use Data'!$D$2*'Energy Shares'!N6*('Proj Road Fuel Use'!Q$23/'Proj Road Fuel Use'!$F$23)*BTU_per_ktoe</f>
        <v>12527187068282.037</v>
      </c>
      <c r="O3" s="4">
        <f>'Poland Fuel Use Data'!$D$2*'Energy Shares'!O6*('Proj Road Fuel Use'!R$23/'Proj Road Fuel Use'!$F$23)*BTU_per_ktoe</f>
        <v>12712138270269.648</v>
      </c>
      <c r="P3" s="4">
        <f>'Poland Fuel Use Data'!$D$2*'Energy Shares'!P6*('Proj Road Fuel Use'!S$23/'Proj Road Fuel Use'!$F$23)*BTU_per_ktoe</f>
        <v>12906280246385.33</v>
      </c>
      <c r="Q3" s="4">
        <f>'Poland Fuel Use Data'!$D$2*'Energy Shares'!Q6*('Proj Road Fuel Use'!T$23/'Proj Road Fuel Use'!$F$23)*BTU_per_ktoe</f>
        <v>13076157678708.807</v>
      </c>
      <c r="R3" s="4">
        <f>'Poland Fuel Use Data'!$D$2*'Energy Shares'!R6*('Proj Road Fuel Use'!U$23/'Proj Road Fuel Use'!$F$23)*BTU_per_ktoe</f>
        <v>13231315399323.447</v>
      </c>
      <c r="S3" s="4">
        <f>'Poland Fuel Use Data'!$D$2*'Energy Shares'!S6*('Proj Road Fuel Use'!V$23/'Proj Road Fuel Use'!$F$23)*BTU_per_ktoe</f>
        <v>13334536266574.717</v>
      </c>
      <c r="T3" s="4">
        <f>'Poland Fuel Use Data'!$D$2*'Energy Shares'!T6*('Proj Road Fuel Use'!W$23/'Proj Road Fuel Use'!$F$23)*BTU_per_ktoe</f>
        <v>13424494113983.5</v>
      </c>
      <c r="U3" s="4">
        <f>'Poland Fuel Use Data'!$D$2*'Energy Shares'!U6*('Proj Road Fuel Use'!X$23/'Proj Road Fuel Use'!$F$23)*BTU_per_ktoe</f>
        <v>13526805020596.867</v>
      </c>
      <c r="V3" s="4">
        <f>'Poland Fuel Use Data'!$D$2*'Energy Shares'!V6*('Proj Road Fuel Use'!Y$23/'Proj Road Fuel Use'!$F$23)*BTU_per_ktoe</f>
        <v>13745026032502.535</v>
      </c>
      <c r="W3" s="4">
        <f>'Poland Fuel Use Data'!$D$2*'Energy Shares'!W6*('Proj Road Fuel Use'!Z$23/'Proj Road Fuel Use'!$F$23)*BTU_per_ktoe</f>
        <v>13829378414860.25</v>
      </c>
      <c r="X3" s="4">
        <f>'Poland Fuel Use Data'!$D$2*'Energy Shares'!X6*('Proj Road Fuel Use'!AA$23/'Proj Road Fuel Use'!$F$23)*BTU_per_ktoe</f>
        <v>13884619935016.227</v>
      </c>
      <c r="Y3" s="4">
        <f>'Poland Fuel Use Data'!$D$2*'Energy Shares'!Y6*('Proj Road Fuel Use'!AB$23/'Proj Road Fuel Use'!$F$23)*BTU_per_ktoe</f>
        <v>13941173576016.102</v>
      </c>
      <c r="Z3" s="4">
        <f>'Poland Fuel Use Data'!$D$2*'Energy Shares'!Z6*('Proj Road Fuel Use'!AC$23/'Proj Road Fuel Use'!$F$23)*BTU_per_ktoe</f>
        <v>13999310229956.742</v>
      </c>
      <c r="AA3" s="4">
        <f>'Poland Fuel Use Data'!$D$2*'Energy Shares'!AA6*('Proj Road Fuel Use'!AD$23/'Proj Road Fuel Use'!$F$23)*BTU_per_ktoe</f>
        <v>14060973985505.781</v>
      </c>
      <c r="AB3" s="4">
        <f>'Poland Fuel Use Data'!$D$2*'Energy Shares'!AB6*('Proj Road Fuel Use'!AE$23/'Proj Road Fuel Use'!$F$23)*BTU_per_ktoe</f>
        <v>14154910565427.41</v>
      </c>
      <c r="AC3" s="4">
        <f>'Poland Fuel Use Data'!$D$2*'Energy Shares'!AC6*('Proj Road Fuel Use'!AF$23/'Proj Road Fuel Use'!$F$23)*BTU_per_ktoe</f>
        <v>14199981030961.471</v>
      </c>
      <c r="AD3" s="4">
        <f>'Poland Fuel Use Data'!$D$2*'Energy Shares'!AD6*('Proj Road Fuel Use'!AG$23/'Proj Road Fuel Use'!$F$23)*BTU_per_ktoe</f>
        <v>14244601441914.701</v>
      </c>
      <c r="AE3" s="4">
        <f>'Poland Fuel Use Data'!$D$2*'Energy Shares'!AE6*('Proj Road Fuel Use'!AH$23/'Proj Road Fuel Use'!$F$23)*BTU_per_ktoe</f>
        <v>14288773601237.258</v>
      </c>
      <c r="AF3" s="4">
        <f>'Poland Fuel Use Data'!$D$2*'Energy Shares'!AF6*('Proj Road Fuel Use'!AI$23/'Proj Road Fuel Use'!$F$23)*BTU_per_ktoe</f>
        <v>14332499254844.375</v>
      </c>
      <c r="AG3" s="4">
        <f>'Poland Fuel Use Data'!$D$2*'Energy Shares'!AG6*('Proj Road Fuel Use'!AJ$23/'Proj Road Fuel Use'!$F$23)*BTU_per_ktoe</f>
        <v>14375780092624.336</v>
      </c>
      <c r="AH3" s="4">
        <f>'Poland Fuel Use Data'!$D$2*'Energy Shares'!AH6*('Proj Road Fuel Use'!AK$23/'Proj Road Fuel Use'!$F$23)*BTU_per_ktoe</f>
        <v>14413177434903.264</v>
      </c>
      <c r="AI3" s="4">
        <f>'Poland Fuel Use Data'!$D$2*'Energy Shares'!AI6*('Proj Road Fuel Use'!AL$23/'Proj Road Fuel Use'!$F$23)*BTU_per_ktoe</f>
        <v>14450065780500.801</v>
      </c>
      <c r="AJ3" s="4">
        <f>'Poland Fuel Use Data'!$D$2*'Energy Shares'!AJ6*('Proj Road Fuel Use'!AM$23/'Proj Road Fuel Use'!$F$23)*BTU_per_ktoe</f>
        <v>14486446500275.484</v>
      </c>
      <c r="AK3" s="4">
        <f>'Poland Fuel Use Data'!$D$2*'Energy Shares'!AK6*('Proj Road Fuel Use'!AN$23/'Proj Road Fuel Use'!$F$23)*BTU_per_ktoe</f>
        <v>14522320908516.25</v>
      </c>
      <c r="AL3" s="4"/>
    </row>
    <row r="4" spans="1:38">
      <c r="A4" s="1" t="s">
        <v>4</v>
      </c>
      <c r="B4" s="4">
        <f>SUM('Poland Fuel Use Data'!$D$4:$D$5)*'Energy Shares'!B16*('Proj Road Fuel Use'!E$23/'Proj Road Fuel Use'!$F$23)*BTU_per_ktoe</f>
        <v>22696235228768.465</v>
      </c>
      <c r="C4" s="4">
        <f>SUM('Poland Fuel Use Data'!$D$4:$D$5)*'Energy Shares'!C16*('Proj Road Fuel Use'!F$23/'Proj Road Fuel Use'!$F$23)*BTU_per_ktoe</f>
        <v>23407992542738.148</v>
      </c>
      <c r="D4" s="4">
        <f>SUM('Poland Fuel Use Data'!$D$4:$D$5)*'Energy Shares'!D16*('Proj Road Fuel Use'!G$23/'Proj Road Fuel Use'!$F$23)*BTU_per_ktoe</f>
        <v>23742233655514.566</v>
      </c>
      <c r="E4" s="4">
        <f>SUM('Poland Fuel Use Data'!$D$4:$D$5)*'Energy Shares'!E16*('Proj Road Fuel Use'!H$23/'Proj Road Fuel Use'!$F$23)*BTU_per_ktoe</f>
        <v>24057705416006.793</v>
      </c>
      <c r="F4" s="4">
        <f>SUM('Poland Fuel Use Data'!$D$4:$D$5)*'Energy Shares'!F16*('Proj Road Fuel Use'!I$23/'Proj Road Fuel Use'!$F$23)*BTU_per_ktoe</f>
        <v>24368722856046.559</v>
      </c>
      <c r="G4" s="4">
        <f>SUM('Poland Fuel Use Data'!$D$4:$D$5)*'Energy Shares'!G16*('Proj Road Fuel Use'!J$23/'Proj Road Fuel Use'!$F$23)*BTU_per_ktoe</f>
        <v>24693065390240.91</v>
      </c>
      <c r="H4" s="4">
        <f>SUM('Poland Fuel Use Data'!$D$4:$D$5)*'Energy Shares'!H16*('Proj Road Fuel Use'!K$23/'Proj Road Fuel Use'!$F$23)*BTU_per_ktoe</f>
        <v>25051314112341.551</v>
      </c>
      <c r="I4" s="4">
        <f>SUM('Poland Fuel Use Data'!$D$4:$D$5)*'Energy Shares'!I16*('Proj Road Fuel Use'!L$23/'Proj Road Fuel Use'!$F$23)*BTU_per_ktoe</f>
        <v>25208773426220.328</v>
      </c>
      <c r="J4" s="4">
        <f>SUM('Poland Fuel Use Data'!$D$4:$D$5)*'Energy Shares'!J16*('Proj Road Fuel Use'!M$23/'Proj Road Fuel Use'!$F$23)*BTU_per_ktoe</f>
        <v>25365588919371.699</v>
      </c>
      <c r="K4" s="4">
        <f>SUM('Poland Fuel Use Data'!$D$4:$D$5)*'Energy Shares'!K16*('Proj Road Fuel Use'!N$23/'Proj Road Fuel Use'!$F$23)*BTU_per_ktoe</f>
        <v>25516962792163.355</v>
      </c>
      <c r="L4" s="4">
        <f>SUM('Poland Fuel Use Data'!$D$4:$D$5)*'Energy Shares'!L16*('Proj Road Fuel Use'!O$23/'Proj Road Fuel Use'!$F$23)*BTU_per_ktoe</f>
        <v>25668675355767.84</v>
      </c>
      <c r="M4" s="4">
        <f>SUM('Poland Fuel Use Data'!$D$4:$D$5)*'Energy Shares'!M16*('Proj Road Fuel Use'!P$23/'Proj Road Fuel Use'!$F$23)*BTU_per_ktoe</f>
        <v>25820418131742.504</v>
      </c>
      <c r="N4" s="4">
        <f>SUM('Poland Fuel Use Data'!$D$4:$D$5)*'Energy Shares'!N16*('Proj Road Fuel Use'!Q$23/'Proj Road Fuel Use'!$F$23)*BTU_per_ktoe</f>
        <v>25944860599622.547</v>
      </c>
      <c r="O4" s="4">
        <f>SUM('Poland Fuel Use Data'!$D$4:$D$5)*'Energy Shares'!O16*('Proj Road Fuel Use'!R$23/'Proj Road Fuel Use'!$F$23)*BTU_per_ktoe</f>
        <v>26076957063751.016</v>
      </c>
      <c r="P4" s="4">
        <f>SUM('Poland Fuel Use Data'!$D$4:$D$5)*'Energy Shares'!P16*('Proj Road Fuel Use'!S$23/'Proj Road Fuel Use'!$F$23)*BTU_per_ktoe</f>
        <v>26202045724662.906</v>
      </c>
      <c r="Q4" s="4">
        <f>SUM('Poland Fuel Use Data'!$D$4:$D$5)*'Energy Shares'!Q16*('Proj Road Fuel Use'!T$23/'Proj Road Fuel Use'!$F$23)*BTU_per_ktoe</f>
        <v>26323410031377.531</v>
      </c>
      <c r="R4" s="4">
        <f>SUM('Poland Fuel Use Data'!$D$4:$D$5)*'Energy Shares'!R16*('Proj Road Fuel Use'!U$23/'Proj Road Fuel Use'!$F$23)*BTU_per_ktoe</f>
        <v>26445383644541.039</v>
      </c>
      <c r="S4" s="4">
        <f>SUM('Poland Fuel Use Data'!$D$4:$D$5)*'Energy Shares'!S16*('Proj Road Fuel Use'!V$23/'Proj Road Fuel Use'!$F$23)*BTU_per_ktoe</f>
        <v>26466610434158.465</v>
      </c>
      <c r="T4" s="4">
        <f>SUM('Poland Fuel Use Data'!$D$4:$D$5)*'Energy Shares'!T16*('Proj Road Fuel Use'!W$23/'Proj Road Fuel Use'!$F$23)*BTU_per_ktoe</f>
        <v>26483940238914.988</v>
      </c>
      <c r="U4" s="4">
        <f>SUM('Poland Fuel Use Data'!$D$4:$D$5)*'Energy Shares'!U16*('Proj Road Fuel Use'!X$23/'Proj Road Fuel Use'!$F$23)*BTU_per_ktoe</f>
        <v>26501756048624.605</v>
      </c>
      <c r="V4" s="4">
        <f>SUM('Poland Fuel Use Data'!$D$4:$D$5)*'Energy Shares'!V16*('Proj Road Fuel Use'!Y$23/'Proj Road Fuel Use'!$F$23)*BTU_per_ktoe</f>
        <v>26519610738788.93</v>
      </c>
      <c r="W4" s="4">
        <f>SUM('Poland Fuel Use Data'!$D$4:$D$5)*'Energy Shares'!W16*('Proj Road Fuel Use'!Z$23/'Proj Road Fuel Use'!$F$23)*BTU_per_ktoe</f>
        <v>26534831825299.391</v>
      </c>
      <c r="X4" s="4">
        <f>SUM('Poland Fuel Use Data'!$D$4:$D$5)*'Energy Shares'!X16*('Proj Road Fuel Use'!AA$23/'Proj Road Fuel Use'!$F$23)*BTU_per_ktoe</f>
        <v>26484367960370.121</v>
      </c>
      <c r="Y4" s="4">
        <f>SUM('Poland Fuel Use Data'!$D$4:$D$5)*'Energy Shares'!Y16*('Proj Road Fuel Use'!AB$23/'Proj Road Fuel Use'!$F$23)*BTU_per_ktoe</f>
        <v>26431886253599.543</v>
      </c>
      <c r="Z4" s="4">
        <f>SUM('Poland Fuel Use Data'!$D$4:$D$5)*'Energy Shares'!Z16*('Proj Road Fuel Use'!AC$23/'Proj Road Fuel Use'!$F$23)*BTU_per_ktoe</f>
        <v>26380784536692.586</v>
      </c>
      <c r="AA4" s="4">
        <f>SUM('Poland Fuel Use Data'!$D$4:$D$5)*'Energy Shares'!AA16*('Proj Road Fuel Use'!AD$23/'Proj Road Fuel Use'!$F$23)*BTU_per_ktoe</f>
        <v>26329320209463.66</v>
      </c>
      <c r="AB4" s="4">
        <f>SUM('Poland Fuel Use Data'!$D$4:$D$5)*'Energy Shares'!AB16*('Proj Road Fuel Use'!AE$23/'Proj Road Fuel Use'!$F$23)*BTU_per_ktoe</f>
        <v>26283383763091.238</v>
      </c>
      <c r="AC4" s="4">
        <f>SUM('Poland Fuel Use Data'!$D$4:$D$5)*'Energy Shares'!AC16*('Proj Road Fuel Use'!AF$23/'Proj Road Fuel Use'!$F$23)*BTU_per_ktoe</f>
        <v>26204332860873.918</v>
      </c>
      <c r="AD4" s="4">
        <f>SUM('Poland Fuel Use Data'!$D$4:$D$5)*'Energy Shares'!AD16*('Proj Road Fuel Use'!AG$23/'Proj Road Fuel Use'!$F$23)*BTU_per_ktoe</f>
        <v>26125147924265.047</v>
      </c>
      <c r="AE4" s="4">
        <f>SUM('Poland Fuel Use Data'!$D$4:$D$5)*'Energy Shares'!AE16*('Proj Road Fuel Use'!AH$23/'Proj Road Fuel Use'!$F$23)*BTU_per_ktoe</f>
        <v>26045833858518.699</v>
      </c>
      <c r="AF4" s="4">
        <f>SUM('Poland Fuel Use Data'!$D$4:$D$5)*'Energy Shares'!AF16*('Proj Road Fuel Use'!AI$23/'Proj Road Fuel Use'!$F$23)*BTU_per_ktoe</f>
        <v>25966395332416.953</v>
      </c>
      <c r="AG4" s="4">
        <f>SUM('Poland Fuel Use Data'!$D$4:$D$5)*'Energy Shares'!AG16*('Proj Road Fuel Use'!AJ$23/'Proj Road Fuel Use'!$F$23)*BTU_per_ktoe</f>
        <v>25886836792350.152</v>
      </c>
      <c r="AH4" s="4">
        <f>SUM('Poland Fuel Use Data'!$D$4:$D$5)*'Energy Shares'!AH16*('Proj Road Fuel Use'!AK$23/'Proj Road Fuel Use'!$F$23)*BTU_per_ktoe</f>
        <v>25797425128659.094</v>
      </c>
      <c r="AI4" s="4">
        <f>SUM('Poland Fuel Use Data'!$D$4:$D$5)*'Energy Shares'!AI16*('Proj Road Fuel Use'!AL$23/'Proj Road Fuel Use'!$F$23)*BTU_per_ktoe</f>
        <v>25707898950855.18</v>
      </c>
      <c r="AJ4" s="4">
        <f>SUM('Poland Fuel Use Data'!$D$4:$D$5)*'Energy Shares'!AJ16*('Proj Road Fuel Use'!AM$23/'Proj Road Fuel Use'!$F$23)*BTU_per_ktoe</f>
        <v>25618262208882.496</v>
      </c>
      <c r="AK4" s="4">
        <f>SUM('Poland Fuel Use Data'!$D$4:$D$5)*'Energy Shares'!AK16*('Proj Road Fuel Use'!AN$23/'Proj Road Fuel Use'!$F$23)*BTU_per_ktoe</f>
        <v>25528518673089.098</v>
      </c>
      <c r="AL4" s="4"/>
    </row>
    <row r="5" spans="1:38">
      <c r="A5" s="1" t="s">
        <v>5</v>
      </c>
      <c r="B5" s="4">
        <f>'Poland Fuel Use Data'!$D$3*'Energy Shares'!B12*('Proj Road Fuel Use'!E$23/'Proj Road Fuel Use'!$F$23)*BTU_per_ktoe</f>
        <v>7636926194803.6035</v>
      </c>
      <c r="C5" s="4">
        <f>'Poland Fuel Use Data'!$D$3*'Energy Shares'!C12*('Proj Road Fuel Use'!F$23/'Proj Road Fuel Use'!$F$23)*BTU_per_ktoe</f>
        <v>7918387117300.3066</v>
      </c>
      <c r="D5" s="4">
        <f>'Poland Fuel Use Data'!$D$3*'Energy Shares'!D12*('Proj Road Fuel Use'!G$23/'Proj Road Fuel Use'!$F$23)*BTU_per_ktoe</f>
        <v>8079025140735.5693</v>
      </c>
      <c r="E5" s="4">
        <f>'Poland Fuel Use Data'!$D$3*'Energy Shares'!E12*('Proj Road Fuel Use'!H$23/'Proj Road Fuel Use'!$F$23)*BTU_per_ktoe</f>
        <v>8240795390696.0645</v>
      </c>
      <c r="F5" s="4">
        <f>'Poland Fuel Use Data'!$D$3*'Energy Shares'!F12*('Proj Road Fuel Use'!I$23/'Proj Road Fuel Use'!$F$23)*BTU_per_ktoe</f>
        <v>8403691335827.7119</v>
      </c>
      <c r="G5" s="4">
        <f>'Poland Fuel Use Data'!$D$3*'Energy Shares'!G12*('Proj Road Fuel Use'!J$23/'Proj Road Fuel Use'!$F$23)*BTU_per_ktoe</f>
        <v>8567698511714.0234</v>
      </c>
      <c r="H5" s="4">
        <f>'Poland Fuel Use Data'!$D$3*'Energy Shares'!H12*('Proj Road Fuel Use'!K$23/'Proj Road Fuel Use'!$F$23)*BTU_per_ktoe</f>
        <v>8732816769143.1455</v>
      </c>
      <c r="I5" s="4">
        <f>'Poland Fuel Use Data'!$D$3*'Energy Shares'!I12*('Proj Road Fuel Use'!L$23/'Proj Road Fuel Use'!$F$23)*BTU_per_ktoe</f>
        <v>8828246588171.5996</v>
      </c>
      <c r="J5" s="4">
        <f>'Poland Fuel Use Data'!$D$3*'Energy Shares'!J12*('Proj Road Fuel Use'!M$23/'Proj Road Fuel Use'!$F$23)*BTU_per_ktoe</f>
        <v>8924006798893.582</v>
      </c>
      <c r="K5" s="4">
        <f>'Poland Fuel Use Data'!$D$3*'Energy Shares'!K12*('Proj Road Fuel Use'!N$23/'Proj Road Fuel Use'!$F$23)*BTU_per_ktoe</f>
        <v>9020089933997.3301</v>
      </c>
      <c r="L5" s="4">
        <f>'Poland Fuel Use Data'!$D$3*'Energy Shares'!L12*('Proj Road Fuel Use'!O$23/'Proj Road Fuel Use'!$F$23)*BTU_per_ktoe</f>
        <v>9116494697752.2559</v>
      </c>
      <c r="M5" s="4">
        <f>'Poland Fuel Use Data'!$D$3*'Energy Shares'!M12*('Proj Road Fuel Use'!P$23/'Proj Road Fuel Use'!$F$23)*BTU_per_ktoe</f>
        <v>9213207050928.9746</v>
      </c>
      <c r="N5" s="4">
        <f>'Poland Fuel Use Data'!$D$3*'Energy Shares'!N12*('Proj Road Fuel Use'!Q$23/'Proj Road Fuel Use'!$F$23)*BTU_per_ktoe</f>
        <v>9300374437107.541</v>
      </c>
      <c r="O5" s="4">
        <f>'Poland Fuel Use Data'!$D$3*'Energy Shares'!O12*('Proj Road Fuel Use'!R$23/'Proj Road Fuel Use'!$F$23)*BTU_per_ktoe</f>
        <v>9387742925145.2324</v>
      </c>
      <c r="P5" s="4">
        <f>'Poland Fuel Use Data'!$D$3*'Energy Shares'!P12*('Proj Road Fuel Use'!S$23/'Proj Road Fuel Use'!$F$23)*BTU_per_ktoe</f>
        <v>9475297123670.9531</v>
      </c>
      <c r="Q5" s="4">
        <f>'Poland Fuel Use Data'!$D$3*'Energy Shares'!Q12*('Proj Road Fuel Use'!T$23/'Proj Road Fuel Use'!$F$23)*BTU_per_ktoe</f>
        <v>9563035676202.2695</v>
      </c>
      <c r="R5" s="4">
        <f>'Poland Fuel Use Data'!$D$3*'Energy Shares'!R12*('Proj Road Fuel Use'!U$23/'Proj Road Fuel Use'!$F$23)*BTU_per_ktoe</f>
        <v>9650952544757.0117</v>
      </c>
      <c r="S5" s="4">
        <f>'Poland Fuel Use Data'!$D$3*'Energy Shares'!S12*('Proj Road Fuel Use'!V$23/'Proj Road Fuel Use'!$F$23)*BTU_per_ktoe</f>
        <v>9701666276740.502</v>
      </c>
      <c r="T5" s="4">
        <f>'Poland Fuel Use Data'!$D$3*'Energy Shares'!T12*('Proj Road Fuel Use'!W$23/'Proj Road Fuel Use'!$F$23)*BTU_per_ktoe</f>
        <v>9752187325516.7187</v>
      </c>
      <c r="U5" s="4">
        <f>'Poland Fuel Use Data'!$D$3*'Energy Shares'!U12*('Proj Road Fuel Use'!X$23/'Proj Road Fuel Use'!$F$23)*BTU_per_ktoe</f>
        <v>9802514574363.5996</v>
      </c>
      <c r="V5" s="4">
        <f>'Poland Fuel Use Data'!$D$3*'Energy Shares'!V12*('Proj Road Fuel Use'!Y$23/'Proj Road Fuel Use'!$F$23)*BTU_per_ktoe</f>
        <v>9852636458056.3594</v>
      </c>
      <c r="W5" s="4">
        <f>'Poland Fuel Use Data'!$D$3*'Energy Shares'!W12*('Proj Road Fuel Use'!Z$23/'Proj Road Fuel Use'!$F$23)*BTU_per_ktoe</f>
        <v>9902555787394.6797</v>
      </c>
      <c r="X5" s="4">
        <f>'Poland Fuel Use Data'!$D$3*'Energy Shares'!X12*('Proj Road Fuel Use'!AA$23/'Proj Road Fuel Use'!$F$23)*BTU_per_ktoe</f>
        <v>9927999756830.1406</v>
      </c>
      <c r="Y5" s="4">
        <f>'Poland Fuel Use Data'!$D$3*'Energy Shares'!Y12*('Proj Road Fuel Use'!AB$23/'Proj Road Fuel Use'!$F$23)*BTU_per_ktoe</f>
        <v>9953006771547.418</v>
      </c>
      <c r="Z5" s="4">
        <f>'Poland Fuel Use Data'!$D$3*'Energy Shares'!Z12*('Proj Road Fuel Use'!AC$23/'Proj Road Fuel Use'!$F$23)*BTU_per_ktoe</f>
        <v>9977583476872.7187</v>
      </c>
      <c r="AA5" s="4">
        <f>'Poland Fuel Use Data'!$D$3*'Energy Shares'!AA12*('Proj Road Fuel Use'!AD$23/'Proj Road Fuel Use'!$F$23)*BTU_per_ktoe</f>
        <v>10001728299678.092</v>
      </c>
      <c r="AB5" s="4">
        <f>'Poland Fuel Use Data'!$D$3*'Energy Shares'!AB12*('Proj Road Fuel Use'!AE$23/'Proj Road Fuel Use'!$F$23)*BTU_per_ktoe</f>
        <v>10025405110985.187</v>
      </c>
      <c r="AC5" s="4">
        <f>'Poland Fuel Use Data'!$D$3*'Energy Shares'!AC12*('Proj Road Fuel Use'!AF$23/'Proj Road Fuel Use'!$F$23)*BTU_per_ktoe</f>
        <v>10037490323177.621</v>
      </c>
      <c r="AD5" s="4">
        <f>'Poland Fuel Use Data'!$D$3*'Energy Shares'!AD12*('Proj Road Fuel Use'!AG$23/'Proj Road Fuel Use'!$F$23)*BTU_per_ktoe</f>
        <v>10049050292573.213</v>
      </c>
      <c r="AE5" s="4">
        <f>'Poland Fuel Use Data'!$D$3*'Energy Shares'!AE12*('Proj Road Fuel Use'!AH$23/'Proj Road Fuel Use'!$F$23)*BTU_per_ktoe</f>
        <v>10060089435394.578</v>
      </c>
      <c r="AF5" s="4">
        <f>'Poland Fuel Use Data'!$D$3*'Energy Shares'!AF12*('Proj Road Fuel Use'!AI$23/'Proj Road Fuel Use'!$F$23)*BTU_per_ktoe</f>
        <v>10070612118494.049</v>
      </c>
      <c r="AG5" s="4">
        <f>'Poland Fuel Use Data'!$D$3*'Energy Shares'!AG12*('Proj Road Fuel Use'!AJ$23/'Proj Road Fuel Use'!$F$23)*BTU_per_ktoe</f>
        <v>10080622660041.797</v>
      </c>
      <c r="AH5" s="4">
        <f>'Poland Fuel Use Data'!$D$3*'Energy Shares'!AH12*('Proj Road Fuel Use'!AK$23/'Proj Road Fuel Use'!$F$23)*BTU_per_ktoe</f>
        <v>10086318206923.201</v>
      </c>
      <c r="AI5" s="4">
        <f>'Poland Fuel Use Data'!$D$3*'Energy Shares'!AI12*('Proj Road Fuel Use'!AL$23/'Proj Road Fuel Use'!$F$23)*BTU_per_ktoe</f>
        <v>10091478589746.705</v>
      </c>
      <c r="AJ5" s="4">
        <f>'Poland Fuel Use Data'!$D$3*'Energy Shares'!AJ12*('Proj Road Fuel Use'!AM$23/'Proj Road Fuel Use'!$F$23)*BTU_per_ktoe</f>
        <v>10096108245969.211</v>
      </c>
      <c r="AK5" s="4">
        <f>'Poland Fuel Use Data'!$D$3*'Energy Shares'!AK12*('Proj Road Fuel Use'!AN$23/'Proj Road Fuel Use'!$F$23)*BTU_per_ktoe</f>
        <v>10100211564123.678</v>
      </c>
      <c r="AL5" s="4"/>
    </row>
    <row r="6" spans="1:38">
      <c r="A6" s="1" t="s">
        <v>6</v>
      </c>
      <c r="B6" s="4">
        <f>'Poland Fuel Use Data'!$D$6*'Energy Shares'!B20*('Proj Road Fuel Use'!E$23/'Proj Road Fuel Use'!$F$23)*BTU_per_ktoe</f>
        <v>342887236.33598298</v>
      </c>
      <c r="C6" s="4">
        <f>'Poland Fuel Use Data'!$D$6*'Energy Shares'!C20*('Proj Road Fuel Use'!F$23/'Proj Road Fuel Use'!$F$23)*BTU_per_ktoe</f>
        <v>358708578.36945581</v>
      </c>
      <c r="D6" s="4">
        <f>'Poland Fuel Use Data'!$D$6*'Energy Shares'!D20*('Proj Road Fuel Use'!G$23/'Proj Road Fuel Use'!$F$23)*BTU_per_ktoe</f>
        <v>369282064.88873821</v>
      </c>
      <c r="E6" s="4">
        <f>'Poland Fuel Use Data'!$D$6*'Energy Shares'!E20*('Proj Road Fuel Use'!H$23/'Proj Road Fuel Use'!$F$23)*BTU_per_ktoe</f>
        <v>380087705.70089293</v>
      </c>
      <c r="F6" s="4">
        <f>'Poland Fuel Use Data'!$D$6*'Energy Shares'!F20*('Proj Road Fuel Use'!I$23/'Proj Road Fuel Use'!$F$23)*BTU_per_ktoe</f>
        <v>391130533.79243147</v>
      </c>
      <c r="G6" s="4">
        <f>'Poland Fuel Use Data'!$D$6*'Energy Shares'!G20*('Proj Road Fuel Use'!J$23/'Proj Road Fuel Use'!$F$23)*BTU_per_ktoe</f>
        <v>402414719.34846377</v>
      </c>
      <c r="H6" s="4">
        <f>'Poland Fuel Use Data'!$D$6*'Energy Shares'!H20*('Proj Road Fuel Use'!K$23/'Proj Road Fuel Use'!$F$23)*BTU_per_ktoe</f>
        <v>413946346.8293944</v>
      </c>
      <c r="I6" s="4">
        <f>'Poland Fuel Use Data'!$D$6*'Energy Shares'!I20*('Proj Road Fuel Use'!L$23/'Proj Road Fuel Use'!$F$23)*BTU_per_ktoe</f>
        <v>422342532.80940878</v>
      </c>
      <c r="J6" s="4">
        <f>'Poland Fuel Use Data'!$D$6*'Energy Shares'!J20*('Proj Road Fuel Use'!M$23/'Proj Road Fuel Use'!$F$23)*BTU_per_ktoe</f>
        <v>430895484.49530089</v>
      </c>
      <c r="K6" s="4">
        <f>'Poland Fuel Use Data'!$D$6*'Energy Shares'!K20*('Proj Road Fuel Use'!N$23/'Proj Road Fuel Use'!$F$23)*BTU_per_ktoe</f>
        <v>439607908.22092551</v>
      </c>
      <c r="L6" s="4">
        <f>'Poland Fuel Use Data'!$D$6*'Energy Shares'!L20*('Proj Road Fuel Use'!O$23/'Proj Road Fuel Use'!$F$23)*BTU_per_ktoe</f>
        <v>448483409.87607181</v>
      </c>
      <c r="M6" s="4">
        <f>'Poland Fuel Use Data'!$D$6*'Energy Shares'!M20*('Proj Road Fuel Use'!P$23/'Proj Road Fuel Use'!$F$23)*BTU_per_ktoe</f>
        <v>457523902.97837985</v>
      </c>
      <c r="N6" s="4">
        <f>'Poland Fuel Use Data'!$D$6*'Energy Shares'!N20*('Proj Road Fuel Use'!Q$23/'Proj Road Fuel Use'!$F$23)*BTU_per_ktoe</f>
        <v>466238988.36953449</v>
      </c>
      <c r="O6" s="4">
        <f>'Poland Fuel Use Data'!$D$6*'Energy Shares'!O20*('Proj Road Fuel Use'!R$23/'Proj Road Fuel Use'!$F$23)*BTU_per_ktoe</f>
        <v>475111496.63278103</v>
      </c>
      <c r="P6" s="4">
        <f>'Poland Fuel Use Data'!$D$6*'Energy Shares'!P20*('Proj Road Fuel Use'!S$23/'Proj Road Fuel Use'!$F$23)*BTU_per_ktoe</f>
        <v>484142814.90905696</v>
      </c>
      <c r="Q6" s="4">
        <f>'Poland Fuel Use Data'!$D$6*'Energy Shares'!Q20*('Proj Road Fuel Use'!T$23/'Proj Road Fuel Use'!$F$23)*BTU_per_ktoe</f>
        <v>493336410.15484738</v>
      </c>
      <c r="R6" s="4">
        <f>'Poland Fuel Use Data'!$D$6*'Energy Shares'!R20*('Proj Road Fuel Use'!U$23/'Proj Road Fuel Use'!$F$23)*BTU_per_ktoe</f>
        <v>502695120.9841097</v>
      </c>
      <c r="S6" s="4">
        <f>'Poland Fuel Use Data'!$D$6*'Energy Shares'!S20*('Proj Road Fuel Use'!V$23/'Proj Road Fuel Use'!$F$23)*BTU_per_ktoe</f>
        <v>510255808.70001018</v>
      </c>
      <c r="T6" s="4">
        <f>'Poland Fuel Use Data'!$D$6*'Energy Shares'!T20*('Proj Road Fuel Use'!W$23/'Proj Road Fuel Use'!$F$23)*BTU_per_ktoe</f>
        <v>517929953.28812367</v>
      </c>
      <c r="U6" s="4">
        <f>'Poland Fuel Use Data'!$D$6*'Energy Shares'!U20*('Proj Road Fuel Use'!X$23/'Proj Road Fuel Use'!$F$23)*BTU_per_ktoe</f>
        <v>525719643.0527519</v>
      </c>
      <c r="V6" s="4">
        <f>'Poland Fuel Use Data'!$D$6*'Energy Shares'!V20*('Proj Road Fuel Use'!Y$23/'Proj Road Fuel Use'!$F$23)*BTU_per_ktoe</f>
        <v>533625253.21689063</v>
      </c>
      <c r="W6" s="4">
        <f>'Poland Fuel Use Data'!$D$6*'Energy Shares'!W20*('Proj Road Fuel Use'!Z$23/'Proj Road Fuel Use'!$F$23)*BTU_per_ktoe</f>
        <v>541649528.39022994</v>
      </c>
      <c r="X6" s="4">
        <f>'Poland Fuel Use Data'!$D$6*'Energy Shares'!X20*('Proj Road Fuel Use'!AA$23/'Proj Road Fuel Use'!$F$23)*BTU_per_ktoe</f>
        <v>548453172.55068552</v>
      </c>
      <c r="Y6" s="4">
        <f>'Poland Fuel Use Data'!$D$6*'Energy Shares'!Y20*('Proj Road Fuel Use'!AB$23/'Proj Road Fuel Use'!$F$23)*BTU_per_ktoe</f>
        <v>555338760.82899559</v>
      </c>
      <c r="Z6" s="4">
        <f>'Poland Fuel Use Data'!$D$6*'Energy Shares'!Z20*('Proj Road Fuel Use'!AC$23/'Proj Road Fuel Use'!$F$23)*BTU_per_ktoe</f>
        <v>562308643.80199945</v>
      </c>
      <c r="AA6" s="4">
        <f>'Poland Fuel Use Data'!$D$6*'Energy Shares'!AA20*('Proj Road Fuel Use'!AD$23/'Proj Road Fuel Use'!$F$23)*BTU_per_ktoe</f>
        <v>569363750.8853271</v>
      </c>
      <c r="AB6" s="4">
        <f>'Poland Fuel Use Data'!$D$6*'Energy Shares'!AB20*('Proj Road Fuel Use'!AE$23/'Proj Road Fuel Use'!$F$23)*BTU_per_ktoe</f>
        <v>576498448.73516631</v>
      </c>
      <c r="AC6" s="4">
        <f>'Poland Fuel Use Data'!$D$6*'Energy Shares'!AC20*('Proj Road Fuel Use'!AF$23/'Proj Road Fuel Use'!$F$23)*BTU_per_ktoe</f>
        <v>583071756.84825885</v>
      </c>
      <c r="AD6" s="4">
        <f>'Poland Fuel Use Data'!$D$6*'Energy Shares'!AD20*('Proj Road Fuel Use'!AG$23/'Proj Road Fuel Use'!$F$23)*BTU_per_ktoe</f>
        <v>589715401.03058136</v>
      </c>
      <c r="AE6" s="4">
        <f>'Poland Fuel Use Data'!$D$6*'Energy Shares'!AE20*('Proj Road Fuel Use'!AH$23/'Proj Road Fuel Use'!$F$23)*BTU_per_ktoe</f>
        <v>596430952.55622447</v>
      </c>
      <c r="AF6" s="4">
        <f>'Poland Fuel Use Data'!$D$6*'Energy Shares'!AF20*('Proj Road Fuel Use'!AI$23/'Proj Road Fuel Use'!$F$23)*BTU_per_ktoe</f>
        <v>603220029.85241449</v>
      </c>
      <c r="AG6" s="4">
        <f>'Poland Fuel Use Data'!$D$6*'Energy Shares'!AG20*('Proj Road Fuel Use'!AJ$23/'Proj Road Fuel Use'!$F$23)*BTU_per_ktoe</f>
        <v>610084300.28169453</v>
      </c>
      <c r="AH6" s="4">
        <f>'Poland Fuel Use Data'!$D$6*'Energy Shares'!AH20*('Proj Road Fuel Use'!AK$23/'Proj Road Fuel Use'!$F$23)*BTU_per_ktoe</f>
        <v>616792671.01465034</v>
      </c>
      <c r="AI6" s="4">
        <f>'Poland Fuel Use Data'!$D$6*'Energy Shares'!AI20*('Proj Road Fuel Use'!AL$23/'Proj Road Fuel Use'!$F$23)*BTU_per_ktoe</f>
        <v>623572898.81274498</v>
      </c>
      <c r="AJ6" s="4">
        <f>'Poland Fuel Use Data'!$D$6*'Energy Shares'!AJ20*('Proj Road Fuel Use'!AM$23/'Proj Road Fuel Use'!$F$23)*BTU_per_ktoe</f>
        <v>630426651.00736022</v>
      </c>
      <c r="AK6" s="4">
        <f>'Poland Fuel Use Data'!$D$6*'Energy Shares'!AK20*('Proj Road Fuel Use'!AN$23/'Proj Road Fuel Use'!$F$23)*BTU_per_ktoe</f>
        <v>637355646.91573548</v>
      </c>
      <c r="AL6" s="4"/>
    </row>
    <row r="7" spans="1:38">
      <c r="A7" s="1" t="s">
        <v>7</v>
      </c>
      <c r="B7" s="4">
        <f>'Poland Fuel Use Data'!$D$2*'Energy Shares'!B7*('Proj Road Fuel Use'!E$23/'Proj Road Fuel Use'!$F$23)*BTU_per_ktoe</f>
        <v>1738969315344.9021</v>
      </c>
      <c r="C7" s="4">
        <f>'Poland Fuel Use Data'!$D$2*'Energy Shares'!C7*('Proj Road Fuel Use'!F$23/'Proj Road Fuel Use'!$F$23)*BTU_per_ktoe</f>
        <v>1806768284360.4851</v>
      </c>
      <c r="D7" s="4">
        <f>'Poland Fuel Use Data'!$D$2*'Energy Shares'!D7*('Proj Road Fuel Use'!G$23/'Proj Road Fuel Use'!$F$23)*BTU_per_ktoe</f>
        <v>1847094122268.6125</v>
      </c>
      <c r="E7" s="4">
        <f>'Poland Fuel Use Data'!$D$2*'Energy Shares'!E7*('Proj Road Fuel Use'!H$23/'Proj Road Fuel Use'!$F$23)*BTU_per_ktoe</f>
        <v>1887721141373.1628</v>
      </c>
      <c r="F7" s="4">
        <f>'Poland Fuel Use Data'!$D$2*'Energy Shares'!F7*('Proj Road Fuel Use'!I$23/'Proj Road Fuel Use'!$F$23)*BTU_per_ktoe</f>
        <v>1928678997704.385</v>
      </c>
      <c r="G7" s="4">
        <f>'Poland Fuel Use Data'!$D$2*'Energy Shares'!G7*('Proj Road Fuel Use'!J$23/'Proj Road Fuel Use'!$F$23)*BTU_per_ktoe</f>
        <v>1970087483671.3184</v>
      </c>
      <c r="H7" s="4">
        <f>'Poland Fuel Use Data'!$D$2*'Energy Shares'!H7*('Proj Road Fuel Use'!K$23/'Proj Road Fuel Use'!$F$23)*BTU_per_ktoe</f>
        <v>2011661722534.4824</v>
      </c>
      <c r="I7" s="4">
        <f>'Poland Fuel Use Data'!$D$2*'Energy Shares'!I7*('Proj Road Fuel Use'!L$23/'Proj Road Fuel Use'!$F$23)*BTU_per_ktoe</f>
        <v>2037254192292.2532</v>
      </c>
      <c r="J7" s="4">
        <f>'Poland Fuel Use Data'!$D$2*'Energy Shares'!J7*('Proj Road Fuel Use'!M$23/'Proj Road Fuel Use'!$F$23)*BTU_per_ktoe</f>
        <v>2062972881333.6384</v>
      </c>
      <c r="K7" s="4">
        <f>'Poland Fuel Use Data'!$D$2*'Energy Shares'!K7*('Proj Road Fuel Use'!N$23/'Proj Road Fuel Use'!$F$23)*BTU_per_ktoe</f>
        <v>2088845727336.4617</v>
      </c>
      <c r="L7" s="4">
        <f>'Poland Fuel Use Data'!$D$2*'Energy Shares'!L7*('Proj Road Fuel Use'!O$23/'Proj Road Fuel Use'!$F$23)*BTU_per_ktoe</f>
        <v>2115370045444.9893</v>
      </c>
      <c r="M7" s="4">
        <f>'Poland Fuel Use Data'!$D$2*'Energy Shares'!M7*('Proj Road Fuel Use'!P$23/'Proj Road Fuel Use'!$F$23)*BTU_per_ktoe</f>
        <v>2141588418935.0378</v>
      </c>
      <c r="N7" s="4">
        <f>'Poland Fuel Use Data'!$D$2*'Energy Shares'!N7*('Proj Road Fuel Use'!Q$23/'Proj Road Fuel Use'!$F$23)*BTU_per_ktoe</f>
        <v>2165632586121.4246</v>
      </c>
      <c r="O7" s="4">
        <f>'Poland Fuel Use Data'!$D$2*'Energy Shares'!O7*('Proj Road Fuel Use'!R$23/'Proj Road Fuel Use'!$F$23)*BTU_per_ktoe</f>
        <v>2189801741544.1826</v>
      </c>
      <c r="P7" s="4">
        <f>'Poland Fuel Use Data'!$D$2*'Energy Shares'!P7*('Proj Road Fuel Use'!S$23/'Proj Road Fuel Use'!$F$23)*BTU_per_ktoe</f>
        <v>2214027747504.0854</v>
      </c>
      <c r="Q7" s="4">
        <f>'Poland Fuel Use Data'!$D$2*'Energy Shares'!Q7*('Proj Road Fuel Use'!T$23/'Proj Road Fuel Use'!$F$23)*BTU_per_ktoe</f>
        <v>2238424247518.5205</v>
      </c>
      <c r="R7" s="4">
        <f>'Poland Fuel Use Data'!$D$2*'Energy Shares'!R7*('Proj Road Fuel Use'!U$23/'Proj Road Fuel Use'!$F$23)*BTU_per_ktoe</f>
        <v>2261690788828.3291</v>
      </c>
      <c r="S7" s="4">
        <f>'Poland Fuel Use Data'!$D$2*'Energy Shares'!S7*('Proj Road Fuel Use'!V$23/'Proj Road Fuel Use'!$F$23)*BTU_per_ktoe</f>
        <v>2276265970229.2402</v>
      </c>
      <c r="T7" s="4">
        <f>'Poland Fuel Use Data'!$D$2*'Energy Shares'!T7*('Proj Road Fuel Use'!W$23/'Proj Road Fuel Use'!$F$23)*BTU_per_ktoe</f>
        <v>2290855170900.2144</v>
      </c>
      <c r="U7" s="4">
        <f>'Poland Fuel Use Data'!$D$2*'Energy Shares'!U7*('Proj Road Fuel Use'!X$23/'Proj Road Fuel Use'!$F$23)*BTU_per_ktoe</f>
        <v>2305370374186.3452</v>
      </c>
      <c r="V7" s="4">
        <f>'Poland Fuel Use Data'!$D$2*'Energy Shares'!V7*('Proj Road Fuel Use'!Y$23/'Proj Road Fuel Use'!$F$23)*BTU_per_ktoe</f>
        <v>2319447258372.6621</v>
      </c>
      <c r="W7" s="4">
        <f>'Poland Fuel Use Data'!$D$2*'Energy Shares'!W7*('Proj Road Fuel Use'!Z$23/'Proj Road Fuel Use'!$F$23)*BTU_per_ktoe</f>
        <v>2333962892368.6587</v>
      </c>
      <c r="X7" s="4">
        <f>'Poland Fuel Use Data'!$D$2*'Energy Shares'!X7*('Proj Road Fuel Use'!AA$23/'Proj Road Fuel Use'!$F$23)*BTU_per_ktoe</f>
        <v>2342706546715.4292</v>
      </c>
      <c r="Y7" s="4">
        <f>'Poland Fuel Use Data'!$D$2*'Energy Shares'!Y7*('Proj Road Fuel Use'!AB$23/'Proj Road Fuel Use'!$F$23)*BTU_per_ktoe</f>
        <v>2351349976950.5913</v>
      </c>
      <c r="Z7" s="4">
        <f>'Poland Fuel Use Data'!$D$2*'Energy Shares'!Z7*('Proj Road Fuel Use'!AC$23/'Proj Road Fuel Use'!$F$23)*BTU_per_ktoe</f>
        <v>2359892979639.0054</v>
      </c>
      <c r="AA7" s="4">
        <f>'Poland Fuel Use Data'!$D$2*'Energy Shares'!AA7*('Proj Road Fuel Use'!AD$23/'Proj Road Fuel Use'!$F$23)*BTU_per_ktoe</f>
        <v>2368329247144.6743</v>
      </c>
      <c r="AB7" s="4">
        <f>'Poland Fuel Use Data'!$D$2*'Energy Shares'!AB7*('Proj Road Fuel Use'!AE$23/'Proj Road Fuel Use'!$F$23)*BTU_per_ktoe</f>
        <v>2373977611951.8999</v>
      </c>
      <c r="AC7" s="4">
        <f>'Poland Fuel Use Data'!$D$2*'Energy Shares'!AC7*('Proj Road Fuel Use'!AF$23/'Proj Road Fuel Use'!$F$23)*BTU_per_ktoe</f>
        <v>2377021942323.2495</v>
      </c>
      <c r="AD7" s="4">
        <f>'Poland Fuel Use Data'!$D$2*'Energy Shares'!AD7*('Proj Road Fuel Use'!AG$23/'Proj Road Fuel Use'!$F$23)*BTU_per_ktoe</f>
        <v>2379962419746.0132</v>
      </c>
      <c r="AE7" s="4">
        <f>'Poland Fuel Use Data'!$D$2*'Energy Shares'!AE7*('Proj Road Fuel Use'!AH$23/'Proj Road Fuel Use'!$F$23)*BTU_per_ktoe</f>
        <v>2382799774140.1807</v>
      </c>
      <c r="AF7" s="4">
        <f>'Poland Fuel Use Data'!$D$2*'Energy Shares'!AF7*('Proj Road Fuel Use'!AI$23/'Proj Road Fuel Use'!$F$23)*BTU_per_ktoe</f>
        <v>2385534723639.8501</v>
      </c>
      <c r="AG7" s="4">
        <f>'Poland Fuel Use Data'!$D$2*'Energy Shares'!AG7*('Proj Road Fuel Use'!AJ$23/'Proj Road Fuel Use'!$F$23)*BTU_per_ktoe</f>
        <v>2388167974851.3604</v>
      </c>
      <c r="AH7" s="4">
        <f>'Poland Fuel Use Data'!$D$2*'Energy Shares'!AH7*('Proj Road Fuel Use'!AK$23/'Proj Road Fuel Use'!$F$23)*BTU_per_ktoe</f>
        <v>2389798183717.1855</v>
      </c>
      <c r="AI7" s="4">
        <f>'Poland Fuel Use Data'!$D$2*'Energy Shares'!AI7*('Proj Road Fuel Use'!AL$23/'Proj Road Fuel Use'!$F$23)*BTU_per_ktoe</f>
        <v>2391320379878.9751</v>
      </c>
      <c r="AJ7" s="4">
        <f>'Poland Fuel Use Data'!$D$2*'Energy Shares'!AJ7*('Proj Road Fuel Use'!AM$23/'Proj Road Fuel Use'!$F$23)*BTU_per_ktoe</f>
        <v>2392735275240.4482</v>
      </c>
      <c r="AK7" s="4">
        <f>'Poland Fuel Use Data'!$D$2*'Energy Shares'!AK7*('Proj Road Fuel Use'!AN$23/'Proj Road Fuel Use'!$F$23)*BTU_per_ktoe</f>
        <v>2394043570636.3149</v>
      </c>
      <c r="AL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40.1796875" style="3" customWidth="1"/>
    <col min="2" max="27" width="9.54296875" style="3" bestFit="1" customWidth="1"/>
    <col min="28" max="16384" width="9.1796875" style="3"/>
  </cols>
  <sheetData>
    <row r="1" spans="1:37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s="1" t="s">
        <v>2</v>
      </c>
      <c r="B2" s="4">
        <f>'Poland Fuel Use Data'!$D$2*'Energy Shares'!B8*('Proj Road Fuel Use'!E$23/'Proj Road Fuel Use'!$F$23)*BTU_per_ktoe</f>
        <v>38809972153247.867</v>
      </c>
      <c r="C2" s="4">
        <f>'Poland Fuel Use Data'!$D$2*'Energy Shares'!C8*('Proj Road Fuel Use'!F$23/'Proj Road Fuel Use'!$F$23)*BTU_per_ktoe</f>
        <v>39991328483959.242</v>
      </c>
      <c r="D2" s="4">
        <f>'Poland Fuel Use Data'!$D$2*'Energy Shares'!D8*('Proj Road Fuel Use'!G$23/'Proj Road Fuel Use'!$F$23)*BTU_per_ktoe</f>
        <v>40550270964553.453</v>
      </c>
      <c r="E2" s="4">
        <f>'Poland Fuel Use Data'!$D$2*'Energy Shares'!E8*('Proj Road Fuel Use'!H$23/'Proj Road Fuel Use'!$F$23)*BTU_per_ktoe</f>
        <v>41106723164386.578</v>
      </c>
      <c r="F2" s="4">
        <f>'Poland Fuel Use Data'!$D$2*'Energy Shares'!F8*('Proj Road Fuel Use'!I$23/'Proj Road Fuel Use'!$F$23)*BTU_per_ktoe</f>
        <v>41661385670627.719</v>
      </c>
      <c r="G2" s="4">
        <f>'Poland Fuel Use Data'!$D$2*'Energy Shares'!G8*('Proj Road Fuel Use'!J$23/'Proj Road Fuel Use'!$F$23)*BTU_per_ktoe</f>
        <v>42216868274341.727</v>
      </c>
      <c r="H2" s="4">
        <f>'Poland Fuel Use Data'!$D$2*'Energy Shares'!H8*('Proj Road Fuel Use'!K$23/'Proj Road Fuel Use'!$F$23)*BTU_per_ktoe</f>
        <v>42656863037554.641</v>
      </c>
      <c r="I2" s="4">
        <f>'Poland Fuel Use Data'!$D$2*'Energy Shares'!I8*('Proj Road Fuel Use'!L$23/'Proj Road Fuel Use'!$F$23)*BTU_per_ktoe</f>
        <v>42752366571261.656</v>
      </c>
      <c r="J2" s="4">
        <f>'Poland Fuel Use Data'!$D$2*'Energy Shares'!J8*('Proj Road Fuel Use'!M$23/'Proj Road Fuel Use'!$F$23)*BTU_per_ktoe</f>
        <v>42848534766248.719</v>
      </c>
      <c r="K2" s="4">
        <f>'Poland Fuel Use Data'!$D$2*'Energy Shares'!K8*('Proj Road Fuel Use'!N$23/'Proj Road Fuel Use'!$F$23)*BTU_per_ktoe</f>
        <v>42945921789154.516</v>
      </c>
      <c r="L2" s="4">
        <f>'Poland Fuel Use Data'!$D$2*'Energy Shares'!L8*('Proj Road Fuel Use'!O$23/'Proj Road Fuel Use'!$F$23)*BTU_per_ktoe</f>
        <v>43054612899430.273</v>
      </c>
      <c r="M2" s="4">
        <f>'Poland Fuel Use Data'!$D$2*'Energy Shares'!M8*('Proj Road Fuel Use'!P$23/'Proj Road Fuel Use'!$F$23)*BTU_per_ktoe</f>
        <v>43154978183775.008</v>
      </c>
      <c r="N2" s="4">
        <f>'Poland Fuel Use Data'!$D$2*'Energy Shares'!N8*('Proj Road Fuel Use'!Q$23/'Proj Road Fuel Use'!$F$23)*BTU_per_ktoe</f>
        <v>43209986806514.398</v>
      </c>
      <c r="O2" s="4">
        <f>'Poland Fuel Use Data'!$D$2*'Energy Shares'!O8*('Proj Road Fuel Use'!R$23/'Proj Road Fuel Use'!$F$23)*BTU_per_ktoe</f>
        <v>43266392717656.156</v>
      </c>
      <c r="P2" s="4">
        <f>'Poland Fuel Use Data'!$D$2*'Energy Shares'!P8*('Proj Road Fuel Use'!S$23/'Proj Road Fuel Use'!$F$23)*BTU_per_ktoe</f>
        <v>43322822177614.008</v>
      </c>
      <c r="Q2" s="4">
        <f>'Poland Fuel Use Data'!$D$2*'Energy Shares'!Q8*('Proj Road Fuel Use'!T$23/'Proj Road Fuel Use'!$F$23)*BTU_per_ktoe</f>
        <v>43381476963767.086</v>
      </c>
      <c r="R2" s="4">
        <f>'Poland Fuel Use Data'!$D$2*'Energy Shares'!R8*('Proj Road Fuel Use'!U$23/'Proj Road Fuel Use'!$F$23)*BTU_per_ktoe</f>
        <v>43297096926046.867</v>
      </c>
      <c r="S2" s="4">
        <f>'Poland Fuel Use Data'!$D$2*'Energy Shares'!S8*('Proj Road Fuel Use'!V$23/'Proj Road Fuel Use'!$F$23)*BTU_per_ktoe</f>
        <v>43050375734377.609</v>
      </c>
      <c r="T2" s="4">
        <f>'Poland Fuel Use Data'!$D$2*'Energy Shares'!T8*('Proj Road Fuel Use'!W$23/'Proj Road Fuel Use'!$F$23)*BTU_per_ktoe</f>
        <v>42809798913317.633</v>
      </c>
      <c r="U2" s="4">
        <f>'Poland Fuel Use Data'!$D$2*'Energy Shares'!U8*('Proj Road Fuel Use'!X$23/'Proj Road Fuel Use'!$F$23)*BTU_per_ktoe</f>
        <v>42573523895063.68</v>
      </c>
      <c r="V2" s="4">
        <f>'Poland Fuel Use Data'!$D$2*'Energy Shares'!V8*('Proj Road Fuel Use'!Y$23/'Proj Road Fuel Use'!$F$23)*BTU_per_ktoe</f>
        <v>42334750783989.156</v>
      </c>
      <c r="W2" s="4">
        <f>'Poland Fuel Use Data'!$D$2*'Energy Shares'!W8*('Proj Road Fuel Use'!Z$23/'Proj Road Fuel Use'!$F$23)*BTU_per_ktoe</f>
        <v>42109389924618.859</v>
      </c>
      <c r="X2" s="4">
        <f>'Poland Fuel Use Data'!$D$2*'Energy Shares'!X8*('Proj Road Fuel Use'!AA$23/'Proj Road Fuel Use'!$F$23)*BTU_per_ktoe</f>
        <v>41786204428992.453</v>
      </c>
      <c r="Y2" s="4">
        <f>'Poland Fuel Use Data'!$D$2*'Energy Shares'!Y8*('Proj Road Fuel Use'!AB$23/'Proj Road Fuel Use'!$F$23)*BTU_per_ktoe</f>
        <v>41468523393002.781</v>
      </c>
      <c r="Z2" s="4">
        <f>'Poland Fuel Use Data'!$D$2*'Energy Shares'!Z8*('Proj Road Fuel Use'!AC$23/'Proj Road Fuel Use'!$F$23)*BTU_per_ktoe</f>
        <v>41156159551407.516</v>
      </c>
      <c r="AA2" s="4">
        <f>'Poland Fuel Use Data'!$D$2*'Energy Shares'!AA8*('Proj Road Fuel Use'!AD$23/'Proj Road Fuel Use'!$F$23)*BTU_per_ktoe</f>
        <v>40848828595884.453</v>
      </c>
      <c r="AB2" s="4">
        <f>'Poland Fuel Use Data'!$D$2*'Energy Shares'!AB8*('Proj Road Fuel Use'!AE$23/'Proj Road Fuel Use'!$F$23)*BTU_per_ktoe</f>
        <v>40951222079230.195</v>
      </c>
      <c r="AC2" s="4">
        <f>'Poland Fuel Use Data'!$D$2*'Energy Shares'!AC8*('Proj Road Fuel Use'!AF$23/'Proj Road Fuel Use'!$F$23)*BTU_per_ktoe</f>
        <v>41008715259582.25</v>
      </c>
      <c r="AD2" s="4">
        <f>'Poland Fuel Use Data'!$D$2*'Energy Shares'!AD8*('Proj Road Fuel Use'!AG$23/'Proj Road Fuel Use'!$F$23)*BTU_per_ktoe</f>
        <v>41064430499181.164</v>
      </c>
      <c r="AE2" s="4">
        <f>'Poland Fuel Use Data'!$D$2*'Energy Shares'!AE8*('Proj Road Fuel Use'!AH$23/'Proj Road Fuel Use'!$F$23)*BTU_per_ktoe</f>
        <v>41118379746020.391</v>
      </c>
      <c r="AF2" s="4">
        <f>'Poland Fuel Use Data'!$D$2*'Energy Shares'!AF8*('Proj Road Fuel Use'!AI$23/'Proj Road Fuel Use'!$F$23)*BTU_per_ktoe</f>
        <v>41170574750492.094</v>
      </c>
      <c r="AG2" s="4">
        <f>'Poland Fuel Use Data'!$D$2*'Energy Shares'!AG8*('Proj Road Fuel Use'!AJ$23/'Proj Road Fuel Use'!$F$23)*BTU_per_ktoe</f>
        <v>41221027069722.586</v>
      </c>
      <c r="AH2" s="4">
        <f>'Poland Fuel Use Data'!$D$2*'Energy Shares'!AH8*('Proj Road Fuel Use'!AK$23/'Proj Road Fuel Use'!$F$23)*BTU_per_ktoe</f>
        <v>41254176509156.633</v>
      </c>
      <c r="AI2" s="4">
        <f>'Poland Fuel Use Data'!$D$2*'Energy Shares'!AI8*('Proj Road Fuel Use'!AL$23/'Proj Road Fuel Use'!$F$23)*BTU_per_ktoe</f>
        <v>41285469195184.602</v>
      </c>
      <c r="AJ2" s="4">
        <f>'Poland Fuel Use Data'!$D$2*'Energy Shares'!AJ8*('Proj Road Fuel Use'!AM$23/'Proj Road Fuel Use'!$F$23)*BTU_per_ktoe</f>
        <v>41314916743244.867</v>
      </c>
      <c r="AK2" s="4">
        <f>'Poland Fuel Use Data'!$D$2*'Energy Shares'!AK8*('Proj Road Fuel Use'!AN$23/'Proj Road Fuel Use'!$F$23)*BTU_per_ktoe</f>
        <v>41342530583272.523</v>
      </c>
    </row>
    <row r="3" spans="1:37">
      <c r="A3" s="1" t="s">
        <v>3</v>
      </c>
      <c r="B3" s="4">
        <f>'Poland Fuel Use Data'!$D$2*'Energy Shares'!B9*('Proj Road Fuel Use'!E$23/'Proj Road Fuel Use'!$F$23)*BTU_per_ktoe</f>
        <v>212179094365149.53</v>
      </c>
      <c r="C3" s="4">
        <f>'Poland Fuel Use Data'!$D$2*'Energy Shares'!C9*('Proj Road Fuel Use'!F$23/'Proj Road Fuel Use'!$F$23)*BTU_per_ktoe</f>
        <v>219511290908691.62</v>
      </c>
      <c r="D3" s="4">
        <f>'Poland Fuel Use Data'!$D$2*'Energy Shares'!D9*('Proj Road Fuel Use'!G$23/'Proj Road Fuel Use'!$F$23)*BTU_per_ktoe</f>
        <v>223457566411802.62</v>
      </c>
      <c r="E3" s="4">
        <f>'Poland Fuel Use Data'!$D$2*'Energy Shares'!E9*('Proj Road Fuel Use'!H$23/'Proj Road Fuel Use'!$F$23)*BTU_per_ktoe</f>
        <v>227406746356845</v>
      </c>
      <c r="F3" s="4">
        <f>'Poland Fuel Use Data'!$D$2*'Energy Shares'!F9*('Proj Road Fuel Use'!I$23/'Proj Road Fuel Use'!$F$23)*BTU_per_ktoe</f>
        <v>231362351557116.53</v>
      </c>
      <c r="G3" s="4">
        <f>'Poland Fuel Use Data'!$D$2*'Energy Shares'!G9*('Proj Road Fuel Use'!J$23/'Proj Road Fuel Use'!$F$23)*BTU_per_ktoe</f>
        <v>235338611091085</v>
      </c>
      <c r="H3" s="4">
        <f>'Poland Fuel Use Data'!$D$2*'Energy Shares'!H9*('Proj Road Fuel Use'!K$23/'Proj Road Fuel Use'!$F$23)*BTU_per_ktoe</f>
        <v>239470507991916.62</v>
      </c>
      <c r="I3" s="4">
        <f>'Poland Fuel Use Data'!$D$2*'Energy Shares'!I9*('Proj Road Fuel Use'!L$23/'Proj Road Fuel Use'!$F$23)*BTU_per_ktoe</f>
        <v>241677905414804.97</v>
      </c>
      <c r="J3" s="4">
        <f>'Poland Fuel Use Data'!$D$2*'Energy Shares'!J9*('Proj Road Fuel Use'!M$23/'Proj Road Fuel Use'!$F$23)*BTU_per_ktoe</f>
        <v>243885001072132.41</v>
      </c>
      <c r="K3" s="4">
        <f>'Poland Fuel Use Data'!$D$2*'Energy Shares'!K9*('Proj Road Fuel Use'!N$23/'Proj Road Fuel Use'!$F$23)*BTU_per_ktoe</f>
        <v>246095089522038.81</v>
      </c>
      <c r="L3" s="4">
        <f>'Poland Fuel Use Data'!$D$2*'Energy Shares'!L9*('Proj Road Fuel Use'!O$23/'Proj Road Fuel Use'!$F$23)*BTU_per_ktoe</f>
        <v>248366530007081.09</v>
      </c>
      <c r="M3" s="4">
        <f>'Poland Fuel Use Data'!$D$2*'Energy Shares'!M9*('Proj Road Fuel Use'!P$23/'Proj Road Fuel Use'!$F$23)*BTU_per_ktoe</f>
        <v>250586667283909.84</v>
      </c>
      <c r="N3" s="4">
        <f>'Poland Fuel Use Data'!$D$2*'Energy Shares'!N9*('Proj Road Fuel Use'!Q$23/'Proj Road Fuel Use'!$F$23)*BTU_per_ktoe</f>
        <v>252538163626400.19</v>
      </c>
      <c r="O3" s="4">
        <f>'Poland Fuel Use Data'!$D$2*'Energy Shares'!O9*('Proj Road Fuel Use'!R$23/'Proj Road Fuel Use'!$F$23)*BTU_per_ktoe</f>
        <v>254490955172655.56</v>
      </c>
      <c r="P3" s="4">
        <f>'Poland Fuel Use Data'!$D$2*'Energy Shares'!P9*('Proj Road Fuel Use'!S$23/'Proj Road Fuel Use'!$F$23)*BTU_per_ktoe</f>
        <v>256437136827445.81</v>
      </c>
      <c r="Q3" s="4">
        <f>'Poland Fuel Use Data'!$D$2*'Energy Shares'!Q9*('Proj Road Fuel Use'!T$23/'Proj Road Fuel Use'!$F$23)*BTU_per_ktoe</f>
        <v>258389893664305.69</v>
      </c>
      <c r="R3" s="4">
        <f>'Poland Fuel Use Data'!$D$2*'Energy Shares'!R9*('Proj Road Fuel Use'!U$23/'Proj Road Fuel Use'!$F$23)*BTU_per_ktoe</f>
        <v>260341134968916.06</v>
      </c>
      <c r="S3" s="4">
        <f>'Poland Fuel Use Data'!$D$2*'Energy Shares'!S9*('Proj Road Fuel Use'!V$23/'Proj Road Fuel Use'!$F$23)*BTU_per_ktoe</f>
        <v>261283780272314.84</v>
      </c>
      <c r="T3" s="4">
        <f>'Poland Fuel Use Data'!$D$2*'Energy Shares'!T9*('Proj Road Fuel Use'!W$23/'Proj Road Fuel Use'!$F$23)*BTU_per_ktoe</f>
        <v>262222755931781.31</v>
      </c>
      <c r="U3" s="4">
        <f>'Poland Fuel Use Data'!$D$2*'Energy Shares'!U9*('Proj Road Fuel Use'!X$23/'Proj Road Fuel Use'!$F$23)*BTU_per_ktoe</f>
        <v>263148045940347.41</v>
      </c>
      <c r="V3" s="4">
        <f>'Poland Fuel Use Data'!$D$2*'Energy Shares'!V9*('Proj Road Fuel Use'!Y$23/'Proj Road Fuel Use'!$F$23)*BTU_per_ktoe</f>
        <v>264018294469629.62</v>
      </c>
      <c r="W3" s="4">
        <f>'Poland Fuel Use Data'!$D$2*'Energy Shares'!W9*('Proj Road Fuel Use'!Z$23/'Proj Road Fuel Use'!$F$23)*BTU_per_ktoe</f>
        <v>264933517750388.09</v>
      </c>
      <c r="X3" s="4">
        <f>'Poland Fuel Use Data'!$D$2*'Energy Shares'!X9*('Proj Road Fuel Use'!AA$23/'Proj Road Fuel Use'!$F$23)*BTU_per_ktoe</f>
        <v>265190298738737.22</v>
      </c>
      <c r="Y3" s="4">
        <f>'Poland Fuel Use Data'!$D$2*'Energy Shares'!Y9*('Proj Road Fuel Use'!AB$23/'Proj Road Fuel Use'!$F$23)*BTU_per_ktoe</f>
        <v>265434348894336.91</v>
      </c>
      <c r="Z3" s="4">
        <f>'Poland Fuel Use Data'!$D$2*'Energy Shares'!Z9*('Proj Road Fuel Use'!AC$23/'Proj Road Fuel Use'!$F$23)*BTU_per_ktoe</f>
        <v>265665750400239.22</v>
      </c>
      <c r="AA3" s="4">
        <f>'Poland Fuel Use Data'!$D$2*'Energy Shares'!AA9*('Proj Road Fuel Use'!AD$23/'Proj Road Fuel Use'!$F$23)*BTU_per_ktoe</f>
        <v>265883899240572.47</v>
      </c>
      <c r="AB3" s="4">
        <f>'Poland Fuel Use Data'!$D$2*'Energy Shares'!AB9*('Proj Road Fuel Use'!AE$23/'Proj Road Fuel Use'!$F$23)*BTU_per_ktoe</f>
        <v>265933818624326.72</v>
      </c>
      <c r="AC3" s="4">
        <f>'Poland Fuel Use Data'!$D$2*'Energy Shares'!AC9*('Proj Road Fuel Use'!AF$23/'Proj Road Fuel Use'!$F$23)*BTU_per_ktoe</f>
        <v>265692452788989.84</v>
      </c>
      <c r="AD3" s="4">
        <f>'Poland Fuel Use Data'!$D$2*'Energy Shares'!AD9*('Proj Road Fuel Use'!AG$23/'Proj Road Fuel Use'!$F$23)*BTU_per_ktoe</f>
        <v>265440557608221.41</v>
      </c>
      <c r="AE3" s="4">
        <f>'Poland Fuel Use Data'!$D$2*'Energy Shares'!AE9*('Proj Road Fuel Use'!AH$23/'Proj Road Fuel Use'!$F$23)*BTU_per_ktoe</f>
        <v>265178283101773.25</v>
      </c>
      <c r="AF3" s="4">
        <f>'Poland Fuel Use Data'!$D$2*'Energy Shares'!AF9*('Proj Road Fuel Use'!AI$23/'Proj Road Fuel Use'!$F$23)*BTU_per_ktoe</f>
        <v>264905776676683.53</v>
      </c>
      <c r="AG3" s="4">
        <f>'Poland Fuel Use Data'!$D$2*'Energy Shares'!AG9*('Proj Road Fuel Use'!AJ$23/'Proj Road Fuel Use'!$F$23)*BTU_per_ktoe</f>
        <v>264623183184204.06</v>
      </c>
      <c r="AH3" s="4">
        <f>'Poland Fuel Use Data'!$D$2*'Energy Shares'!AH9*('Proj Road Fuel Use'!AK$23/'Proj Road Fuel Use'!$F$23)*BTU_per_ktoe</f>
        <v>264230909905666.03</v>
      </c>
      <c r="AI3" s="4">
        <f>'Poland Fuel Use Data'!$D$2*'Energy Shares'!AI9*('Proj Road Fuel Use'!AL$23/'Proj Road Fuel Use'!$F$23)*BTU_per_ktoe</f>
        <v>263828413577764.84</v>
      </c>
      <c r="AJ3" s="4">
        <f>'Poland Fuel Use Data'!$D$2*'Energy Shares'!AJ9*('Proj Road Fuel Use'!AM$23/'Proj Road Fuel Use'!$F$23)*BTU_per_ktoe</f>
        <v>263415838641503.44</v>
      </c>
      <c r="AK3" s="4">
        <f>'Poland Fuel Use Data'!$D$2*'Energy Shares'!AK9*('Proj Road Fuel Use'!AN$23/'Proj Road Fuel Use'!$F$23)*BTU_per_ktoe</f>
        <v>262993327079971.69</v>
      </c>
    </row>
    <row r="4" spans="1:37">
      <c r="A4" s="1" t="s">
        <v>4</v>
      </c>
      <c r="B4" s="4">
        <f>SUM('Poland Fuel Use Data'!$D$4:$D$5)*'Energy Shares'!B17*('Proj Road Fuel Use'!E$23/'Proj Road Fuel Use'!$F$23)*BTU_per_ktoe</f>
        <v>809860294789.24597</v>
      </c>
      <c r="C4" s="4">
        <f>SUM('Poland Fuel Use Data'!$D$4:$D$5)*'Energy Shares'!C17*('Proj Road Fuel Use'!F$23/'Proj Road Fuel Use'!$F$23)*BTU_per_ktoe</f>
        <v>827681924762.49524</v>
      </c>
      <c r="D4" s="4">
        <f>SUM('Poland Fuel Use Data'!$D$4:$D$5)*'Energy Shares'!D17*('Proj Road Fuel Use'!G$23/'Proj Road Fuel Use'!$F$23)*BTU_per_ktoe</f>
        <v>847592964726.09534</v>
      </c>
      <c r="E4" s="4">
        <f>SUM('Poland Fuel Use Data'!$D$4:$D$5)*'Energy Shares'!E17*('Proj Road Fuel Use'!H$23/'Proj Road Fuel Use'!$F$23)*BTU_per_ktoe</f>
        <v>886273356974.03394</v>
      </c>
      <c r="F4" s="4">
        <f>SUM('Poland Fuel Use Data'!$D$4:$D$5)*'Energy Shares'!F17*('Proj Road Fuel Use'!I$23/'Proj Road Fuel Use'!$F$23)*BTU_per_ktoe</f>
        <v>929408069674.4325</v>
      </c>
      <c r="G4" s="4">
        <f>SUM('Poland Fuel Use Data'!$D$4:$D$5)*'Energy Shares'!G17*('Proj Road Fuel Use'!J$23/'Proj Road Fuel Use'!$F$23)*BTU_per_ktoe</f>
        <v>959217688220.24036</v>
      </c>
      <c r="H4" s="4">
        <f>SUM('Poland Fuel Use Data'!$D$4:$D$5)*'Energy Shares'!H17*('Proj Road Fuel Use'!K$23/'Proj Road Fuel Use'!$F$23)*BTU_per_ktoe</f>
        <v>955121118859.76367</v>
      </c>
      <c r="I4" s="4">
        <f>SUM('Poland Fuel Use Data'!$D$4:$D$5)*'Energy Shares'!I17*('Proj Road Fuel Use'!L$23/'Proj Road Fuel Use'!$F$23)*BTU_per_ktoe</f>
        <v>942168884394.18799</v>
      </c>
      <c r="J4" s="4">
        <f>SUM('Poland Fuel Use Data'!$D$4:$D$5)*'Energy Shares'!J17*('Proj Road Fuel Use'!M$23/'Proj Road Fuel Use'!$F$23)*BTU_per_ktoe</f>
        <v>929860470655.98047</v>
      </c>
      <c r="K4" s="4">
        <f>SUM('Poland Fuel Use Data'!$D$4:$D$5)*'Energy Shares'!K17*('Proj Road Fuel Use'!N$23/'Proj Road Fuel Use'!$F$23)*BTU_per_ktoe</f>
        <v>922993677277.47827</v>
      </c>
      <c r="L4" s="4">
        <f>SUM('Poland Fuel Use Data'!$D$4:$D$5)*'Energy Shares'!L17*('Proj Road Fuel Use'!O$23/'Proj Road Fuel Use'!$F$23)*BTU_per_ktoe</f>
        <v>915788193086.1167</v>
      </c>
      <c r="M4" s="4">
        <f>SUM('Poland Fuel Use Data'!$D$4:$D$5)*'Energy Shares'!M17*('Proj Road Fuel Use'!P$23/'Proj Road Fuel Use'!$F$23)*BTU_per_ktoe</f>
        <v>908552496524.61072</v>
      </c>
      <c r="N4" s="4">
        <f>SUM('Poland Fuel Use Data'!$D$4:$D$5)*'Energy Shares'!N17*('Proj Road Fuel Use'!Q$23/'Proj Road Fuel Use'!$F$23)*BTU_per_ktoe</f>
        <v>900190188416.5614</v>
      </c>
      <c r="O4" s="4">
        <f>SUM('Poland Fuel Use Data'!$D$4:$D$5)*'Energy Shares'!O17*('Proj Road Fuel Use'!R$23/'Proj Road Fuel Use'!$F$23)*BTU_per_ktoe</f>
        <v>884173884060.12036</v>
      </c>
      <c r="P4" s="4">
        <f>SUM('Poland Fuel Use Data'!$D$4:$D$5)*'Energy Shares'!P17*('Proj Road Fuel Use'!S$23/'Proj Road Fuel Use'!$F$23)*BTU_per_ktoe</f>
        <v>875165382920.25659</v>
      </c>
      <c r="Q4" s="4">
        <f>SUM('Poland Fuel Use Data'!$D$4:$D$5)*'Energy Shares'!Q17*('Proj Road Fuel Use'!T$23/'Proj Road Fuel Use'!$F$23)*BTU_per_ktoe</f>
        <v>869881235977.66956</v>
      </c>
      <c r="R4" s="4">
        <f>SUM('Poland Fuel Use Data'!$D$4:$D$5)*'Energy Shares'!R17*('Proj Road Fuel Use'!U$23/'Proj Road Fuel Use'!$F$23)*BTU_per_ktoe</f>
        <v>863987782586.18408</v>
      </c>
      <c r="S4" s="4">
        <f>SUM('Poland Fuel Use Data'!$D$4:$D$5)*'Energy Shares'!S17*('Proj Road Fuel Use'!V$23/'Proj Road Fuel Use'!$F$23)*BTU_per_ktoe</f>
        <v>853598113920.87598</v>
      </c>
      <c r="T4" s="4">
        <f>SUM('Poland Fuel Use Data'!$D$4:$D$5)*'Energy Shares'!T17*('Proj Road Fuel Use'!W$23/'Proj Road Fuel Use'!$F$23)*BTU_per_ktoe</f>
        <v>847105430116.47815</v>
      </c>
      <c r="U4" s="4">
        <f>SUM('Poland Fuel Use Data'!$D$4:$D$5)*'Energy Shares'!U17*('Proj Road Fuel Use'!X$23/'Proj Road Fuel Use'!$F$23)*BTU_per_ktoe</f>
        <v>840126741358.97876</v>
      </c>
      <c r="V4" s="4">
        <f>SUM('Poland Fuel Use Data'!$D$4:$D$5)*'Energy Shares'!V17*('Proj Road Fuel Use'!Y$23/'Proj Road Fuel Use'!$F$23)*BTU_per_ktoe</f>
        <v>833109172146.78589</v>
      </c>
      <c r="W4" s="4">
        <f>SUM('Poland Fuel Use Data'!$D$4:$D$5)*'Energy Shares'!W17*('Proj Road Fuel Use'!Z$23/'Proj Road Fuel Use'!$F$23)*BTU_per_ktoe</f>
        <v>828725206588.44238</v>
      </c>
      <c r="X4" s="4">
        <f>SUM('Poland Fuel Use Data'!$D$4:$D$5)*'Energy Shares'!X17*('Proj Road Fuel Use'!AA$23/'Proj Road Fuel Use'!$F$23)*BTU_per_ktoe</f>
        <v>823279152327.63684</v>
      </c>
      <c r="Y4" s="4">
        <f>SUM('Poland Fuel Use Data'!$D$4:$D$5)*'Energy Shares'!Y17*('Proj Road Fuel Use'!AB$23/'Proj Road Fuel Use'!$F$23)*BTU_per_ktoe</f>
        <v>819850939908.13281</v>
      </c>
      <c r="Z4" s="4">
        <f>SUM('Poland Fuel Use Data'!$D$4:$D$5)*'Energy Shares'!Z17*('Proj Road Fuel Use'!AC$23/'Proj Road Fuel Use'!$F$23)*BTU_per_ktoe</f>
        <v>815042737625.00732</v>
      </c>
      <c r="AA4" s="4">
        <f>SUM('Poland Fuel Use Data'!$D$4:$D$5)*'Energy Shares'!AA17*('Proj Road Fuel Use'!AD$23/'Proj Road Fuel Use'!$F$23)*BTU_per_ktoe</f>
        <v>810597145663.86755</v>
      </c>
      <c r="AB4" s="4">
        <f>SUM('Poland Fuel Use Data'!$D$4:$D$5)*'Energy Shares'!AB17*('Proj Road Fuel Use'!AE$23/'Proj Road Fuel Use'!$F$23)*BTU_per_ktoe</f>
        <v>800623672846.20679</v>
      </c>
      <c r="AC4" s="4">
        <f>SUM('Poland Fuel Use Data'!$D$4:$D$5)*'Energy Shares'!AC17*('Proj Road Fuel Use'!AF$23/'Proj Road Fuel Use'!$F$23)*BTU_per_ktoe</f>
        <v>793758181017.10254</v>
      </c>
      <c r="AD4" s="4">
        <f>SUM('Poland Fuel Use Data'!$D$4:$D$5)*'Energy Shares'!AD17*('Proj Road Fuel Use'!AG$23/'Proj Road Fuel Use'!$F$23)*BTU_per_ktoe</f>
        <v>787026723579.56946</v>
      </c>
      <c r="AE4" s="4">
        <f>SUM('Poland Fuel Use Data'!$D$4:$D$5)*'Energy Shares'!AE17*('Proj Road Fuel Use'!AH$23/'Proj Road Fuel Use'!$F$23)*BTU_per_ktoe</f>
        <v>780424395279.54395</v>
      </c>
      <c r="AF4" s="4">
        <f>SUM('Poland Fuel Use Data'!$D$4:$D$5)*'Energy Shares'!AF17*('Proj Road Fuel Use'!AI$23/'Proj Road Fuel Use'!$F$23)*BTU_per_ktoe</f>
        <v>773946527334.88281</v>
      </c>
      <c r="AG4" s="4">
        <f>SUM('Poland Fuel Use Data'!$D$4:$D$5)*'Energy Shares'!AG17*('Proj Road Fuel Use'!AJ$23/'Proj Road Fuel Use'!$F$23)*BTU_per_ktoe</f>
        <v>767588673355.31714</v>
      </c>
      <c r="AH4" s="4">
        <f>SUM('Poland Fuel Use Data'!$D$4:$D$5)*'Energy Shares'!AH17*('Proj Road Fuel Use'!AK$23/'Proj Road Fuel Use'!$F$23)*BTU_per_ktoe</f>
        <v>761059331207.29395</v>
      </c>
      <c r="AI4" s="4">
        <f>SUM('Poland Fuel Use Data'!$D$4:$D$5)*'Energy Shares'!AI17*('Proj Road Fuel Use'!AL$23/'Proj Road Fuel Use'!$F$23)*BTU_per_ktoe</f>
        <v>754644503172.12634</v>
      </c>
      <c r="AJ4" s="4">
        <f>SUM('Poland Fuel Use Data'!$D$4:$D$5)*'Energy Shares'!AJ17*('Proj Road Fuel Use'!AM$23/'Proj Road Fuel Use'!$F$23)*BTU_per_ktoe</f>
        <v>748340239305.72815</v>
      </c>
      <c r="AK4" s="4">
        <f>SUM('Poland Fuel Use Data'!$D$4:$D$5)*'Energy Shares'!AK17*('Proj Road Fuel Use'!AN$23/'Proj Road Fuel Use'!$F$23)*BTU_per_ktoe</f>
        <v>742142769260.03955</v>
      </c>
    </row>
    <row r="5" spans="1:37">
      <c r="A5" s="1" t="s">
        <v>5</v>
      </c>
      <c r="B5" s="4">
        <f>'Poland Fuel Use Data'!$D$3*'Energy Shares'!B13*('Proj Road Fuel Use'!E$23/'Proj Road Fuel Use'!$F$23)*BTU_per_ktoe</f>
        <v>4831457589125.4082</v>
      </c>
      <c r="C5" s="4">
        <f>'Poland Fuel Use Data'!$D$3*'Energy Shares'!C13*('Proj Road Fuel Use'!F$23/'Proj Road Fuel Use'!$F$23)*BTU_per_ktoe</f>
        <v>4936988639184.8223</v>
      </c>
      <c r="D5" s="4">
        <f>'Poland Fuel Use Data'!$D$3*'Energy Shares'!D13*('Proj Road Fuel Use'!G$23/'Proj Road Fuel Use'!$F$23)*BTU_per_ktoe</f>
        <v>4964204228181.3564</v>
      </c>
      <c r="E5" s="4">
        <f>'Poland Fuel Use Data'!$D$3*'Energy Shares'!E13*('Proj Road Fuel Use'!H$23/'Proj Road Fuel Use'!$F$23)*BTU_per_ktoe</f>
        <v>4990287590652.7354</v>
      </c>
      <c r="F5" s="4">
        <f>'Poland Fuel Use Data'!$D$3*'Energy Shares'!F13*('Proj Road Fuel Use'!I$23/'Proj Road Fuel Use'!$F$23)*BTU_per_ktoe</f>
        <v>5015245257952.96</v>
      </c>
      <c r="G5" s="4">
        <f>'Poland Fuel Use Data'!$D$3*'Energy Shares'!G13*('Proj Road Fuel Use'!J$23/'Proj Road Fuel Use'!$F$23)*BTU_per_ktoe</f>
        <v>5039091694498.5205</v>
      </c>
      <c r="H5" s="4">
        <f>'Poland Fuel Use Data'!$D$3*'Energy Shares'!H13*('Proj Road Fuel Use'!K$23/'Proj Road Fuel Use'!$F$23)*BTU_per_ktoe</f>
        <v>5061827049501.2734</v>
      </c>
      <c r="I5" s="4">
        <f>'Poland Fuel Use Data'!$D$3*'Energy Shares'!I13*('Proj Road Fuel Use'!L$23/'Proj Road Fuel Use'!$F$23)*BTU_per_ktoe</f>
        <v>5043048400541.1387</v>
      </c>
      <c r="J5" s="4">
        <f>'Poland Fuel Use Data'!$D$3*'Energy Shares'!J13*('Proj Road Fuel Use'!M$23/'Proj Road Fuel Use'!$F$23)*BTU_per_ktoe</f>
        <v>5023939359887.458</v>
      </c>
      <c r="K5" s="4">
        <f>'Poland Fuel Use Data'!$D$3*'Energy Shares'!K13*('Proj Road Fuel Use'!N$23/'Proj Road Fuel Use'!$F$23)*BTU_per_ktoe</f>
        <v>5004507394852.0127</v>
      </c>
      <c r="L5" s="4">
        <f>'Poland Fuel Use Data'!$D$3*'Energy Shares'!L13*('Proj Road Fuel Use'!O$23/'Proj Road Fuel Use'!$F$23)*BTU_per_ktoe</f>
        <v>4984753801165.3701</v>
      </c>
      <c r="M5" s="4">
        <f>'Poland Fuel Use Data'!$D$3*'Energy Shares'!M13*('Proj Road Fuel Use'!P$23/'Proj Road Fuel Use'!$F$23)*BTU_per_ktoe</f>
        <v>4964692618056.9502</v>
      </c>
      <c r="N5" s="4">
        <f>'Poland Fuel Use Data'!$D$3*'Energy Shares'!N13*('Proj Road Fuel Use'!Q$23/'Proj Road Fuel Use'!$F$23)*BTU_per_ktoe</f>
        <v>4939097855893.5713</v>
      </c>
      <c r="O5" s="4">
        <f>'Poland Fuel Use Data'!$D$3*'Energy Shares'!O13*('Proj Road Fuel Use'!R$23/'Proj Road Fuel Use'!$F$23)*BTU_per_ktoe</f>
        <v>4913301991871.0801</v>
      </c>
      <c r="P5" s="4">
        <f>'Poland Fuel Use Data'!$D$3*'Energy Shares'!P13*('Proj Road Fuel Use'!S$23/'Proj Road Fuel Use'!$F$23)*BTU_per_ktoe</f>
        <v>4887320417360.5615</v>
      </c>
      <c r="Q5" s="4">
        <f>'Poland Fuel Use Data'!$D$3*'Energy Shares'!Q13*('Proj Road Fuel Use'!T$23/'Proj Road Fuel Use'!$F$23)*BTU_per_ktoe</f>
        <v>4861154488844.4512</v>
      </c>
      <c r="R5" s="4">
        <f>'Poland Fuel Use Data'!$D$3*'Energy Shares'!R13*('Proj Road Fuel Use'!U$23/'Proj Road Fuel Use'!$F$23)*BTU_per_ktoe</f>
        <v>4834810244304.9121</v>
      </c>
      <c r="S5" s="4">
        <f>'Poland Fuel Use Data'!$D$3*'Energy Shares'!S13*('Proj Road Fuel Use'!V$23/'Proj Road Fuel Use'!$F$23)*BTU_per_ktoe</f>
        <v>4789844867381.4287</v>
      </c>
      <c r="T5" s="4">
        <f>'Poland Fuel Use Data'!$D$3*'Energy Shares'!T13*('Proj Road Fuel Use'!W$23/'Proj Road Fuel Use'!$F$23)*BTU_per_ktoe</f>
        <v>4745072173665.2197</v>
      </c>
      <c r="U5" s="4">
        <f>'Poland Fuel Use Data'!$D$3*'Energy Shares'!U13*('Proj Road Fuel Use'!X$23/'Proj Road Fuel Use'!$F$23)*BTU_per_ktoe</f>
        <v>4700493279878.3506</v>
      </c>
      <c r="V5" s="4">
        <f>'Poland Fuel Use Data'!$D$3*'Energy Shares'!V13*('Proj Road Fuel Use'!Y$23/'Proj Road Fuel Use'!$F$23)*BTU_per_ktoe</f>
        <v>4656119751245.5996</v>
      </c>
      <c r="W5" s="4">
        <f>'Poland Fuel Use Data'!$D$3*'Energy Shares'!W13*('Proj Road Fuel Use'!Z$23/'Proj Road Fuel Use'!$F$23)*BTU_per_ktoe</f>
        <v>4611948776967.29</v>
      </c>
      <c r="X5" s="4">
        <f>'Poland Fuel Use Data'!$D$3*'Energy Shares'!X13*('Proj Road Fuel Use'!AA$23/'Proj Road Fuel Use'!$F$23)*BTU_per_ktoe</f>
        <v>4556848400788.6641</v>
      </c>
      <c r="Y5" s="4">
        <f>'Poland Fuel Use Data'!$D$3*'Energy Shares'!Y13*('Proj Road Fuel Use'!AB$23/'Proj Road Fuel Use'!$F$23)*BTU_per_ktoe</f>
        <v>4502184979328.2197</v>
      </c>
      <c r="Z5" s="4">
        <f>'Poland Fuel Use Data'!$D$3*'Energy Shares'!Z13*('Proj Road Fuel Use'!AC$23/'Proj Road Fuel Use'!$F$23)*BTU_per_ktoe</f>
        <v>4447951867259.749</v>
      </c>
      <c r="AA5" s="4">
        <f>'Poland Fuel Use Data'!$D$3*'Energy Shares'!AA13*('Proj Road Fuel Use'!AD$23/'Proj Road Fuel Use'!$F$23)*BTU_per_ktoe</f>
        <v>4394150637711.2158</v>
      </c>
      <c r="AB5" s="4">
        <f>'Poland Fuel Use Data'!$D$3*'Energy Shares'!AB13*('Proj Road Fuel Use'!AE$23/'Proj Road Fuel Use'!$F$23)*BTU_per_ktoe</f>
        <v>4340817419660.9482</v>
      </c>
      <c r="AC5" s="4">
        <f>'Poland Fuel Use Data'!$D$3*'Energy Shares'!AC13*('Proj Road Fuel Use'!AF$23/'Proj Road Fuel Use'!$F$23)*BTU_per_ktoe</f>
        <v>4283159408139.5752</v>
      </c>
      <c r="AD5" s="4">
        <f>'Poland Fuel Use Data'!$D$3*'Energy Shares'!AD13*('Proj Road Fuel Use'!AG$23/'Proj Road Fuel Use'!$F$23)*BTU_per_ktoe</f>
        <v>4226026639415.0469</v>
      </c>
      <c r="AE5" s="4">
        <f>'Poland Fuel Use Data'!$D$3*'Energy Shares'!AE13*('Proj Road Fuel Use'!AH$23/'Proj Road Fuel Use'!$F$23)*BTU_per_ktoe</f>
        <v>4169414697264.7671</v>
      </c>
      <c r="AF5" s="4">
        <f>'Poland Fuel Use Data'!$D$3*'Energy Shares'!AF13*('Proj Road Fuel Use'!AI$23/'Proj Road Fuel Use'!$F$23)*BTU_per_ktoe</f>
        <v>4113319214836.3584</v>
      </c>
      <c r="AG5" s="4">
        <f>'Poland Fuel Use Data'!$D$3*'Energy Shares'!AG13*('Proj Road Fuel Use'!AJ$23/'Proj Road Fuel Use'!$F$23)*BTU_per_ktoe</f>
        <v>4057735873959.6973</v>
      </c>
      <c r="AH5" s="4">
        <f>'Poland Fuel Use Data'!$D$3*'Energy Shares'!AH13*('Proj Road Fuel Use'!AK$23/'Proj Road Fuel Use'!$F$23)*BTU_per_ktoe</f>
        <v>4001150153496.7637</v>
      </c>
      <c r="AI5" s="4">
        <f>'Poland Fuel Use Data'!$D$3*'Energy Shares'!AI13*('Proj Road Fuel Use'!AL$23/'Proj Road Fuel Use'!$F$23)*BTU_per_ktoe</f>
        <v>3945099597091.7319</v>
      </c>
      <c r="AJ5" s="4">
        <f>'Poland Fuel Use Data'!$D$3*'Energy Shares'!AJ13*('Proj Road Fuel Use'!AM$23/'Proj Road Fuel Use'!$F$23)*BTU_per_ktoe</f>
        <v>3889579767287.6997</v>
      </c>
      <c r="AK5" s="4">
        <f>'Poland Fuel Use Data'!$D$3*'Energy Shares'!AK13*('Proj Road Fuel Use'!AN$23/'Proj Road Fuel Use'!$F$23)*BTU_per_ktoe</f>
        <v>3834586275551.7021</v>
      </c>
    </row>
    <row r="6" spans="1:37">
      <c r="A6" s="1" t="s">
        <v>6</v>
      </c>
      <c r="B6" s="4">
        <f>'Poland Fuel Use Data'!$D$6*'Energy Shares'!B20*('Proj Road Fuel Use'!E$23/'Proj Road Fuel Use'!$F$23)*BTU_per_ktoe</f>
        <v>342887236.33598298</v>
      </c>
      <c r="C6" s="4">
        <f>'Poland Fuel Use Data'!$D$6*'Energy Shares'!C20*('Proj Road Fuel Use'!F$23/'Proj Road Fuel Use'!$F$23)*BTU_per_ktoe</f>
        <v>358708578.36945581</v>
      </c>
      <c r="D6" s="4">
        <f>'Poland Fuel Use Data'!$D$6*'Energy Shares'!D20*('Proj Road Fuel Use'!G$23/'Proj Road Fuel Use'!$F$23)*BTU_per_ktoe</f>
        <v>369282064.88873821</v>
      </c>
      <c r="E6" s="4">
        <f>'Poland Fuel Use Data'!$D$6*'Energy Shares'!E20*('Proj Road Fuel Use'!H$23/'Proj Road Fuel Use'!$F$23)*BTU_per_ktoe</f>
        <v>380087705.70089293</v>
      </c>
      <c r="F6" s="4">
        <f>'Poland Fuel Use Data'!$D$6*'Energy Shares'!F20*('Proj Road Fuel Use'!I$23/'Proj Road Fuel Use'!$F$23)*BTU_per_ktoe</f>
        <v>391130533.79243147</v>
      </c>
      <c r="G6" s="4">
        <f>'Poland Fuel Use Data'!$D$6*'Energy Shares'!G20*('Proj Road Fuel Use'!J$23/'Proj Road Fuel Use'!$F$23)*BTU_per_ktoe</f>
        <v>402414719.34846377</v>
      </c>
      <c r="H6" s="4">
        <f>'Poland Fuel Use Data'!$D$6*'Energy Shares'!H20*('Proj Road Fuel Use'!K$23/'Proj Road Fuel Use'!$F$23)*BTU_per_ktoe</f>
        <v>413946346.8293944</v>
      </c>
      <c r="I6" s="4">
        <f>'Poland Fuel Use Data'!$D$6*'Energy Shares'!I20*('Proj Road Fuel Use'!L$23/'Proj Road Fuel Use'!$F$23)*BTU_per_ktoe</f>
        <v>422342532.80940878</v>
      </c>
      <c r="J6" s="4">
        <f>'Poland Fuel Use Data'!$D$6*'Energy Shares'!J20*('Proj Road Fuel Use'!M$23/'Proj Road Fuel Use'!$F$23)*BTU_per_ktoe</f>
        <v>430895484.49530089</v>
      </c>
      <c r="K6" s="4">
        <f>'Poland Fuel Use Data'!$D$6*'Energy Shares'!K20*('Proj Road Fuel Use'!N$23/'Proj Road Fuel Use'!$F$23)*BTU_per_ktoe</f>
        <v>439607908.22092551</v>
      </c>
      <c r="L6" s="4">
        <f>'Poland Fuel Use Data'!$D$6*'Energy Shares'!L20*('Proj Road Fuel Use'!O$23/'Proj Road Fuel Use'!$F$23)*BTU_per_ktoe</f>
        <v>448483409.87607181</v>
      </c>
      <c r="M6" s="4">
        <f>'Poland Fuel Use Data'!$D$6*'Energy Shares'!M20*('Proj Road Fuel Use'!P$23/'Proj Road Fuel Use'!$F$23)*BTU_per_ktoe</f>
        <v>457523902.97837985</v>
      </c>
      <c r="N6" s="4">
        <f>'Poland Fuel Use Data'!$D$6*'Energy Shares'!N20*('Proj Road Fuel Use'!Q$23/'Proj Road Fuel Use'!$F$23)*BTU_per_ktoe</f>
        <v>466238988.36953449</v>
      </c>
      <c r="O6" s="4">
        <f>'Poland Fuel Use Data'!$D$6*'Energy Shares'!O20*('Proj Road Fuel Use'!R$23/'Proj Road Fuel Use'!$F$23)*BTU_per_ktoe</f>
        <v>475111496.63278103</v>
      </c>
      <c r="P6" s="4">
        <f>'Poland Fuel Use Data'!$D$6*'Energy Shares'!P20*('Proj Road Fuel Use'!S$23/'Proj Road Fuel Use'!$F$23)*BTU_per_ktoe</f>
        <v>484142814.90905696</v>
      </c>
      <c r="Q6" s="4">
        <f>'Poland Fuel Use Data'!$D$6*'Energy Shares'!Q20*('Proj Road Fuel Use'!T$23/'Proj Road Fuel Use'!$F$23)*BTU_per_ktoe</f>
        <v>493336410.15484738</v>
      </c>
      <c r="R6" s="4">
        <f>'Poland Fuel Use Data'!$D$6*'Energy Shares'!R20*('Proj Road Fuel Use'!U$23/'Proj Road Fuel Use'!$F$23)*BTU_per_ktoe</f>
        <v>502695120.9841097</v>
      </c>
      <c r="S6" s="4">
        <f>'Poland Fuel Use Data'!$D$6*'Energy Shares'!S20*('Proj Road Fuel Use'!V$23/'Proj Road Fuel Use'!$F$23)*BTU_per_ktoe</f>
        <v>510255808.70001018</v>
      </c>
      <c r="T6" s="4">
        <f>'Poland Fuel Use Data'!$D$6*'Energy Shares'!T20*('Proj Road Fuel Use'!W$23/'Proj Road Fuel Use'!$F$23)*BTU_per_ktoe</f>
        <v>517929953.28812367</v>
      </c>
      <c r="U6" s="4">
        <f>'Poland Fuel Use Data'!$D$6*'Energy Shares'!U20*('Proj Road Fuel Use'!X$23/'Proj Road Fuel Use'!$F$23)*BTU_per_ktoe</f>
        <v>525719643.0527519</v>
      </c>
      <c r="V6" s="4">
        <f>'Poland Fuel Use Data'!$D$6*'Energy Shares'!V20*('Proj Road Fuel Use'!Y$23/'Proj Road Fuel Use'!$F$23)*BTU_per_ktoe</f>
        <v>533625253.21689063</v>
      </c>
      <c r="W6" s="4">
        <f>'Poland Fuel Use Data'!$D$6*'Energy Shares'!W20*('Proj Road Fuel Use'!Z$23/'Proj Road Fuel Use'!$F$23)*BTU_per_ktoe</f>
        <v>541649528.39022994</v>
      </c>
      <c r="X6" s="4">
        <f>'Poland Fuel Use Data'!$D$6*'Energy Shares'!X20*('Proj Road Fuel Use'!AA$23/'Proj Road Fuel Use'!$F$23)*BTU_per_ktoe</f>
        <v>548453172.55068552</v>
      </c>
      <c r="Y6" s="4">
        <f>'Poland Fuel Use Data'!$D$6*'Energy Shares'!Y20*('Proj Road Fuel Use'!AB$23/'Proj Road Fuel Use'!$F$23)*BTU_per_ktoe</f>
        <v>555338760.82899559</v>
      </c>
      <c r="Z6" s="4">
        <f>'Poland Fuel Use Data'!$D$6*'Energy Shares'!Z20*('Proj Road Fuel Use'!AC$23/'Proj Road Fuel Use'!$F$23)*BTU_per_ktoe</f>
        <v>562308643.80199945</v>
      </c>
      <c r="AA6" s="4">
        <f>'Poland Fuel Use Data'!$D$6*'Energy Shares'!AA20*('Proj Road Fuel Use'!AD$23/'Proj Road Fuel Use'!$F$23)*BTU_per_ktoe</f>
        <v>569363750.8853271</v>
      </c>
      <c r="AB6" s="4">
        <f>'Poland Fuel Use Data'!$D$6*'Energy Shares'!AB20*('Proj Road Fuel Use'!AE$23/'Proj Road Fuel Use'!$F$23)*BTU_per_ktoe</f>
        <v>576498448.73516631</v>
      </c>
      <c r="AC6" s="4">
        <f>'Poland Fuel Use Data'!$D$6*'Energy Shares'!AC20*('Proj Road Fuel Use'!AF$23/'Proj Road Fuel Use'!$F$23)*BTU_per_ktoe</f>
        <v>583071756.84825885</v>
      </c>
      <c r="AD6" s="4">
        <f>'Poland Fuel Use Data'!$D$6*'Energy Shares'!AD20*('Proj Road Fuel Use'!AG$23/'Proj Road Fuel Use'!$F$23)*BTU_per_ktoe</f>
        <v>589715401.03058136</v>
      </c>
      <c r="AE6" s="4">
        <f>'Poland Fuel Use Data'!$D$6*'Energy Shares'!AE20*('Proj Road Fuel Use'!AH$23/'Proj Road Fuel Use'!$F$23)*BTU_per_ktoe</f>
        <v>596430952.55622447</v>
      </c>
      <c r="AF6" s="4">
        <f>'Poland Fuel Use Data'!$D$6*'Energy Shares'!AF20*('Proj Road Fuel Use'!AI$23/'Proj Road Fuel Use'!$F$23)*BTU_per_ktoe</f>
        <v>603220029.85241449</v>
      </c>
      <c r="AG6" s="4">
        <f>'Poland Fuel Use Data'!$D$6*'Energy Shares'!AG20*('Proj Road Fuel Use'!AJ$23/'Proj Road Fuel Use'!$F$23)*BTU_per_ktoe</f>
        <v>610084300.28169453</v>
      </c>
      <c r="AH6" s="4">
        <f>'Poland Fuel Use Data'!$D$6*'Energy Shares'!AH20*('Proj Road Fuel Use'!AK$23/'Proj Road Fuel Use'!$F$23)*BTU_per_ktoe</f>
        <v>616792671.01465034</v>
      </c>
      <c r="AI6" s="4">
        <f>'Poland Fuel Use Data'!$D$6*'Energy Shares'!AI20*('Proj Road Fuel Use'!AL$23/'Proj Road Fuel Use'!$F$23)*BTU_per_ktoe</f>
        <v>623572898.81274498</v>
      </c>
      <c r="AJ6" s="4">
        <f>'Poland Fuel Use Data'!$D$6*'Energy Shares'!AJ20*('Proj Road Fuel Use'!AM$23/'Proj Road Fuel Use'!$F$23)*BTU_per_ktoe</f>
        <v>630426651.00736022</v>
      </c>
      <c r="AK6" s="4">
        <f>'Poland Fuel Use Data'!$D$6*'Energy Shares'!AK20*('Proj Road Fuel Use'!AN$23/'Proj Road Fuel Use'!$F$23)*BTU_per_ktoe</f>
        <v>637355646.91573548</v>
      </c>
    </row>
    <row r="7" spans="1:37">
      <c r="A7" s="1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f t="shared" ref="AB7:AK7" si="0">TREND($W7:$AA7,$W$1:$AA$1,AB$1)</f>
        <v>0</v>
      </c>
      <c r="AC7" s="3">
        <f t="shared" si="0"/>
        <v>0</v>
      </c>
      <c r="AD7" s="3">
        <f t="shared" si="0"/>
        <v>0</v>
      </c>
      <c r="AE7" s="3">
        <f t="shared" si="0"/>
        <v>0</v>
      </c>
      <c r="AF7" s="3">
        <f t="shared" si="0"/>
        <v>0</v>
      </c>
      <c r="AG7" s="3">
        <f t="shared" si="0"/>
        <v>0</v>
      </c>
      <c r="AH7" s="3">
        <f t="shared" si="0"/>
        <v>0</v>
      </c>
      <c r="AI7" s="3">
        <f t="shared" si="0"/>
        <v>0</v>
      </c>
      <c r="AJ7" s="3">
        <f t="shared" si="0"/>
        <v>0</v>
      </c>
      <c r="AK7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About</vt:lpstr>
      <vt:lpstr>Poland Fuel Use Data</vt:lpstr>
      <vt:lpstr>Poland Vehicle Use Estimates</vt:lpstr>
      <vt:lpstr>Energy Shares</vt:lpstr>
      <vt:lpstr>Scaling Factors</vt:lpstr>
      <vt:lpstr>Proj Road Fuel Use</vt:lpstr>
      <vt:lpstr>BFFU-passengers</vt:lpstr>
      <vt:lpstr>BFFU-freight</vt:lpstr>
      <vt:lpstr>'Scaling Factors'!BTU_per_gal_diesel</vt:lpstr>
      <vt:lpstr>'Scaling Factors'!BTU_per_gal_gasoline</vt:lpstr>
      <vt:lpstr>BTU_per_ktoe</vt:lpstr>
      <vt:lpstr>'Scaling Factors'!liters_per_gal</vt:lpstr>
      <vt:lpstr>'Scaling Factors'!miles_per_km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2014-04-04T20:09:46Z</dcterms:created>
  <dcterms:modified xsi:type="dcterms:W3CDTF">2016-11-15T16:14:01Z</dcterms:modified>
</cp:coreProperties>
</file>