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-1.5.0-saudiarabia-wipA\InputData-saudiarabia-wipJ\bldgs\BCEU\"/>
    </mc:Choice>
  </mc:AlternateContent>
  <bookViews>
    <workbookView xWindow="240" yWindow="90" windowWidth="18195" windowHeight="4020" tabRatio="776"/>
  </bookViews>
  <sheets>
    <sheet name="About" sheetId="1" r:id="rId1"/>
    <sheet name="Future Year Scaling" sheetId="33" r:id="rId2"/>
    <sheet name="Residential Energy Apportioning" sheetId="32" r:id="rId3"/>
    <sheet name="Riyadh Building Data" sheetId="36" r:id="rId4"/>
    <sheet name="Riyadh Population Data" sheetId="37" r:id="rId5"/>
    <sheet name="Scaled Building Data" sheetId="38" r:id="rId6"/>
    <sheet name="Commercial Building Calcs" sheetId="34" r:id="rId7"/>
    <sheet name="Building Energy Consumption" sheetId="30" r:id="rId8"/>
    <sheet name="Calculations" sheetId="31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</sheets>
  <definedNames>
    <definedName name="Default__TABLE1_186" localSheetId="4">'Riyadh Population Data'!#REF!</definedName>
  </definedNames>
  <calcPr calcId="162913"/>
</workbook>
</file>

<file path=xl/calcChain.xml><?xml version="1.0" encoding="utf-8"?>
<calcChain xmlns="http://schemas.openxmlformats.org/spreadsheetml/2006/main">
  <c r="C8" i="23" l="1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AB8" i="23"/>
  <c r="AC8" i="23"/>
  <c r="AD8" i="23"/>
  <c r="AE8" i="23"/>
  <c r="AF8" i="23"/>
  <c r="AG8" i="23"/>
  <c r="AH8" i="23"/>
  <c r="AI8" i="23"/>
  <c r="B8" i="23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B8" i="18"/>
  <c r="AF43" i="34" l="1"/>
  <c r="AN43" i="34"/>
  <c r="AN44" i="34"/>
  <c r="AO44" i="34"/>
  <c r="AH45" i="34"/>
  <c r="AK45" i="34"/>
  <c r="AL45" i="34"/>
  <c r="W46" i="34"/>
  <c r="S47" i="34"/>
  <c r="Q48" i="34"/>
  <c r="AM48" i="34"/>
  <c r="AI49" i="34"/>
  <c r="AE50" i="34"/>
  <c r="AG50" i="34"/>
  <c r="AC51" i="34"/>
  <c r="M52" i="34"/>
  <c r="U52" i="34"/>
  <c r="AN52" i="34"/>
  <c r="AP52" i="34"/>
  <c r="Y53" i="34"/>
  <c r="H55" i="34"/>
  <c r="AE57" i="34"/>
  <c r="AM57" i="34"/>
  <c r="AO57" i="34"/>
  <c r="AC59" i="34"/>
  <c r="D17" i="31" a="1"/>
  <c r="D17" i="31"/>
  <c r="D46" i="31" a="1"/>
  <c r="D46" i="31" s="1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G61" i="30"/>
  <c r="D14" i="31" s="1" a="1"/>
  <c r="D14" i="31" s="1"/>
  <c r="G62" i="30"/>
  <c r="G63" i="30"/>
  <c r="G64" i="30"/>
  <c r="G65" i="30"/>
  <c r="D60" i="31" s="1" a="1"/>
  <c r="D60" i="31" s="1"/>
  <c r="G66" i="30"/>
  <c r="D7" i="31" s="1" a="1"/>
  <c r="D7" i="31" s="1"/>
  <c r="G67" i="30"/>
  <c r="G68" i="30"/>
  <c r="G69" i="30"/>
  <c r="G70" i="30"/>
  <c r="G71" i="30"/>
  <c r="G72" i="30"/>
  <c r="G73" i="30"/>
  <c r="G74" i="30"/>
  <c r="Q25" i="30"/>
  <c r="P25" i="30"/>
  <c r="O25" i="30"/>
  <c r="N25" i="30"/>
  <c r="Q24" i="30"/>
  <c r="N13" i="30"/>
  <c r="P24" i="30"/>
  <c r="O24" i="30"/>
  <c r="N11" i="30" s="1"/>
  <c r="N24" i="30"/>
  <c r="N12" i="30"/>
  <c r="D30" i="31" s="1" a="1"/>
  <c r="D30" i="31" s="1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B10" i="14"/>
  <c r="B5" i="14"/>
  <c r="C2" i="21"/>
  <c r="D2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Z2" i="21"/>
  <c r="AA2" i="21"/>
  <c r="AB2" i="21"/>
  <c r="AC2" i="21"/>
  <c r="AD2" i="21"/>
  <c r="AE2" i="21"/>
  <c r="AF2" i="21"/>
  <c r="AG2" i="21"/>
  <c r="AH2" i="21"/>
  <c r="AI2" i="21"/>
  <c r="B2" i="21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B6" i="25"/>
  <c r="C10" i="25"/>
  <c r="D10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Z10" i="25"/>
  <c r="AA10" i="25"/>
  <c r="AB10" i="25"/>
  <c r="AC10" i="25"/>
  <c r="AD10" i="25"/>
  <c r="AE10" i="25"/>
  <c r="AF10" i="25"/>
  <c r="AG10" i="25"/>
  <c r="AH10" i="25"/>
  <c r="AI10" i="25"/>
  <c r="B10" i="25"/>
  <c r="B78" i="34"/>
  <c r="AM23" i="34"/>
  <c r="AN23" i="34"/>
  <c r="AO43" i="34" s="1"/>
  <c r="AO23" i="34"/>
  <c r="AP43" i="34" s="1"/>
  <c r="AM24" i="34"/>
  <c r="AN24" i="34"/>
  <c r="AO24" i="34"/>
  <c r="AP44" i="34" s="1"/>
  <c r="AM25" i="34"/>
  <c r="AN45" i="34" s="1"/>
  <c r="AN25" i="34"/>
  <c r="AO45" i="34" s="1"/>
  <c r="AO25" i="34"/>
  <c r="AP45" i="34" s="1"/>
  <c r="AM26" i="34"/>
  <c r="AN26" i="34"/>
  <c r="AO26" i="34"/>
  <c r="AP46" i="34" s="1"/>
  <c r="AM27" i="34"/>
  <c r="AN47" i="34" s="1"/>
  <c r="AN27" i="34"/>
  <c r="AO47" i="34" s="1"/>
  <c r="AO27" i="34"/>
  <c r="AP47" i="34" s="1"/>
  <c r="AM28" i="34"/>
  <c r="AN48" i="34" s="1"/>
  <c r="AN28" i="34"/>
  <c r="AO48" i="34" s="1"/>
  <c r="AO28" i="34"/>
  <c r="AM29" i="34"/>
  <c r="AN29" i="34"/>
  <c r="AO49" i="34" s="1"/>
  <c r="AO29" i="34"/>
  <c r="AP49" i="34" s="1"/>
  <c r="AM30" i="34"/>
  <c r="AN50" i="34" s="1"/>
  <c r="AN30" i="34"/>
  <c r="AO50" i="34" s="1"/>
  <c r="AO30" i="34"/>
  <c r="AM31" i="34"/>
  <c r="AN31" i="34"/>
  <c r="AO51" i="34" s="1"/>
  <c r="AO31" i="34"/>
  <c r="AM32" i="34"/>
  <c r="AN32" i="34"/>
  <c r="AO53" i="34" s="1"/>
  <c r="AO32" i="34"/>
  <c r="AP53" i="34" s="1"/>
  <c r="AM33" i="34"/>
  <c r="AN53" i="34" s="1"/>
  <c r="AN33" i="34"/>
  <c r="AO33" i="34"/>
  <c r="AM34" i="34"/>
  <c r="AN54" i="34" s="1"/>
  <c r="AN34" i="34"/>
  <c r="AO54" i="34" s="1"/>
  <c r="AO34" i="34"/>
  <c r="AP54" i="34" s="1"/>
  <c r="AM35" i="34"/>
  <c r="AN35" i="34"/>
  <c r="AO35" i="34"/>
  <c r="AP55" i="34" s="1"/>
  <c r="AM36" i="34"/>
  <c r="AN36" i="34"/>
  <c r="AO56" i="34" s="1"/>
  <c r="AO36" i="34"/>
  <c r="AP56" i="34" s="1"/>
  <c r="AM37" i="34"/>
  <c r="AN57" i="34" s="1"/>
  <c r="AN37" i="34"/>
  <c r="AO37" i="34"/>
  <c r="AM38" i="34"/>
  <c r="AN58" i="34" s="1"/>
  <c r="AN38" i="34"/>
  <c r="AO38" i="34"/>
  <c r="AM39" i="34"/>
  <c r="AN39" i="34"/>
  <c r="AO59" i="34" s="1"/>
  <c r="AO39" i="34"/>
  <c r="AP59" i="34" s="1"/>
  <c r="AK24" i="34"/>
  <c r="AL44" i="34" s="1"/>
  <c r="AL24" i="34"/>
  <c r="AM44" i="34" s="1"/>
  <c r="AK25" i="34"/>
  <c r="AL25" i="34"/>
  <c r="AM45" i="34" s="1"/>
  <c r="AK26" i="34"/>
  <c r="AL26" i="34"/>
  <c r="AK27" i="34"/>
  <c r="AL27" i="34"/>
  <c r="AM47" i="34" s="1"/>
  <c r="AK28" i="34"/>
  <c r="AL28" i="34"/>
  <c r="AK29" i="34"/>
  <c r="AL29" i="34"/>
  <c r="AK30" i="34"/>
  <c r="AL30" i="34"/>
  <c r="AK31" i="34"/>
  <c r="AL51" i="34" s="1"/>
  <c r="AL31" i="34"/>
  <c r="AM51" i="34" s="1"/>
  <c r="AK32" i="34"/>
  <c r="AL52" i="34" s="1"/>
  <c r="AL32" i="34"/>
  <c r="AK33" i="34"/>
  <c r="AL53" i="34" s="1"/>
  <c r="AL33" i="34"/>
  <c r="AM53" i="34" s="1"/>
  <c r="AK34" i="34"/>
  <c r="AL34" i="34"/>
  <c r="AK35" i="34"/>
  <c r="AL55" i="34" s="1"/>
  <c r="AL35" i="34"/>
  <c r="AM55" i="34" s="1"/>
  <c r="AK36" i="34"/>
  <c r="AL36" i="34"/>
  <c r="AM56" i="34" s="1"/>
  <c r="AK37" i="34"/>
  <c r="AL56" i="34" s="1"/>
  <c r="AL37" i="34"/>
  <c r="AK38" i="34"/>
  <c r="AL38" i="34"/>
  <c r="AK39" i="34"/>
  <c r="AL39" i="34"/>
  <c r="AM59" i="34" s="1"/>
  <c r="AK23" i="34"/>
  <c r="AL43" i="34" s="1"/>
  <c r="AL23" i="34"/>
  <c r="AM43" i="34" s="1"/>
  <c r="AG23" i="34"/>
  <c r="AH43" i="34" s="1"/>
  <c r="AH23" i="34"/>
  <c r="AI43" i="34" s="1"/>
  <c r="AI23" i="34"/>
  <c r="AJ43" i="34" s="1"/>
  <c r="AJ23" i="34"/>
  <c r="AK43" i="34" s="1"/>
  <c r="AG24" i="34"/>
  <c r="AH44" i="34" s="1"/>
  <c r="AH24" i="34"/>
  <c r="AI44" i="34" s="1"/>
  <c r="AI24" i="34"/>
  <c r="AJ44" i="34" s="1"/>
  <c r="AJ24" i="34"/>
  <c r="AK44" i="34" s="1"/>
  <c r="AG25" i="34"/>
  <c r="AH25" i="34"/>
  <c r="AI45" i="34" s="1"/>
  <c r="AI25" i="34"/>
  <c r="AJ45" i="34" s="1"/>
  <c r="AJ25" i="34"/>
  <c r="AG26" i="34"/>
  <c r="AH26" i="34"/>
  <c r="AI46" i="34" s="1"/>
  <c r="AI26" i="34"/>
  <c r="AJ46" i="34" s="1"/>
  <c r="AJ26" i="34"/>
  <c r="AG27" i="34"/>
  <c r="AH27" i="34"/>
  <c r="AI27" i="34"/>
  <c r="AJ47" i="34" s="1"/>
  <c r="AJ27" i="34"/>
  <c r="AG28" i="34"/>
  <c r="AH48" i="34" s="1"/>
  <c r="AH28" i="34"/>
  <c r="AI48" i="34" s="1"/>
  <c r="AI28" i="34"/>
  <c r="AJ48" i="34" s="1"/>
  <c r="AJ28" i="34"/>
  <c r="AK48" i="34" s="1"/>
  <c r="AG29" i="34"/>
  <c r="AH29" i="34"/>
  <c r="AI29" i="34"/>
  <c r="AJ29" i="34"/>
  <c r="AG30" i="34"/>
  <c r="AH50" i="34" s="1"/>
  <c r="AH30" i="34"/>
  <c r="AI50" i="34" s="1"/>
  <c r="AI30" i="34"/>
  <c r="AJ50" i="34" s="1"/>
  <c r="AJ30" i="34"/>
  <c r="AK50" i="34" s="1"/>
  <c r="AG31" i="34"/>
  <c r="AH31" i="34"/>
  <c r="AI31" i="34"/>
  <c r="AJ31" i="34"/>
  <c r="AG32" i="34"/>
  <c r="AH52" i="34" s="1"/>
  <c r="AH32" i="34"/>
  <c r="AI52" i="34" s="1"/>
  <c r="AI32" i="34"/>
  <c r="AJ52" i="34" s="1"/>
  <c r="AJ32" i="34"/>
  <c r="AK52" i="34" s="1"/>
  <c r="AG33" i="34"/>
  <c r="AH33" i="34"/>
  <c r="AI33" i="34"/>
  <c r="AJ33" i="34"/>
  <c r="AG34" i="34"/>
  <c r="AH54" i="34" s="1"/>
  <c r="AH34" i="34"/>
  <c r="AI54" i="34" s="1"/>
  <c r="AI34" i="34"/>
  <c r="AJ34" i="34"/>
  <c r="AK54" i="34" s="1"/>
  <c r="AG35" i="34"/>
  <c r="AH35" i="34"/>
  <c r="AI55" i="34" s="1"/>
  <c r="AI35" i="34"/>
  <c r="AJ35" i="34"/>
  <c r="AG36" i="34"/>
  <c r="AH56" i="34" s="1"/>
  <c r="AH36" i="34"/>
  <c r="AI56" i="34" s="1"/>
  <c r="AI36" i="34"/>
  <c r="AJ56" i="34" s="1"/>
  <c r="AJ36" i="34"/>
  <c r="AK56" i="34" s="1"/>
  <c r="AG37" i="34"/>
  <c r="AH37" i="34"/>
  <c r="AI37" i="34"/>
  <c r="AJ37" i="34"/>
  <c r="AG38" i="34"/>
  <c r="AH58" i="34" s="1"/>
  <c r="AH38" i="34"/>
  <c r="AI58" i="34" s="1"/>
  <c r="AI38" i="34"/>
  <c r="AJ58" i="34" s="1"/>
  <c r="AJ38" i="34"/>
  <c r="AK58" i="34" s="1"/>
  <c r="AG39" i="34"/>
  <c r="AH39" i="34"/>
  <c r="AI59" i="34" s="1"/>
  <c r="AI39" i="34"/>
  <c r="AJ39" i="34"/>
  <c r="AF24" i="34"/>
  <c r="AG44" i="34" s="1"/>
  <c r="AF25" i="34"/>
  <c r="AG45" i="34" s="1"/>
  <c r="AF26" i="34"/>
  <c r="AG46" i="34" s="1"/>
  <c r="AF27" i="34"/>
  <c r="AF28" i="34"/>
  <c r="AF29" i="34"/>
  <c r="AG49" i="34" s="1"/>
  <c r="AF30" i="34"/>
  <c r="AF31" i="34"/>
  <c r="AF32" i="34"/>
  <c r="AF33" i="34"/>
  <c r="AF34" i="34"/>
  <c r="AG54" i="34" s="1"/>
  <c r="AF35" i="34"/>
  <c r="AF36" i="34"/>
  <c r="AF37" i="34"/>
  <c r="AG57" i="34" s="1"/>
  <c r="AF38" i="34"/>
  <c r="AG58" i="34" s="1"/>
  <c r="AF39" i="34"/>
  <c r="AF23" i="34"/>
  <c r="AG43" i="34" s="1"/>
  <c r="AB23" i="34"/>
  <c r="AC43" i="34" s="1"/>
  <c r="AC23" i="34"/>
  <c r="AD43" i="34" s="1"/>
  <c r="AD23" i="34"/>
  <c r="AE43" i="34" s="1"/>
  <c r="AE23" i="34"/>
  <c r="AB24" i="34"/>
  <c r="AC44" i="34" s="1"/>
  <c r="AC24" i="34"/>
  <c r="AD44" i="34" s="1"/>
  <c r="AD24" i="34"/>
  <c r="AE44" i="34" s="1"/>
  <c r="AE24" i="34"/>
  <c r="AF44" i="34" s="1"/>
  <c r="AB25" i="34"/>
  <c r="AC45" i="34" s="1"/>
  <c r="AC25" i="34"/>
  <c r="AD45" i="34" s="1"/>
  <c r="AD25" i="34"/>
  <c r="AE45" i="34" s="1"/>
  <c r="AE25" i="34"/>
  <c r="AF45" i="34" s="1"/>
  <c r="AB26" i="34"/>
  <c r="AC26" i="34"/>
  <c r="AD26" i="34"/>
  <c r="AE46" i="34" s="1"/>
  <c r="AE26" i="34"/>
  <c r="AB27" i="34"/>
  <c r="AC47" i="34" s="1"/>
  <c r="AC27" i="34"/>
  <c r="AD47" i="34" s="1"/>
  <c r="AD27" i="34"/>
  <c r="AE47" i="34" s="1"/>
  <c r="AE27" i="34"/>
  <c r="AB28" i="34"/>
  <c r="AC48" i="34" s="1"/>
  <c r="AC28" i="34"/>
  <c r="AD28" i="34"/>
  <c r="AE28" i="34"/>
  <c r="AF48" i="34" s="1"/>
  <c r="AB29" i="34"/>
  <c r="AC29" i="34"/>
  <c r="AD49" i="34" s="1"/>
  <c r="AD29" i="34"/>
  <c r="AE29" i="34"/>
  <c r="AB30" i="34"/>
  <c r="AC30" i="34"/>
  <c r="AD30" i="34"/>
  <c r="AE30" i="34"/>
  <c r="AF50" i="34" s="1"/>
  <c r="AB31" i="34"/>
  <c r="AC31" i="34"/>
  <c r="AD51" i="34" s="1"/>
  <c r="AD31" i="34"/>
  <c r="AE51" i="34" s="1"/>
  <c r="AE31" i="34"/>
  <c r="AB32" i="34"/>
  <c r="AC32" i="34"/>
  <c r="AD32" i="34"/>
  <c r="AE32" i="34"/>
  <c r="AF52" i="34" s="1"/>
  <c r="AB33" i="34"/>
  <c r="AC53" i="34" s="1"/>
  <c r="AC33" i="34"/>
  <c r="AD53" i="34" s="1"/>
  <c r="AD33" i="34"/>
  <c r="AE53" i="34" s="1"/>
  <c r="AE33" i="34"/>
  <c r="AB34" i="34"/>
  <c r="AC34" i="34"/>
  <c r="AD34" i="34"/>
  <c r="AE34" i="34"/>
  <c r="AF54" i="34" s="1"/>
  <c r="AB35" i="34"/>
  <c r="AC55" i="34" s="1"/>
  <c r="AC35" i="34"/>
  <c r="AD55" i="34" s="1"/>
  <c r="AD35" i="34"/>
  <c r="AE55" i="34" s="1"/>
  <c r="AE35" i="34"/>
  <c r="AB36" i="34"/>
  <c r="AC56" i="34" s="1"/>
  <c r="AC36" i="34"/>
  <c r="AD36" i="34"/>
  <c r="AE36" i="34"/>
  <c r="AF56" i="34" s="1"/>
  <c r="AB37" i="34"/>
  <c r="AC57" i="34" s="1"/>
  <c r="AC37" i="34"/>
  <c r="AD57" i="34" s="1"/>
  <c r="AD37" i="34"/>
  <c r="AE37" i="34"/>
  <c r="AB38" i="34"/>
  <c r="AC38" i="34"/>
  <c r="AD38" i="34"/>
  <c r="AE58" i="34" s="1"/>
  <c r="AE38" i="34"/>
  <c r="AF58" i="34" s="1"/>
  <c r="AB39" i="34"/>
  <c r="AC39" i="34"/>
  <c r="AD39" i="34"/>
  <c r="AE59" i="34" s="1"/>
  <c r="AE39" i="34"/>
  <c r="AA24" i="34"/>
  <c r="AB44" i="34" s="1"/>
  <c r="AA25" i="34"/>
  <c r="AB45" i="34" s="1"/>
  <c r="AA26" i="34"/>
  <c r="AA27" i="34"/>
  <c r="AB47" i="34" s="1"/>
  <c r="AA28" i="34"/>
  <c r="AA29" i="34"/>
  <c r="AB49" i="34" s="1"/>
  <c r="AA30" i="34"/>
  <c r="AA31" i="34"/>
  <c r="AA32" i="34"/>
  <c r="AB52" i="34" s="1"/>
  <c r="AA33" i="34"/>
  <c r="AA34" i="34"/>
  <c r="AA35" i="34"/>
  <c r="AB55" i="34" s="1"/>
  <c r="AA36" i="34"/>
  <c r="AA37" i="34"/>
  <c r="AA38" i="34"/>
  <c r="AB58" i="34" s="1"/>
  <c r="AA39" i="34"/>
  <c r="AB59" i="34" s="1"/>
  <c r="AA23" i="34"/>
  <c r="AB43" i="34" s="1"/>
  <c r="W23" i="34"/>
  <c r="X43" i="34" s="1"/>
  <c r="X23" i="34"/>
  <c r="Y43" i="34" s="1"/>
  <c r="Y23" i="34"/>
  <c r="Z43" i="34" s="1"/>
  <c r="Z23" i="34"/>
  <c r="AA43" i="34" s="1"/>
  <c r="W24" i="34"/>
  <c r="X44" i="34" s="1"/>
  <c r="X24" i="34"/>
  <c r="Y44" i="34" s="1"/>
  <c r="Y24" i="34"/>
  <c r="Z44" i="34" s="1"/>
  <c r="Z24" i="34"/>
  <c r="AA44" i="34" s="1"/>
  <c r="W25" i="34"/>
  <c r="X45" i="34" s="1"/>
  <c r="X25" i="34"/>
  <c r="Y45" i="34" s="1"/>
  <c r="Y25" i="34"/>
  <c r="Z45" i="34" s="1"/>
  <c r="Z25" i="34"/>
  <c r="AA45" i="34" s="1"/>
  <c r="W26" i="34"/>
  <c r="X26" i="34"/>
  <c r="Y26" i="34"/>
  <c r="Z26" i="34"/>
  <c r="W27" i="34"/>
  <c r="X27" i="34"/>
  <c r="Y27" i="34"/>
  <c r="Z47" i="34" s="1"/>
  <c r="Z27" i="34"/>
  <c r="AA47" i="34" s="1"/>
  <c r="W28" i="34"/>
  <c r="X48" i="34" s="1"/>
  <c r="X28" i="34"/>
  <c r="Y48" i="34" s="1"/>
  <c r="Y28" i="34"/>
  <c r="Z28" i="34"/>
  <c r="W29" i="34"/>
  <c r="X29" i="34"/>
  <c r="Y49" i="34" s="1"/>
  <c r="Y29" i="34"/>
  <c r="Z29" i="34"/>
  <c r="W30" i="34"/>
  <c r="X50" i="34" s="1"/>
  <c r="X30" i="34"/>
  <c r="Y50" i="34" s="1"/>
  <c r="Y30" i="34"/>
  <c r="Z30" i="34"/>
  <c r="W31" i="34"/>
  <c r="X31" i="34"/>
  <c r="Y31" i="34"/>
  <c r="Z51" i="34" s="1"/>
  <c r="Z31" i="34"/>
  <c r="AA51" i="34" s="1"/>
  <c r="W32" i="34"/>
  <c r="X52" i="34" s="1"/>
  <c r="X32" i="34"/>
  <c r="Y52" i="34" s="1"/>
  <c r="Y32" i="34"/>
  <c r="Z32" i="34"/>
  <c r="W33" i="34"/>
  <c r="X33" i="34"/>
  <c r="Y33" i="34"/>
  <c r="Z53" i="34" s="1"/>
  <c r="Z33" i="34"/>
  <c r="AA53" i="34" s="1"/>
  <c r="W34" i="34"/>
  <c r="X54" i="34" s="1"/>
  <c r="X34" i="34"/>
  <c r="Y54" i="34" s="1"/>
  <c r="Y34" i="34"/>
  <c r="Z34" i="34"/>
  <c r="AA54" i="34" s="1"/>
  <c r="W35" i="34"/>
  <c r="X35" i="34"/>
  <c r="Y35" i="34"/>
  <c r="Z55" i="34" s="1"/>
  <c r="Z35" i="34"/>
  <c r="AA55" i="34" s="1"/>
  <c r="W36" i="34"/>
  <c r="X56" i="34" s="1"/>
  <c r="X36" i="34"/>
  <c r="Y56" i="34" s="1"/>
  <c r="Y36" i="34"/>
  <c r="Z36" i="34"/>
  <c r="W37" i="34"/>
  <c r="X37" i="34"/>
  <c r="Y37" i="34"/>
  <c r="Z57" i="34" s="1"/>
  <c r="Z37" i="34"/>
  <c r="AA57" i="34" s="1"/>
  <c r="W38" i="34"/>
  <c r="X58" i="34" s="1"/>
  <c r="X38" i="34"/>
  <c r="Y58" i="34" s="1"/>
  <c r="Y38" i="34"/>
  <c r="Z38" i="34"/>
  <c r="W39" i="34"/>
  <c r="X39" i="34"/>
  <c r="Y39" i="34"/>
  <c r="Z59" i="34" s="1"/>
  <c r="Z39" i="34"/>
  <c r="AA59" i="34" s="1"/>
  <c r="V24" i="34"/>
  <c r="W44" i="34" s="1"/>
  <c r="V25" i="34"/>
  <c r="W45" i="34" s="1"/>
  <c r="V26" i="34"/>
  <c r="V27" i="34"/>
  <c r="W47" i="34" s="1"/>
  <c r="V28" i="34"/>
  <c r="V29" i="34"/>
  <c r="V30" i="34"/>
  <c r="W50" i="34" s="1"/>
  <c r="V31" i="34"/>
  <c r="V32" i="34"/>
  <c r="W52" i="34" s="1"/>
  <c r="V33" i="34"/>
  <c r="V34" i="34"/>
  <c r="V35" i="34"/>
  <c r="W55" i="34" s="1"/>
  <c r="V36" i="34"/>
  <c r="W56" i="34" s="1"/>
  <c r="V37" i="34"/>
  <c r="V38" i="34"/>
  <c r="W58" i="34" s="1"/>
  <c r="V39" i="34"/>
  <c r="V23" i="34"/>
  <c r="W43" i="34" s="1"/>
  <c r="R23" i="34"/>
  <c r="S43" i="34" s="1"/>
  <c r="S23" i="34"/>
  <c r="T43" i="34" s="1"/>
  <c r="T23" i="34"/>
  <c r="U43" i="34" s="1"/>
  <c r="U23" i="34"/>
  <c r="V43" i="34" s="1"/>
  <c r="R24" i="34"/>
  <c r="S44" i="34" s="1"/>
  <c r="S24" i="34"/>
  <c r="T44" i="34" s="1"/>
  <c r="T24" i="34"/>
  <c r="U44" i="34" s="1"/>
  <c r="U24" i="34"/>
  <c r="V44" i="34" s="1"/>
  <c r="R25" i="34"/>
  <c r="S45" i="34" s="1"/>
  <c r="S25" i="34"/>
  <c r="T45" i="34" s="1"/>
  <c r="T25" i="34"/>
  <c r="U45" i="34" s="1"/>
  <c r="U25" i="34"/>
  <c r="V45" i="34" s="1"/>
  <c r="R26" i="34"/>
  <c r="S26" i="34"/>
  <c r="T26" i="34"/>
  <c r="U46" i="34" s="1"/>
  <c r="U26" i="34"/>
  <c r="V46" i="34" s="1"/>
  <c r="R27" i="34"/>
  <c r="S27" i="34"/>
  <c r="T27" i="34"/>
  <c r="U27" i="34"/>
  <c r="R28" i="34"/>
  <c r="S28" i="34"/>
  <c r="T48" i="34" s="1"/>
  <c r="T28" i="34"/>
  <c r="U48" i="34" s="1"/>
  <c r="U28" i="34"/>
  <c r="V48" i="34" s="1"/>
  <c r="R29" i="34"/>
  <c r="S29" i="34"/>
  <c r="T29" i="34"/>
  <c r="U29" i="34"/>
  <c r="R30" i="34"/>
  <c r="S50" i="34" s="1"/>
  <c r="S30" i="34"/>
  <c r="T30" i="34"/>
  <c r="U50" i="34" s="1"/>
  <c r="U30" i="34"/>
  <c r="V50" i="34" s="1"/>
  <c r="R31" i="34"/>
  <c r="S51" i="34" s="1"/>
  <c r="S31" i="34"/>
  <c r="T31" i="34"/>
  <c r="U31" i="34"/>
  <c r="R32" i="34"/>
  <c r="S32" i="34"/>
  <c r="T52" i="34" s="1"/>
  <c r="T32" i="34"/>
  <c r="U32" i="34"/>
  <c r="V52" i="34" s="1"/>
  <c r="R33" i="34"/>
  <c r="S53" i="34" s="1"/>
  <c r="S33" i="34"/>
  <c r="T33" i="34"/>
  <c r="U33" i="34"/>
  <c r="R34" i="34"/>
  <c r="S34" i="34"/>
  <c r="T54" i="34" s="1"/>
  <c r="T34" i="34"/>
  <c r="U54" i="34" s="1"/>
  <c r="U34" i="34"/>
  <c r="V54" i="34" s="1"/>
  <c r="R35" i="34"/>
  <c r="S55" i="34" s="1"/>
  <c r="S35" i="34"/>
  <c r="T35" i="34"/>
  <c r="U35" i="34"/>
  <c r="R36" i="34"/>
  <c r="S36" i="34"/>
  <c r="T56" i="34" s="1"/>
  <c r="T36" i="34"/>
  <c r="U56" i="34" s="1"/>
  <c r="U36" i="34"/>
  <c r="V56" i="34" s="1"/>
  <c r="R37" i="34"/>
  <c r="S57" i="34" s="1"/>
  <c r="S37" i="34"/>
  <c r="T37" i="34"/>
  <c r="U57" i="34" s="1"/>
  <c r="U37" i="34"/>
  <c r="R38" i="34"/>
  <c r="S38" i="34"/>
  <c r="T58" i="34" s="1"/>
  <c r="T38" i="34"/>
  <c r="U58" i="34" s="1"/>
  <c r="U38" i="34"/>
  <c r="V58" i="34" s="1"/>
  <c r="R39" i="34"/>
  <c r="S59" i="34" s="1"/>
  <c r="S39" i="34"/>
  <c r="T39" i="34"/>
  <c r="U59" i="34" s="1"/>
  <c r="U39" i="34"/>
  <c r="Q24" i="34"/>
  <c r="R44" i="34" s="1"/>
  <c r="Q25" i="34"/>
  <c r="R45" i="34" s="1"/>
  <c r="Q26" i="34"/>
  <c r="Q27" i="34"/>
  <c r="R47" i="34" s="1"/>
  <c r="Q28" i="34"/>
  <c r="Q29" i="34"/>
  <c r="Q30" i="34"/>
  <c r="R50" i="34" s="1"/>
  <c r="Q31" i="34"/>
  <c r="Q32" i="34"/>
  <c r="Q33" i="34"/>
  <c r="R53" i="34" s="1"/>
  <c r="Q34" i="34"/>
  <c r="Q35" i="34"/>
  <c r="R55" i="34" s="1"/>
  <c r="Q36" i="34"/>
  <c r="R56" i="34" s="1"/>
  <c r="Q37" i="34"/>
  <c r="Q38" i="34"/>
  <c r="R58" i="34" s="1"/>
  <c r="Q39" i="34"/>
  <c r="Q23" i="34"/>
  <c r="R43" i="34" s="1"/>
  <c r="M23" i="34"/>
  <c r="N43" i="34" s="1"/>
  <c r="N23" i="34"/>
  <c r="O43" i="34" s="1"/>
  <c r="O23" i="34"/>
  <c r="P43" i="34" s="1"/>
  <c r="P23" i="34"/>
  <c r="Q43" i="34" s="1"/>
  <c r="M24" i="34"/>
  <c r="N44" i="34" s="1"/>
  <c r="N24" i="34"/>
  <c r="O44" i="34" s="1"/>
  <c r="O24" i="34"/>
  <c r="P44" i="34" s="1"/>
  <c r="P24" i="34"/>
  <c r="Q44" i="34" s="1"/>
  <c r="M25" i="34"/>
  <c r="N45" i="34" s="1"/>
  <c r="N25" i="34"/>
  <c r="O45" i="34" s="1"/>
  <c r="O25" i="34"/>
  <c r="P45" i="34" s="1"/>
  <c r="P25" i="34"/>
  <c r="Q45" i="34" s="1"/>
  <c r="M26" i="34"/>
  <c r="N26" i="34"/>
  <c r="O26" i="34"/>
  <c r="P26" i="34"/>
  <c r="M27" i="34"/>
  <c r="N47" i="34" s="1"/>
  <c r="N27" i="34"/>
  <c r="O47" i="34" s="1"/>
  <c r="O27" i="34"/>
  <c r="P47" i="34" s="1"/>
  <c r="P27" i="34"/>
  <c r="Q47" i="34" s="1"/>
  <c r="M28" i="34"/>
  <c r="N28" i="34"/>
  <c r="O48" i="34" s="1"/>
  <c r="O28" i="34"/>
  <c r="P28" i="34"/>
  <c r="M29" i="34"/>
  <c r="N29" i="34"/>
  <c r="O29" i="34"/>
  <c r="P49" i="34" s="1"/>
  <c r="P29" i="34"/>
  <c r="M30" i="34"/>
  <c r="N30" i="34"/>
  <c r="O30" i="34"/>
  <c r="P30" i="34"/>
  <c r="M31" i="34"/>
  <c r="N51" i="34" s="1"/>
  <c r="N31" i="34"/>
  <c r="O51" i="34" s="1"/>
  <c r="O31" i="34"/>
  <c r="P51" i="34" s="1"/>
  <c r="P31" i="34"/>
  <c r="Q51" i="34" s="1"/>
  <c r="M32" i="34"/>
  <c r="N32" i="34"/>
  <c r="O32" i="34"/>
  <c r="P32" i="34"/>
  <c r="M33" i="34"/>
  <c r="N53" i="34" s="1"/>
  <c r="N33" i="34"/>
  <c r="O53" i="34" s="1"/>
  <c r="O33" i="34"/>
  <c r="P53" i="34" s="1"/>
  <c r="P33" i="34"/>
  <c r="Q53" i="34" s="1"/>
  <c r="M34" i="34"/>
  <c r="N34" i="34"/>
  <c r="O34" i="34"/>
  <c r="P34" i="34"/>
  <c r="M35" i="34"/>
  <c r="N55" i="34" s="1"/>
  <c r="N35" i="34"/>
  <c r="O55" i="34" s="1"/>
  <c r="O35" i="34"/>
  <c r="P35" i="34"/>
  <c r="Q55" i="34" s="1"/>
  <c r="M36" i="34"/>
  <c r="N36" i="34"/>
  <c r="O36" i="34"/>
  <c r="P36" i="34"/>
  <c r="M37" i="34"/>
  <c r="N57" i="34" s="1"/>
  <c r="N37" i="34"/>
  <c r="O57" i="34" s="1"/>
  <c r="O37" i="34"/>
  <c r="P57" i="34" s="1"/>
  <c r="P37" i="34"/>
  <c r="Q57" i="34" s="1"/>
  <c r="M38" i="34"/>
  <c r="N38" i="34"/>
  <c r="O38" i="34"/>
  <c r="P38" i="34"/>
  <c r="M39" i="34"/>
  <c r="N59" i="34" s="1"/>
  <c r="N39" i="34"/>
  <c r="O59" i="34" s="1"/>
  <c r="O39" i="34"/>
  <c r="P59" i="34" s="1"/>
  <c r="P39" i="34"/>
  <c r="Q59" i="34" s="1"/>
  <c r="L24" i="34"/>
  <c r="M44" i="34" s="1"/>
  <c r="L25" i="34"/>
  <c r="M45" i="34" s="1"/>
  <c r="L26" i="34"/>
  <c r="L27" i="34"/>
  <c r="L28" i="34"/>
  <c r="M48" i="34" s="1"/>
  <c r="L29" i="34"/>
  <c r="L30" i="34"/>
  <c r="M50" i="34" s="1"/>
  <c r="L31" i="34"/>
  <c r="L32" i="34"/>
  <c r="L33" i="34"/>
  <c r="M53" i="34" s="1"/>
  <c r="L34" i="34"/>
  <c r="M54" i="34" s="1"/>
  <c r="L35" i="34"/>
  <c r="L36" i="34"/>
  <c r="M56" i="34" s="1"/>
  <c r="L37" i="34"/>
  <c r="L38" i="34"/>
  <c r="L39" i="34"/>
  <c r="L23" i="34"/>
  <c r="M43" i="34" s="1"/>
  <c r="G23" i="34"/>
  <c r="H43" i="34" s="1"/>
  <c r="H23" i="34"/>
  <c r="I43" i="34" s="1"/>
  <c r="I23" i="34"/>
  <c r="J43" i="34" s="1"/>
  <c r="J23" i="34"/>
  <c r="K43" i="34" s="1"/>
  <c r="K23" i="34"/>
  <c r="L43" i="34" s="1"/>
  <c r="G24" i="34"/>
  <c r="H44" i="34" s="1"/>
  <c r="H24" i="34"/>
  <c r="I44" i="34" s="1"/>
  <c r="I24" i="34"/>
  <c r="J44" i="34" s="1"/>
  <c r="J24" i="34"/>
  <c r="K44" i="34" s="1"/>
  <c r="K24" i="34"/>
  <c r="L44" i="34" s="1"/>
  <c r="G25" i="34"/>
  <c r="H45" i="34" s="1"/>
  <c r="H25" i="34"/>
  <c r="I45" i="34" s="1"/>
  <c r="I25" i="34"/>
  <c r="J45" i="34" s="1"/>
  <c r="J25" i="34"/>
  <c r="K45" i="34" s="1"/>
  <c r="K25" i="34"/>
  <c r="L45" i="34" s="1"/>
  <c r="G26" i="34"/>
  <c r="H26" i="34"/>
  <c r="I26" i="34"/>
  <c r="J26" i="34"/>
  <c r="K26" i="34"/>
  <c r="G27" i="34"/>
  <c r="H47" i="34" s="1"/>
  <c r="H27" i="34"/>
  <c r="I47" i="34" s="1"/>
  <c r="I27" i="34"/>
  <c r="J27" i="34"/>
  <c r="K27" i="34"/>
  <c r="G28" i="34"/>
  <c r="H28" i="34"/>
  <c r="I28" i="34"/>
  <c r="J48" i="34" s="1"/>
  <c r="J28" i="34"/>
  <c r="K48" i="34" s="1"/>
  <c r="K28" i="34"/>
  <c r="L48" i="34" s="1"/>
  <c r="G29" i="34"/>
  <c r="H29" i="34"/>
  <c r="I29" i="34"/>
  <c r="J29" i="34"/>
  <c r="K29" i="34"/>
  <c r="G30" i="34"/>
  <c r="H50" i="34" s="1"/>
  <c r="H30" i="34"/>
  <c r="I50" i="34" s="1"/>
  <c r="I30" i="34"/>
  <c r="J50" i="34" s="1"/>
  <c r="J30" i="34"/>
  <c r="K30" i="34"/>
  <c r="G31" i="34"/>
  <c r="H31" i="34"/>
  <c r="I31" i="34"/>
  <c r="J31" i="34"/>
  <c r="K51" i="34" s="1"/>
  <c r="K31" i="34"/>
  <c r="L51" i="34" s="1"/>
  <c r="G32" i="34"/>
  <c r="H52" i="34" s="1"/>
  <c r="H32" i="34"/>
  <c r="I32" i="34"/>
  <c r="J32" i="34"/>
  <c r="K32" i="34"/>
  <c r="L52" i="34" s="1"/>
  <c r="G33" i="34"/>
  <c r="H33" i="34"/>
  <c r="I53" i="34" s="1"/>
  <c r="D66" i="34" s="1"/>
  <c r="D65" i="31" s="1"/>
  <c r="B2" i="15" s="1"/>
  <c r="I33" i="34"/>
  <c r="J53" i="34" s="1"/>
  <c r="J33" i="34"/>
  <c r="K53" i="34" s="1"/>
  <c r="K33" i="34"/>
  <c r="G34" i="34"/>
  <c r="H34" i="34"/>
  <c r="I34" i="34"/>
  <c r="J54" i="34" s="1"/>
  <c r="J34" i="34"/>
  <c r="K34" i="34"/>
  <c r="L54" i="34" s="1"/>
  <c r="G35" i="34"/>
  <c r="H35" i="34"/>
  <c r="I55" i="34" s="1"/>
  <c r="I35" i="34"/>
  <c r="J55" i="34" s="1"/>
  <c r="J35" i="34"/>
  <c r="K55" i="34" s="1"/>
  <c r="K35" i="34"/>
  <c r="G36" i="34"/>
  <c r="H56" i="34" s="1"/>
  <c r="H36" i="34"/>
  <c r="I36" i="34"/>
  <c r="J56" i="34" s="1"/>
  <c r="J36" i="34"/>
  <c r="K56" i="34" s="1"/>
  <c r="K36" i="34"/>
  <c r="L56" i="34" s="1"/>
  <c r="G37" i="34"/>
  <c r="H37" i="34"/>
  <c r="I57" i="34" s="1"/>
  <c r="I37" i="34"/>
  <c r="J37" i="34"/>
  <c r="K37" i="34"/>
  <c r="G38" i="34"/>
  <c r="H58" i="34" s="1"/>
  <c r="H38" i="34"/>
  <c r="I58" i="34" s="1"/>
  <c r="I38" i="34"/>
  <c r="J58" i="34" s="1"/>
  <c r="J38" i="34"/>
  <c r="K38" i="34"/>
  <c r="G39" i="34"/>
  <c r="H39" i="34"/>
  <c r="I39" i="34"/>
  <c r="J39" i="34"/>
  <c r="K59" i="34" s="1"/>
  <c r="K39" i="34"/>
  <c r="L59" i="34" s="1"/>
  <c r="F24" i="34"/>
  <c r="G44" i="34" s="1"/>
  <c r="F25" i="34"/>
  <c r="G45" i="34" s="1"/>
  <c r="F26" i="34"/>
  <c r="F27" i="34"/>
  <c r="G47" i="34" s="1"/>
  <c r="F28" i="34"/>
  <c r="F29" i="34"/>
  <c r="F30" i="34"/>
  <c r="G50" i="34" s="1"/>
  <c r="F31" i="34"/>
  <c r="F32" i="34"/>
  <c r="G52" i="34" s="1"/>
  <c r="F33" i="34"/>
  <c r="G53" i="34" s="1"/>
  <c r="F34" i="34"/>
  <c r="F35" i="34"/>
  <c r="G55" i="34" s="1"/>
  <c r="F36" i="34"/>
  <c r="G56" i="34" s="1"/>
  <c r="F37" i="34"/>
  <c r="F38" i="34"/>
  <c r="G58" i="34" s="1"/>
  <c r="F39" i="34"/>
  <c r="F23" i="34"/>
  <c r="G43" i="34" s="1"/>
  <c r="D15" i="37"/>
  <c r="D14" i="37"/>
  <c r="D13" i="37"/>
  <c r="D12" i="37"/>
  <c r="D11" i="37"/>
  <c r="D10" i="37"/>
  <c r="D9" i="37"/>
  <c r="D8" i="37"/>
  <c r="D7" i="37"/>
  <c r="D6" i="37"/>
  <c r="D5" i="37"/>
  <c r="D4" i="37"/>
  <c r="D3" i="37"/>
  <c r="B3" i="38"/>
  <c r="D2" i="37"/>
  <c r="F33" i="36"/>
  <c r="D33" i="36"/>
  <c r="B2" i="38"/>
  <c r="F17" i="36"/>
  <c r="D17" i="36"/>
  <c r="C2" i="38"/>
  <c r="E51" i="31"/>
  <c r="F51" i="31" s="1"/>
  <c r="G51" i="31" s="1"/>
  <c r="AI11" i="33"/>
  <c r="AJ11" i="33"/>
  <c r="AK11" i="33"/>
  <c r="AL11" i="33"/>
  <c r="AI12" i="33"/>
  <c r="AJ12" i="33"/>
  <c r="AK12" i="33"/>
  <c r="AL12" i="33"/>
  <c r="AI13" i="33"/>
  <c r="AJ13" i="33"/>
  <c r="AK13" i="33"/>
  <c r="AL13" i="33"/>
  <c r="AI14" i="33"/>
  <c r="AJ14" i="33"/>
  <c r="AK14" i="33"/>
  <c r="AL14" i="33"/>
  <c r="AI15" i="33"/>
  <c r="AJ15" i="33"/>
  <c r="AK15" i="33"/>
  <c r="AL15" i="33"/>
  <c r="AI16" i="33"/>
  <c r="AJ16" i="33"/>
  <c r="AK16" i="33"/>
  <c r="AL16" i="33"/>
  <c r="AH12" i="33"/>
  <c r="AH13" i="33"/>
  <c r="AH14" i="33"/>
  <c r="AH15" i="33"/>
  <c r="AH16" i="33"/>
  <c r="AH11" i="33"/>
  <c r="AD11" i="33"/>
  <c r="AE11" i="33"/>
  <c r="AF11" i="33"/>
  <c r="AG11" i="33"/>
  <c r="AD12" i="33"/>
  <c r="AE12" i="33"/>
  <c r="AF12" i="33"/>
  <c r="AG12" i="33"/>
  <c r="AD13" i="33"/>
  <c r="AE13" i="33"/>
  <c r="AF13" i="33"/>
  <c r="AG13" i="33"/>
  <c r="AD14" i="33"/>
  <c r="AE14" i="33"/>
  <c r="AF14" i="33"/>
  <c r="AG14" i="33"/>
  <c r="AD15" i="33"/>
  <c r="AE15" i="33"/>
  <c r="AF15" i="33"/>
  <c r="AG15" i="33"/>
  <c r="AD16" i="33"/>
  <c r="AE16" i="33"/>
  <c r="AF16" i="33"/>
  <c r="AG16" i="33"/>
  <c r="AC12" i="33"/>
  <c r="AC13" i="33"/>
  <c r="AC14" i="33"/>
  <c r="AC15" i="33"/>
  <c r="AC16" i="33"/>
  <c r="AC11" i="33"/>
  <c r="Y11" i="33"/>
  <c r="Z11" i="33"/>
  <c r="AA11" i="33"/>
  <c r="AB11" i="33"/>
  <c r="Y12" i="33"/>
  <c r="Z12" i="33"/>
  <c r="AA12" i="33"/>
  <c r="AB12" i="33"/>
  <c r="Y13" i="33"/>
  <c r="Z13" i="33"/>
  <c r="AA13" i="33"/>
  <c r="AB13" i="33"/>
  <c r="Y14" i="33"/>
  <c r="Z14" i="33"/>
  <c r="AA14" i="33"/>
  <c r="AB14" i="33"/>
  <c r="Y15" i="33"/>
  <c r="Z15" i="33"/>
  <c r="AA15" i="33"/>
  <c r="AB15" i="33"/>
  <c r="Y16" i="33"/>
  <c r="Z16" i="33"/>
  <c r="AA16" i="33"/>
  <c r="AB16" i="33"/>
  <c r="X12" i="33"/>
  <c r="X13" i="33"/>
  <c r="X14" i="33"/>
  <c r="X15" i="33"/>
  <c r="X16" i="33"/>
  <c r="X11" i="33"/>
  <c r="T11" i="33"/>
  <c r="U11" i="33"/>
  <c r="V11" i="33"/>
  <c r="W11" i="33"/>
  <c r="T12" i="33"/>
  <c r="U12" i="33"/>
  <c r="V12" i="33"/>
  <c r="W12" i="33"/>
  <c r="T13" i="33"/>
  <c r="U13" i="33"/>
  <c r="V13" i="33"/>
  <c r="W13" i="33"/>
  <c r="T14" i="33"/>
  <c r="U14" i="33"/>
  <c r="V14" i="33"/>
  <c r="W14" i="33"/>
  <c r="T15" i="33"/>
  <c r="U15" i="33"/>
  <c r="V15" i="33"/>
  <c r="W15" i="33"/>
  <c r="T16" i="33"/>
  <c r="U16" i="33"/>
  <c r="V16" i="33"/>
  <c r="W16" i="33"/>
  <c r="S12" i="33"/>
  <c r="S13" i="33"/>
  <c r="S14" i="33"/>
  <c r="S15" i="33"/>
  <c r="S16" i="33"/>
  <c r="S11" i="33"/>
  <c r="O11" i="33"/>
  <c r="P11" i="33"/>
  <c r="Q11" i="33"/>
  <c r="R11" i="33"/>
  <c r="O12" i="33"/>
  <c r="P12" i="33"/>
  <c r="Q12" i="33"/>
  <c r="R12" i="33"/>
  <c r="O13" i="33"/>
  <c r="P13" i="33"/>
  <c r="Q13" i="33"/>
  <c r="R13" i="33"/>
  <c r="O14" i="33"/>
  <c r="P14" i="33"/>
  <c r="Q14" i="33"/>
  <c r="R14" i="33"/>
  <c r="O15" i="33"/>
  <c r="P15" i="33"/>
  <c r="Q15" i="33"/>
  <c r="R15" i="33"/>
  <c r="O16" i="33"/>
  <c r="P16" i="33"/>
  <c r="Q16" i="33"/>
  <c r="R16" i="33"/>
  <c r="N12" i="33"/>
  <c r="N13" i="33"/>
  <c r="N14" i="33"/>
  <c r="N15" i="33"/>
  <c r="N16" i="33"/>
  <c r="N11" i="33"/>
  <c r="J11" i="33"/>
  <c r="K11" i="33"/>
  <c r="L11" i="33"/>
  <c r="M11" i="33"/>
  <c r="J12" i="33"/>
  <c r="K12" i="33"/>
  <c r="L12" i="33"/>
  <c r="M12" i="33"/>
  <c r="J13" i="33"/>
  <c r="K13" i="33"/>
  <c r="L13" i="33"/>
  <c r="M13" i="33"/>
  <c r="J14" i="33"/>
  <c r="K14" i="33"/>
  <c r="L14" i="33"/>
  <c r="M14" i="33"/>
  <c r="J15" i="33"/>
  <c r="K15" i="33"/>
  <c r="L15" i="33"/>
  <c r="K46" i="31" s="1"/>
  <c r="L46" i="31" s="1"/>
  <c r="M46" i="31" s="1"/>
  <c r="N46" i="31" s="1"/>
  <c r="O46" i="31" s="1"/>
  <c r="P46" i="31" s="1"/>
  <c r="Q46" i="31" s="1"/>
  <c r="R46" i="31" s="1"/>
  <c r="S46" i="31" s="1"/>
  <c r="T46" i="31" s="1"/>
  <c r="U46" i="31" s="1"/>
  <c r="V46" i="31" s="1"/>
  <c r="W46" i="31" s="1"/>
  <c r="X46" i="31" s="1"/>
  <c r="Y46" i="31" s="1"/>
  <c r="Z46" i="31" s="1"/>
  <c r="AA46" i="31" s="1"/>
  <c r="AB46" i="31" s="1"/>
  <c r="AC46" i="31" s="1"/>
  <c r="AD46" i="31" s="1"/>
  <c r="AE46" i="31" s="1"/>
  <c r="AF46" i="31" s="1"/>
  <c r="AG46" i="31" s="1"/>
  <c r="AH46" i="31" s="1"/>
  <c r="AI46" i="31" s="1"/>
  <c r="AJ46" i="31" s="1"/>
  <c r="AK46" i="31" s="1"/>
  <c r="M15" i="33"/>
  <c r="J16" i="33"/>
  <c r="K16" i="33"/>
  <c r="L16" i="33"/>
  <c r="M16" i="33"/>
  <c r="I12" i="33"/>
  <c r="I13" i="33"/>
  <c r="I14" i="33"/>
  <c r="I15" i="33"/>
  <c r="I16" i="33"/>
  <c r="I11" i="33"/>
  <c r="D11" i="33"/>
  <c r="E11" i="33"/>
  <c r="F11" i="33"/>
  <c r="G11" i="33"/>
  <c r="H11" i="33"/>
  <c r="D12" i="33"/>
  <c r="E12" i="33"/>
  <c r="F12" i="33"/>
  <c r="G12" i="33"/>
  <c r="H12" i="33"/>
  <c r="D13" i="33"/>
  <c r="E13" i="33"/>
  <c r="F13" i="33"/>
  <c r="G13" i="33"/>
  <c r="H13" i="33"/>
  <c r="D14" i="33"/>
  <c r="E14" i="33"/>
  <c r="F14" i="33"/>
  <c r="G14" i="33"/>
  <c r="H14" i="33"/>
  <c r="D15" i="33"/>
  <c r="E15" i="33"/>
  <c r="F15" i="33"/>
  <c r="E52" i="31" s="1"/>
  <c r="F52" i="31" s="1"/>
  <c r="G52" i="31" s="1"/>
  <c r="H52" i="31" s="1"/>
  <c r="I52" i="31" s="1"/>
  <c r="J52" i="31" s="1"/>
  <c r="G15" i="33"/>
  <c r="H15" i="33"/>
  <c r="D16" i="33"/>
  <c r="E16" i="33"/>
  <c r="F16" i="33"/>
  <c r="G16" i="33"/>
  <c r="H16" i="33"/>
  <c r="C12" i="33"/>
  <c r="C13" i="33"/>
  <c r="C14" i="33"/>
  <c r="C15" i="33"/>
  <c r="C16" i="33"/>
  <c r="C11" i="33"/>
  <c r="B10" i="26"/>
  <c r="B10" i="12"/>
  <c r="E46" i="31"/>
  <c r="F46" i="31" s="1"/>
  <c r="G46" i="31" s="1"/>
  <c r="H46" i="31"/>
  <c r="I46" i="31" s="1"/>
  <c r="J46" i="31"/>
  <c r="E17" i="31"/>
  <c r="F17" i="31" s="1"/>
  <c r="G17" i="31" s="1"/>
  <c r="H17" i="31" s="1"/>
  <c r="I17" i="31" s="1"/>
  <c r="J17" i="31" s="1"/>
  <c r="K17" i="31" s="1"/>
  <c r="L17" i="31" s="1"/>
  <c r="M17" i="31" s="1"/>
  <c r="N17" i="31" s="1"/>
  <c r="O17" i="31" s="1"/>
  <c r="P17" i="31" s="1"/>
  <c r="Q17" i="31" s="1"/>
  <c r="R17" i="31" s="1"/>
  <c r="S17" i="31" s="1"/>
  <c r="T17" i="31" s="1"/>
  <c r="U17" i="31" s="1"/>
  <c r="V17" i="31" s="1"/>
  <c r="W17" i="31" s="1"/>
  <c r="X17" i="31" s="1"/>
  <c r="Y17" i="31" s="1"/>
  <c r="Z17" i="31" s="1"/>
  <c r="AA17" i="31" s="1"/>
  <c r="AB17" i="31" s="1"/>
  <c r="AC17" i="31" s="1"/>
  <c r="AD17" i="31" s="1"/>
  <c r="AE17" i="31" s="1"/>
  <c r="AF17" i="31" s="1"/>
  <c r="AG17" i="31" s="1"/>
  <c r="AH17" i="31" s="1"/>
  <c r="AI17" i="31" s="1"/>
  <c r="AJ17" i="31" s="1"/>
  <c r="AK17" i="31" s="1"/>
  <c r="D2" i="31" a="1"/>
  <c r="D2" i="31" s="1"/>
  <c r="E60" i="31"/>
  <c r="F60" i="31" s="1"/>
  <c r="E30" i="31"/>
  <c r="F30" i="31" s="1"/>
  <c r="G30" i="31" s="1"/>
  <c r="D91" i="31"/>
  <c r="B10" i="17" s="1"/>
  <c r="D73" i="31"/>
  <c r="B4" i="17"/>
  <c r="C10" i="12"/>
  <c r="C10" i="26"/>
  <c r="E68" i="31"/>
  <c r="C4" i="21" s="1"/>
  <c r="E74" i="31"/>
  <c r="C5" i="21" s="1"/>
  <c r="E73" i="31"/>
  <c r="C4" i="17"/>
  <c r="E91" i="31"/>
  <c r="C10" i="17"/>
  <c r="E69" i="31"/>
  <c r="C4" i="14" s="1"/>
  <c r="D74" i="31"/>
  <c r="B5" i="21"/>
  <c r="D68" i="31"/>
  <c r="B4" i="21" s="1"/>
  <c r="D69" i="31"/>
  <c r="B4" i="14" s="1"/>
  <c r="D10" i="12"/>
  <c r="G69" i="31"/>
  <c r="E4" i="14" s="1"/>
  <c r="F68" i="31"/>
  <c r="D4" i="21" s="1"/>
  <c r="F74" i="31"/>
  <c r="D5" i="21"/>
  <c r="F73" i="31"/>
  <c r="D4" i="17" s="1"/>
  <c r="F91" i="31"/>
  <c r="D10" i="17"/>
  <c r="F69" i="31"/>
  <c r="D4" i="14" s="1"/>
  <c r="G91" i="31"/>
  <c r="E10" i="17" s="1"/>
  <c r="G73" i="31"/>
  <c r="E4" i="17"/>
  <c r="Q5" i="30"/>
  <c r="Q4" i="30"/>
  <c r="Q3" i="30"/>
  <c r="Q2" i="30"/>
  <c r="H30" i="31"/>
  <c r="F10" i="12" s="1"/>
  <c r="E10" i="12"/>
  <c r="H73" i="31"/>
  <c r="F4" i="17"/>
  <c r="H91" i="31"/>
  <c r="F10" i="17" s="1"/>
  <c r="G68" i="31"/>
  <c r="E4" i="21" s="1"/>
  <c r="G74" i="31"/>
  <c r="E5" i="21" s="1"/>
  <c r="H69" i="31"/>
  <c r="F4" i="14" s="1"/>
  <c r="I73" i="31"/>
  <c r="G4" i="17"/>
  <c r="I91" i="31"/>
  <c r="G10" i="17"/>
  <c r="I69" i="31"/>
  <c r="G4" i="14"/>
  <c r="H74" i="31"/>
  <c r="F5" i="21"/>
  <c r="H68" i="31"/>
  <c r="F4" i="21"/>
  <c r="AI10" i="11"/>
  <c r="AH10" i="11"/>
  <c r="AG10" i="11"/>
  <c r="AF10" i="11"/>
  <c r="AE10" i="11"/>
  <c r="AD10" i="11"/>
  <c r="AC10" i="11"/>
  <c r="AB10" i="11"/>
  <c r="AA10" i="11"/>
  <c r="Z10" i="11"/>
  <c r="AI6" i="11"/>
  <c r="AH6" i="11"/>
  <c r="AG6" i="11"/>
  <c r="AF6" i="11"/>
  <c r="AE6" i="11"/>
  <c r="AD6" i="11"/>
  <c r="AC6" i="11"/>
  <c r="AB6" i="11"/>
  <c r="AA6" i="11"/>
  <c r="Z6" i="11"/>
  <c r="AI5" i="11"/>
  <c r="AH5" i="11"/>
  <c r="AG5" i="11"/>
  <c r="AF5" i="11"/>
  <c r="AE5" i="11"/>
  <c r="AD5" i="11"/>
  <c r="AC5" i="11"/>
  <c r="AB5" i="11"/>
  <c r="AA5" i="11"/>
  <c r="Z5" i="11"/>
  <c r="AI4" i="11"/>
  <c r="AH4" i="11"/>
  <c r="AG4" i="11"/>
  <c r="AF4" i="11"/>
  <c r="AE4" i="11"/>
  <c r="AD4" i="11"/>
  <c r="AC4" i="11"/>
  <c r="AB4" i="11"/>
  <c r="AA4" i="11"/>
  <c r="Z4" i="11"/>
  <c r="AI3" i="11"/>
  <c r="AH3" i="11"/>
  <c r="AG3" i="11"/>
  <c r="AF3" i="11"/>
  <c r="AE3" i="11"/>
  <c r="AD3" i="11"/>
  <c r="AC3" i="11"/>
  <c r="AB3" i="11"/>
  <c r="AA3" i="11"/>
  <c r="Z3" i="11"/>
  <c r="J69" i="31"/>
  <c r="H4" i="14"/>
  <c r="J91" i="31"/>
  <c r="H10" i="17"/>
  <c r="J73" i="31"/>
  <c r="H4" i="17" s="1"/>
  <c r="I68" i="31"/>
  <c r="G4" i="21"/>
  <c r="I74" i="31"/>
  <c r="G5" i="21"/>
  <c r="K91" i="31"/>
  <c r="I10" i="17"/>
  <c r="K73" i="31"/>
  <c r="I4" i="17"/>
  <c r="J68" i="31"/>
  <c r="H4" i="21" s="1"/>
  <c r="J74" i="31"/>
  <c r="H5" i="21" s="1"/>
  <c r="K69" i="31"/>
  <c r="I4" i="14"/>
  <c r="K68" i="31"/>
  <c r="I4" i="21"/>
  <c r="K74" i="31"/>
  <c r="I5" i="21" s="1"/>
  <c r="L91" i="31"/>
  <c r="J10" i="17" s="1"/>
  <c r="L73" i="31"/>
  <c r="J4" i="17"/>
  <c r="L69" i="31"/>
  <c r="J4" i="14" s="1"/>
  <c r="L68" i="31"/>
  <c r="J4" i="21" s="1"/>
  <c r="L74" i="31"/>
  <c r="J5" i="21"/>
  <c r="M73" i="31"/>
  <c r="K4" i="17" s="1"/>
  <c r="M91" i="31"/>
  <c r="K10" i="17"/>
  <c r="M69" i="31"/>
  <c r="K4" i="14" s="1"/>
  <c r="N73" i="31"/>
  <c r="L4" i="17" s="1"/>
  <c r="N91" i="31"/>
  <c r="L10" i="17"/>
  <c r="M68" i="31"/>
  <c r="K4" i="21"/>
  <c r="M74" i="31"/>
  <c r="K5" i="21" s="1"/>
  <c r="N69" i="31"/>
  <c r="L4" i="14"/>
  <c r="N68" i="31"/>
  <c r="L4" i="21" s="1"/>
  <c r="N74" i="31"/>
  <c r="L5" i="21"/>
  <c r="O73" i="31"/>
  <c r="M4" i="17" s="1"/>
  <c r="O91" i="31"/>
  <c r="M10" i="17"/>
  <c r="O69" i="31"/>
  <c r="M4" i="14"/>
  <c r="O68" i="31"/>
  <c r="M4" i="21" s="1"/>
  <c r="O74" i="31"/>
  <c r="M5" i="21"/>
  <c r="P73" i="31"/>
  <c r="N4" i="17"/>
  <c r="P91" i="31"/>
  <c r="N10" i="17" s="1"/>
  <c r="P69" i="31"/>
  <c r="N4" i="14" s="1"/>
  <c r="Q69" i="31"/>
  <c r="O4" i="14"/>
  <c r="P68" i="31"/>
  <c r="N4" i="21"/>
  <c r="P74" i="31"/>
  <c r="N5" i="21"/>
  <c r="Q73" i="31"/>
  <c r="O4" i="17" s="1"/>
  <c r="Q91" i="31"/>
  <c r="O10" i="17"/>
  <c r="R91" i="31"/>
  <c r="P10" i="17"/>
  <c r="R73" i="31"/>
  <c r="P4" i="17"/>
  <c r="R69" i="31"/>
  <c r="P4" i="14" s="1"/>
  <c r="Q68" i="31"/>
  <c r="O4" i="21" s="1"/>
  <c r="Q74" i="31"/>
  <c r="O5" i="21" s="1"/>
  <c r="S69" i="31"/>
  <c r="Q4" i="14" s="1"/>
  <c r="R68" i="31"/>
  <c r="P4" i="21" s="1"/>
  <c r="R74" i="31"/>
  <c r="P5" i="21" s="1"/>
  <c r="S91" i="31"/>
  <c r="Q10" i="17"/>
  <c r="S73" i="31"/>
  <c r="Q4" i="17" s="1"/>
  <c r="T73" i="31"/>
  <c r="R4" i="17"/>
  <c r="T91" i="31"/>
  <c r="R10" i="17"/>
  <c r="T69" i="31"/>
  <c r="R4" i="14" s="1"/>
  <c r="S74" i="31"/>
  <c r="Q5" i="21"/>
  <c r="S68" i="31"/>
  <c r="Q4" i="21" s="1"/>
  <c r="U69" i="31"/>
  <c r="S4" i="14"/>
  <c r="T68" i="31"/>
  <c r="R4" i="21" s="1"/>
  <c r="T74" i="31"/>
  <c r="R5" i="21"/>
  <c r="U73" i="31"/>
  <c r="S4" i="17" s="1"/>
  <c r="U91" i="31"/>
  <c r="S10" i="17" s="1"/>
  <c r="U68" i="31"/>
  <c r="S4" i="21"/>
  <c r="U74" i="31"/>
  <c r="S5" i="21" s="1"/>
  <c r="V73" i="31"/>
  <c r="T4" i="17"/>
  <c r="V91" i="31"/>
  <c r="T10" i="17" s="1"/>
  <c r="V69" i="31"/>
  <c r="T4" i="14"/>
  <c r="W73" i="31"/>
  <c r="U4" i="17"/>
  <c r="W91" i="31"/>
  <c r="U10" i="17"/>
  <c r="W69" i="31"/>
  <c r="U4" i="14"/>
  <c r="V68" i="31"/>
  <c r="T4" i="21"/>
  <c r="V74" i="31"/>
  <c r="T5" i="21" s="1"/>
  <c r="X69" i="31"/>
  <c r="V4" i="14"/>
  <c r="X91" i="31"/>
  <c r="V10" i="17"/>
  <c r="X73" i="31"/>
  <c r="V4" i="17" s="1"/>
  <c r="W68" i="31"/>
  <c r="U4" i="21"/>
  <c r="W74" i="31"/>
  <c r="U5" i="21" s="1"/>
  <c r="Y73" i="31"/>
  <c r="W4" i="17"/>
  <c r="Y91" i="31"/>
  <c r="W10" i="17" s="1"/>
  <c r="X68" i="31"/>
  <c r="V4" i="21" s="1"/>
  <c r="X74" i="31"/>
  <c r="V5" i="21" s="1"/>
  <c r="Y69" i="31"/>
  <c r="W4" i="14"/>
  <c r="Y68" i="31"/>
  <c r="W4" i="21" s="1"/>
  <c r="Y74" i="31"/>
  <c r="W5" i="21" s="1"/>
  <c r="Z69" i="31"/>
  <c r="X4" i="14"/>
  <c r="Z91" i="31"/>
  <c r="X10" i="17"/>
  <c r="Z73" i="31"/>
  <c r="X4" i="17" s="1"/>
  <c r="AA69" i="31"/>
  <c r="Y4" i="14"/>
  <c r="AA91" i="31"/>
  <c r="Y10" i="17" s="1"/>
  <c r="AA73" i="31"/>
  <c r="Y4" i="17"/>
  <c r="Z68" i="31"/>
  <c r="X4" i="21" s="1"/>
  <c r="Z74" i="31"/>
  <c r="X5" i="21"/>
  <c r="AB91" i="31"/>
  <c r="Z10" i="17"/>
  <c r="AB73" i="31"/>
  <c r="Z4" i="17" s="1"/>
  <c r="AB69" i="31"/>
  <c r="Z4" i="14" s="1"/>
  <c r="AA74" i="31"/>
  <c r="Y5" i="21" s="1"/>
  <c r="AA68" i="31"/>
  <c r="Y4" i="21" s="1"/>
  <c r="AB68" i="31"/>
  <c r="Z4" i="21"/>
  <c r="AB74" i="31"/>
  <c r="Z5" i="21"/>
  <c r="AC69" i="31"/>
  <c r="AA4" i="14" s="1"/>
  <c r="AC73" i="31"/>
  <c r="AA4" i="17" s="1"/>
  <c r="AC91" i="31"/>
  <c r="AA10" i="17" s="1"/>
  <c r="AD69" i="31"/>
  <c r="AB4" i="14"/>
  <c r="AD73" i="31"/>
  <c r="AB4" i="17"/>
  <c r="AD91" i="31"/>
  <c r="AB10" i="17"/>
  <c r="AC68" i="31"/>
  <c r="AA4" i="21"/>
  <c r="AC74" i="31"/>
  <c r="AA5" i="21"/>
  <c r="AE73" i="31"/>
  <c r="AC4" i="17" s="1"/>
  <c r="AE91" i="31"/>
  <c r="AC10" i="17"/>
  <c r="AD68" i="31"/>
  <c r="AB4" i="21" s="1"/>
  <c r="AD74" i="31"/>
  <c r="AB5" i="21" s="1"/>
  <c r="AE69" i="31"/>
  <c r="AC4" i="14"/>
  <c r="AE68" i="31"/>
  <c r="AC4" i="21" s="1"/>
  <c r="AE74" i="31"/>
  <c r="AC5" i="21" s="1"/>
  <c r="AF91" i="31"/>
  <c r="AD10" i="17"/>
  <c r="AF73" i="31"/>
  <c r="AD4" i="17"/>
  <c r="AF69" i="31"/>
  <c r="AD4" i="14" s="1"/>
  <c r="AF68" i="31"/>
  <c r="AD4" i="21" s="1"/>
  <c r="AF74" i="31"/>
  <c r="AD5" i="21"/>
  <c r="AG73" i="31"/>
  <c r="AE4" i="17"/>
  <c r="AG91" i="31"/>
  <c r="AE10" i="17"/>
  <c r="AG69" i="31"/>
  <c r="AE4" i="14" s="1"/>
  <c r="AG68" i="31"/>
  <c r="AE4" i="21" s="1"/>
  <c r="AG74" i="31"/>
  <c r="AE5" i="21"/>
  <c r="AH73" i="31"/>
  <c r="AF4" i="17"/>
  <c r="AH91" i="31"/>
  <c r="AF10" i="17"/>
  <c r="AH69" i="31"/>
  <c r="AF4" i="14" s="1"/>
  <c r="AI69" i="31"/>
  <c r="AG4" i="14" s="1"/>
  <c r="AI91" i="31"/>
  <c r="AG10" i="17" s="1"/>
  <c r="AI73" i="31"/>
  <c r="AG4" i="17"/>
  <c r="AH68" i="31"/>
  <c r="AF4" i="21"/>
  <c r="AH74" i="31"/>
  <c r="AF5" i="21"/>
  <c r="AJ91" i="31"/>
  <c r="AH10" i="17"/>
  <c r="AJ73" i="31"/>
  <c r="AH4" i="17"/>
  <c r="AI68" i="31"/>
  <c r="AG4" i="21"/>
  <c r="AI74" i="31"/>
  <c r="AG5" i="21" s="1"/>
  <c r="AJ69" i="31"/>
  <c r="AH4" i="14" s="1"/>
  <c r="AJ68" i="31"/>
  <c r="AH4" i="21"/>
  <c r="AJ74" i="31"/>
  <c r="AH5" i="21" s="1"/>
  <c r="AK73" i="31"/>
  <c r="AI4" i="17"/>
  <c r="AK91" i="31"/>
  <c r="AI10" i="17" s="1"/>
  <c r="AK69" i="31"/>
  <c r="AI4" i="14" s="1"/>
  <c r="AK74" i="31"/>
  <c r="AI5" i="21" s="1"/>
  <c r="AK68" i="31"/>
  <c r="AI4" i="21"/>
  <c r="M58" i="34" l="1"/>
  <c r="M59" i="34"/>
  <c r="P55" i="34"/>
  <c r="P54" i="34"/>
  <c r="AB57" i="34"/>
  <c r="AB56" i="34"/>
  <c r="X46" i="34"/>
  <c r="AD59" i="34"/>
  <c r="AD58" i="34"/>
  <c r="E56" i="31"/>
  <c r="F56" i="31" s="1"/>
  <c r="G56" i="31" s="1"/>
  <c r="H56" i="31" s="1"/>
  <c r="I56" i="31" s="1"/>
  <c r="J56" i="31" s="1"/>
  <c r="K56" i="31" s="1"/>
  <c r="L56" i="31" s="1"/>
  <c r="M56" i="31" s="1"/>
  <c r="N56" i="31" s="1"/>
  <c r="O56" i="31" s="1"/>
  <c r="P56" i="31" s="1"/>
  <c r="Q56" i="31" s="1"/>
  <c r="R56" i="31" s="1"/>
  <c r="S56" i="31" s="1"/>
  <c r="T56" i="31" s="1"/>
  <c r="U56" i="31" s="1"/>
  <c r="V56" i="31" s="1"/>
  <c r="W56" i="31" s="1"/>
  <c r="X56" i="31" s="1"/>
  <c r="Y56" i="31" s="1"/>
  <c r="Z56" i="31" s="1"/>
  <c r="AA56" i="31" s="1"/>
  <c r="AB56" i="31" s="1"/>
  <c r="AC56" i="31" s="1"/>
  <c r="AD56" i="31" s="1"/>
  <c r="AE56" i="31" s="1"/>
  <c r="AF56" i="31" s="1"/>
  <c r="AG56" i="31" s="1"/>
  <c r="AH56" i="31" s="1"/>
  <c r="AI56" i="31" s="1"/>
  <c r="AJ56" i="31" s="1"/>
  <c r="AK56" i="31" s="1"/>
  <c r="E55" i="31"/>
  <c r="F55" i="31" s="1"/>
  <c r="G55" i="31" s="1"/>
  <c r="H55" i="31" s="1"/>
  <c r="I55" i="31" s="1"/>
  <c r="J55" i="31" s="1"/>
  <c r="K55" i="31" s="1"/>
  <c r="L55" i="31" s="1"/>
  <c r="M55" i="31" s="1"/>
  <c r="N55" i="31" s="1"/>
  <c r="O55" i="31" s="1"/>
  <c r="P55" i="31" s="1"/>
  <c r="Q55" i="31" s="1"/>
  <c r="R55" i="31" s="1"/>
  <c r="S55" i="31" s="1"/>
  <c r="T55" i="31" s="1"/>
  <c r="U55" i="31" s="1"/>
  <c r="V55" i="31" s="1"/>
  <c r="W55" i="31" s="1"/>
  <c r="X55" i="31" s="1"/>
  <c r="Y55" i="31" s="1"/>
  <c r="Z55" i="31" s="1"/>
  <c r="AA55" i="31" s="1"/>
  <c r="AB55" i="31" s="1"/>
  <c r="AC55" i="31" s="1"/>
  <c r="AD55" i="31" s="1"/>
  <c r="AE55" i="31" s="1"/>
  <c r="AF55" i="31" s="1"/>
  <c r="AG55" i="31" s="1"/>
  <c r="AH55" i="31" s="1"/>
  <c r="AI55" i="31" s="1"/>
  <c r="AJ55" i="31" s="1"/>
  <c r="AK55" i="31" s="1"/>
  <c r="E31" i="31"/>
  <c r="F31" i="31" s="1"/>
  <c r="G31" i="31" s="1"/>
  <c r="H31" i="31" s="1"/>
  <c r="I31" i="31" s="1"/>
  <c r="J31" i="31" s="1"/>
  <c r="K31" i="31" s="1"/>
  <c r="L31" i="31" s="1"/>
  <c r="M31" i="31" s="1"/>
  <c r="N31" i="31" s="1"/>
  <c r="O31" i="31" s="1"/>
  <c r="P31" i="31" s="1"/>
  <c r="Q31" i="31" s="1"/>
  <c r="R31" i="31" s="1"/>
  <c r="S31" i="31" s="1"/>
  <c r="T31" i="31" s="1"/>
  <c r="U31" i="31" s="1"/>
  <c r="V31" i="31" s="1"/>
  <c r="W31" i="31" s="1"/>
  <c r="X31" i="31" s="1"/>
  <c r="Y31" i="31" s="1"/>
  <c r="Z31" i="31" s="1"/>
  <c r="AA31" i="31" s="1"/>
  <c r="AB31" i="31" s="1"/>
  <c r="AC31" i="31" s="1"/>
  <c r="AD31" i="31" s="1"/>
  <c r="AE31" i="31" s="1"/>
  <c r="AF31" i="31" s="1"/>
  <c r="AG31" i="31" s="1"/>
  <c r="AH31" i="31" s="1"/>
  <c r="AI31" i="31" s="1"/>
  <c r="AJ31" i="31" s="1"/>
  <c r="AK31" i="31" s="1"/>
  <c r="E26" i="31"/>
  <c r="F26" i="31" s="1"/>
  <c r="G26" i="31" s="1"/>
  <c r="H26" i="31" s="1"/>
  <c r="I26" i="31" s="1"/>
  <c r="J26" i="31" s="1"/>
  <c r="K26" i="31" s="1"/>
  <c r="L26" i="31" s="1"/>
  <c r="M26" i="31" s="1"/>
  <c r="N26" i="31" s="1"/>
  <c r="O26" i="31" s="1"/>
  <c r="P26" i="31" s="1"/>
  <c r="Q26" i="31" s="1"/>
  <c r="R26" i="31" s="1"/>
  <c r="S26" i="31" s="1"/>
  <c r="T26" i="31" s="1"/>
  <c r="U26" i="31" s="1"/>
  <c r="V26" i="31" s="1"/>
  <c r="W26" i="31" s="1"/>
  <c r="X26" i="31" s="1"/>
  <c r="Y26" i="31" s="1"/>
  <c r="Z26" i="31" s="1"/>
  <c r="AA26" i="31" s="1"/>
  <c r="AB26" i="31" s="1"/>
  <c r="AC26" i="31" s="1"/>
  <c r="AD26" i="31" s="1"/>
  <c r="AE26" i="31" s="1"/>
  <c r="AF26" i="31" s="1"/>
  <c r="AG26" i="31" s="1"/>
  <c r="AH26" i="31" s="1"/>
  <c r="AI26" i="31" s="1"/>
  <c r="AJ26" i="31" s="1"/>
  <c r="AK26" i="31" s="1"/>
  <c r="E25" i="31"/>
  <c r="F25" i="31" s="1"/>
  <c r="G25" i="31" s="1"/>
  <c r="H25" i="31" s="1"/>
  <c r="I25" i="31" s="1"/>
  <c r="J25" i="31" s="1"/>
  <c r="K25" i="31" s="1"/>
  <c r="L25" i="31" s="1"/>
  <c r="M25" i="31" s="1"/>
  <c r="N25" i="31" s="1"/>
  <c r="O25" i="31" s="1"/>
  <c r="P25" i="31" s="1"/>
  <c r="Q25" i="31" s="1"/>
  <c r="R25" i="31" s="1"/>
  <c r="S25" i="31" s="1"/>
  <c r="T25" i="31" s="1"/>
  <c r="U25" i="31" s="1"/>
  <c r="V25" i="31" s="1"/>
  <c r="W25" i="31" s="1"/>
  <c r="X25" i="31" s="1"/>
  <c r="Y25" i="31" s="1"/>
  <c r="Z25" i="31" s="1"/>
  <c r="AA25" i="31" s="1"/>
  <c r="AB25" i="31" s="1"/>
  <c r="AC25" i="31" s="1"/>
  <c r="AD25" i="31" s="1"/>
  <c r="AE25" i="31" s="1"/>
  <c r="AF25" i="31" s="1"/>
  <c r="AG25" i="31" s="1"/>
  <c r="AH25" i="31" s="1"/>
  <c r="AI25" i="31" s="1"/>
  <c r="AJ25" i="31" s="1"/>
  <c r="AK25" i="31" s="1"/>
  <c r="E38" i="31"/>
  <c r="F38" i="31" s="1"/>
  <c r="G38" i="31" s="1"/>
  <c r="H38" i="31" s="1"/>
  <c r="I38" i="31" s="1"/>
  <c r="J38" i="31" s="1"/>
  <c r="K38" i="31" s="1"/>
  <c r="L38" i="31" s="1"/>
  <c r="M38" i="31" s="1"/>
  <c r="N38" i="31" s="1"/>
  <c r="O38" i="31" s="1"/>
  <c r="P38" i="31" s="1"/>
  <c r="Q38" i="31" s="1"/>
  <c r="R38" i="31" s="1"/>
  <c r="S38" i="31" s="1"/>
  <c r="T38" i="31" s="1"/>
  <c r="U38" i="31" s="1"/>
  <c r="V38" i="31" s="1"/>
  <c r="W38" i="31" s="1"/>
  <c r="X38" i="31" s="1"/>
  <c r="Y38" i="31" s="1"/>
  <c r="Z38" i="31" s="1"/>
  <c r="AA38" i="31" s="1"/>
  <c r="AB38" i="31" s="1"/>
  <c r="AC38" i="31" s="1"/>
  <c r="AD38" i="31" s="1"/>
  <c r="AE38" i="31" s="1"/>
  <c r="AF38" i="31" s="1"/>
  <c r="AG38" i="31" s="1"/>
  <c r="AH38" i="31" s="1"/>
  <c r="AI38" i="31" s="1"/>
  <c r="AJ38" i="31" s="1"/>
  <c r="AK38" i="31" s="1"/>
  <c r="E61" i="31"/>
  <c r="F61" i="31" s="1"/>
  <c r="G61" i="31" s="1"/>
  <c r="H61" i="31" s="1"/>
  <c r="I61" i="31" s="1"/>
  <c r="J61" i="31" s="1"/>
  <c r="K61" i="31" s="1"/>
  <c r="L61" i="31" s="1"/>
  <c r="M61" i="31" s="1"/>
  <c r="N61" i="31" s="1"/>
  <c r="O61" i="31" s="1"/>
  <c r="P61" i="31" s="1"/>
  <c r="Q61" i="31" s="1"/>
  <c r="R61" i="31" s="1"/>
  <c r="S61" i="31" s="1"/>
  <c r="T61" i="31" s="1"/>
  <c r="U61" i="31" s="1"/>
  <c r="V61" i="31" s="1"/>
  <c r="W61" i="31" s="1"/>
  <c r="X61" i="31" s="1"/>
  <c r="Y61" i="31" s="1"/>
  <c r="Z61" i="31" s="1"/>
  <c r="AA61" i="31" s="1"/>
  <c r="AB61" i="31" s="1"/>
  <c r="AC61" i="31" s="1"/>
  <c r="AD61" i="31" s="1"/>
  <c r="AE61" i="31" s="1"/>
  <c r="AF61" i="31" s="1"/>
  <c r="AG61" i="31" s="1"/>
  <c r="AH61" i="31" s="1"/>
  <c r="AI61" i="31" s="1"/>
  <c r="AJ61" i="31" s="1"/>
  <c r="AK61" i="31" s="1"/>
  <c r="E50" i="31"/>
  <c r="F50" i="31" s="1"/>
  <c r="G50" i="31" s="1"/>
  <c r="H50" i="31" s="1"/>
  <c r="I50" i="31" s="1"/>
  <c r="J50" i="31" s="1"/>
  <c r="K50" i="31" s="1"/>
  <c r="L50" i="31" s="1"/>
  <c r="M50" i="31" s="1"/>
  <c r="N50" i="31" s="1"/>
  <c r="O50" i="31" s="1"/>
  <c r="P50" i="31" s="1"/>
  <c r="Q50" i="31" s="1"/>
  <c r="R50" i="31" s="1"/>
  <c r="S50" i="31" s="1"/>
  <c r="T50" i="31" s="1"/>
  <c r="U50" i="31" s="1"/>
  <c r="V50" i="31" s="1"/>
  <c r="W50" i="31" s="1"/>
  <c r="X50" i="31" s="1"/>
  <c r="Y50" i="31" s="1"/>
  <c r="Z50" i="31" s="1"/>
  <c r="AA50" i="31" s="1"/>
  <c r="AB50" i="31" s="1"/>
  <c r="AC50" i="31" s="1"/>
  <c r="AD50" i="31" s="1"/>
  <c r="AE50" i="31" s="1"/>
  <c r="AF50" i="31" s="1"/>
  <c r="AG50" i="31" s="1"/>
  <c r="AH50" i="31" s="1"/>
  <c r="AI50" i="31" s="1"/>
  <c r="AJ50" i="31" s="1"/>
  <c r="AK50" i="31" s="1"/>
  <c r="E20" i="31"/>
  <c r="F20" i="31" s="1"/>
  <c r="G20" i="31" s="1"/>
  <c r="H20" i="31" s="1"/>
  <c r="I20" i="31" s="1"/>
  <c r="J20" i="31" s="1"/>
  <c r="K20" i="31" s="1"/>
  <c r="L20" i="31" s="1"/>
  <c r="M20" i="31" s="1"/>
  <c r="N20" i="31" s="1"/>
  <c r="O20" i="31" s="1"/>
  <c r="P20" i="31" s="1"/>
  <c r="Q20" i="31" s="1"/>
  <c r="R20" i="31" s="1"/>
  <c r="S20" i="31" s="1"/>
  <c r="T20" i="31" s="1"/>
  <c r="U20" i="31" s="1"/>
  <c r="V20" i="31" s="1"/>
  <c r="W20" i="31" s="1"/>
  <c r="X20" i="31" s="1"/>
  <c r="Y20" i="31" s="1"/>
  <c r="Z20" i="31" s="1"/>
  <c r="AA20" i="31" s="1"/>
  <c r="AB20" i="31" s="1"/>
  <c r="AC20" i="31" s="1"/>
  <c r="AD20" i="31" s="1"/>
  <c r="AE20" i="31" s="1"/>
  <c r="AF20" i="31" s="1"/>
  <c r="AG20" i="31" s="1"/>
  <c r="AH20" i="31" s="1"/>
  <c r="AI20" i="31" s="1"/>
  <c r="AJ20" i="31" s="1"/>
  <c r="AK20" i="31" s="1"/>
  <c r="E13" i="31"/>
  <c r="F13" i="31" s="1"/>
  <c r="G13" i="31" s="1"/>
  <c r="H13" i="31" s="1"/>
  <c r="I13" i="31" s="1"/>
  <c r="J13" i="31" s="1"/>
  <c r="K13" i="31" s="1"/>
  <c r="L13" i="31" s="1"/>
  <c r="M13" i="31" s="1"/>
  <c r="N13" i="31" s="1"/>
  <c r="O13" i="31" s="1"/>
  <c r="P13" i="31" s="1"/>
  <c r="Q13" i="31" s="1"/>
  <c r="R13" i="31" s="1"/>
  <c r="S13" i="31" s="1"/>
  <c r="T13" i="31" s="1"/>
  <c r="U13" i="31" s="1"/>
  <c r="V13" i="31" s="1"/>
  <c r="W13" i="31" s="1"/>
  <c r="X13" i="31" s="1"/>
  <c r="Y13" i="31" s="1"/>
  <c r="Z13" i="31" s="1"/>
  <c r="AA13" i="31" s="1"/>
  <c r="AB13" i="31" s="1"/>
  <c r="AC13" i="31" s="1"/>
  <c r="AD13" i="31" s="1"/>
  <c r="AE13" i="31" s="1"/>
  <c r="AF13" i="31" s="1"/>
  <c r="AG13" i="31" s="1"/>
  <c r="AH13" i="31" s="1"/>
  <c r="AI13" i="31" s="1"/>
  <c r="AJ13" i="31" s="1"/>
  <c r="AK13" i="31" s="1"/>
  <c r="E8" i="31"/>
  <c r="F8" i="31" s="1"/>
  <c r="G8" i="31" s="1"/>
  <c r="H8" i="31" s="1"/>
  <c r="I8" i="31" s="1"/>
  <c r="J8" i="31" s="1"/>
  <c r="K8" i="31" s="1"/>
  <c r="L8" i="31" s="1"/>
  <c r="M8" i="31" s="1"/>
  <c r="N8" i="31" s="1"/>
  <c r="O8" i="31" s="1"/>
  <c r="P8" i="31" s="1"/>
  <c r="Q8" i="31" s="1"/>
  <c r="R8" i="31" s="1"/>
  <c r="S8" i="31" s="1"/>
  <c r="T8" i="31" s="1"/>
  <c r="U8" i="31" s="1"/>
  <c r="V8" i="31" s="1"/>
  <c r="W8" i="31" s="1"/>
  <c r="X8" i="31" s="1"/>
  <c r="Y8" i="31" s="1"/>
  <c r="Z8" i="31" s="1"/>
  <c r="AA8" i="31" s="1"/>
  <c r="AB8" i="31" s="1"/>
  <c r="AC8" i="31" s="1"/>
  <c r="AD8" i="31" s="1"/>
  <c r="AE8" i="31" s="1"/>
  <c r="AF8" i="31" s="1"/>
  <c r="AG8" i="31" s="1"/>
  <c r="AH8" i="31" s="1"/>
  <c r="AI8" i="31" s="1"/>
  <c r="AJ8" i="31" s="1"/>
  <c r="AK8" i="31" s="1"/>
  <c r="E43" i="31"/>
  <c r="F43" i="31" s="1"/>
  <c r="G43" i="31" s="1"/>
  <c r="H43" i="31" s="1"/>
  <c r="I43" i="31" s="1"/>
  <c r="J43" i="31" s="1"/>
  <c r="K43" i="31" s="1"/>
  <c r="L43" i="31" s="1"/>
  <c r="M43" i="31" s="1"/>
  <c r="N43" i="31" s="1"/>
  <c r="O43" i="31" s="1"/>
  <c r="P43" i="31" s="1"/>
  <c r="Q43" i="31" s="1"/>
  <c r="R43" i="31" s="1"/>
  <c r="S43" i="31" s="1"/>
  <c r="T43" i="31" s="1"/>
  <c r="U43" i="31" s="1"/>
  <c r="V43" i="31" s="1"/>
  <c r="W43" i="31" s="1"/>
  <c r="X43" i="31" s="1"/>
  <c r="Y43" i="31" s="1"/>
  <c r="Z43" i="31" s="1"/>
  <c r="AA43" i="31" s="1"/>
  <c r="AB43" i="31" s="1"/>
  <c r="AC43" i="31" s="1"/>
  <c r="AD43" i="31" s="1"/>
  <c r="AE43" i="31" s="1"/>
  <c r="AF43" i="31" s="1"/>
  <c r="AG43" i="31" s="1"/>
  <c r="AH43" i="31" s="1"/>
  <c r="AI43" i="31" s="1"/>
  <c r="AJ43" i="31" s="1"/>
  <c r="AK43" i="31" s="1"/>
  <c r="E14" i="31"/>
  <c r="E7" i="31"/>
  <c r="F7" i="31" s="1"/>
  <c r="G7" i="31" s="1"/>
  <c r="H7" i="31" s="1"/>
  <c r="I7" i="31" s="1"/>
  <c r="J7" i="31" s="1"/>
  <c r="K7" i="31" s="1"/>
  <c r="L7" i="31" s="1"/>
  <c r="M7" i="31" s="1"/>
  <c r="N7" i="31" s="1"/>
  <c r="O7" i="31" s="1"/>
  <c r="P7" i="31" s="1"/>
  <c r="Q7" i="31" s="1"/>
  <c r="R7" i="31" s="1"/>
  <c r="S7" i="31" s="1"/>
  <c r="T7" i="31" s="1"/>
  <c r="U7" i="31" s="1"/>
  <c r="V7" i="31" s="1"/>
  <c r="W7" i="31" s="1"/>
  <c r="X7" i="31" s="1"/>
  <c r="Y7" i="31" s="1"/>
  <c r="Z7" i="31" s="1"/>
  <c r="AA7" i="31" s="1"/>
  <c r="AB7" i="31" s="1"/>
  <c r="AC7" i="31" s="1"/>
  <c r="AD7" i="31" s="1"/>
  <c r="AE7" i="31" s="1"/>
  <c r="AF7" i="31" s="1"/>
  <c r="AG7" i="31" s="1"/>
  <c r="AH7" i="31" s="1"/>
  <c r="AI7" i="31" s="1"/>
  <c r="AJ7" i="31" s="1"/>
  <c r="AK7" i="31" s="1"/>
  <c r="C3" i="38"/>
  <c r="C4" i="38" s="1"/>
  <c r="C5" i="38" s="1"/>
  <c r="B4" i="38"/>
  <c r="B5" i="38" s="1"/>
  <c r="L46" i="34"/>
  <c r="E66" i="34"/>
  <c r="D67" i="31"/>
  <c r="B2" i="17" s="1"/>
  <c r="H51" i="31"/>
  <c r="I51" i="31" s="1"/>
  <c r="J51" i="31" s="1"/>
  <c r="K51" i="31" s="1"/>
  <c r="L51" i="31" s="1"/>
  <c r="M51" i="31" s="1"/>
  <c r="N51" i="31" s="1"/>
  <c r="O51" i="31" s="1"/>
  <c r="P51" i="31" s="1"/>
  <c r="Q51" i="31" s="1"/>
  <c r="R51" i="31" s="1"/>
  <c r="S51" i="31" s="1"/>
  <c r="T51" i="31" s="1"/>
  <c r="U51" i="31" s="1"/>
  <c r="V51" i="31" s="1"/>
  <c r="W51" i="31" s="1"/>
  <c r="X51" i="31" s="1"/>
  <c r="Y51" i="31" s="1"/>
  <c r="Z51" i="31" s="1"/>
  <c r="AA51" i="31" s="1"/>
  <c r="AB51" i="31" s="1"/>
  <c r="AC51" i="31" s="1"/>
  <c r="AD51" i="31" s="1"/>
  <c r="AE51" i="31" s="1"/>
  <c r="AF51" i="31" s="1"/>
  <c r="AG51" i="31" s="1"/>
  <c r="AH51" i="31" s="1"/>
  <c r="AI51" i="31" s="1"/>
  <c r="AJ51" i="31" s="1"/>
  <c r="AK51" i="31" s="1"/>
  <c r="G60" i="31"/>
  <c r="D10" i="26"/>
  <c r="I30" i="31"/>
  <c r="N49" i="34"/>
  <c r="E39" i="31"/>
  <c r="F39" i="31" s="1"/>
  <c r="G39" i="31" s="1"/>
  <c r="H39" i="31" s="1"/>
  <c r="I39" i="31" s="1"/>
  <c r="J39" i="31" s="1"/>
  <c r="K39" i="31" s="1"/>
  <c r="L39" i="31" s="1"/>
  <c r="M39" i="31" s="1"/>
  <c r="N39" i="31" s="1"/>
  <c r="O39" i="31" s="1"/>
  <c r="P39" i="31" s="1"/>
  <c r="Q39" i="31" s="1"/>
  <c r="R39" i="31" s="1"/>
  <c r="S39" i="31" s="1"/>
  <c r="T39" i="31" s="1"/>
  <c r="U39" i="31" s="1"/>
  <c r="V39" i="31" s="1"/>
  <c r="W39" i="31" s="1"/>
  <c r="X39" i="31" s="1"/>
  <c r="Y39" i="31" s="1"/>
  <c r="Z39" i="31" s="1"/>
  <c r="AA39" i="31" s="1"/>
  <c r="AB39" i="31" s="1"/>
  <c r="AC39" i="31" s="1"/>
  <c r="AD39" i="31" s="1"/>
  <c r="AE39" i="31" s="1"/>
  <c r="AF39" i="31" s="1"/>
  <c r="AG39" i="31" s="1"/>
  <c r="AH39" i="31" s="1"/>
  <c r="AI39" i="31" s="1"/>
  <c r="AJ39" i="31" s="1"/>
  <c r="AK39" i="31" s="1"/>
  <c r="E57" i="31"/>
  <c r="F57" i="31" s="1"/>
  <c r="G57" i="31" s="1"/>
  <c r="H57" i="31" s="1"/>
  <c r="I57" i="31" s="1"/>
  <c r="J57" i="31" s="1"/>
  <c r="K57" i="31" s="1"/>
  <c r="L57" i="31" s="1"/>
  <c r="M57" i="31" s="1"/>
  <c r="N57" i="31" s="1"/>
  <c r="O57" i="31" s="1"/>
  <c r="P57" i="31" s="1"/>
  <c r="Q57" i="31" s="1"/>
  <c r="R57" i="31" s="1"/>
  <c r="S57" i="31" s="1"/>
  <c r="T57" i="31" s="1"/>
  <c r="U57" i="31" s="1"/>
  <c r="V57" i="31" s="1"/>
  <c r="W57" i="31" s="1"/>
  <c r="X57" i="31" s="1"/>
  <c r="Y57" i="31" s="1"/>
  <c r="Z57" i="31" s="1"/>
  <c r="AA57" i="31" s="1"/>
  <c r="AB57" i="31" s="1"/>
  <c r="AC57" i="31" s="1"/>
  <c r="AD57" i="31" s="1"/>
  <c r="AE57" i="31" s="1"/>
  <c r="AF57" i="31" s="1"/>
  <c r="AG57" i="31" s="1"/>
  <c r="AH57" i="31" s="1"/>
  <c r="AI57" i="31" s="1"/>
  <c r="AJ57" i="31" s="1"/>
  <c r="AK57" i="31" s="1"/>
  <c r="E27" i="31"/>
  <c r="F27" i="31" s="1"/>
  <c r="G27" i="31" s="1"/>
  <c r="H27" i="31" s="1"/>
  <c r="I27" i="31" s="1"/>
  <c r="J27" i="31" s="1"/>
  <c r="K27" i="31" s="1"/>
  <c r="L27" i="31" s="1"/>
  <c r="M27" i="31" s="1"/>
  <c r="N27" i="31" s="1"/>
  <c r="O27" i="31" s="1"/>
  <c r="P27" i="31" s="1"/>
  <c r="Q27" i="31" s="1"/>
  <c r="R27" i="31" s="1"/>
  <c r="S27" i="31" s="1"/>
  <c r="T27" i="31" s="1"/>
  <c r="U27" i="31" s="1"/>
  <c r="V27" i="31" s="1"/>
  <c r="W27" i="31" s="1"/>
  <c r="X27" i="31" s="1"/>
  <c r="Y27" i="31" s="1"/>
  <c r="Z27" i="31" s="1"/>
  <c r="AA27" i="31" s="1"/>
  <c r="AB27" i="31" s="1"/>
  <c r="AC27" i="31" s="1"/>
  <c r="AD27" i="31" s="1"/>
  <c r="AE27" i="31" s="1"/>
  <c r="AF27" i="31" s="1"/>
  <c r="AG27" i="31" s="1"/>
  <c r="AH27" i="31" s="1"/>
  <c r="AI27" i="31" s="1"/>
  <c r="AJ27" i="31" s="1"/>
  <c r="AK27" i="31" s="1"/>
  <c r="E9" i="31"/>
  <c r="F9" i="31" s="1"/>
  <c r="G9" i="31" s="1"/>
  <c r="H9" i="31" s="1"/>
  <c r="I9" i="31" s="1"/>
  <c r="J9" i="31" s="1"/>
  <c r="K9" i="31" s="1"/>
  <c r="L9" i="31" s="1"/>
  <c r="M9" i="31" s="1"/>
  <c r="N9" i="31" s="1"/>
  <c r="O9" i="31" s="1"/>
  <c r="P9" i="31" s="1"/>
  <c r="Q9" i="31" s="1"/>
  <c r="R9" i="31" s="1"/>
  <c r="S9" i="31" s="1"/>
  <c r="T9" i="31" s="1"/>
  <c r="U9" i="31" s="1"/>
  <c r="V9" i="31" s="1"/>
  <c r="W9" i="31" s="1"/>
  <c r="X9" i="31" s="1"/>
  <c r="Y9" i="31" s="1"/>
  <c r="Z9" i="31" s="1"/>
  <c r="AA9" i="31" s="1"/>
  <c r="AB9" i="31" s="1"/>
  <c r="AC9" i="31" s="1"/>
  <c r="AD9" i="31" s="1"/>
  <c r="AE9" i="31" s="1"/>
  <c r="AF9" i="31" s="1"/>
  <c r="AG9" i="31" s="1"/>
  <c r="AH9" i="31" s="1"/>
  <c r="AI9" i="31" s="1"/>
  <c r="AJ9" i="31" s="1"/>
  <c r="AK9" i="31" s="1"/>
  <c r="E21" i="31"/>
  <c r="F21" i="31" s="1"/>
  <c r="G21" i="31" s="1"/>
  <c r="H21" i="31" s="1"/>
  <c r="I21" i="31" s="1"/>
  <c r="J21" i="31" s="1"/>
  <c r="K21" i="31" s="1"/>
  <c r="L21" i="31" s="1"/>
  <c r="M21" i="31" s="1"/>
  <c r="N21" i="31" s="1"/>
  <c r="O21" i="31" s="1"/>
  <c r="P21" i="31" s="1"/>
  <c r="Q21" i="31" s="1"/>
  <c r="R21" i="31" s="1"/>
  <c r="S21" i="31" s="1"/>
  <c r="T21" i="31" s="1"/>
  <c r="U21" i="31" s="1"/>
  <c r="V21" i="31" s="1"/>
  <c r="W21" i="31" s="1"/>
  <c r="X21" i="31" s="1"/>
  <c r="Y21" i="31" s="1"/>
  <c r="Z21" i="31" s="1"/>
  <c r="AA21" i="31" s="1"/>
  <c r="AB21" i="31" s="1"/>
  <c r="AC21" i="31" s="1"/>
  <c r="AD21" i="31" s="1"/>
  <c r="AE21" i="31" s="1"/>
  <c r="AF21" i="31" s="1"/>
  <c r="AG21" i="31" s="1"/>
  <c r="AH21" i="31" s="1"/>
  <c r="AI21" i="31" s="1"/>
  <c r="AJ21" i="31" s="1"/>
  <c r="AK21" i="31" s="1"/>
  <c r="E2" i="31"/>
  <c r="B2" i="18"/>
  <c r="K52" i="31"/>
  <c r="L52" i="31" s="1"/>
  <c r="M52" i="31" s="1"/>
  <c r="N52" i="31" s="1"/>
  <c r="O52" i="31" s="1"/>
  <c r="P52" i="31" s="1"/>
  <c r="Q52" i="31" s="1"/>
  <c r="R52" i="31" s="1"/>
  <c r="S52" i="31" s="1"/>
  <c r="T52" i="31" s="1"/>
  <c r="U52" i="31" s="1"/>
  <c r="V52" i="31" s="1"/>
  <c r="W52" i="31" s="1"/>
  <c r="X52" i="31" s="1"/>
  <c r="Y52" i="31" s="1"/>
  <c r="Z52" i="31" s="1"/>
  <c r="AA52" i="31" s="1"/>
  <c r="AB52" i="31" s="1"/>
  <c r="AC52" i="31" s="1"/>
  <c r="AD52" i="31" s="1"/>
  <c r="AE52" i="31" s="1"/>
  <c r="AF52" i="31" s="1"/>
  <c r="AG52" i="31" s="1"/>
  <c r="AH52" i="31" s="1"/>
  <c r="AI52" i="31" s="1"/>
  <c r="AJ52" i="31" s="1"/>
  <c r="AK52" i="31" s="1"/>
  <c r="T50" i="34"/>
  <c r="T51" i="34"/>
  <c r="T46" i="34"/>
  <c r="G59" i="34"/>
  <c r="G51" i="34"/>
  <c r="Z49" i="34"/>
  <c r="AF46" i="34"/>
  <c r="AG52" i="34"/>
  <c r="AG53" i="34"/>
  <c r="E54" i="31"/>
  <c r="F54" i="31" s="1"/>
  <c r="G54" i="31" s="1"/>
  <c r="H54" i="31" s="1"/>
  <c r="I54" i="31" s="1"/>
  <c r="J54" i="31" s="1"/>
  <c r="K54" i="31" s="1"/>
  <c r="L54" i="31" s="1"/>
  <c r="M54" i="31" s="1"/>
  <c r="N54" i="31" s="1"/>
  <c r="O54" i="31" s="1"/>
  <c r="P54" i="31" s="1"/>
  <c r="Q54" i="31" s="1"/>
  <c r="R54" i="31" s="1"/>
  <c r="S54" i="31" s="1"/>
  <c r="T54" i="31" s="1"/>
  <c r="U54" i="31" s="1"/>
  <c r="V54" i="31" s="1"/>
  <c r="W54" i="31" s="1"/>
  <c r="X54" i="31" s="1"/>
  <c r="Y54" i="31" s="1"/>
  <c r="Z54" i="31" s="1"/>
  <c r="AA54" i="31" s="1"/>
  <c r="AB54" i="31" s="1"/>
  <c r="AC54" i="31" s="1"/>
  <c r="AD54" i="31" s="1"/>
  <c r="AE54" i="31" s="1"/>
  <c r="AF54" i="31" s="1"/>
  <c r="AG54" i="31" s="1"/>
  <c r="AH54" i="31" s="1"/>
  <c r="AI54" i="31" s="1"/>
  <c r="AJ54" i="31" s="1"/>
  <c r="AK54" i="31" s="1"/>
  <c r="E59" i="31"/>
  <c r="F59" i="31" s="1"/>
  <c r="G59" i="31" s="1"/>
  <c r="H59" i="31" s="1"/>
  <c r="I59" i="31" s="1"/>
  <c r="J59" i="31" s="1"/>
  <c r="K59" i="31" s="1"/>
  <c r="L59" i="31" s="1"/>
  <c r="M59" i="31" s="1"/>
  <c r="N59" i="31" s="1"/>
  <c r="O59" i="31" s="1"/>
  <c r="P59" i="31" s="1"/>
  <c r="Q59" i="31" s="1"/>
  <c r="R59" i="31" s="1"/>
  <c r="S59" i="31" s="1"/>
  <c r="T59" i="31" s="1"/>
  <c r="U59" i="31" s="1"/>
  <c r="V59" i="31" s="1"/>
  <c r="W59" i="31" s="1"/>
  <c r="X59" i="31" s="1"/>
  <c r="Y59" i="31" s="1"/>
  <c r="Z59" i="31" s="1"/>
  <c r="AA59" i="31" s="1"/>
  <c r="AB59" i="31" s="1"/>
  <c r="AC59" i="31" s="1"/>
  <c r="AD59" i="31" s="1"/>
  <c r="AE59" i="31" s="1"/>
  <c r="AF59" i="31" s="1"/>
  <c r="AG59" i="31" s="1"/>
  <c r="AH59" i="31" s="1"/>
  <c r="AI59" i="31" s="1"/>
  <c r="AJ59" i="31" s="1"/>
  <c r="AK59" i="31" s="1"/>
  <c r="E58" i="31"/>
  <c r="F58" i="31" s="1"/>
  <c r="G58" i="31" s="1"/>
  <c r="H58" i="31" s="1"/>
  <c r="I58" i="31" s="1"/>
  <c r="J58" i="31" s="1"/>
  <c r="K58" i="31" s="1"/>
  <c r="L58" i="31" s="1"/>
  <c r="M58" i="31" s="1"/>
  <c r="N58" i="31" s="1"/>
  <c r="O58" i="31" s="1"/>
  <c r="P58" i="31" s="1"/>
  <c r="Q58" i="31" s="1"/>
  <c r="R58" i="31" s="1"/>
  <c r="S58" i="31" s="1"/>
  <c r="T58" i="31" s="1"/>
  <c r="U58" i="31" s="1"/>
  <c r="V58" i="31" s="1"/>
  <c r="W58" i="31" s="1"/>
  <c r="X58" i="31" s="1"/>
  <c r="Y58" i="31" s="1"/>
  <c r="Z58" i="31" s="1"/>
  <c r="AA58" i="31" s="1"/>
  <c r="AB58" i="31" s="1"/>
  <c r="AC58" i="31" s="1"/>
  <c r="AD58" i="31" s="1"/>
  <c r="AE58" i="31" s="1"/>
  <c r="AF58" i="31" s="1"/>
  <c r="AG58" i="31" s="1"/>
  <c r="AH58" i="31" s="1"/>
  <c r="AI58" i="31" s="1"/>
  <c r="AJ58" i="31" s="1"/>
  <c r="AK58" i="31" s="1"/>
  <c r="E42" i="31"/>
  <c r="F42" i="31" s="1"/>
  <c r="G42" i="31" s="1"/>
  <c r="H42" i="31" s="1"/>
  <c r="I42" i="31" s="1"/>
  <c r="J42" i="31" s="1"/>
  <c r="K42" i="31" s="1"/>
  <c r="L42" i="31" s="1"/>
  <c r="M42" i="31" s="1"/>
  <c r="N42" i="31" s="1"/>
  <c r="O42" i="31" s="1"/>
  <c r="P42" i="31" s="1"/>
  <c r="Q42" i="31" s="1"/>
  <c r="R42" i="31" s="1"/>
  <c r="S42" i="31" s="1"/>
  <c r="T42" i="31" s="1"/>
  <c r="U42" i="31" s="1"/>
  <c r="V42" i="31" s="1"/>
  <c r="W42" i="31" s="1"/>
  <c r="X42" i="31" s="1"/>
  <c r="Y42" i="31" s="1"/>
  <c r="Z42" i="31" s="1"/>
  <c r="AA42" i="31" s="1"/>
  <c r="AB42" i="31" s="1"/>
  <c r="AC42" i="31" s="1"/>
  <c r="AD42" i="31" s="1"/>
  <c r="AE42" i="31" s="1"/>
  <c r="AF42" i="31" s="1"/>
  <c r="AG42" i="31" s="1"/>
  <c r="AH42" i="31" s="1"/>
  <c r="AI42" i="31" s="1"/>
  <c r="AJ42" i="31" s="1"/>
  <c r="AK42" i="31" s="1"/>
  <c r="E53" i="31"/>
  <c r="F53" i="31" s="1"/>
  <c r="G53" i="31" s="1"/>
  <c r="H53" i="31" s="1"/>
  <c r="I53" i="31" s="1"/>
  <c r="J53" i="31" s="1"/>
  <c r="K53" i="31" s="1"/>
  <c r="L53" i="31" s="1"/>
  <c r="M53" i="31" s="1"/>
  <c r="N53" i="31" s="1"/>
  <c r="O53" i="31" s="1"/>
  <c r="P53" i="31" s="1"/>
  <c r="Q53" i="31" s="1"/>
  <c r="R53" i="31" s="1"/>
  <c r="S53" i="31" s="1"/>
  <c r="T53" i="31" s="1"/>
  <c r="U53" i="31" s="1"/>
  <c r="V53" i="31" s="1"/>
  <c r="W53" i="31" s="1"/>
  <c r="X53" i="31" s="1"/>
  <c r="Y53" i="31" s="1"/>
  <c r="Z53" i="31" s="1"/>
  <c r="AA53" i="31" s="1"/>
  <c r="AB53" i="31" s="1"/>
  <c r="AC53" i="31" s="1"/>
  <c r="AD53" i="31" s="1"/>
  <c r="AE53" i="31" s="1"/>
  <c r="AF53" i="31" s="1"/>
  <c r="AG53" i="31" s="1"/>
  <c r="AH53" i="31" s="1"/>
  <c r="AI53" i="31" s="1"/>
  <c r="AJ53" i="31" s="1"/>
  <c r="AK53" i="31" s="1"/>
  <c r="E24" i="31"/>
  <c r="F24" i="31" s="1"/>
  <c r="G24" i="31" s="1"/>
  <c r="H24" i="31" s="1"/>
  <c r="I24" i="31" s="1"/>
  <c r="J24" i="31" s="1"/>
  <c r="K24" i="31" s="1"/>
  <c r="L24" i="31" s="1"/>
  <c r="M24" i="31" s="1"/>
  <c r="N24" i="31" s="1"/>
  <c r="O24" i="31" s="1"/>
  <c r="P24" i="31" s="1"/>
  <c r="Q24" i="31" s="1"/>
  <c r="R24" i="31" s="1"/>
  <c r="S24" i="31" s="1"/>
  <c r="T24" i="31" s="1"/>
  <c r="U24" i="31" s="1"/>
  <c r="V24" i="31" s="1"/>
  <c r="W24" i="31" s="1"/>
  <c r="X24" i="31" s="1"/>
  <c r="Y24" i="31" s="1"/>
  <c r="Z24" i="31" s="1"/>
  <c r="AA24" i="31" s="1"/>
  <c r="AB24" i="31" s="1"/>
  <c r="AC24" i="31" s="1"/>
  <c r="AD24" i="31" s="1"/>
  <c r="AE24" i="31" s="1"/>
  <c r="AF24" i="31" s="1"/>
  <c r="AG24" i="31" s="1"/>
  <c r="AH24" i="31" s="1"/>
  <c r="AI24" i="31" s="1"/>
  <c r="AJ24" i="31" s="1"/>
  <c r="AK24" i="31" s="1"/>
  <c r="E10" i="31"/>
  <c r="F10" i="31" s="1"/>
  <c r="G10" i="31" s="1"/>
  <c r="H10" i="31" s="1"/>
  <c r="I10" i="31" s="1"/>
  <c r="J10" i="31" s="1"/>
  <c r="K10" i="31" s="1"/>
  <c r="L10" i="31" s="1"/>
  <c r="M10" i="31" s="1"/>
  <c r="N10" i="31" s="1"/>
  <c r="O10" i="31" s="1"/>
  <c r="P10" i="31" s="1"/>
  <c r="Q10" i="31" s="1"/>
  <c r="R10" i="31" s="1"/>
  <c r="S10" i="31" s="1"/>
  <c r="T10" i="31" s="1"/>
  <c r="U10" i="31" s="1"/>
  <c r="V10" i="31" s="1"/>
  <c r="W10" i="31" s="1"/>
  <c r="X10" i="31" s="1"/>
  <c r="Y10" i="31" s="1"/>
  <c r="Z10" i="31" s="1"/>
  <c r="AA10" i="31" s="1"/>
  <c r="AB10" i="31" s="1"/>
  <c r="AC10" i="31" s="1"/>
  <c r="AD10" i="31" s="1"/>
  <c r="AE10" i="31" s="1"/>
  <c r="AF10" i="31" s="1"/>
  <c r="AG10" i="31" s="1"/>
  <c r="AH10" i="31" s="1"/>
  <c r="AI10" i="31" s="1"/>
  <c r="AJ10" i="31" s="1"/>
  <c r="AK10" i="31" s="1"/>
  <c r="E41" i="31"/>
  <c r="F41" i="31" s="1"/>
  <c r="G41" i="31" s="1"/>
  <c r="H41" i="31" s="1"/>
  <c r="I41" i="31" s="1"/>
  <c r="J41" i="31" s="1"/>
  <c r="K41" i="31" s="1"/>
  <c r="L41" i="31" s="1"/>
  <c r="M41" i="31" s="1"/>
  <c r="N41" i="31" s="1"/>
  <c r="O41" i="31" s="1"/>
  <c r="P41" i="31" s="1"/>
  <c r="Q41" i="31" s="1"/>
  <c r="R41" i="31" s="1"/>
  <c r="S41" i="31" s="1"/>
  <c r="T41" i="31" s="1"/>
  <c r="U41" i="31" s="1"/>
  <c r="V41" i="31" s="1"/>
  <c r="W41" i="31" s="1"/>
  <c r="X41" i="31" s="1"/>
  <c r="Y41" i="31" s="1"/>
  <c r="Z41" i="31" s="1"/>
  <c r="AA41" i="31" s="1"/>
  <c r="AB41" i="31" s="1"/>
  <c r="AC41" i="31" s="1"/>
  <c r="AD41" i="31" s="1"/>
  <c r="AE41" i="31" s="1"/>
  <c r="AF41" i="31" s="1"/>
  <c r="AG41" i="31" s="1"/>
  <c r="AH41" i="31" s="1"/>
  <c r="AI41" i="31" s="1"/>
  <c r="AJ41" i="31" s="1"/>
  <c r="AK41" i="31" s="1"/>
  <c r="E28" i="31"/>
  <c r="F28" i="31" s="1"/>
  <c r="G28" i="31" s="1"/>
  <c r="H28" i="31" s="1"/>
  <c r="I28" i="31" s="1"/>
  <c r="J28" i="31" s="1"/>
  <c r="K28" i="31" s="1"/>
  <c r="L28" i="31" s="1"/>
  <c r="M28" i="31" s="1"/>
  <c r="N28" i="31" s="1"/>
  <c r="O28" i="31" s="1"/>
  <c r="P28" i="31" s="1"/>
  <c r="Q28" i="31" s="1"/>
  <c r="R28" i="31" s="1"/>
  <c r="S28" i="31" s="1"/>
  <c r="T28" i="31" s="1"/>
  <c r="U28" i="31" s="1"/>
  <c r="V28" i="31" s="1"/>
  <c r="W28" i="31" s="1"/>
  <c r="X28" i="31" s="1"/>
  <c r="Y28" i="31" s="1"/>
  <c r="Z28" i="31" s="1"/>
  <c r="AA28" i="31" s="1"/>
  <c r="AB28" i="31" s="1"/>
  <c r="AC28" i="31" s="1"/>
  <c r="AD28" i="31" s="1"/>
  <c r="AE28" i="31" s="1"/>
  <c r="AF28" i="31" s="1"/>
  <c r="AG28" i="31" s="1"/>
  <c r="AH28" i="31" s="1"/>
  <c r="AI28" i="31" s="1"/>
  <c r="AJ28" i="31" s="1"/>
  <c r="AK28" i="31" s="1"/>
  <c r="E23" i="31"/>
  <c r="F23" i="31" s="1"/>
  <c r="G23" i="31" s="1"/>
  <c r="H23" i="31" s="1"/>
  <c r="I23" i="31" s="1"/>
  <c r="J23" i="31" s="1"/>
  <c r="K23" i="31" s="1"/>
  <c r="L23" i="31" s="1"/>
  <c r="M23" i="31" s="1"/>
  <c r="N23" i="31" s="1"/>
  <c r="O23" i="31" s="1"/>
  <c r="P23" i="31" s="1"/>
  <c r="Q23" i="31" s="1"/>
  <c r="R23" i="31" s="1"/>
  <c r="S23" i="31" s="1"/>
  <c r="T23" i="31" s="1"/>
  <c r="U23" i="31" s="1"/>
  <c r="V23" i="31" s="1"/>
  <c r="W23" i="31" s="1"/>
  <c r="X23" i="31" s="1"/>
  <c r="Y23" i="31" s="1"/>
  <c r="Z23" i="31" s="1"/>
  <c r="AA23" i="31" s="1"/>
  <c r="AB23" i="31" s="1"/>
  <c r="AC23" i="31" s="1"/>
  <c r="AD23" i="31" s="1"/>
  <c r="AE23" i="31" s="1"/>
  <c r="AF23" i="31" s="1"/>
  <c r="AG23" i="31" s="1"/>
  <c r="AH23" i="31" s="1"/>
  <c r="AI23" i="31" s="1"/>
  <c r="AJ23" i="31" s="1"/>
  <c r="AK23" i="31" s="1"/>
  <c r="E12" i="31"/>
  <c r="F12" i="31" s="1"/>
  <c r="G12" i="31" s="1"/>
  <c r="H12" i="31" s="1"/>
  <c r="I12" i="31" s="1"/>
  <c r="J12" i="31" s="1"/>
  <c r="K12" i="31" s="1"/>
  <c r="L12" i="31" s="1"/>
  <c r="M12" i="31" s="1"/>
  <c r="N12" i="31" s="1"/>
  <c r="O12" i="31" s="1"/>
  <c r="P12" i="31" s="1"/>
  <c r="Q12" i="31" s="1"/>
  <c r="R12" i="31" s="1"/>
  <c r="S12" i="31" s="1"/>
  <c r="T12" i="31" s="1"/>
  <c r="U12" i="31" s="1"/>
  <c r="V12" i="31" s="1"/>
  <c r="W12" i="31" s="1"/>
  <c r="X12" i="31" s="1"/>
  <c r="Y12" i="31" s="1"/>
  <c r="Z12" i="31" s="1"/>
  <c r="AA12" i="31" s="1"/>
  <c r="AB12" i="31" s="1"/>
  <c r="AC12" i="31" s="1"/>
  <c r="AD12" i="31" s="1"/>
  <c r="AE12" i="31" s="1"/>
  <c r="AF12" i="31" s="1"/>
  <c r="AG12" i="31" s="1"/>
  <c r="AH12" i="31" s="1"/>
  <c r="AI12" i="31" s="1"/>
  <c r="AJ12" i="31" s="1"/>
  <c r="AK12" i="31" s="1"/>
  <c r="E11" i="31"/>
  <c r="F11" i="31" s="1"/>
  <c r="G11" i="31" s="1"/>
  <c r="H11" i="31" s="1"/>
  <c r="I11" i="31" s="1"/>
  <c r="J11" i="31" s="1"/>
  <c r="K11" i="31" s="1"/>
  <c r="L11" i="31" s="1"/>
  <c r="M11" i="31" s="1"/>
  <c r="N11" i="31" s="1"/>
  <c r="O11" i="31" s="1"/>
  <c r="P11" i="31" s="1"/>
  <c r="Q11" i="31" s="1"/>
  <c r="R11" i="31" s="1"/>
  <c r="S11" i="31" s="1"/>
  <c r="T11" i="31" s="1"/>
  <c r="U11" i="31" s="1"/>
  <c r="V11" i="31" s="1"/>
  <c r="W11" i="31" s="1"/>
  <c r="X11" i="31" s="1"/>
  <c r="Y11" i="31" s="1"/>
  <c r="Z11" i="31" s="1"/>
  <c r="AA11" i="31" s="1"/>
  <c r="AB11" i="31" s="1"/>
  <c r="AC11" i="31" s="1"/>
  <c r="AD11" i="31" s="1"/>
  <c r="AE11" i="31" s="1"/>
  <c r="AF11" i="31" s="1"/>
  <c r="AG11" i="31" s="1"/>
  <c r="AH11" i="31" s="1"/>
  <c r="AI11" i="31" s="1"/>
  <c r="AJ11" i="31" s="1"/>
  <c r="AK11" i="31" s="1"/>
  <c r="E29" i="31"/>
  <c r="F29" i="31" s="1"/>
  <c r="G29" i="31" s="1"/>
  <c r="H29" i="31" s="1"/>
  <c r="I29" i="31" s="1"/>
  <c r="J29" i="31" s="1"/>
  <c r="K29" i="31" s="1"/>
  <c r="L29" i="31" s="1"/>
  <c r="M29" i="31" s="1"/>
  <c r="N29" i="31" s="1"/>
  <c r="O29" i="31" s="1"/>
  <c r="P29" i="31" s="1"/>
  <c r="Q29" i="31" s="1"/>
  <c r="R29" i="31" s="1"/>
  <c r="S29" i="31" s="1"/>
  <c r="T29" i="31" s="1"/>
  <c r="U29" i="31" s="1"/>
  <c r="V29" i="31" s="1"/>
  <c r="W29" i="31" s="1"/>
  <c r="X29" i="31" s="1"/>
  <c r="Y29" i="31" s="1"/>
  <c r="Z29" i="31" s="1"/>
  <c r="AA29" i="31" s="1"/>
  <c r="AB29" i="31" s="1"/>
  <c r="AC29" i="31" s="1"/>
  <c r="AD29" i="31" s="1"/>
  <c r="AE29" i="31" s="1"/>
  <c r="AF29" i="31" s="1"/>
  <c r="AG29" i="31" s="1"/>
  <c r="AH29" i="31" s="1"/>
  <c r="AI29" i="31" s="1"/>
  <c r="AJ29" i="31" s="1"/>
  <c r="AK29" i="31" s="1"/>
  <c r="E22" i="31"/>
  <c r="F22" i="31" s="1"/>
  <c r="G22" i="31" s="1"/>
  <c r="H22" i="31" s="1"/>
  <c r="I22" i="31" s="1"/>
  <c r="J22" i="31" s="1"/>
  <c r="K22" i="31" s="1"/>
  <c r="L22" i="31" s="1"/>
  <c r="M22" i="31" s="1"/>
  <c r="N22" i="31" s="1"/>
  <c r="O22" i="31" s="1"/>
  <c r="P22" i="31" s="1"/>
  <c r="Q22" i="31" s="1"/>
  <c r="R22" i="31" s="1"/>
  <c r="S22" i="31" s="1"/>
  <c r="T22" i="31" s="1"/>
  <c r="U22" i="31" s="1"/>
  <c r="V22" i="31" s="1"/>
  <c r="W22" i="31" s="1"/>
  <c r="X22" i="31" s="1"/>
  <c r="Y22" i="31" s="1"/>
  <c r="Z22" i="31" s="1"/>
  <c r="AA22" i="31" s="1"/>
  <c r="AB22" i="31" s="1"/>
  <c r="AC22" i="31" s="1"/>
  <c r="AD22" i="31" s="1"/>
  <c r="AE22" i="31" s="1"/>
  <c r="AF22" i="31" s="1"/>
  <c r="AG22" i="31" s="1"/>
  <c r="AH22" i="31" s="1"/>
  <c r="AI22" i="31" s="1"/>
  <c r="AJ22" i="31" s="1"/>
  <c r="AK22" i="31" s="1"/>
  <c r="H59" i="34"/>
  <c r="J57" i="34"/>
  <c r="L55" i="34"/>
  <c r="I54" i="34"/>
  <c r="K52" i="34"/>
  <c r="H51" i="34"/>
  <c r="E40" i="31"/>
  <c r="F40" i="31" s="1"/>
  <c r="G40" i="31" s="1"/>
  <c r="H40" i="31" s="1"/>
  <c r="I40" i="31" s="1"/>
  <c r="J40" i="31" s="1"/>
  <c r="K40" i="31" s="1"/>
  <c r="L40" i="31" s="1"/>
  <c r="M40" i="31" s="1"/>
  <c r="N40" i="31" s="1"/>
  <c r="O40" i="31" s="1"/>
  <c r="P40" i="31" s="1"/>
  <c r="Q40" i="31" s="1"/>
  <c r="R40" i="31" s="1"/>
  <c r="S40" i="31" s="1"/>
  <c r="T40" i="31" s="1"/>
  <c r="U40" i="31" s="1"/>
  <c r="V40" i="31" s="1"/>
  <c r="W40" i="31" s="1"/>
  <c r="X40" i="31" s="1"/>
  <c r="Y40" i="31" s="1"/>
  <c r="Z40" i="31" s="1"/>
  <c r="AA40" i="31" s="1"/>
  <c r="AB40" i="31" s="1"/>
  <c r="AC40" i="31" s="1"/>
  <c r="AD40" i="31" s="1"/>
  <c r="AE40" i="31" s="1"/>
  <c r="AF40" i="31" s="1"/>
  <c r="AG40" i="31" s="1"/>
  <c r="AH40" i="31" s="1"/>
  <c r="AI40" i="31" s="1"/>
  <c r="AJ40" i="31" s="1"/>
  <c r="AK40" i="31" s="1"/>
  <c r="J49" i="34"/>
  <c r="L47" i="34"/>
  <c r="G48" i="34"/>
  <c r="I59" i="34"/>
  <c r="K57" i="34"/>
  <c r="AJ59" i="34"/>
  <c r="AJ54" i="34"/>
  <c r="AJ55" i="34"/>
  <c r="M57" i="34"/>
  <c r="M49" i="34"/>
  <c r="AH46" i="34"/>
  <c r="AL59" i="34"/>
  <c r="AL58" i="34"/>
  <c r="AL47" i="34"/>
  <c r="AL48" i="34"/>
  <c r="O49" i="34"/>
  <c r="R54" i="34"/>
  <c r="R46" i="34"/>
  <c r="AB48" i="34"/>
  <c r="L57" i="34"/>
  <c r="I56" i="34"/>
  <c r="L49" i="34"/>
  <c r="K46" i="34"/>
  <c r="I51" i="34"/>
  <c r="K49" i="34"/>
  <c r="H48" i="34"/>
  <c r="J46" i="34"/>
  <c r="M46" i="34"/>
  <c r="P48" i="34"/>
  <c r="V57" i="34"/>
  <c r="V49" i="34"/>
  <c r="X53" i="34"/>
  <c r="AD56" i="34"/>
  <c r="AD52" i="34"/>
  <c r="AJ49" i="34"/>
  <c r="I46" i="34"/>
  <c r="O58" i="34"/>
  <c r="O56" i="34"/>
  <c r="O54" i="34"/>
  <c r="O52" i="34"/>
  <c r="O50" i="34"/>
  <c r="O46" i="34"/>
  <c r="G54" i="34"/>
  <c r="G46" i="34"/>
  <c r="L58" i="34"/>
  <c r="H54" i="34"/>
  <c r="J52" i="34"/>
  <c r="N58" i="34"/>
  <c r="N52" i="34"/>
  <c r="T59" i="34"/>
  <c r="T57" i="34"/>
  <c r="T47" i="34"/>
  <c r="Z54" i="34"/>
  <c r="AB51" i="34"/>
  <c r="AF53" i="34"/>
  <c r="AF47" i="34"/>
  <c r="AH53" i="34"/>
  <c r="AH49" i="34"/>
  <c r="K58" i="34"/>
  <c r="H57" i="34"/>
  <c r="L53" i="34"/>
  <c r="I52" i="34"/>
  <c r="D65" i="34" s="1"/>
  <c r="K50" i="34"/>
  <c r="H49" i="34"/>
  <c r="J47" i="34"/>
  <c r="W53" i="34"/>
  <c r="W59" i="34"/>
  <c r="W51" i="34"/>
  <c r="AA49" i="34"/>
  <c r="AC49" i="34"/>
  <c r="AL57" i="34"/>
  <c r="AO52" i="34"/>
  <c r="G57" i="34"/>
  <c r="G49" i="34"/>
  <c r="J59" i="34"/>
  <c r="K54" i="34"/>
  <c r="H53" i="34"/>
  <c r="J51" i="34"/>
  <c r="I48" i="34"/>
  <c r="M55" i="34"/>
  <c r="M47" i="34"/>
  <c r="Q58" i="34"/>
  <c r="Q56" i="34"/>
  <c r="Q54" i="34"/>
  <c r="Q52" i="34"/>
  <c r="Q50" i="34"/>
  <c r="Q46" i="34"/>
  <c r="R52" i="34"/>
  <c r="S58" i="34"/>
  <c r="S56" i="34"/>
  <c r="S54" i="34"/>
  <c r="S52" i="34"/>
  <c r="S48" i="34"/>
  <c r="S46" i="34"/>
  <c r="W57" i="34"/>
  <c r="W49" i="34"/>
  <c r="Y59" i="34"/>
  <c r="Y57" i="34"/>
  <c r="Y55" i="34"/>
  <c r="Y51" i="34"/>
  <c r="Y47" i="34"/>
  <c r="AB54" i="34"/>
  <c r="AB46" i="34"/>
  <c r="AE56" i="34"/>
  <c r="AE54" i="34"/>
  <c r="AE52" i="34"/>
  <c r="AE48" i="34"/>
  <c r="AG59" i="34"/>
  <c r="AK57" i="34"/>
  <c r="AK53" i="34"/>
  <c r="AK51" i="34"/>
  <c r="AK49" i="34"/>
  <c r="AM54" i="34"/>
  <c r="AM50" i="34"/>
  <c r="AM46" i="34"/>
  <c r="AN59" i="34"/>
  <c r="D36" i="31" a="1"/>
  <c r="D36" i="31" s="1"/>
  <c r="P58" i="34"/>
  <c r="P56" i="34"/>
  <c r="P52" i="34"/>
  <c r="P50" i="34"/>
  <c r="P46" i="34"/>
  <c r="R59" i="34"/>
  <c r="R51" i="34"/>
  <c r="V59" i="34"/>
  <c r="V55" i="34"/>
  <c r="V53" i="34"/>
  <c r="V51" i="34"/>
  <c r="V47" i="34"/>
  <c r="W48" i="34"/>
  <c r="X59" i="34"/>
  <c r="X57" i="34"/>
  <c r="X55" i="34"/>
  <c r="X51" i="34"/>
  <c r="X49" i="34"/>
  <c r="X47" i="34"/>
  <c r="AB53" i="34"/>
  <c r="AD54" i="34"/>
  <c r="AD50" i="34"/>
  <c r="AD48" i="34"/>
  <c r="AD46" i="34"/>
  <c r="AJ57" i="34"/>
  <c r="AJ53" i="34"/>
  <c r="AJ51" i="34"/>
  <c r="AL54" i="34"/>
  <c r="AL50" i="34"/>
  <c r="AL46" i="34"/>
  <c r="AP58" i="34"/>
  <c r="AN56" i="34"/>
  <c r="AM58" i="34"/>
  <c r="AN51" i="34"/>
  <c r="U55" i="34"/>
  <c r="U53" i="34"/>
  <c r="U51" i="34"/>
  <c r="U49" i="34"/>
  <c r="U47" i="34"/>
  <c r="AA58" i="34"/>
  <c r="AA56" i="34"/>
  <c r="AA52" i="34"/>
  <c r="AA50" i="34"/>
  <c r="AA48" i="34"/>
  <c r="AA46" i="34"/>
  <c r="AC58" i="34"/>
  <c r="AC54" i="34"/>
  <c r="AC52" i="34"/>
  <c r="AC50" i="34"/>
  <c r="AC46" i="34"/>
  <c r="AI57" i="34"/>
  <c r="AI53" i="34"/>
  <c r="AI51" i="34"/>
  <c r="AI47" i="34"/>
  <c r="AM49" i="34"/>
  <c r="AO58" i="34"/>
  <c r="L50" i="34"/>
  <c r="I49" i="34"/>
  <c r="K47" i="34"/>
  <c r="H46" i="34"/>
  <c r="N56" i="34"/>
  <c r="N54" i="34"/>
  <c r="N50" i="34"/>
  <c r="N48" i="34"/>
  <c r="N46" i="34"/>
  <c r="R57" i="34"/>
  <c r="R49" i="34"/>
  <c r="T55" i="34"/>
  <c r="T53" i="34"/>
  <c r="T49" i="34"/>
  <c r="W54" i="34"/>
  <c r="Z58" i="34"/>
  <c r="Z56" i="34"/>
  <c r="Z52" i="34"/>
  <c r="Z50" i="34"/>
  <c r="Z48" i="34"/>
  <c r="Z46" i="34"/>
  <c r="AF59" i="34"/>
  <c r="AF57" i="34"/>
  <c r="AF55" i="34"/>
  <c r="AF51" i="34"/>
  <c r="AF49" i="34"/>
  <c r="AG56" i="34"/>
  <c r="AG48" i="34"/>
  <c r="AH59" i="34"/>
  <c r="AH57" i="34"/>
  <c r="AH55" i="34"/>
  <c r="AH51" i="34"/>
  <c r="AH47" i="34"/>
  <c r="AL49" i="34"/>
  <c r="AO55" i="34"/>
  <c r="D4" i="31" a="1"/>
  <c r="D4" i="31" s="1"/>
  <c r="E4" i="31" s="1"/>
  <c r="F4" i="31" s="1"/>
  <c r="G4" i="31" s="1"/>
  <c r="H4" i="31" s="1"/>
  <c r="I4" i="31" s="1"/>
  <c r="J4" i="31" s="1"/>
  <c r="K4" i="31" s="1"/>
  <c r="L4" i="31" s="1"/>
  <c r="M4" i="31" s="1"/>
  <c r="N4" i="31" s="1"/>
  <c r="O4" i="31" s="1"/>
  <c r="P4" i="31" s="1"/>
  <c r="Q4" i="31" s="1"/>
  <c r="R4" i="31" s="1"/>
  <c r="S4" i="31" s="1"/>
  <c r="T4" i="31" s="1"/>
  <c r="U4" i="31" s="1"/>
  <c r="V4" i="31" s="1"/>
  <c r="W4" i="31" s="1"/>
  <c r="X4" i="31" s="1"/>
  <c r="Y4" i="31" s="1"/>
  <c r="Z4" i="31" s="1"/>
  <c r="AA4" i="31" s="1"/>
  <c r="AB4" i="31" s="1"/>
  <c r="AC4" i="31" s="1"/>
  <c r="AD4" i="31" s="1"/>
  <c r="AE4" i="31" s="1"/>
  <c r="AF4" i="31" s="1"/>
  <c r="AG4" i="31" s="1"/>
  <c r="AH4" i="31" s="1"/>
  <c r="AI4" i="31" s="1"/>
  <c r="AJ4" i="31" s="1"/>
  <c r="AK4" i="31" s="1"/>
  <c r="D33" i="31" a="1"/>
  <c r="D33" i="31" s="1"/>
  <c r="D37" i="31" a="1"/>
  <c r="D37" i="31" s="1"/>
  <c r="E37" i="31" s="1"/>
  <c r="F37" i="31" s="1"/>
  <c r="G37" i="31" s="1"/>
  <c r="H37" i="31" s="1"/>
  <c r="I37" i="31" s="1"/>
  <c r="J37" i="31" s="1"/>
  <c r="K37" i="31" s="1"/>
  <c r="L37" i="31" s="1"/>
  <c r="M37" i="31" s="1"/>
  <c r="N37" i="31" s="1"/>
  <c r="O37" i="31" s="1"/>
  <c r="P37" i="31" s="1"/>
  <c r="Q37" i="31" s="1"/>
  <c r="R37" i="31" s="1"/>
  <c r="S37" i="31" s="1"/>
  <c r="T37" i="31" s="1"/>
  <c r="U37" i="31" s="1"/>
  <c r="V37" i="31" s="1"/>
  <c r="W37" i="31" s="1"/>
  <c r="X37" i="31" s="1"/>
  <c r="Y37" i="31" s="1"/>
  <c r="Z37" i="31" s="1"/>
  <c r="AA37" i="31" s="1"/>
  <c r="AB37" i="31" s="1"/>
  <c r="AC37" i="31" s="1"/>
  <c r="AD37" i="31" s="1"/>
  <c r="AE37" i="31" s="1"/>
  <c r="AF37" i="31" s="1"/>
  <c r="AG37" i="31" s="1"/>
  <c r="AH37" i="31" s="1"/>
  <c r="AI37" i="31" s="1"/>
  <c r="AJ37" i="31" s="1"/>
  <c r="AK37" i="31" s="1"/>
  <c r="D5" i="31" a="1"/>
  <c r="D5" i="31" s="1"/>
  <c r="D34" i="31" a="1"/>
  <c r="D34" i="31" s="1"/>
  <c r="E34" i="31" s="1"/>
  <c r="F34" i="31" s="1"/>
  <c r="G34" i="31" s="1"/>
  <c r="H34" i="31" s="1"/>
  <c r="I34" i="31" s="1"/>
  <c r="J34" i="31" s="1"/>
  <c r="K34" i="31" s="1"/>
  <c r="L34" i="31" s="1"/>
  <c r="M34" i="31" s="1"/>
  <c r="N34" i="31" s="1"/>
  <c r="O34" i="31" s="1"/>
  <c r="P34" i="31" s="1"/>
  <c r="Q34" i="31" s="1"/>
  <c r="R34" i="31" s="1"/>
  <c r="S34" i="31" s="1"/>
  <c r="T34" i="31" s="1"/>
  <c r="U34" i="31" s="1"/>
  <c r="V34" i="31" s="1"/>
  <c r="W34" i="31" s="1"/>
  <c r="X34" i="31" s="1"/>
  <c r="Y34" i="31" s="1"/>
  <c r="Z34" i="31" s="1"/>
  <c r="AA34" i="31" s="1"/>
  <c r="AB34" i="31" s="1"/>
  <c r="AC34" i="31" s="1"/>
  <c r="AD34" i="31" s="1"/>
  <c r="AE34" i="31" s="1"/>
  <c r="AF34" i="31" s="1"/>
  <c r="AG34" i="31" s="1"/>
  <c r="AH34" i="31" s="1"/>
  <c r="AI34" i="31" s="1"/>
  <c r="AJ34" i="31" s="1"/>
  <c r="AK34" i="31" s="1"/>
  <c r="D6" i="31" a="1"/>
  <c r="D6" i="31" s="1"/>
  <c r="D35" i="31" a="1"/>
  <c r="D35" i="31" s="1"/>
  <c r="D32" i="31" a="1"/>
  <c r="D32" i="31" s="1"/>
  <c r="AP50" i="34"/>
  <c r="M51" i="34"/>
  <c r="Q49" i="34"/>
  <c r="R48" i="34"/>
  <c r="S49" i="34"/>
  <c r="Y46" i="34"/>
  <c r="AB50" i="34"/>
  <c r="AE49" i="34"/>
  <c r="AG55" i="34"/>
  <c r="AG47" i="34"/>
  <c r="AK46" i="34"/>
  <c r="AM52" i="34"/>
  <c r="AP57" i="34"/>
  <c r="AN55" i="34"/>
  <c r="D3" i="31" a="1"/>
  <c r="D3" i="31" s="1"/>
  <c r="AK59" i="34"/>
  <c r="AK55" i="34"/>
  <c r="D49" i="31" a="1"/>
  <c r="D49" i="31" s="1"/>
  <c r="D45" i="31" a="1"/>
  <c r="D45" i="31" s="1"/>
  <c r="D16" i="31" a="1"/>
  <c r="D16" i="31" s="1"/>
  <c r="E16" i="31" s="1"/>
  <c r="F16" i="31" s="1"/>
  <c r="G16" i="31" s="1"/>
  <c r="H16" i="31" s="1"/>
  <c r="I16" i="31" s="1"/>
  <c r="J16" i="31" s="1"/>
  <c r="K16" i="31" s="1"/>
  <c r="L16" i="31" s="1"/>
  <c r="M16" i="31" s="1"/>
  <c r="N16" i="31" s="1"/>
  <c r="O16" i="31" s="1"/>
  <c r="P16" i="31" s="1"/>
  <c r="Q16" i="31" s="1"/>
  <c r="R16" i="31" s="1"/>
  <c r="S16" i="31" s="1"/>
  <c r="T16" i="31" s="1"/>
  <c r="U16" i="31" s="1"/>
  <c r="V16" i="31" s="1"/>
  <c r="W16" i="31" s="1"/>
  <c r="X16" i="31" s="1"/>
  <c r="Y16" i="31" s="1"/>
  <c r="Z16" i="31" s="1"/>
  <c r="AA16" i="31" s="1"/>
  <c r="AB16" i="31" s="1"/>
  <c r="AC16" i="31" s="1"/>
  <c r="AD16" i="31" s="1"/>
  <c r="AE16" i="31" s="1"/>
  <c r="AF16" i="31" s="1"/>
  <c r="AG16" i="31" s="1"/>
  <c r="AH16" i="31" s="1"/>
  <c r="AI16" i="31" s="1"/>
  <c r="AJ16" i="31" s="1"/>
  <c r="AK16" i="31" s="1"/>
  <c r="AP51" i="34"/>
  <c r="AN49" i="34"/>
  <c r="AO46" i="34"/>
  <c r="AP48" i="34"/>
  <c r="AN46" i="34"/>
  <c r="D48" i="31" a="1"/>
  <c r="D48" i="31" s="1"/>
  <c r="D44" i="31" a="1"/>
  <c r="D44" i="31" s="1"/>
  <c r="D19" i="31" a="1"/>
  <c r="D19" i="31" s="1"/>
  <c r="D15" i="31" a="1"/>
  <c r="D15" i="31" s="1"/>
  <c r="AG51" i="34"/>
  <c r="AK47" i="34"/>
  <c r="D47" i="31" a="1"/>
  <c r="D47" i="31" s="1"/>
  <c r="D18" i="31" a="1"/>
  <c r="D18" i="31" s="1"/>
  <c r="E47" i="31" l="1"/>
  <c r="B5" i="25"/>
  <c r="E35" i="31"/>
  <c r="B2" i="25"/>
  <c r="H60" i="31"/>
  <c r="E10" i="26"/>
  <c r="F14" i="31"/>
  <c r="E6" i="31"/>
  <c r="B2" i="12"/>
  <c r="E65" i="34"/>
  <c r="D63" i="31"/>
  <c r="B2" i="14" s="1"/>
  <c r="B5" i="12"/>
  <c r="E18" i="31"/>
  <c r="F2" i="31"/>
  <c r="C2" i="18"/>
  <c r="B2" i="20"/>
  <c r="E3" i="31"/>
  <c r="E15" i="31"/>
  <c r="B5" i="20"/>
  <c r="B2" i="26"/>
  <c r="E36" i="31"/>
  <c r="B2" i="23"/>
  <c r="E32" i="31"/>
  <c r="F66" i="34"/>
  <c r="E65" i="31"/>
  <c r="C2" i="15" s="1"/>
  <c r="E67" i="31"/>
  <c r="C2" i="17" s="1"/>
  <c r="G10" i="12"/>
  <c r="J30" i="31"/>
  <c r="B6" i="12"/>
  <c r="E19" i="31"/>
  <c r="E5" i="31"/>
  <c r="B2" i="11"/>
  <c r="E44" i="31"/>
  <c r="E45" i="31"/>
  <c r="B5" i="24"/>
  <c r="E48" i="31"/>
  <c r="B5" i="26"/>
  <c r="B6" i="26"/>
  <c r="E49" i="31"/>
  <c r="B2" i="24"/>
  <c r="E33" i="31"/>
  <c r="C6" i="12" l="1"/>
  <c r="F19" i="31"/>
  <c r="C2" i="26"/>
  <c r="F36" i="31"/>
  <c r="K30" i="31"/>
  <c r="H10" i="12"/>
  <c r="I60" i="31"/>
  <c r="F10" i="26"/>
  <c r="C5" i="12"/>
  <c r="F18" i="31"/>
  <c r="F45" i="31"/>
  <c r="C5" i="24"/>
  <c r="D2" i="18"/>
  <c r="G2" i="31"/>
  <c r="C5" i="20"/>
  <c r="F15" i="31"/>
  <c r="F65" i="34"/>
  <c r="E63" i="31"/>
  <c r="C2" i="14" s="1"/>
  <c r="F35" i="31"/>
  <c r="C2" i="25"/>
  <c r="F5" i="31"/>
  <c r="C2" i="11"/>
  <c r="G14" i="31"/>
  <c r="F33" i="31"/>
  <c r="C2" i="24"/>
  <c r="F44" i="31"/>
  <c r="F3" i="31"/>
  <c r="C2" i="20"/>
  <c r="F32" i="31"/>
  <c r="C2" i="23"/>
  <c r="F48" i="31"/>
  <c r="C5" i="26"/>
  <c r="C6" i="26"/>
  <c r="F49" i="31"/>
  <c r="G66" i="34"/>
  <c r="F65" i="31"/>
  <c r="D2" i="15" s="1"/>
  <c r="F67" i="31"/>
  <c r="D2" i="17" s="1"/>
  <c r="C2" i="12"/>
  <c r="F6" i="31"/>
  <c r="F47" i="31"/>
  <c r="C5" i="25"/>
  <c r="H66" i="34" l="1"/>
  <c r="G67" i="31"/>
  <c r="E2" i="17" s="1"/>
  <c r="G65" i="31"/>
  <c r="E2" i="15" s="1"/>
  <c r="D6" i="26"/>
  <c r="G49" i="31"/>
  <c r="G36" i="31"/>
  <c r="D2" i="26"/>
  <c r="H14" i="31"/>
  <c r="G45" i="31"/>
  <c r="D5" i="24"/>
  <c r="G15" i="31"/>
  <c r="D5" i="20"/>
  <c r="D2" i="23"/>
  <c r="G32" i="31"/>
  <c r="J60" i="31"/>
  <c r="G10" i="26"/>
  <c r="H2" i="31"/>
  <c r="E2" i="18"/>
  <c r="G5" i="31"/>
  <c r="D2" i="11"/>
  <c r="L30" i="31"/>
  <c r="I10" i="12"/>
  <c r="G35" i="31"/>
  <c r="D2" i="25"/>
  <c r="D5" i="25"/>
  <c r="G47" i="31"/>
  <c r="G18" i="31"/>
  <c r="D5" i="12"/>
  <c r="D6" i="12"/>
  <c r="G19" i="31"/>
  <c r="G3" i="31"/>
  <c r="D2" i="20"/>
  <c r="G44" i="31"/>
  <c r="G6" i="31"/>
  <c r="D2" i="12"/>
  <c r="G48" i="31"/>
  <c r="D5" i="26"/>
  <c r="G33" i="31"/>
  <c r="D2" i="24"/>
  <c r="G65" i="34"/>
  <c r="F63" i="31"/>
  <c r="D2" i="14" s="1"/>
  <c r="E2" i="24" l="1"/>
  <c r="H33" i="31"/>
  <c r="E6" i="26"/>
  <c r="H49" i="31"/>
  <c r="H35" i="31"/>
  <c r="E2" i="25"/>
  <c r="H15" i="31"/>
  <c r="E5" i="20"/>
  <c r="H3" i="31"/>
  <c r="E2" i="20"/>
  <c r="H32" i="31"/>
  <c r="E2" i="23"/>
  <c r="K60" i="31"/>
  <c r="H10" i="26"/>
  <c r="J10" i="12"/>
  <c r="M30" i="31"/>
  <c r="H6" i="31"/>
  <c r="E2" i="12"/>
  <c r="E2" i="11"/>
  <c r="H5" i="31"/>
  <c r="H47" i="31"/>
  <c r="E5" i="25"/>
  <c r="H65" i="34"/>
  <c r="G63" i="31"/>
  <c r="E2" i="14" s="1"/>
  <c r="H44" i="31"/>
  <c r="I2" i="31"/>
  <c r="F2" i="18"/>
  <c r="H45" i="31"/>
  <c r="E5" i="24"/>
  <c r="I14" i="31"/>
  <c r="E6" i="12"/>
  <c r="H19" i="31"/>
  <c r="H48" i="31"/>
  <c r="E5" i="26"/>
  <c r="H36" i="31"/>
  <c r="E2" i="26"/>
  <c r="H18" i="31"/>
  <c r="E5" i="12"/>
  <c r="I66" i="34"/>
  <c r="H67" i="31"/>
  <c r="F2" i="17" s="1"/>
  <c r="H65" i="31"/>
  <c r="F2" i="15" s="1"/>
  <c r="J14" i="31" l="1"/>
  <c r="I35" i="31"/>
  <c r="F2" i="25"/>
  <c r="I36" i="31"/>
  <c r="F2" i="26"/>
  <c r="L60" i="31"/>
  <c r="I10" i="26"/>
  <c r="I5" i="31"/>
  <c r="F2" i="11"/>
  <c r="F6" i="26"/>
  <c r="I49" i="31"/>
  <c r="N30" i="31"/>
  <c r="K10" i="12"/>
  <c r="I15" i="31"/>
  <c r="F5" i="20"/>
  <c r="J2" i="31"/>
  <c r="G2" i="18"/>
  <c r="I32" i="31"/>
  <c r="F2" i="23"/>
  <c r="F5" i="12"/>
  <c r="I18" i="31"/>
  <c r="I45" i="31"/>
  <c r="F5" i="24"/>
  <c r="F6" i="12"/>
  <c r="I19" i="31"/>
  <c r="I44" i="31"/>
  <c r="I33" i="31"/>
  <c r="F2" i="24"/>
  <c r="I65" i="34"/>
  <c r="H63" i="31"/>
  <c r="F2" i="14" s="1"/>
  <c r="I47" i="31"/>
  <c r="F5" i="25"/>
  <c r="F5" i="26"/>
  <c r="I48" i="31"/>
  <c r="J66" i="34"/>
  <c r="I67" i="31"/>
  <c r="G2" i="17" s="1"/>
  <c r="I65" i="31"/>
  <c r="G2" i="15" s="1"/>
  <c r="I6" i="31"/>
  <c r="F2" i="12"/>
  <c r="I3" i="31"/>
  <c r="F2" i="20"/>
  <c r="J15" i="31" l="1"/>
  <c r="G5" i="20"/>
  <c r="J33" i="31"/>
  <c r="G2" i="24"/>
  <c r="L10" i="12"/>
  <c r="O30" i="31"/>
  <c r="J36" i="31"/>
  <c r="G2" i="26"/>
  <c r="J6" i="31"/>
  <c r="G2" i="12"/>
  <c r="G6" i="26"/>
  <c r="J49" i="31"/>
  <c r="M60" i="31"/>
  <c r="J10" i="26"/>
  <c r="J44" i="31"/>
  <c r="J35" i="31"/>
  <c r="G2" i="25"/>
  <c r="J65" i="34"/>
  <c r="I63" i="31"/>
  <c r="G2" i="14" s="1"/>
  <c r="K66" i="34"/>
  <c r="J67" i="31"/>
  <c r="H2" i="17" s="1"/>
  <c r="J65" i="31"/>
  <c r="H2" i="15" s="1"/>
  <c r="J48" i="31"/>
  <c r="G5" i="26"/>
  <c r="G6" i="12"/>
  <c r="J19" i="31"/>
  <c r="J45" i="31"/>
  <c r="G5" i="24"/>
  <c r="J18" i="31"/>
  <c r="G5" i="12"/>
  <c r="J32" i="31"/>
  <c r="G2" i="23"/>
  <c r="G2" i="20"/>
  <c r="J3" i="31"/>
  <c r="G5" i="25"/>
  <c r="J47" i="31"/>
  <c r="K2" i="31"/>
  <c r="H2" i="18"/>
  <c r="J5" i="31"/>
  <c r="G2" i="11"/>
  <c r="K14" i="31"/>
  <c r="K32" i="31" l="1"/>
  <c r="H2" i="23"/>
  <c r="N60" i="31"/>
  <c r="K10" i="26"/>
  <c r="K18" i="31"/>
  <c r="H5" i="12"/>
  <c r="M10" i="12"/>
  <c r="P30" i="31"/>
  <c r="H5" i="24"/>
  <c r="K45" i="31"/>
  <c r="H6" i="26"/>
  <c r="K49" i="31"/>
  <c r="H5" i="26"/>
  <c r="K48" i="31"/>
  <c r="L2" i="31"/>
  <c r="I2" i="18"/>
  <c r="K3" i="31"/>
  <c r="H2" i="20"/>
  <c r="K65" i="34"/>
  <c r="J63" i="31"/>
  <c r="H2" i="14" s="1"/>
  <c r="K33" i="31"/>
  <c r="H2" i="24"/>
  <c r="H2" i="26"/>
  <c r="K36" i="31"/>
  <c r="K47" i="31"/>
  <c r="H5" i="25"/>
  <c r="H6" i="12"/>
  <c r="K19" i="31"/>
  <c r="L14" i="31"/>
  <c r="H2" i="11"/>
  <c r="K5" i="31"/>
  <c r="K44" i="31"/>
  <c r="L66" i="34"/>
  <c r="K67" i="31"/>
  <c r="I2" i="17" s="1"/>
  <c r="K65" i="31"/>
  <c r="I2" i="15" s="1"/>
  <c r="K35" i="31"/>
  <c r="H2" i="25"/>
  <c r="K6" i="31"/>
  <c r="H2" i="12"/>
  <c r="K15" i="31"/>
  <c r="H5" i="20"/>
  <c r="L3" i="31" l="1"/>
  <c r="I2" i="20"/>
  <c r="L6" i="31"/>
  <c r="I2" i="12"/>
  <c r="L36" i="31"/>
  <c r="I2" i="26"/>
  <c r="Q30" i="31"/>
  <c r="N10" i="12"/>
  <c r="J2" i="18"/>
  <c r="M2" i="31"/>
  <c r="L35" i="31"/>
  <c r="I2" i="25"/>
  <c r="M14" i="31"/>
  <c r="L48" i="31"/>
  <c r="I5" i="26"/>
  <c r="L33" i="31"/>
  <c r="I2" i="24"/>
  <c r="L18" i="31"/>
  <c r="I5" i="12"/>
  <c r="I5" i="25"/>
  <c r="L47" i="31"/>
  <c r="L32" i="31"/>
  <c r="I2" i="23"/>
  <c r="I2" i="11"/>
  <c r="L5" i="31"/>
  <c r="I6" i="12"/>
  <c r="L19" i="31"/>
  <c r="I6" i="26"/>
  <c r="L49" i="31"/>
  <c r="M66" i="34"/>
  <c r="L65" i="31"/>
  <c r="J2" i="15" s="1"/>
  <c r="L67" i="31"/>
  <c r="J2" i="17" s="1"/>
  <c r="L65" i="34"/>
  <c r="K63" i="31"/>
  <c r="I2" i="14" s="1"/>
  <c r="O60" i="31"/>
  <c r="L10" i="26"/>
  <c r="L15" i="31"/>
  <c r="I5" i="20"/>
  <c r="L44" i="31"/>
  <c r="L45" i="31"/>
  <c r="I5" i="24"/>
  <c r="M44" i="31" l="1"/>
  <c r="J6" i="26"/>
  <c r="M49" i="31"/>
  <c r="M36" i="31"/>
  <c r="J2" i="26"/>
  <c r="N66" i="34"/>
  <c r="M67" i="31"/>
  <c r="K2" i="17" s="1"/>
  <c r="M65" i="31"/>
  <c r="K2" i="15" s="1"/>
  <c r="M48" i="31"/>
  <c r="J5" i="26"/>
  <c r="M47" i="31"/>
  <c r="J5" i="25"/>
  <c r="P60" i="31"/>
  <c r="M10" i="26"/>
  <c r="J6" i="12"/>
  <c r="M19" i="31"/>
  <c r="R30" i="31"/>
  <c r="O10" i="12"/>
  <c r="J5" i="12"/>
  <c r="M18" i="31"/>
  <c r="M35" i="31"/>
  <c r="J2" i="25"/>
  <c r="J2" i="12"/>
  <c r="M6" i="31"/>
  <c r="J5" i="20"/>
  <c r="M15" i="31"/>
  <c r="N14" i="31"/>
  <c r="M45" i="31"/>
  <c r="J5" i="24"/>
  <c r="M65" i="34"/>
  <c r="L63" i="31"/>
  <c r="J2" i="14" s="1"/>
  <c r="M5" i="31"/>
  <c r="J2" i="11"/>
  <c r="K2" i="18"/>
  <c r="N2" i="31"/>
  <c r="J2" i="23"/>
  <c r="M32" i="31"/>
  <c r="M33" i="31"/>
  <c r="J2" i="24"/>
  <c r="J2" i="20"/>
  <c r="M3" i="31"/>
  <c r="O66" i="34" l="1"/>
  <c r="N67" i="31"/>
  <c r="L2" i="17" s="1"/>
  <c r="N65" i="31"/>
  <c r="L2" i="15" s="1"/>
  <c r="K5" i="24"/>
  <c r="N45" i="31"/>
  <c r="K2" i="25"/>
  <c r="N35" i="31"/>
  <c r="N10" i="26"/>
  <c r="Q60" i="31"/>
  <c r="N32" i="31"/>
  <c r="K2" i="23"/>
  <c r="O2" i="31"/>
  <c r="L2" i="18"/>
  <c r="O14" i="31"/>
  <c r="K5" i="12"/>
  <c r="N18" i="31"/>
  <c r="N36" i="31"/>
  <c r="K2" i="26"/>
  <c r="K5" i="20"/>
  <c r="N15" i="31"/>
  <c r="N65" i="34"/>
  <c r="M63" i="31"/>
  <c r="K2" i="14" s="1"/>
  <c r="N47" i="31"/>
  <c r="K5" i="25"/>
  <c r="K2" i="20"/>
  <c r="N3" i="31"/>
  <c r="P10" i="12"/>
  <c r="S30" i="31"/>
  <c r="K5" i="26"/>
  <c r="N48" i="31"/>
  <c r="K2" i="24"/>
  <c r="N33" i="31"/>
  <c r="K6" i="26"/>
  <c r="N49" i="31"/>
  <c r="K2" i="11"/>
  <c r="N5" i="31"/>
  <c r="N6" i="31"/>
  <c r="K2" i="12"/>
  <c r="K6" i="12"/>
  <c r="N19" i="31"/>
  <c r="N44" i="31"/>
  <c r="P14" i="31" l="1"/>
  <c r="O48" i="31"/>
  <c r="L5" i="26"/>
  <c r="O65" i="34"/>
  <c r="N63" i="31"/>
  <c r="L2" i="14" s="1"/>
  <c r="O5" i="31"/>
  <c r="L2" i="11"/>
  <c r="Q10" i="12"/>
  <c r="T30" i="31"/>
  <c r="O15" i="31"/>
  <c r="L5" i="20"/>
  <c r="O45" i="31"/>
  <c r="L5" i="24"/>
  <c r="L2" i="25"/>
  <c r="O35" i="31"/>
  <c r="P2" i="31"/>
  <c r="M2" i="18"/>
  <c r="L6" i="26"/>
  <c r="O49" i="31"/>
  <c r="O44" i="31"/>
  <c r="O36" i="31"/>
  <c r="L2" i="26"/>
  <c r="L2" i="23"/>
  <c r="O32" i="31"/>
  <c r="L5" i="25"/>
  <c r="O47" i="31"/>
  <c r="L2" i="12"/>
  <c r="O6" i="31"/>
  <c r="L2" i="20"/>
  <c r="O3" i="31"/>
  <c r="L6" i="12"/>
  <c r="O19" i="31"/>
  <c r="O33" i="31"/>
  <c r="L2" i="24"/>
  <c r="O18" i="31"/>
  <c r="L5" i="12"/>
  <c r="R60" i="31"/>
  <c r="O10" i="26"/>
  <c r="P66" i="34"/>
  <c r="O67" i="31"/>
  <c r="M2" i="17" s="1"/>
  <c r="O65" i="31"/>
  <c r="M2" i="15" s="1"/>
  <c r="M2" i="20" l="1"/>
  <c r="P3" i="31"/>
  <c r="P5" i="31"/>
  <c r="M2" i="11"/>
  <c r="P18" i="31"/>
  <c r="M5" i="12"/>
  <c r="P45" i="31"/>
  <c r="M5" i="24"/>
  <c r="P65" i="34"/>
  <c r="O63" i="31"/>
  <c r="M2" i="14" s="1"/>
  <c r="M2" i="25"/>
  <c r="P35" i="31"/>
  <c r="P6" i="31"/>
  <c r="M2" i="12"/>
  <c r="M6" i="26"/>
  <c r="P49" i="31"/>
  <c r="P15" i="31"/>
  <c r="M5" i="20"/>
  <c r="M5" i="26"/>
  <c r="P48" i="31"/>
  <c r="S60" i="31"/>
  <c r="P10" i="26"/>
  <c r="R10" i="12"/>
  <c r="U30" i="31"/>
  <c r="M2" i="26"/>
  <c r="P36" i="31"/>
  <c r="P44" i="31"/>
  <c r="M5" i="25"/>
  <c r="P47" i="31"/>
  <c r="M2" i="24"/>
  <c r="P33" i="31"/>
  <c r="M6" i="12"/>
  <c r="P19" i="31"/>
  <c r="P32" i="31"/>
  <c r="M2" i="23"/>
  <c r="Q66" i="34"/>
  <c r="P67" i="31"/>
  <c r="N2" i="17" s="1"/>
  <c r="P65" i="31"/>
  <c r="N2" i="15" s="1"/>
  <c r="N2" i="18"/>
  <c r="Q2" i="31"/>
  <c r="Q14" i="31"/>
  <c r="N5" i="25" l="1"/>
  <c r="Q47" i="31"/>
  <c r="R66" i="34"/>
  <c r="Q65" i="31"/>
  <c r="O2" i="15" s="1"/>
  <c r="Q67" i="31"/>
  <c r="O2" i="17" s="1"/>
  <c r="T60" i="31"/>
  <c r="Q10" i="26"/>
  <c r="N2" i="12"/>
  <c r="Q6" i="31"/>
  <c r="N5" i="12"/>
  <c r="Q18" i="31"/>
  <c r="Q33" i="31"/>
  <c r="N2" i="24"/>
  <c r="N6" i="26"/>
  <c r="Q49" i="31"/>
  <c r="N5" i="24"/>
  <c r="Q45" i="31"/>
  <c r="Q35" i="31"/>
  <c r="N2" i="25"/>
  <c r="N2" i="23"/>
  <c r="Q32" i="31"/>
  <c r="V30" i="31"/>
  <c r="S10" i="12"/>
  <c r="R14" i="31"/>
  <c r="N2" i="20"/>
  <c r="Q3" i="31"/>
  <c r="Q48" i="31"/>
  <c r="N5" i="26"/>
  <c r="Q44" i="31"/>
  <c r="Q5" i="31"/>
  <c r="N2" i="11"/>
  <c r="N6" i="12"/>
  <c r="Q19" i="31"/>
  <c r="Q36" i="31"/>
  <c r="N2" i="26"/>
  <c r="R2" i="31"/>
  <c r="O2" i="18"/>
  <c r="Q15" i="31"/>
  <c r="N5" i="20"/>
  <c r="Q65" i="34"/>
  <c r="P63" i="31"/>
  <c r="N2" i="14" s="1"/>
  <c r="O5" i="20" l="1"/>
  <c r="R15" i="31"/>
  <c r="R44" i="31"/>
  <c r="W30" i="31"/>
  <c r="T10" i="12"/>
  <c r="U60" i="31"/>
  <c r="R10" i="26"/>
  <c r="O2" i="11"/>
  <c r="R5" i="31"/>
  <c r="O2" i="23"/>
  <c r="R32" i="31"/>
  <c r="O6" i="26"/>
  <c r="R49" i="31"/>
  <c r="S14" i="31"/>
  <c r="P2" i="18"/>
  <c r="S2" i="31"/>
  <c r="R36" i="31"/>
  <c r="O2" i="26"/>
  <c r="R3" i="31"/>
  <c r="O2" i="20"/>
  <c r="R18" i="31"/>
  <c r="O5" i="12"/>
  <c r="R35" i="31"/>
  <c r="O2" i="25"/>
  <c r="O5" i="25"/>
  <c r="R47" i="31"/>
  <c r="O5" i="26"/>
  <c r="R48" i="31"/>
  <c r="O2" i="24"/>
  <c r="R33" i="31"/>
  <c r="O6" i="12"/>
  <c r="R19" i="31"/>
  <c r="S66" i="34"/>
  <c r="R65" i="31"/>
  <c r="P2" i="15" s="1"/>
  <c r="R67" i="31"/>
  <c r="P2" i="17" s="1"/>
  <c r="R65" i="34"/>
  <c r="Q63" i="31"/>
  <c r="O2" i="14" s="1"/>
  <c r="O5" i="24"/>
  <c r="R45" i="31"/>
  <c r="O2" i="12"/>
  <c r="R6" i="31"/>
  <c r="S65" i="34" l="1"/>
  <c r="R63" i="31"/>
  <c r="P2" i="14" s="1"/>
  <c r="S48" i="31"/>
  <c r="P5" i="26"/>
  <c r="P6" i="26"/>
  <c r="S49" i="31"/>
  <c r="S3" i="31"/>
  <c r="P2" i="20"/>
  <c r="U10" i="12"/>
  <c r="X30" i="31"/>
  <c r="S18" i="31"/>
  <c r="P5" i="12"/>
  <c r="T66" i="34"/>
  <c r="S65" i="31"/>
  <c r="Q2" i="15" s="1"/>
  <c r="S67" i="31"/>
  <c r="Q2" i="17" s="1"/>
  <c r="T14" i="31"/>
  <c r="S44" i="31"/>
  <c r="T2" i="31"/>
  <c r="Q2" i="18"/>
  <c r="S5" i="31"/>
  <c r="P2" i="11"/>
  <c r="P5" i="20"/>
  <c r="S15" i="31"/>
  <c r="P2" i="24"/>
  <c r="S33" i="31"/>
  <c r="V60" i="31"/>
  <c r="S10" i="26"/>
  <c r="P5" i="25"/>
  <c r="S47" i="31"/>
  <c r="S32" i="31"/>
  <c r="P2" i="23"/>
  <c r="S6" i="31"/>
  <c r="P2" i="12"/>
  <c r="P2" i="26"/>
  <c r="S36" i="31"/>
  <c r="P6" i="12"/>
  <c r="S19" i="31"/>
  <c r="S45" i="31"/>
  <c r="P5" i="24"/>
  <c r="P2" i="25"/>
  <c r="S35" i="31"/>
  <c r="Q2" i="23" l="1"/>
  <c r="T32" i="31"/>
  <c r="Q2" i="20"/>
  <c r="T3" i="31"/>
  <c r="T36" i="31"/>
  <c r="Q2" i="26"/>
  <c r="U66" i="34"/>
  <c r="T65" i="31"/>
  <c r="R2" i="15" s="1"/>
  <c r="T67" i="31"/>
  <c r="R2" i="17" s="1"/>
  <c r="U14" i="31"/>
  <c r="Q2" i="11"/>
  <c r="T5" i="31"/>
  <c r="W60" i="31"/>
  <c r="T10" i="26"/>
  <c r="Q6" i="12"/>
  <c r="T19" i="31"/>
  <c r="Q6" i="26"/>
  <c r="T49" i="31"/>
  <c r="R2" i="18"/>
  <c r="U2" i="31"/>
  <c r="Q2" i="25"/>
  <c r="T35" i="31"/>
  <c r="Q2" i="24"/>
  <c r="T33" i="31"/>
  <c r="T44" i="31"/>
  <c r="Q5" i="12"/>
  <c r="T18" i="31"/>
  <c r="Q5" i="26"/>
  <c r="T48" i="31"/>
  <c r="T6" i="31"/>
  <c r="Q2" i="12"/>
  <c r="V10" i="12"/>
  <c r="Y30" i="31"/>
  <c r="Q5" i="24"/>
  <c r="T45" i="31"/>
  <c r="T47" i="31"/>
  <c r="Q5" i="25"/>
  <c r="Q5" i="20"/>
  <c r="T15" i="31"/>
  <c r="T65" i="34"/>
  <c r="S63" i="31"/>
  <c r="Q2" i="14" s="1"/>
  <c r="V66" i="34" l="1"/>
  <c r="U67" i="31"/>
  <c r="S2" i="17" s="1"/>
  <c r="U65" i="31"/>
  <c r="S2" i="15" s="1"/>
  <c r="R5" i="24"/>
  <c r="U45" i="31"/>
  <c r="R2" i="20"/>
  <c r="U3" i="31"/>
  <c r="U48" i="31"/>
  <c r="R5" i="26"/>
  <c r="R2" i="12"/>
  <c r="U6" i="31"/>
  <c r="R5" i="25"/>
  <c r="U47" i="31"/>
  <c r="X60" i="31"/>
  <c r="U10" i="26"/>
  <c r="S2" i="18"/>
  <c r="V2" i="31"/>
  <c r="R2" i="11"/>
  <c r="U5" i="31"/>
  <c r="Z30" i="31"/>
  <c r="W10" i="12"/>
  <c r="U44" i="31"/>
  <c r="U65" i="34"/>
  <c r="T63" i="31"/>
  <c r="R2" i="14" s="1"/>
  <c r="V14" i="31"/>
  <c r="R2" i="23"/>
  <c r="U32" i="31"/>
  <c r="U35" i="31"/>
  <c r="R2" i="25"/>
  <c r="U18" i="31"/>
  <c r="R5" i="12"/>
  <c r="U36" i="31"/>
  <c r="R2" i="26"/>
  <c r="R6" i="26"/>
  <c r="U49" i="31"/>
  <c r="R5" i="20"/>
  <c r="U15" i="31"/>
  <c r="U33" i="31"/>
  <c r="R2" i="24"/>
  <c r="R6" i="12"/>
  <c r="U19" i="31"/>
  <c r="S5" i="20" l="1"/>
  <c r="V15" i="31"/>
  <c r="V44" i="31"/>
  <c r="AA30" i="31"/>
  <c r="X10" i="12"/>
  <c r="V33" i="31"/>
  <c r="S2" i="24"/>
  <c r="S5" i="26"/>
  <c r="V48" i="31"/>
  <c r="Y60" i="31"/>
  <c r="V10" i="26"/>
  <c r="V65" i="34"/>
  <c r="U63" i="31"/>
  <c r="S2" i="14" s="1"/>
  <c r="S6" i="26"/>
  <c r="V49" i="31"/>
  <c r="S5" i="24"/>
  <c r="V45" i="31"/>
  <c r="S6" i="12"/>
  <c r="V19" i="31"/>
  <c r="V5" i="31"/>
  <c r="S2" i="11"/>
  <c r="V36" i="31"/>
  <c r="S2" i="26"/>
  <c r="W14" i="31"/>
  <c r="S5" i="12"/>
  <c r="V18" i="31"/>
  <c r="V3" i="31"/>
  <c r="S2" i="20"/>
  <c r="S2" i="25"/>
  <c r="V35" i="31"/>
  <c r="V32" i="31"/>
  <c r="S2" i="23"/>
  <c r="S5" i="25"/>
  <c r="V47" i="31"/>
  <c r="S2" i="12"/>
  <c r="V6" i="31"/>
  <c r="T2" i="18"/>
  <c r="W2" i="31"/>
  <c r="W66" i="34"/>
  <c r="V65" i="31"/>
  <c r="T2" i="15" s="1"/>
  <c r="V67" i="31"/>
  <c r="T2" i="17" s="1"/>
  <c r="T2" i="26" l="1"/>
  <c r="W36" i="31"/>
  <c r="T2" i="11"/>
  <c r="W5" i="31"/>
  <c r="W18" i="31"/>
  <c r="T5" i="12"/>
  <c r="T6" i="12"/>
  <c r="W19" i="31"/>
  <c r="U2" i="18"/>
  <c r="X2" i="31"/>
  <c r="W6" i="31"/>
  <c r="T2" i="12"/>
  <c r="W3" i="31"/>
  <c r="T2" i="20"/>
  <c r="W10" i="26"/>
  <c r="Z60" i="31"/>
  <c r="W44" i="31"/>
  <c r="T6" i="26"/>
  <c r="W49" i="31"/>
  <c r="T2" i="24"/>
  <c r="W33" i="31"/>
  <c r="Y10" i="12"/>
  <c r="AB30" i="31"/>
  <c r="W47" i="31"/>
  <c r="T5" i="25"/>
  <c r="T5" i="24"/>
  <c r="W45" i="31"/>
  <c r="T5" i="26"/>
  <c r="W48" i="31"/>
  <c r="W15" i="31"/>
  <c r="T5" i="20"/>
  <c r="W35" i="31"/>
  <c r="T2" i="25"/>
  <c r="W65" i="34"/>
  <c r="V63" i="31"/>
  <c r="T2" i="14" s="1"/>
  <c r="X66" i="34"/>
  <c r="W67" i="31"/>
  <c r="U2" i="17" s="1"/>
  <c r="W65" i="31"/>
  <c r="U2" i="15" s="1"/>
  <c r="T2" i="23"/>
  <c r="W32" i="31"/>
  <c r="X14" i="31"/>
  <c r="U6" i="12" l="1"/>
  <c r="X19" i="31"/>
  <c r="U5" i="26"/>
  <c r="X48" i="31"/>
  <c r="U2" i="11"/>
  <c r="X5" i="31"/>
  <c r="Z10" i="12"/>
  <c r="AC30" i="31"/>
  <c r="AA60" i="31"/>
  <c r="X10" i="26"/>
  <c r="X33" i="31"/>
  <c r="U2" i="24"/>
  <c r="U5" i="12"/>
  <c r="X18" i="31"/>
  <c r="U2" i="12"/>
  <c r="X6" i="31"/>
  <c r="X15" i="31"/>
  <c r="U5" i="20"/>
  <c r="U2" i="20"/>
  <c r="X3" i="31"/>
  <c r="X45" i="31"/>
  <c r="U5" i="24"/>
  <c r="X65" i="34"/>
  <c r="W63" i="31"/>
  <c r="U2" i="14" s="1"/>
  <c r="V2" i="18"/>
  <c r="Y2" i="31"/>
  <c r="U2" i="26"/>
  <c r="X36" i="31"/>
  <c r="Y66" i="34"/>
  <c r="X65" i="31"/>
  <c r="V2" i="15" s="1"/>
  <c r="X67" i="31"/>
  <c r="V2" i="17" s="1"/>
  <c r="U6" i="26"/>
  <c r="X49" i="31"/>
  <c r="Y14" i="31"/>
  <c r="U2" i="23"/>
  <c r="X32" i="31"/>
  <c r="U2" i="25"/>
  <c r="X35" i="31"/>
  <c r="X47" i="31"/>
  <c r="U5" i="25"/>
  <c r="X44" i="31"/>
  <c r="AD30" i="31" l="1"/>
  <c r="AA10" i="12"/>
  <c r="Y65" i="34"/>
  <c r="X63" i="31"/>
  <c r="V2" i="14" s="1"/>
  <c r="V2" i="11"/>
  <c r="Y5" i="31"/>
  <c r="Y32" i="31"/>
  <c r="V2" i="23"/>
  <c r="V5" i="26"/>
  <c r="Y48" i="31"/>
  <c r="Z66" i="34"/>
  <c r="Y65" i="31"/>
  <c r="W2" i="15" s="1"/>
  <c r="Y67" i="31"/>
  <c r="W2" i="17" s="1"/>
  <c r="V2" i="24"/>
  <c r="Y33" i="31"/>
  <c r="Y47" i="31"/>
  <c r="V5" i="25"/>
  <c r="Y18" i="31"/>
  <c r="V5" i="12"/>
  <c r="Y36" i="31"/>
  <c r="V2" i="26"/>
  <c r="Y44" i="31"/>
  <c r="W2" i="18"/>
  <c r="Z2" i="31"/>
  <c r="V6" i="12"/>
  <c r="Y19" i="31"/>
  <c r="Y6" i="31"/>
  <c r="V2" i="12"/>
  <c r="Y35" i="31"/>
  <c r="V2" i="25"/>
  <c r="V5" i="24"/>
  <c r="Y45" i="31"/>
  <c r="V2" i="20"/>
  <c r="Y3" i="31"/>
  <c r="Z14" i="31"/>
  <c r="V6" i="26"/>
  <c r="Y49" i="31"/>
  <c r="V5" i="20"/>
  <c r="Y15" i="31"/>
  <c r="Y10" i="26"/>
  <c r="AB60" i="31"/>
  <c r="Z47" i="31" l="1"/>
  <c r="W5" i="25"/>
  <c r="Z32" i="31"/>
  <c r="W2" i="23"/>
  <c r="W2" i="25"/>
  <c r="Z35" i="31"/>
  <c r="AA14" i="31"/>
  <c r="W2" i="11"/>
  <c r="Z5" i="31"/>
  <c r="W2" i="20"/>
  <c r="Z3" i="31"/>
  <c r="AA66" i="34"/>
  <c r="Z67" i="31"/>
  <c r="X2" i="17" s="1"/>
  <c r="Z65" i="31"/>
  <c r="X2" i="15" s="1"/>
  <c r="Z65" i="34"/>
  <c r="Y63" i="31"/>
  <c r="W2" i="14" s="1"/>
  <c r="W6" i="26"/>
  <c r="Z49" i="31"/>
  <c r="Z44" i="31"/>
  <c r="Z6" i="31"/>
  <c r="W2" i="12"/>
  <c r="AC60" i="31"/>
  <c r="Z10" i="26"/>
  <c r="Z18" i="31"/>
  <c r="W5" i="12"/>
  <c r="Z48" i="31"/>
  <c r="W5" i="26"/>
  <c r="Z33" i="31"/>
  <c r="W2" i="24"/>
  <c r="Z36" i="31"/>
  <c r="W2" i="26"/>
  <c r="W6" i="12"/>
  <c r="Z19" i="31"/>
  <c r="W5" i="20"/>
  <c r="Z15" i="31"/>
  <c r="W5" i="24"/>
  <c r="Z45" i="31"/>
  <c r="X2" i="18"/>
  <c r="AA2" i="31"/>
  <c r="AE30" i="31"/>
  <c r="AB10" i="12"/>
  <c r="X2" i="24" l="1"/>
  <c r="AA33" i="31"/>
  <c r="AA15" i="31"/>
  <c r="X5" i="20"/>
  <c r="X5" i="26"/>
  <c r="AA48" i="31"/>
  <c r="X2" i="20"/>
  <c r="AA3" i="31"/>
  <c r="AA65" i="34"/>
  <c r="Z63" i="31"/>
  <c r="X2" i="14" s="1"/>
  <c r="X2" i="12"/>
  <c r="AA6" i="31"/>
  <c r="AA44" i="31"/>
  <c r="X6" i="26"/>
  <c r="AA49" i="31"/>
  <c r="X2" i="23"/>
  <c r="AA32" i="31"/>
  <c r="AD60" i="31"/>
  <c r="AA10" i="26"/>
  <c r="AA45" i="31"/>
  <c r="X5" i="24"/>
  <c r="AB66" i="34"/>
  <c r="AA67" i="31"/>
  <c r="Y2" i="17" s="1"/>
  <c r="AA65" i="31"/>
  <c r="Y2" i="15" s="1"/>
  <c r="X6" i="12"/>
  <c r="AA19" i="31"/>
  <c r="AF30" i="31"/>
  <c r="AC10" i="12"/>
  <c r="AA18" i="31"/>
  <c r="X5" i="12"/>
  <c r="AA5" i="31"/>
  <c r="X2" i="11"/>
  <c r="X2" i="26"/>
  <c r="AA36" i="31"/>
  <c r="AB14" i="31"/>
  <c r="AA35" i="31"/>
  <c r="X2" i="25"/>
  <c r="Y2" i="18"/>
  <c r="AB2" i="31"/>
  <c r="X5" i="25"/>
  <c r="AA47" i="31"/>
  <c r="AC66" i="34" l="1"/>
  <c r="AB67" i="31"/>
  <c r="Z2" i="17" s="1"/>
  <c r="AB65" i="31"/>
  <c r="Z2" i="15" s="1"/>
  <c r="Y5" i="12"/>
  <c r="AB18" i="31"/>
  <c r="AC14" i="31"/>
  <c r="Y2" i="12"/>
  <c r="AB6" i="31"/>
  <c r="AB5" i="31"/>
  <c r="Y2" i="11"/>
  <c r="Y5" i="26"/>
  <c r="AB48" i="31"/>
  <c r="AB36" i="31"/>
  <c r="Y2" i="26"/>
  <c r="Y5" i="20"/>
  <c r="AB15" i="31"/>
  <c r="Y6" i="26"/>
  <c r="AB49" i="31"/>
  <c r="Y2" i="25"/>
  <c r="AB35" i="31"/>
  <c r="Y5" i="24"/>
  <c r="AB45" i="31"/>
  <c r="AD10" i="12"/>
  <c r="AG30" i="31"/>
  <c r="AE60" i="31"/>
  <c r="AB10" i="26"/>
  <c r="Y2" i="23"/>
  <c r="AB32" i="31"/>
  <c r="AB33" i="31"/>
  <c r="Y2" i="24"/>
  <c r="AB3" i="31"/>
  <c r="Y2" i="20"/>
  <c r="AB44" i="31"/>
  <c r="AB47" i="31"/>
  <c r="Y5" i="25"/>
  <c r="Y6" i="12"/>
  <c r="AB19" i="31"/>
  <c r="AC2" i="31"/>
  <c r="Z2" i="18"/>
  <c r="AB65" i="34"/>
  <c r="AA63" i="31"/>
  <c r="Y2" i="14" s="1"/>
  <c r="AD2" i="31" l="1"/>
  <c r="AA2" i="18"/>
  <c r="AC36" i="31"/>
  <c r="Z2" i="26"/>
  <c r="AC35" i="31"/>
  <c r="Z2" i="25"/>
  <c r="AC47" i="31"/>
  <c r="Z5" i="25"/>
  <c r="AC45" i="31"/>
  <c r="Z5" i="24"/>
  <c r="AD14" i="31"/>
  <c r="Z5" i="26"/>
  <c r="AC48" i="31"/>
  <c r="Z6" i="26"/>
  <c r="AC49" i="31"/>
  <c r="Z2" i="20"/>
  <c r="AC3" i="31"/>
  <c r="Z6" i="12"/>
  <c r="AC19" i="31"/>
  <c r="Z2" i="24"/>
  <c r="AC33" i="31"/>
  <c r="Z5" i="12"/>
  <c r="AC18" i="31"/>
  <c r="AC65" i="34"/>
  <c r="AB63" i="31"/>
  <c r="Z2" i="14" s="1"/>
  <c r="AC44" i="31"/>
  <c r="AF60" i="31"/>
  <c r="AC10" i="26"/>
  <c r="Z2" i="11"/>
  <c r="AC5" i="31"/>
  <c r="Z2" i="23"/>
  <c r="AC32" i="31"/>
  <c r="AE10" i="12"/>
  <c r="AH30" i="31"/>
  <c r="AC15" i="31"/>
  <c r="Z5" i="20"/>
  <c r="AC6" i="31"/>
  <c r="Z2" i="12"/>
  <c r="AD66" i="34"/>
  <c r="AC67" i="31"/>
  <c r="AA2" i="17" s="1"/>
  <c r="AC65" i="31"/>
  <c r="AA2" i="15" s="1"/>
  <c r="AA2" i="11" l="1"/>
  <c r="AD5" i="31"/>
  <c r="AD6" i="31"/>
  <c r="AA2" i="12"/>
  <c r="AD33" i="31"/>
  <c r="AA2" i="24"/>
  <c r="AD18" i="31"/>
  <c r="AA5" i="12"/>
  <c r="AD47" i="31"/>
  <c r="AA5" i="25"/>
  <c r="AA5" i="20"/>
  <c r="AD15" i="31"/>
  <c r="AE14" i="31"/>
  <c r="AD36" i="31"/>
  <c r="AA2" i="26"/>
  <c r="AA6" i="26"/>
  <c r="AD49" i="31"/>
  <c r="AD48" i="31"/>
  <c r="AA5" i="26"/>
  <c r="AD10" i="26"/>
  <c r="AG60" i="31"/>
  <c r="AD44" i="31"/>
  <c r="AA2" i="23"/>
  <c r="AD32" i="31"/>
  <c r="AD3" i="31"/>
  <c r="AA2" i="20"/>
  <c r="AD35" i="31"/>
  <c r="AA2" i="25"/>
  <c r="AF10" i="12"/>
  <c r="AI30" i="31"/>
  <c r="AA6" i="12"/>
  <c r="AD19" i="31"/>
  <c r="AE66" i="34"/>
  <c r="AD67" i="31"/>
  <c r="AB2" i="17" s="1"/>
  <c r="AD65" i="31"/>
  <c r="AB2" i="15" s="1"/>
  <c r="AD65" i="34"/>
  <c r="AC63" i="31"/>
  <c r="AA2" i="14" s="1"/>
  <c r="AD45" i="31"/>
  <c r="AA5" i="24"/>
  <c r="AE2" i="31"/>
  <c r="AB2" i="18"/>
  <c r="AE18" i="31" l="1"/>
  <c r="AB5" i="12"/>
  <c r="AB2" i="24"/>
  <c r="AE33" i="31"/>
  <c r="AE15" i="31"/>
  <c r="AB5" i="20"/>
  <c r="AE44" i="31"/>
  <c r="AE65" i="34"/>
  <c r="AD63" i="31"/>
  <c r="AB2" i="14" s="1"/>
  <c r="AB2" i="25"/>
  <c r="AE35" i="31"/>
  <c r="AF66" i="34"/>
  <c r="AE67" i="31"/>
  <c r="AC2" i="17" s="1"/>
  <c r="AE65" i="31"/>
  <c r="AC2" i="15" s="1"/>
  <c r="AE3" i="31"/>
  <c r="AB2" i="20"/>
  <c r="AE48" i="31"/>
  <c r="AB5" i="26"/>
  <c r="AE6" i="31"/>
  <c r="AB2" i="12"/>
  <c r="AE45" i="31"/>
  <c r="AB5" i="24"/>
  <c r="AF14" i="31"/>
  <c r="AJ30" i="31"/>
  <c r="AG10" i="12"/>
  <c r="AB2" i="26"/>
  <c r="AE36" i="31"/>
  <c r="AH60" i="31"/>
  <c r="AE10" i="26"/>
  <c r="AC2" i="18"/>
  <c r="AF2" i="31"/>
  <c r="AB6" i="12"/>
  <c r="AE19" i="31"/>
  <c r="AE32" i="31"/>
  <c r="AB2" i="23"/>
  <c r="AB6" i="26"/>
  <c r="AE49" i="31"/>
  <c r="AE5" i="31"/>
  <c r="AB2" i="11"/>
  <c r="AE47" i="31"/>
  <c r="AB5" i="25"/>
  <c r="AF5" i="31" l="1"/>
  <c r="AC2" i="11"/>
  <c r="AF3" i="31"/>
  <c r="AC2" i="20"/>
  <c r="AC6" i="26"/>
  <c r="AF49" i="31"/>
  <c r="AI60" i="31"/>
  <c r="AF10" i="26"/>
  <c r="AF45" i="31"/>
  <c r="AC5" i="24"/>
  <c r="AG66" i="34"/>
  <c r="AF67" i="31"/>
  <c r="AD2" i="17" s="1"/>
  <c r="AF65" i="31"/>
  <c r="AD2" i="15" s="1"/>
  <c r="AG14" i="31"/>
  <c r="AF44" i="31"/>
  <c r="AC2" i="26"/>
  <c r="AF36" i="31"/>
  <c r="AF15" i="31"/>
  <c r="AC5" i="20"/>
  <c r="AC2" i="23"/>
  <c r="AF32" i="31"/>
  <c r="AF6" i="31"/>
  <c r="AC2" i="12"/>
  <c r="AF35" i="31"/>
  <c r="AC2" i="25"/>
  <c r="AF33" i="31"/>
  <c r="AC2" i="24"/>
  <c r="AC6" i="12"/>
  <c r="AF19" i="31"/>
  <c r="AF47" i="31"/>
  <c r="AC5" i="25"/>
  <c r="AK30" i="31"/>
  <c r="AI10" i="12" s="1"/>
  <c r="AH10" i="12"/>
  <c r="AF48" i="31"/>
  <c r="AC5" i="26"/>
  <c r="AG2" i="31"/>
  <c r="AD2" i="18"/>
  <c r="AF65" i="34"/>
  <c r="AE63" i="31"/>
  <c r="AC2" i="14" s="1"/>
  <c r="AC5" i="12"/>
  <c r="AF18" i="31"/>
  <c r="AJ60" i="31" l="1"/>
  <c r="AG10" i="26"/>
  <c r="AG47" i="31"/>
  <c r="AD5" i="25"/>
  <c r="AD6" i="12"/>
  <c r="AG19" i="31"/>
  <c r="AD6" i="26"/>
  <c r="AG49" i="31"/>
  <c r="AG15" i="31"/>
  <c r="AD5" i="20"/>
  <c r="AG6" i="31"/>
  <c r="AD2" i="12"/>
  <c r="AG36" i="31"/>
  <c r="AD2" i="26"/>
  <c r="AH66" i="34"/>
  <c r="AG65" i="31"/>
  <c r="AE2" i="15" s="1"/>
  <c r="AG67" i="31"/>
  <c r="AE2" i="17" s="1"/>
  <c r="AG3" i="31"/>
  <c r="AD2" i="20"/>
  <c r="AG65" i="34"/>
  <c r="AF63" i="31"/>
  <c r="AD2" i="14" s="1"/>
  <c r="AD2" i="23"/>
  <c r="AG32" i="31"/>
  <c r="AH14" i="31"/>
  <c r="AG48" i="31"/>
  <c r="AD5" i="26"/>
  <c r="AG35" i="31"/>
  <c r="AD2" i="25"/>
  <c r="AH2" i="31"/>
  <c r="AE2" i="18"/>
  <c r="AG33" i="31"/>
  <c r="AD2" i="24"/>
  <c r="AG18" i="31"/>
  <c r="AD5" i="12"/>
  <c r="AG44" i="31"/>
  <c r="AG45" i="31"/>
  <c r="AD5" i="24"/>
  <c r="AG5" i="31"/>
  <c r="AD2" i="11"/>
  <c r="AH5" i="31" l="1"/>
  <c r="AE2" i="11"/>
  <c r="AI66" i="34"/>
  <c r="AH65" i="31"/>
  <c r="AF2" i="15" s="1"/>
  <c r="AH67" i="31"/>
  <c r="AF2" i="17" s="1"/>
  <c r="AI14" i="31"/>
  <c r="AH45" i="31"/>
  <c r="AE5" i="24"/>
  <c r="AE6" i="12"/>
  <c r="AH19" i="31"/>
  <c r="AH65" i="34"/>
  <c r="AG63" i="31"/>
  <c r="AE2" i="14" s="1"/>
  <c r="AE6" i="26"/>
  <c r="AH49" i="31"/>
  <c r="AH36" i="31"/>
  <c r="AE2" i="26"/>
  <c r="AH47" i="31"/>
  <c r="AE5" i="25"/>
  <c r="AH33" i="31"/>
  <c r="AE2" i="24"/>
  <c r="AH6" i="31"/>
  <c r="AE2" i="12"/>
  <c r="AE5" i="12"/>
  <c r="AH18" i="31"/>
  <c r="AH48" i="31"/>
  <c r="AE5" i="26"/>
  <c r="AE2" i="20"/>
  <c r="AH3" i="31"/>
  <c r="AH32" i="31"/>
  <c r="AE2" i="23"/>
  <c r="AF2" i="18"/>
  <c r="AI2" i="31"/>
  <c r="AH44" i="31"/>
  <c r="AH35" i="31"/>
  <c r="AE2" i="25"/>
  <c r="AH15" i="31"/>
  <c r="AE5" i="20"/>
  <c r="AH10" i="26"/>
  <c r="AK60" i="31"/>
  <c r="AI10" i="26" s="1"/>
  <c r="AF6" i="26" l="1"/>
  <c r="AI49" i="31"/>
  <c r="AI36" i="31"/>
  <c r="AF2" i="26"/>
  <c r="AI15" i="31"/>
  <c r="AF5" i="20"/>
  <c r="AJ66" i="34"/>
  <c r="AI65" i="31"/>
  <c r="AG2" i="15" s="1"/>
  <c r="AI67" i="31"/>
  <c r="AG2" i="17" s="1"/>
  <c r="AI45" i="31"/>
  <c r="AF5" i="24"/>
  <c r="AI6" i="31"/>
  <c r="AF2" i="12"/>
  <c r="AI65" i="34"/>
  <c r="AH63" i="31"/>
  <c r="AF2" i="14" s="1"/>
  <c r="AF6" i="12"/>
  <c r="AI19" i="31"/>
  <c r="AI44" i="31"/>
  <c r="AI48" i="31"/>
  <c r="AF5" i="26"/>
  <c r="AF5" i="25"/>
  <c r="AI47" i="31"/>
  <c r="AI32" i="31"/>
  <c r="AF2" i="23"/>
  <c r="AJ14" i="31"/>
  <c r="AI3" i="31"/>
  <c r="AF2" i="20"/>
  <c r="AI35" i="31"/>
  <c r="AF2" i="25"/>
  <c r="AI33" i="31"/>
  <c r="AF2" i="24"/>
  <c r="AJ2" i="31"/>
  <c r="AG2" i="18"/>
  <c r="AI18" i="31"/>
  <c r="AF5" i="12"/>
  <c r="AI5" i="31"/>
  <c r="AF2" i="11"/>
  <c r="AK66" i="34" l="1"/>
  <c r="AJ65" i="31"/>
  <c r="AH2" i="15" s="1"/>
  <c r="AJ67" i="31"/>
  <c r="AH2" i="17" s="1"/>
  <c r="AJ33" i="31"/>
  <c r="AG2" i="24"/>
  <c r="AJ3" i="31"/>
  <c r="AG2" i="20"/>
  <c r="AJ44" i="31"/>
  <c r="AG2" i="23"/>
  <c r="AJ32" i="31"/>
  <c r="AJ47" i="31"/>
  <c r="AG5" i="25"/>
  <c r="AJ65" i="34"/>
  <c r="AI63" i="31"/>
  <c r="AG2" i="14" s="1"/>
  <c r="AJ48" i="31"/>
  <c r="AG5" i="26"/>
  <c r="AG2" i="26"/>
  <c r="AJ36" i="31"/>
  <c r="AK14" i="31"/>
  <c r="AG5" i="24"/>
  <c r="AJ45" i="31"/>
  <c r="AG6" i="26"/>
  <c r="AJ49" i="31"/>
  <c r="AJ5" i="31"/>
  <c r="AG2" i="11"/>
  <c r="AJ35" i="31"/>
  <c r="AG2" i="25"/>
  <c r="AJ15" i="31"/>
  <c r="AG5" i="20"/>
  <c r="AG5" i="12"/>
  <c r="AJ18" i="31"/>
  <c r="AG2" i="12"/>
  <c r="AJ6" i="31"/>
  <c r="AK2" i="31"/>
  <c r="AI2" i="18" s="1"/>
  <c r="AH2" i="18"/>
  <c r="AG6" i="12"/>
  <c r="AJ19" i="31"/>
  <c r="AH2" i="25" l="1"/>
  <c r="AK35" i="31"/>
  <c r="AI2" i="25" s="1"/>
  <c r="AH6" i="12"/>
  <c r="AK19" i="31"/>
  <c r="AI6" i="12" s="1"/>
  <c r="AK65" i="34"/>
  <c r="AK63" i="31" s="1"/>
  <c r="AI2" i="14" s="1"/>
  <c r="AJ63" i="31"/>
  <c r="AH2" i="14" s="1"/>
  <c r="AK48" i="31"/>
  <c r="AI5" i="26" s="1"/>
  <c r="AH5" i="26"/>
  <c r="AK45" i="31"/>
  <c r="AI5" i="24" s="1"/>
  <c r="AH5" i="24"/>
  <c r="AK3" i="31"/>
  <c r="AI2" i="20" s="1"/>
  <c r="AH2" i="20"/>
  <c r="AH5" i="25"/>
  <c r="AK47" i="31"/>
  <c r="AI5" i="25" s="1"/>
  <c r="AH2" i="12"/>
  <c r="AK6" i="31"/>
  <c r="AI2" i="12" s="1"/>
  <c r="AK32" i="31"/>
  <c r="AI2" i="23" s="1"/>
  <c r="AH2" i="23"/>
  <c r="AH2" i="11"/>
  <c r="AK5" i="31"/>
  <c r="AI2" i="11" s="1"/>
  <c r="AK44" i="31"/>
  <c r="AH5" i="20"/>
  <c r="AK15" i="31"/>
  <c r="AI5" i="20" s="1"/>
  <c r="AH2" i="24"/>
  <c r="AK33" i="31"/>
  <c r="AI2" i="24" s="1"/>
  <c r="AK36" i="31"/>
  <c r="AI2" i="26" s="1"/>
  <c r="AH2" i="26"/>
  <c r="AH5" i="12"/>
  <c r="AK18" i="31"/>
  <c r="AI5" i="12" s="1"/>
  <c r="AH6" i="26"/>
  <c r="AK49" i="31"/>
  <c r="AI6" i="26" s="1"/>
  <c r="AK67" i="31"/>
  <c r="AI2" i="17" s="1"/>
  <c r="AK65" i="31"/>
  <c r="AI2" i="15" s="1"/>
</calcChain>
</file>

<file path=xl/sharedStrings.xml><?xml version="1.0" encoding="utf-8"?>
<sst xmlns="http://schemas.openxmlformats.org/spreadsheetml/2006/main" count="1149" uniqueCount="214">
  <si>
    <t>Sources:</t>
  </si>
  <si>
    <t>Year</t>
  </si>
  <si>
    <t>electricity (BTU)</t>
  </si>
  <si>
    <t>coal (BTU)</t>
  </si>
  <si>
    <t>natural gas (BTU)</t>
  </si>
  <si>
    <t>petroleum diesel (BTU)</t>
  </si>
  <si>
    <t>BCEU BAU Components Energy Use</t>
  </si>
  <si>
    <t>heat (BTU)</t>
  </si>
  <si>
    <t>heat</t>
  </si>
  <si>
    <t>Notes:</t>
  </si>
  <si>
    <t>biomass (BTU)</t>
  </si>
  <si>
    <t>Scenario</t>
  </si>
  <si>
    <t>Electricity</t>
  </si>
  <si>
    <t>Consumption of Diesel (Fuel Oil) in Housing Units by Type of Usage in the Administrative Regions</t>
  </si>
  <si>
    <t>Energy Conversions</t>
  </si>
  <si>
    <t>Table 24</t>
  </si>
  <si>
    <t>Fuel Oil</t>
  </si>
  <si>
    <t>MMBtu/barrel</t>
  </si>
  <si>
    <t>--&gt;</t>
  </si>
  <si>
    <t>btu/Litre</t>
  </si>
  <si>
    <t>S/N</t>
  </si>
  <si>
    <t>Administrative Region</t>
  </si>
  <si>
    <t>Type of Usage</t>
  </si>
  <si>
    <t>Units Using Diesel Percentage</t>
  </si>
  <si>
    <t>Total Volume Consumed (Litre)</t>
  </si>
  <si>
    <t>Kerosene</t>
  </si>
  <si>
    <t>btu/litre</t>
  </si>
  <si>
    <t xml:space="preserve"> Winter</t>
  </si>
  <si>
    <t>Rest of the Year</t>
  </si>
  <si>
    <t>LPG</t>
  </si>
  <si>
    <t>Riyadh</t>
  </si>
  <si>
    <t>MMBtu/kWh</t>
  </si>
  <si>
    <t>btu/kWh</t>
  </si>
  <si>
    <t>Makkah</t>
  </si>
  <si>
    <t>Madinah</t>
  </si>
  <si>
    <t>Al-Qassim</t>
  </si>
  <si>
    <t>Eastern Region</t>
  </si>
  <si>
    <t>Total Energy Consumption</t>
  </si>
  <si>
    <t>Asir</t>
  </si>
  <si>
    <t>Tabuk</t>
  </si>
  <si>
    <t>Hail</t>
  </si>
  <si>
    <t>Northern Borders</t>
  </si>
  <si>
    <t>Jazan</t>
  </si>
  <si>
    <t>Najran</t>
  </si>
  <si>
    <t>Al-Bahah</t>
  </si>
  <si>
    <t>Al-Jouf</t>
  </si>
  <si>
    <t>Total of the Kingdom</t>
  </si>
  <si>
    <t>Consumption of Gas (Kerosene) in Housing Units in the Administrative Regions</t>
  </si>
  <si>
    <t>Table 27</t>
  </si>
  <si>
    <t>Percentage of Units Using Diesel</t>
  </si>
  <si>
    <t>Consumption of (LPG) Butane Gas in Houses According to By Type of Cylinder/Tank in the Administrative Regions</t>
  </si>
  <si>
    <t>Table 30</t>
  </si>
  <si>
    <t>Percentage of Households Using LPG</t>
  </si>
  <si>
    <t>Cylinder (Litre)</t>
  </si>
  <si>
    <t>Tank (Litre)</t>
  </si>
  <si>
    <t>Houses Total Consumption and Cost of Electricity in the Administrative Regions</t>
  </si>
  <si>
    <t>Table 37</t>
  </si>
  <si>
    <t>Winter</t>
  </si>
  <si>
    <t>Consumption (KWh)</t>
  </si>
  <si>
    <t>Cost (Saudi Riyal)</t>
  </si>
  <si>
    <t>Building Type</t>
  </si>
  <si>
    <t>Fuel</t>
  </si>
  <si>
    <t>End Use</t>
  </si>
  <si>
    <t>heating</t>
  </si>
  <si>
    <t>cooling</t>
  </si>
  <si>
    <t>envelope</t>
  </si>
  <si>
    <t>lighting</t>
  </si>
  <si>
    <t>appliances</t>
  </si>
  <si>
    <t>other equipment</t>
  </si>
  <si>
    <t>residential</t>
  </si>
  <si>
    <t>electricity</t>
  </si>
  <si>
    <t>natural gas</t>
  </si>
  <si>
    <t>petroleum diesel</t>
  </si>
  <si>
    <t>commercial</t>
  </si>
  <si>
    <t>U</t>
  </si>
  <si>
    <t>R</t>
  </si>
  <si>
    <t>Urban/Rural Split</t>
  </si>
  <si>
    <t>Electricity Consumption by End Use</t>
  </si>
  <si>
    <t>Share of Electricity Consumption</t>
  </si>
  <si>
    <t>Cooling</t>
  </si>
  <si>
    <t>Heating</t>
  </si>
  <si>
    <t>Interior Equipment</t>
  </si>
  <si>
    <t>Lighting</t>
  </si>
  <si>
    <t>Model End Use</t>
  </si>
  <si>
    <t>rural residential</t>
  </si>
  <si>
    <t>urban residential</t>
  </si>
  <si>
    <t>base,date=2019-18-3T15:32:30-07:00</t>
  </si>
  <si>
    <t>Middle East</t>
  </si>
  <si>
    <t>comm cooling</t>
  </si>
  <si>
    <t>EJ</t>
  </si>
  <si>
    <t>comm heating</t>
  </si>
  <si>
    <t>comm others</t>
  </si>
  <si>
    <t>resid cooling</t>
  </si>
  <si>
    <t>resid heating</t>
  </si>
  <si>
    <t>resid others</t>
  </si>
  <si>
    <t>Region</t>
  </si>
  <si>
    <t>Service</t>
  </si>
  <si>
    <t>other</t>
  </si>
  <si>
    <t>region</t>
  </si>
  <si>
    <t>sector</t>
  </si>
  <si>
    <t>delivered biomass</t>
  </si>
  <si>
    <t>delivered coal</t>
  </si>
  <si>
    <t>delivered gas</t>
  </si>
  <si>
    <t>elect_td_bld</t>
  </si>
  <si>
    <t>refined liquids enduse</t>
  </si>
  <si>
    <t>fuel</t>
  </si>
  <si>
    <t>use</t>
  </si>
  <si>
    <t>GCAM Energy Consumption</t>
  </si>
  <si>
    <t>others</t>
  </si>
  <si>
    <t>Landuse_type</t>
  </si>
  <si>
    <t>BuildingType</t>
  </si>
  <si>
    <t>row_count</t>
  </si>
  <si>
    <t>land_area_m2_sum</t>
  </si>
  <si>
    <t>land_area_m2_mean</t>
  </si>
  <si>
    <t>DwellingUnits_sum</t>
  </si>
  <si>
    <t>DwellingUnits_min</t>
  </si>
  <si>
    <t>DwellingUnits_max</t>
  </si>
  <si>
    <t>DwellingUnits_mean</t>
  </si>
  <si>
    <t>Establishments_sum</t>
  </si>
  <si>
    <t>Establishments_min</t>
  </si>
  <si>
    <t>Establishments_max</t>
  </si>
  <si>
    <t>Establishments_mean</t>
  </si>
  <si>
    <t>Commercial</t>
  </si>
  <si>
    <t>Commercial/Retail Building</t>
  </si>
  <si>
    <t>Other</t>
  </si>
  <si>
    <t>Mixed use (not in a multistory building)</t>
  </si>
  <si>
    <t>Mixed use (in a multistory building)</t>
  </si>
  <si>
    <t>Warehouse</t>
  </si>
  <si>
    <t>Market</t>
  </si>
  <si>
    <t>Office building</t>
  </si>
  <si>
    <t>Villa</t>
  </si>
  <si>
    <t>Vacant land</t>
  </si>
  <si>
    <t>Factory</t>
  </si>
  <si>
    <t>Public Service</t>
  </si>
  <si>
    <t>Tent or cottage</t>
  </si>
  <si>
    <t>traditional Arabic house</t>
  </si>
  <si>
    <t>Apartment Building</t>
  </si>
  <si>
    <t>Complex/ Unknown Building Type</t>
  </si>
  <si>
    <t>Tot.</t>
  </si>
  <si>
    <t>Residential</t>
  </si>
  <si>
    <t>Urban building</t>
  </si>
  <si>
    <t>Population</t>
  </si>
  <si>
    <t>% total</t>
  </si>
  <si>
    <t>2017</t>
  </si>
  <si>
    <t>Al-Madinah</t>
  </si>
  <si>
    <t>Al-Jawf</t>
  </si>
  <si>
    <t>Total</t>
  </si>
  <si>
    <t>Building area, Riyadh (m^2)</t>
  </si>
  <si>
    <t>Riyadh share of KSA population</t>
  </si>
  <si>
    <t>KSA scaled building area (m^2)</t>
  </si>
  <si>
    <t>KSA scaled building area (ft^2)</t>
  </si>
  <si>
    <t>GCAM Energy Consumption, annualized</t>
  </si>
  <si>
    <t>model energy source</t>
  </si>
  <si>
    <t>Commercial Building Projections by Service and Fuel</t>
  </si>
  <si>
    <t>Ratio of Lighting to Other Equipment</t>
  </si>
  <si>
    <t>https://www.mdpi.com/2071-1050/10/5/1404/pdf</t>
  </si>
  <si>
    <t>Bulletin of Household Energy Survey 2018</t>
  </si>
  <si>
    <t>https://www.stats.gov.sa/en/897</t>
  </si>
  <si>
    <t>Tables 24, 27, 30, 37</t>
  </si>
  <si>
    <t>Energy Content of Fuels</t>
  </si>
  <si>
    <t>KSA General Authority for Statistics</t>
  </si>
  <si>
    <t>US EIA</t>
  </si>
  <si>
    <t>https://www.eia.gov/outlooks/aeo/pdf/appg.pdf</t>
  </si>
  <si>
    <t>Appendix G: Conversion Factors</t>
  </si>
  <si>
    <t>Residential Electricity Consumption Apportionment</t>
  </si>
  <si>
    <t>Al-Ghamdi and Alshaibani</t>
  </si>
  <si>
    <t>The Potential of Solar Energy in Saudi Arabia: The Residential Sector</t>
  </si>
  <si>
    <t>http://jea-net.com/journals/jea/Vol_5_No_2_December_2017/4.pdf</t>
  </si>
  <si>
    <t>Figure 8</t>
  </si>
  <si>
    <t>KSA Population by Administrative Region</t>
  </si>
  <si>
    <t>Saudi Arabian Monetary Authority</t>
  </si>
  <si>
    <t>Annual Statistics 2017</t>
  </si>
  <si>
    <t>http://www.sama.gov.sa/en-US/EconomicReports/Pages/YearlyStatistics.aspx</t>
  </si>
  <si>
    <t>Table 11-39</t>
  </si>
  <si>
    <t>Joint Global Change Research Initiative</t>
  </si>
  <si>
    <t>Global Change Assessment Model v5.1.2</t>
  </si>
  <si>
    <t>Building floorspace, Buildings energy cosumption by end use and fuel</t>
  </si>
  <si>
    <t>Methodology for Residential Buildings</t>
  </si>
  <si>
    <t xml:space="preserve">to various end uses. For electricity, we apportion it based on the published article by </t>
  </si>
  <si>
    <t>Al-Ghamdi and Alshaibani. For other fuel types, we assume, all LPG is used for cooking</t>
  </si>
  <si>
    <t>Methodolgy for Commercial Buildings</t>
  </si>
  <si>
    <t>Riyadh Building Data for Estimating Commercial Building Floorspace</t>
  </si>
  <si>
    <t>Commercial Building Lighting and Other Equipment Apportionment</t>
  </si>
  <si>
    <t>Al Amoodi and Azar</t>
  </si>
  <si>
    <t>Impact of Human Actions on Building Energy Performance: A Case Study in the United Arab Emirates (UAE)</t>
  </si>
  <si>
    <t>Figure 2</t>
  </si>
  <si>
    <t>arriayadhmap.com</t>
  </si>
  <si>
    <t>GIS Mapping of Riyadh</t>
  </si>
  <si>
    <t>http://www.arcgis.com/home/webmap/viewer.html?url=https%3A%2F%2Fwww.arriyadhmap.com%2Fadagis%2Frest%2Fservices%2FLANDUSE%2FADA_LANDUSE_2016%2FMapServer&amp;source=sd</t>
  </si>
  <si>
    <t>Diesel</t>
  </si>
  <si>
    <t>Units</t>
  </si>
  <si>
    <t>KTOE</t>
  </si>
  <si>
    <t>IEA Energy Statistics for Saudi Arabia</t>
  </si>
  <si>
    <t>btu</t>
  </si>
  <si>
    <t>GCAM Energy Consumption, annualized, percent of fuel</t>
  </si>
  <si>
    <t>Start Year Residential Energy Consumption for Rural Urban Split</t>
  </si>
  <si>
    <t>Future Scaling for all Buildings</t>
  </si>
  <si>
    <t>Start Year Energy Consumption</t>
  </si>
  <si>
    <t>International Energy Agency</t>
  </si>
  <si>
    <t>Energy Statistics by Country: Saudi Arabia</t>
  </si>
  <si>
    <t>https://www.iea.org/classicstats/statisticssearch/report/?year=2015&amp;country=SAUDIARABI&amp;product=Balances</t>
  </si>
  <si>
    <t xml:space="preserve">For residential buildings, we take data for energy use from IEA and fuel type and apportion it </t>
  </si>
  <si>
    <t xml:space="preserve">and all kerosene is used for heating. </t>
  </si>
  <si>
    <t xml:space="preserve">For future years, we scale by the rate of growth of residential building energy in demand </t>
  </si>
  <si>
    <t xml:space="preserve">in GCAM for the Middle East. We apportion residential buildings to urban and rural </t>
  </si>
  <si>
    <t>based on expert input from KAPSARC.</t>
  </si>
  <si>
    <t>For commercial buildings we assign electricity consumption from IEA to end uses</t>
  </si>
  <si>
    <t>based on the share of end use electricity consumption from GCAM for the Middle East.</t>
  </si>
  <si>
    <t>We scale future consumption based on the growth rate in electricity demand for commercial</t>
  </si>
  <si>
    <t>building services from GCAM for the Middle East.</t>
  </si>
  <si>
    <t>kerosene (BTU)</t>
  </si>
  <si>
    <t>heavy or residual fuel oil (BTU)</t>
  </si>
  <si>
    <t>LPG propane or butane (BTU)</t>
  </si>
  <si>
    <t>hydrogen (BTU)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</si>
</sst>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0.0%"/>
    <numFmt numFmtId="165" formatCode="0.000E+00"/>
    <numFmt numFmtId="166" formatCode="0.000"/>
    <numFmt numFmtId="167" formatCode="_-* #,##0\ _ر_._س_._‏_-;\-* #,##0\ _ر_._س_._‏_-;_-* &quot;-&quot;??\ _ر_._س_._‏_-;_-@_-"/>
    <numFmt numFmtId="168" formatCode="0.0000"/>
    <numFmt numFmtId="169" formatCode="_(* #,##0_);_(* \(#,##0\);_(* &quot;-&quot;??_);_(@_)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44546A"/>
      <name val="Frutiger LT Arabic 55 Roman"/>
    </font>
    <font>
      <b/>
      <sz val="8"/>
      <color theme="0" tint="-0.499984740745262"/>
      <name val="Frutiger LT Arabic 55 Roman"/>
    </font>
    <font>
      <sz val="8"/>
      <color theme="1"/>
      <name val="Frutiger LT Arabic 55 Roman"/>
    </font>
    <font>
      <sz val="11"/>
      <color theme="1"/>
      <name val="Frutiger LT Arabic 55 Roman"/>
    </font>
    <font>
      <sz val="8"/>
      <color theme="0"/>
      <name val="Frutiger LT Arabic 55 Roman"/>
    </font>
    <font>
      <sz val="8"/>
      <name val="Frutiger LT Arabic 45 Light"/>
    </font>
    <font>
      <b/>
      <sz val="11"/>
      <color rgb="FF44546A"/>
      <name val="Frutiger LT Arabic 55 Roman"/>
    </font>
    <font>
      <sz val="8"/>
      <name val="Frutiger LT Arabic 55 Roman"/>
    </font>
    <font>
      <b/>
      <sz val="12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9" fontId="9" fillId="0" borderId="0" applyFont="0" applyFill="0" applyBorder="0" applyAlignment="0" applyProtection="0"/>
    <xf numFmtId="0" fontId="3" fillId="0" borderId="10" applyNumberFormat="0" applyProtection="0">
      <alignment horizontal="left" wrapText="1"/>
    </xf>
    <xf numFmtId="43" fontId="9" fillId="0" borderId="0" applyFont="0" applyFill="0" applyBorder="0" applyAlignment="0" applyProtection="0"/>
    <xf numFmtId="0" fontId="20" fillId="0" borderId="0"/>
  </cellStyleXfs>
  <cellXfs count="5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11" fontId="0" fillId="0" borderId="0" xfId="0" applyNumberFormat="1"/>
    <xf numFmtId="165" fontId="0" fillId="0" borderId="0" xfId="0" applyNumberFormat="1"/>
    <xf numFmtId="164" fontId="0" fillId="0" borderId="0" xfId="15" applyNumberFormat="1" applyFont="1"/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quotePrefix="1"/>
    <xf numFmtId="0" fontId="15" fillId="3" borderId="12" xfId="0" applyFont="1" applyFill="1" applyBorder="1" applyAlignment="1">
      <alignment horizontal="center" vertical="center" wrapText="1" shrinkToFit="1"/>
    </xf>
    <xf numFmtId="2" fontId="16" fillId="4" borderId="12" xfId="0" applyNumberFormat="1" applyFont="1" applyFill="1" applyBorder="1" applyAlignment="1">
      <alignment horizontal="center" vertical="center" wrapText="1" shrinkToFit="1"/>
    </xf>
    <xf numFmtId="3" fontId="16" fillId="4" borderId="12" xfId="0" applyNumberFormat="1" applyFont="1" applyFill="1" applyBorder="1" applyAlignment="1">
      <alignment horizontal="center" vertical="center" wrapText="1" shrinkToFit="1"/>
    </xf>
    <xf numFmtId="166" fontId="0" fillId="0" borderId="0" xfId="0" applyNumberFormat="1"/>
    <xf numFmtId="2" fontId="16" fillId="5" borderId="12" xfId="0" applyNumberFormat="1" applyFont="1" applyFill="1" applyBorder="1" applyAlignment="1">
      <alignment horizontal="center" vertical="center" wrapText="1" shrinkToFit="1"/>
    </xf>
    <xf numFmtId="3" fontId="16" fillId="5" borderId="12" xfId="0" applyNumberFormat="1" applyFont="1" applyFill="1" applyBorder="1" applyAlignment="1">
      <alignment horizontal="center" vertical="center" wrapText="1" shrinkToFit="1"/>
    </xf>
    <xf numFmtId="0" fontId="15" fillId="3" borderId="12" xfId="0" applyFont="1" applyFill="1" applyBorder="1" applyAlignment="1">
      <alignment horizontal="center" vertical="center" wrapText="1"/>
    </xf>
    <xf numFmtId="3" fontId="15" fillId="3" borderId="12" xfId="17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167" fontId="16" fillId="4" borderId="12" xfId="17" applyNumberFormat="1" applyFont="1" applyFill="1" applyBorder="1" applyAlignment="1">
      <alignment horizontal="center" vertical="center" wrapText="1" shrinkToFit="1"/>
    </xf>
    <xf numFmtId="167" fontId="16" fillId="5" borderId="12" xfId="17" applyNumberFormat="1" applyFont="1" applyFill="1" applyBorder="1" applyAlignment="1">
      <alignment horizontal="center" vertical="center" wrapText="1" shrinkToFit="1"/>
    </xf>
    <xf numFmtId="0" fontId="15" fillId="3" borderId="12" xfId="17" applyNumberFormat="1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 shrinkToFit="1"/>
    </xf>
    <xf numFmtId="0" fontId="15" fillId="3" borderId="11" xfId="0" applyFont="1" applyFill="1" applyBorder="1" applyAlignment="1">
      <alignment horizontal="center" vertical="center" wrapText="1" shrinkToFit="1"/>
    </xf>
    <xf numFmtId="2" fontId="15" fillId="3" borderId="16" xfId="0" applyNumberFormat="1" applyFont="1" applyFill="1" applyBorder="1" applyAlignment="1">
      <alignment horizontal="center" vertical="center" wrapText="1" shrinkToFit="1"/>
    </xf>
    <xf numFmtId="167" fontId="15" fillId="3" borderId="16" xfId="17" applyNumberFormat="1" applyFont="1" applyFill="1" applyBorder="1" applyAlignment="1">
      <alignment horizontal="center" vertical="center" wrapText="1" shrinkToFit="1"/>
    </xf>
    <xf numFmtId="167" fontId="18" fillId="4" borderId="12" xfId="17" applyNumberFormat="1" applyFont="1" applyFill="1" applyBorder="1" applyAlignment="1">
      <alignment horizontal="center" vertical="center" wrapText="1" shrinkToFit="1"/>
    </xf>
    <xf numFmtId="167" fontId="18" fillId="5" borderId="12" xfId="17" applyNumberFormat="1" applyFont="1" applyFill="1" applyBorder="1" applyAlignment="1">
      <alignment horizontal="center" vertical="center" wrapText="1" shrinkToFit="1"/>
    </xf>
    <xf numFmtId="3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0" fillId="6" borderId="9" xfId="0" applyFont="1" applyFill="1" applyBorder="1"/>
    <xf numFmtId="169" fontId="0" fillId="0" borderId="0" xfId="17" applyNumberFormat="1" applyFont="1"/>
    <xf numFmtId="43" fontId="0" fillId="7" borderId="0" xfId="17" applyFont="1" applyFill="1"/>
    <xf numFmtId="43" fontId="0" fillId="0" borderId="0" xfId="17" applyFont="1"/>
    <xf numFmtId="169" fontId="0" fillId="7" borderId="0" xfId="17" applyNumberFormat="1" applyFont="1" applyFill="1"/>
    <xf numFmtId="43" fontId="0" fillId="0" borderId="0" xfId="17" applyNumberFormat="1" applyFont="1"/>
    <xf numFmtId="169" fontId="1" fillId="8" borderId="0" xfId="17" applyNumberFormat="1" applyFont="1" applyFill="1" applyAlignment="1">
      <alignment horizontal="right"/>
    </xf>
    <xf numFmtId="169" fontId="0" fillId="8" borderId="0" xfId="17" applyNumberFormat="1" applyFont="1" applyFill="1"/>
    <xf numFmtId="0" fontId="19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9" fontId="0" fillId="0" borderId="0" xfId="15" applyFont="1"/>
    <xf numFmtId="9" fontId="0" fillId="0" borderId="0" xfId="0" applyNumberFormat="1"/>
    <xf numFmtId="0" fontId="21" fillId="2" borderId="0" xfId="0" applyFont="1" applyFill="1"/>
    <xf numFmtId="0" fontId="11" fillId="0" borderId="0" xfId="0" applyFont="1" applyFill="1" applyAlignment="1">
      <alignment horizontal="center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 shrinkToFit="1"/>
    </xf>
    <xf numFmtId="0" fontId="15" fillId="3" borderId="15" xfId="0" applyFont="1" applyFill="1" applyBorder="1" applyAlignment="1">
      <alignment horizontal="center" vertical="center" wrapText="1" shrinkToFit="1"/>
    </xf>
    <xf numFmtId="0" fontId="15" fillId="3" borderId="13" xfId="0" applyFont="1" applyFill="1" applyBorder="1" applyAlignment="1">
      <alignment horizontal="center" vertical="center" wrapText="1" shrinkToFit="1"/>
    </xf>
    <xf numFmtId="0" fontId="15" fillId="3" borderId="14" xfId="0" applyFont="1" applyFill="1" applyBorder="1" applyAlignment="1">
      <alignment horizontal="center" vertical="center" wrapText="1" shrinkToFit="1"/>
    </xf>
    <xf numFmtId="0" fontId="12" fillId="0" borderId="0" xfId="0" applyFont="1" applyFill="1" applyAlignment="1">
      <alignment horizontal="left" vertical="center" wrapText="1"/>
    </xf>
    <xf numFmtId="0" fontId="15" fillId="3" borderId="17" xfId="0" applyFont="1" applyFill="1" applyBorder="1" applyAlignment="1">
      <alignment horizontal="center" vertical="center" wrapText="1" shrinkToFit="1"/>
    </xf>
    <xf numFmtId="0" fontId="17" fillId="0" borderId="0" xfId="0" applyFont="1" applyFill="1" applyAlignment="1">
      <alignment horizontal="center" vertical="center" wrapText="1"/>
    </xf>
    <xf numFmtId="0" fontId="22" fillId="0" borderId="0" xfId="0" applyFont="1"/>
  </cellXfs>
  <cellStyles count="19">
    <cellStyle name="Body: normal cell" xfId="4"/>
    <cellStyle name="Body: normal cell 2" xfId="11"/>
    <cellStyle name="Comma" xfId="17" builtinId="3"/>
    <cellStyle name="Font: Calibri, 9pt regular" xfId="1"/>
    <cellStyle name="Font: Calibri, 9pt regular 2" xfId="13"/>
    <cellStyle name="Footnotes: top row" xfId="6"/>
    <cellStyle name="Footnotes: top row 2" xfId="9"/>
    <cellStyle name="Header: bottom row" xfId="2"/>
    <cellStyle name="Header: bottom row 2" xfId="12"/>
    <cellStyle name="Header: top rows" xfId="16"/>
    <cellStyle name="Hyperlink" xfId="7" builtinId="8"/>
    <cellStyle name="Normal" xfId="0" builtinId="0"/>
    <cellStyle name="Normal 2" xfId="8"/>
    <cellStyle name="Normal 2 4" xfId="18"/>
    <cellStyle name="Parent row" xfId="5"/>
    <cellStyle name="Parent row 2" xfId="10"/>
    <cellStyle name="Percent" xfId="15" builtinId="5"/>
    <cellStyle name="Table title" xfId="3"/>
    <cellStyle name="Table title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ea-net.com/journals/jea/Vol_5_No_2_December_2017/4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outlooks/aeo/pdf/appg.pdf" TargetMode="External"/><Relationship Id="rId1" Type="http://schemas.openxmlformats.org/officeDocument/2006/relationships/hyperlink" Target="https://www.stats.gov.sa/en/897" TargetMode="External"/><Relationship Id="rId6" Type="http://schemas.openxmlformats.org/officeDocument/2006/relationships/hyperlink" Target="https://www.iea.org/classicstats/statisticssearch/report/?year=2015&amp;country=SAUDIARABI&amp;product=Balances" TargetMode="External"/><Relationship Id="rId5" Type="http://schemas.openxmlformats.org/officeDocument/2006/relationships/hyperlink" Target="http://www.arcgis.com/home/webmap/viewer.html?url=https%3A%2F%2Fwww.arriyadhmap.com%2Fadagis%2Frest%2Fservices%2FLANDUSE%2FADA_LANDUSE_2016%2FMapServer&amp;source=sd" TargetMode="External"/><Relationship Id="rId4" Type="http://schemas.openxmlformats.org/officeDocument/2006/relationships/hyperlink" Target="https://www.eia.gov/outlooks/aeo/pdf/appg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9" workbookViewId="0"/>
  </sheetViews>
  <sheetFormatPr defaultRowHeight="15"/>
  <cols>
    <col min="1" max="1" width="12.42578125" customWidth="1"/>
    <col min="2" max="2" width="61.42578125" customWidth="1"/>
    <col min="3" max="3" width="19.28515625" customWidth="1"/>
    <col min="4" max="4" width="51.42578125" customWidth="1"/>
    <col min="6" max="6" width="53.5703125" customWidth="1"/>
  </cols>
  <sheetData>
    <row r="1" spans="1:4">
      <c r="A1" s="1" t="s">
        <v>6</v>
      </c>
    </row>
    <row r="3" spans="1:4">
      <c r="A3" s="1" t="s">
        <v>0</v>
      </c>
      <c r="B3" s="2" t="s">
        <v>195</v>
      </c>
      <c r="D3" s="2" t="s">
        <v>159</v>
      </c>
    </row>
    <row r="4" spans="1:4">
      <c r="B4" t="s">
        <v>160</v>
      </c>
      <c r="D4" t="s">
        <v>161</v>
      </c>
    </row>
    <row r="5" spans="1:4">
      <c r="B5" s="3">
        <v>2018</v>
      </c>
      <c r="D5" s="3">
        <v>2018</v>
      </c>
    </row>
    <row r="6" spans="1:4">
      <c r="B6" t="s">
        <v>156</v>
      </c>
      <c r="D6" t="s">
        <v>163</v>
      </c>
    </row>
    <row r="7" spans="1:4">
      <c r="B7" s="4" t="s">
        <v>157</v>
      </c>
      <c r="D7" s="4" t="s">
        <v>162</v>
      </c>
    </row>
    <row r="8" spans="1:4">
      <c r="B8" t="s">
        <v>158</v>
      </c>
    </row>
    <row r="10" spans="1:4">
      <c r="B10" s="2" t="s">
        <v>164</v>
      </c>
      <c r="D10" s="2" t="s">
        <v>159</v>
      </c>
    </row>
    <row r="11" spans="1:4">
      <c r="B11" t="s">
        <v>165</v>
      </c>
      <c r="D11" t="s">
        <v>161</v>
      </c>
    </row>
    <row r="12" spans="1:4">
      <c r="B12" s="3">
        <v>2017</v>
      </c>
      <c r="D12" s="3">
        <v>2018</v>
      </c>
    </row>
    <row r="13" spans="1:4">
      <c r="B13" t="s">
        <v>166</v>
      </c>
      <c r="D13" t="s">
        <v>163</v>
      </c>
    </row>
    <row r="14" spans="1:4">
      <c r="B14" s="4" t="s">
        <v>167</v>
      </c>
      <c r="D14" s="4" t="s">
        <v>162</v>
      </c>
    </row>
    <row r="15" spans="1:4">
      <c r="B15" t="s">
        <v>168</v>
      </c>
    </row>
    <row r="17" spans="2:4">
      <c r="B17" s="2" t="s">
        <v>181</v>
      </c>
      <c r="D17" s="2" t="s">
        <v>169</v>
      </c>
    </row>
    <row r="18" spans="2:4">
      <c r="B18" t="s">
        <v>186</v>
      </c>
      <c r="D18" t="s">
        <v>170</v>
      </c>
    </row>
    <row r="19" spans="2:4">
      <c r="B19" s="3">
        <v>2019</v>
      </c>
      <c r="D19" s="3">
        <v>2018</v>
      </c>
    </row>
    <row r="20" spans="2:4">
      <c r="B20" t="s">
        <v>187</v>
      </c>
      <c r="D20" t="s">
        <v>171</v>
      </c>
    </row>
    <row r="21" spans="2:4">
      <c r="B21" s="4" t="s">
        <v>188</v>
      </c>
      <c r="D21" t="s">
        <v>172</v>
      </c>
    </row>
    <row r="22" spans="2:4">
      <c r="D22" t="s">
        <v>173</v>
      </c>
    </row>
    <row r="24" spans="2:4">
      <c r="B24" s="2" t="s">
        <v>182</v>
      </c>
      <c r="D24" s="45" t="s">
        <v>196</v>
      </c>
    </row>
    <row r="25" spans="2:4">
      <c r="B25" t="s">
        <v>183</v>
      </c>
      <c r="D25" t="s">
        <v>174</v>
      </c>
    </row>
    <row r="26" spans="2:4">
      <c r="B26" s="3">
        <v>2018</v>
      </c>
      <c r="D26" s="3">
        <v>2019</v>
      </c>
    </row>
    <row r="27" spans="2:4">
      <c r="B27" t="s">
        <v>184</v>
      </c>
      <c r="D27" t="s">
        <v>175</v>
      </c>
    </row>
    <row r="28" spans="2:4">
      <c r="B28" t="s">
        <v>155</v>
      </c>
      <c r="D28" t="s">
        <v>176</v>
      </c>
    </row>
    <row r="29" spans="2:4">
      <c r="B29" t="s">
        <v>185</v>
      </c>
    </row>
    <row r="30" spans="2:4" ht="15.6" customHeight="1"/>
    <row r="31" spans="2:4" ht="15.6" customHeight="1">
      <c r="B31" s="2" t="s">
        <v>197</v>
      </c>
    </row>
    <row r="32" spans="2:4" ht="15.6" customHeight="1">
      <c r="B32" t="s">
        <v>198</v>
      </c>
    </row>
    <row r="33" spans="1:2" ht="15.6" customHeight="1">
      <c r="B33" s="3">
        <v>2018</v>
      </c>
    </row>
    <row r="34" spans="1:2" ht="15.6" customHeight="1">
      <c r="B34" t="s">
        <v>199</v>
      </c>
    </row>
    <row r="35" spans="1:2" ht="15.6" customHeight="1">
      <c r="B35" s="4" t="s">
        <v>200</v>
      </c>
    </row>
    <row r="36" spans="1:2" ht="15.6" customHeight="1"/>
    <row r="37" spans="1:2" ht="15.6" customHeight="1"/>
    <row r="38" spans="1:2" ht="15.6" customHeight="1"/>
    <row r="39" spans="1:2" ht="15.6" customHeight="1"/>
    <row r="40" spans="1:2">
      <c r="A40" s="1" t="s">
        <v>9</v>
      </c>
      <c r="B40" s="1" t="s">
        <v>177</v>
      </c>
    </row>
    <row r="41" spans="1:2">
      <c r="A41" s="1"/>
      <c r="B41" t="s">
        <v>201</v>
      </c>
    </row>
    <row r="42" spans="1:2">
      <c r="B42" t="s">
        <v>178</v>
      </c>
    </row>
    <row r="43" spans="1:2">
      <c r="B43" t="s">
        <v>179</v>
      </c>
    </row>
    <row r="44" spans="1:2">
      <c r="B44" t="s">
        <v>202</v>
      </c>
    </row>
    <row r="45" spans="1:2">
      <c r="B45" t="s">
        <v>203</v>
      </c>
    </row>
    <row r="46" spans="1:2">
      <c r="B46" t="s">
        <v>204</v>
      </c>
    </row>
    <row r="47" spans="1:2">
      <c r="B47" t="s">
        <v>205</v>
      </c>
    </row>
    <row r="49" spans="2:2">
      <c r="B49" s="1" t="s">
        <v>180</v>
      </c>
    </row>
    <row r="50" spans="2:2">
      <c r="B50" t="s">
        <v>206</v>
      </c>
    </row>
    <row r="51" spans="2:2">
      <c r="B51" t="s">
        <v>207</v>
      </c>
    </row>
    <row r="52" spans="2:2">
      <c r="B52" t="s">
        <v>208</v>
      </c>
    </row>
    <row r="53" spans="2:2">
      <c r="B53" t="s">
        <v>209</v>
      </c>
    </row>
  </sheetData>
  <hyperlinks>
    <hyperlink ref="B7" r:id="rId1"/>
    <hyperlink ref="D7" r:id="rId2"/>
    <hyperlink ref="B14" r:id="rId3"/>
    <hyperlink ref="D14" r:id="rId4"/>
    <hyperlink ref="B21" r:id="rId5"/>
    <hyperlink ref="B35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B35" sqref="B35:C35"/>
    </sheetView>
  </sheetViews>
  <sheetFormatPr defaultRowHeight="15"/>
  <cols>
    <col min="1" max="1" width="31.85546875" bestFit="1" customWidth="1"/>
  </cols>
  <sheetData>
    <row r="1" spans="1:38">
      <c r="A1" t="s">
        <v>11</v>
      </c>
      <c r="B1" t="s">
        <v>95</v>
      </c>
      <c r="C1" t="s">
        <v>96</v>
      </c>
      <c r="D1">
        <v>1990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1:38">
      <c r="A2" t="s">
        <v>86</v>
      </c>
      <c r="B2" t="s">
        <v>87</v>
      </c>
      <c r="C2" t="s">
        <v>88</v>
      </c>
      <c r="D2">
        <v>0.13568549999999999</v>
      </c>
      <c r="E2">
        <v>0.36204059999999999</v>
      </c>
      <c r="F2">
        <v>0.54488700000000001</v>
      </c>
      <c r="G2">
        <v>0.56659989999999905</v>
      </c>
      <c r="H2">
        <v>0.60308699999999904</v>
      </c>
      <c r="I2">
        <v>0.639625</v>
      </c>
      <c r="J2">
        <v>0.67217490000000002</v>
      </c>
      <c r="K2">
        <v>0.69959870000000002</v>
      </c>
      <c r="L2">
        <v>0.72070199999999995</v>
      </c>
      <c r="M2">
        <v>0.73394769999999998</v>
      </c>
      <c r="N2">
        <v>0.73878519999999903</v>
      </c>
      <c r="O2" t="s">
        <v>89</v>
      </c>
    </row>
    <row r="3" spans="1:38">
      <c r="A3" t="s">
        <v>86</v>
      </c>
      <c r="B3" t="s">
        <v>87</v>
      </c>
      <c r="C3" t="s">
        <v>90</v>
      </c>
      <c r="D3">
        <v>1.6667390000000001E-2</v>
      </c>
      <c r="E3">
        <v>3.6130999999999899E-2</v>
      </c>
      <c r="F3">
        <v>3.6541499999999998E-2</v>
      </c>
      <c r="G3">
        <v>4.1270799999999899E-2</v>
      </c>
      <c r="H3">
        <v>4.7654000000000002E-2</v>
      </c>
      <c r="I3">
        <v>5.6618399999999999E-2</v>
      </c>
      <c r="J3">
        <v>6.6293599999999994E-2</v>
      </c>
      <c r="K3">
        <v>7.5548500000000005E-2</v>
      </c>
      <c r="L3">
        <v>8.4658200000000003E-2</v>
      </c>
      <c r="M3">
        <v>9.3151899999999996E-2</v>
      </c>
      <c r="N3">
        <v>0.1007123</v>
      </c>
      <c r="O3" t="s">
        <v>89</v>
      </c>
    </row>
    <row r="4" spans="1:38">
      <c r="A4" t="s">
        <v>86</v>
      </c>
      <c r="B4" t="s">
        <v>87</v>
      </c>
      <c r="C4" t="s">
        <v>91</v>
      </c>
      <c r="D4">
        <v>0.34349980000000002</v>
      </c>
      <c r="E4">
        <v>0.65879449999999995</v>
      </c>
      <c r="F4">
        <v>0.73328309999999997</v>
      </c>
      <c r="G4">
        <v>0.93678499999999998</v>
      </c>
      <c r="H4">
        <v>1.1253127000000001</v>
      </c>
      <c r="I4">
        <v>1.4163607</v>
      </c>
      <c r="J4">
        <v>1.7226448999999999</v>
      </c>
      <c r="K4">
        <v>1.986559</v>
      </c>
      <c r="L4">
        <v>2.2838834000000001</v>
      </c>
      <c r="M4">
        <v>2.5872491999999898</v>
      </c>
      <c r="N4">
        <v>2.8830460000000002</v>
      </c>
      <c r="O4" t="s">
        <v>89</v>
      </c>
    </row>
    <row r="5" spans="1:38">
      <c r="A5" t="s">
        <v>86</v>
      </c>
      <c r="B5" t="s">
        <v>87</v>
      </c>
      <c r="C5" t="s">
        <v>92</v>
      </c>
      <c r="D5">
        <v>0.18826509999999999</v>
      </c>
      <c r="E5">
        <v>0.68392500000000001</v>
      </c>
      <c r="F5">
        <v>0.93583799999999995</v>
      </c>
      <c r="G5">
        <v>0.92264400000000002</v>
      </c>
      <c r="H5">
        <v>0.96953500000000004</v>
      </c>
      <c r="I5">
        <v>1.0127440000000001</v>
      </c>
      <c r="J5">
        <v>1.0568249999999999</v>
      </c>
      <c r="K5">
        <v>1.097243</v>
      </c>
      <c r="L5">
        <v>1.1270530000000001</v>
      </c>
      <c r="M5">
        <v>1.14455999999999</v>
      </c>
      <c r="N5">
        <v>1.148946</v>
      </c>
      <c r="O5" t="s">
        <v>89</v>
      </c>
    </row>
    <row r="6" spans="1:38">
      <c r="A6" t="s">
        <v>86</v>
      </c>
      <c r="B6" t="s">
        <v>87</v>
      </c>
      <c r="C6" t="s">
        <v>93</v>
      </c>
      <c r="D6">
        <v>0.103558</v>
      </c>
      <c r="E6">
        <v>0.271038</v>
      </c>
      <c r="F6">
        <v>0.29310900000000001</v>
      </c>
      <c r="G6">
        <v>0.32720399999999999</v>
      </c>
      <c r="H6">
        <v>0.37215699999999902</v>
      </c>
      <c r="I6">
        <v>0.43266099999999902</v>
      </c>
      <c r="J6">
        <v>0.495002</v>
      </c>
      <c r="K6">
        <v>0.55119300000000004</v>
      </c>
      <c r="L6">
        <v>0.60375500000000004</v>
      </c>
      <c r="M6">
        <v>0.64960099999999998</v>
      </c>
      <c r="N6">
        <v>0.686975</v>
      </c>
      <c r="O6" t="s">
        <v>89</v>
      </c>
    </row>
    <row r="7" spans="1:38">
      <c r="A7" t="s">
        <v>86</v>
      </c>
      <c r="B7" t="s">
        <v>87</v>
      </c>
      <c r="C7" t="s">
        <v>94</v>
      </c>
      <c r="D7">
        <v>0.6941522</v>
      </c>
      <c r="E7">
        <v>1.8257037</v>
      </c>
      <c r="F7">
        <v>2.0782449000000001</v>
      </c>
      <c r="G7">
        <v>2.2040937700000001</v>
      </c>
      <c r="H7">
        <v>2.50334254499999</v>
      </c>
      <c r="I7">
        <v>2.8197388829999999</v>
      </c>
      <c r="J7">
        <v>3.1465353169999899</v>
      </c>
      <c r="K7">
        <v>3.4881272239999999</v>
      </c>
      <c r="L7">
        <v>3.7875875130000001</v>
      </c>
      <c r="M7">
        <v>4.0411107380000004</v>
      </c>
      <c r="N7">
        <v>4.2506103189999997</v>
      </c>
      <c r="O7" t="s">
        <v>89</v>
      </c>
    </row>
    <row r="10" spans="1:38">
      <c r="A10" t="s">
        <v>60</v>
      </c>
      <c r="B10" t="s">
        <v>96</v>
      </c>
      <c r="C10">
        <v>2015</v>
      </c>
      <c r="D10">
        <v>2016</v>
      </c>
      <c r="E10">
        <v>2017</v>
      </c>
      <c r="F10">
        <v>2018</v>
      </c>
      <c r="G10">
        <v>2019</v>
      </c>
      <c r="H10">
        <v>2020</v>
      </c>
      <c r="I10">
        <v>2021</v>
      </c>
      <c r="J10">
        <v>2022</v>
      </c>
      <c r="K10">
        <v>2023</v>
      </c>
      <c r="L10">
        <v>2024</v>
      </c>
      <c r="M10">
        <v>2025</v>
      </c>
      <c r="N10">
        <v>2026</v>
      </c>
      <c r="O10">
        <v>2027</v>
      </c>
      <c r="P10">
        <v>2028</v>
      </c>
      <c r="Q10">
        <v>2029</v>
      </c>
      <c r="R10">
        <v>2030</v>
      </c>
      <c r="S10">
        <v>2031</v>
      </c>
      <c r="T10">
        <v>2032</v>
      </c>
      <c r="U10">
        <v>2033</v>
      </c>
      <c r="V10">
        <v>2034</v>
      </c>
      <c r="W10">
        <v>2035</v>
      </c>
      <c r="X10">
        <v>2036</v>
      </c>
      <c r="Y10">
        <v>2037</v>
      </c>
      <c r="Z10">
        <v>2038</v>
      </c>
      <c r="AA10">
        <v>2039</v>
      </c>
      <c r="AB10">
        <v>2040</v>
      </c>
      <c r="AC10">
        <v>2041</v>
      </c>
      <c r="AD10">
        <v>2042</v>
      </c>
      <c r="AE10">
        <v>2043</v>
      </c>
      <c r="AF10">
        <v>2044</v>
      </c>
      <c r="AG10">
        <v>2045</v>
      </c>
      <c r="AH10">
        <v>2046</v>
      </c>
      <c r="AI10">
        <v>2047</v>
      </c>
      <c r="AJ10">
        <v>2048</v>
      </c>
      <c r="AK10">
        <v>2049</v>
      </c>
      <c r="AL10">
        <v>2050</v>
      </c>
    </row>
    <row r="11" spans="1:38">
      <c r="A11" t="s">
        <v>73</v>
      </c>
      <c r="B11" t="s">
        <v>64</v>
      </c>
      <c r="C11">
        <f>TREND($G2:$H2,$G$1:$H$1,C$10)</f>
        <v>0.56659989999999816</v>
      </c>
      <c r="D11">
        <f t="shared" ref="D11:H11" si="0">TREND($G2:$H2,$G$1:$H$1,D$10)</f>
        <v>0.5738973199999986</v>
      </c>
      <c r="E11">
        <f t="shared" si="0"/>
        <v>0.58119473999999904</v>
      </c>
      <c r="F11">
        <f t="shared" si="0"/>
        <v>0.58849215999999949</v>
      </c>
      <c r="G11">
        <f t="shared" si="0"/>
        <v>0.59578957999999815</v>
      </c>
      <c r="H11">
        <f t="shared" si="0"/>
        <v>0.6030869999999986</v>
      </c>
      <c r="I11">
        <f>TREND($H2:$I2,$H$1:$I$1,I$10)</f>
        <v>0.61039459999999757</v>
      </c>
      <c r="J11">
        <f t="shared" ref="J11:M11" si="1">TREND($H2:$I2,$H$1:$I$1,J$10)</f>
        <v>0.61770219999999831</v>
      </c>
      <c r="K11">
        <f t="shared" si="1"/>
        <v>0.62500979999999906</v>
      </c>
      <c r="L11">
        <f t="shared" si="1"/>
        <v>0.63231739999999981</v>
      </c>
      <c r="M11">
        <f t="shared" si="1"/>
        <v>0.63962499999999878</v>
      </c>
      <c r="N11">
        <f>TREND($I2:$J2,$I$1:$J$1,N$10)</f>
        <v>0.64613497999999936</v>
      </c>
      <c r="O11">
        <f t="shared" ref="O11:R11" si="2">TREND($I2:$J2,$I$1:$J$1,O$10)</f>
        <v>0.65264495999999994</v>
      </c>
      <c r="P11">
        <f t="shared" si="2"/>
        <v>0.65915494000000052</v>
      </c>
      <c r="Q11">
        <f t="shared" si="2"/>
        <v>0.66566491999999933</v>
      </c>
      <c r="R11">
        <f t="shared" si="2"/>
        <v>0.67217489999999991</v>
      </c>
      <c r="S11">
        <f>TREND($J2:$K2,$J$1:$K$1,S$10)</f>
        <v>0.67765966000000155</v>
      </c>
      <c r="T11">
        <f t="shared" ref="T11:W11" si="3">TREND($J2:$K2,$J$1:$K$1,T$10)</f>
        <v>0.68314442000000142</v>
      </c>
      <c r="U11">
        <f t="shared" si="3"/>
        <v>0.68862918000000128</v>
      </c>
      <c r="V11">
        <f t="shared" si="3"/>
        <v>0.69411394000000115</v>
      </c>
      <c r="W11">
        <f t="shared" si="3"/>
        <v>0.69959870000000102</v>
      </c>
      <c r="X11">
        <f>TREND($K2:$L2,$K$1:$L$1,X$10)</f>
        <v>0.70381935999999978</v>
      </c>
      <c r="Y11">
        <f t="shared" ref="Y11:AB11" si="4">TREND($K2:$L2,$K$1:$L$1,Y$10)</f>
        <v>0.70804001999999944</v>
      </c>
      <c r="Z11">
        <f t="shared" si="4"/>
        <v>0.71226067999999909</v>
      </c>
      <c r="AA11">
        <f t="shared" si="4"/>
        <v>0.71648133999999875</v>
      </c>
      <c r="AB11">
        <f t="shared" si="4"/>
        <v>0.72070200000000018</v>
      </c>
      <c r="AC11">
        <f>TREND($L2:$M2,$L$1:$M$1,AC$10)</f>
        <v>0.72335113999999923</v>
      </c>
      <c r="AD11">
        <f t="shared" ref="AD11:AG11" si="5">TREND($L2:$M2,$L$1:$M$1,AD$10)</f>
        <v>0.72600028000000005</v>
      </c>
      <c r="AE11">
        <f t="shared" si="5"/>
        <v>0.72864941999999999</v>
      </c>
      <c r="AF11">
        <f t="shared" si="5"/>
        <v>0.73129855999999993</v>
      </c>
      <c r="AG11">
        <f t="shared" si="5"/>
        <v>0.73394769999999987</v>
      </c>
      <c r="AH11">
        <f>TREND($M2:$N2,$M$1:$N$1,AH$10)</f>
        <v>0.73491519999999988</v>
      </c>
      <c r="AI11">
        <f t="shared" ref="AI11:AL11" si="6">TREND($M2:$N2,$M$1:$N$1,AI$10)</f>
        <v>0.73588269999999967</v>
      </c>
      <c r="AJ11">
        <f t="shared" si="6"/>
        <v>0.73685019999999946</v>
      </c>
      <c r="AK11">
        <f t="shared" si="6"/>
        <v>0.73781769999999924</v>
      </c>
      <c r="AL11">
        <f t="shared" si="6"/>
        <v>0.73878519999999903</v>
      </c>
    </row>
    <row r="12" spans="1:38">
      <c r="A12" t="s">
        <v>73</v>
      </c>
      <c r="B12" t="s">
        <v>63</v>
      </c>
      <c r="C12">
        <f t="shared" ref="C12:H16" si="7">TREND($G3:$H3,$G$1:$H$1,C$10)</f>
        <v>4.1270799999999941E-2</v>
      </c>
      <c r="D12">
        <f t="shared" si="7"/>
        <v>4.2547439999999881E-2</v>
      </c>
      <c r="E12">
        <f t="shared" si="7"/>
        <v>4.3824079999999821E-2</v>
      </c>
      <c r="F12">
        <f t="shared" si="7"/>
        <v>4.5100720000000205E-2</v>
      </c>
      <c r="G12">
        <f t="shared" si="7"/>
        <v>4.6377360000000145E-2</v>
      </c>
      <c r="H12">
        <f t="shared" si="7"/>
        <v>4.7654000000000085E-2</v>
      </c>
      <c r="I12">
        <f t="shared" ref="I12:M16" si="8">TREND($H3:$I3,$H$1:$I$1,I$10)</f>
        <v>4.9446880000000082E-2</v>
      </c>
      <c r="J12">
        <f t="shared" si="8"/>
        <v>5.1239760000000079E-2</v>
      </c>
      <c r="K12">
        <f t="shared" si="8"/>
        <v>5.3032640000000075E-2</v>
      </c>
      <c r="L12">
        <f t="shared" si="8"/>
        <v>5.4825520000000072E-2</v>
      </c>
      <c r="M12">
        <f t="shared" si="8"/>
        <v>5.6618400000000069E-2</v>
      </c>
      <c r="N12">
        <f t="shared" ref="N12:R16" si="9">TREND($I3:$J3,$I$1:$J$1,N$10)</f>
        <v>5.855344000000029E-2</v>
      </c>
      <c r="O12">
        <f t="shared" si="9"/>
        <v>6.0488480000000511E-2</v>
      </c>
      <c r="P12">
        <f t="shared" si="9"/>
        <v>6.2423520000000288E-2</v>
      </c>
      <c r="Q12">
        <f t="shared" si="9"/>
        <v>6.4358560000000509E-2</v>
      </c>
      <c r="R12">
        <f t="shared" si="9"/>
        <v>6.6293600000000286E-2</v>
      </c>
      <c r="S12">
        <f t="shared" ref="S12:W16" si="10">TREND($J3:$K3,$J$1:$K$1,S$10)</f>
        <v>6.8144579999999788E-2</v>
      </c>
      <c r="T12">
        <f t="shared" si="10"/>
        <v>6.9995559999999735E-2</v>
      </c>
      <c r="U12">
        <f t="shared" si="10"/>
        <v>7.1846539999999681E-2</v>
      </c>
      <c r="V12">
        <f t="shared" si="10"/>
        <v>7.3697519999999628E-2</v>
      </c>
      <c r="W12">
        <f t="shared" si="10"/>
        <v>7.5548499999999574E-2</v>
      </c>
      <c r="X12">
        <f t="shared" ref="X12:AB16" si="11">TREND($K3:$L3,$K$1:$L$1,X$10)</f>
        <v>7.7370440000000151E-2</v>
      </c>
      <c r="Y12">
        <f t="shared" si="11"/>
        <v>7.919237999999984E-2</v>
      </c>
      <c r="Z12">
        <f t="shared" si="11"/>
        <v>8.1014319999999973E-2</v>
      </c>
      <c r="AA12">
        <f t="shared" si="11"/>
        <v>8.2836260000000106E-2</v>
      </c>
      <c r="AB12">
        <f t="shared" si="11"/>
        <v>8.4658199999999795E-2</v>
      </c>
      <c r="AC12">
        <f t="shared" ref="AC12:AG16" si="12">TREND($L3:$M3,$L$1:$M$1,AC$10)</f>
        <v>8.6356939999999938E-2</v>
      </c>
      <c r="AD12">
        <f t="shared" si="12"/>
        <v>8.8055680000000081E-2</v>
      </c>
      <c r="AE12">
        <f t="shared" si="12"/>
        <v>8.9754420000000223E-2</v>
      </c>
      <c r="AF12">
        <f t="shared" si="12"/>
        <v>9.1453159999999922E-2</v>
      </c>
      <c r="AG12">
        <f t="shared" si="12"/>
        <v>9.3151900000000065E-2</v>
      </c>
      <c r="AH12">
        <f t="shared" ref="AH12:AL16" si="13">TREND($M3:$N3,$M$1:$N$1,AH$10)</f>
        <v>9.4663980000000425E-2</v>
      </c>
      <c r="AI12">
        <f t="shared" si="13"/>
        <v>9.6176060000000341E-2</v>
      </c>
      <c r="AJ12">
        <f t="shared" si="13"/>
        <v>9.7688140000000256E-2</v>
      </c>
      <c r="AK12">
        <f t="shared" si="13"/>
        <v>9.9200220000000172E-2</v>
      </c>
      <c r="AL12">
        <f t="shared" si="13"/>
        <v>0.10071230000000009</v>
      </c>
    </row>
    <row r="13" spans="1:38">
      <c r="A13" t="s">
        <v>73</v>
      </c>
      <c r="B13" t="s">
        <v>97</v>
      </c>
      <c r="C13">
        <f t="shared" si="7"/>
        <v>0.93678500000001463</v>
      </c>
      <c r="D13">
        <f t="shared" si="7"/>
        <v>0.97449054000000501</v>
      </c>
      <c r="E13">
        <f t="shared" si="7"/>
        <v>1.0121960800000096</v>
      </c>
      <c r="F13">
        <f t="shared" si="7"/>
        <v>1.0499016200000142</v>
      </c>
      <c r="G13">
        <f t="shared" si="7"/>
        <v>1.0876071600000046</v>
      </c>
      <c r="H13">
        <f t="shared" si="7"/>
        <v>1.1253127000000092</v>
      </c>
      <c r="I13">
        <f t="shared" si="8"/>
        <v>1.183522300000007</v>
      </c>
      <c r="J13">
        <f t="shared" si="8"/>
        <v>1.2417319000000049</v>
      </c>
      <c r="K13">
        <f t="shared" si="8"/>
        <v>1.2999415000000027</v>
      </c>
      <c r="L13">
        <f t="shared" si="8"/>
        <v>1.3581511000000006</v>
      </c>
      <c r="M13">
        <f t="shared" si="8"/>
        <v>1.4163607000000127</v>
      </c>
      <c r="N13">
        <f t="shared" si="9"/>
        <v>1.4776175399999971</v>
      </c>
      <c r="O13">
        <f t="shared" si="9"/>
        <v>1.5388743799999958</v>
      </c>
      <c r="P13">
        <f t="shared" si="9"/>
        <v>1.6001312199999944</v>
      </c>
      <c r="Q13">
        <f t="shared" si="9"/>
        <v>1.6613880599999931</v>
      </c>
      <c r="R13">
        <f t="shared" si="9"/>
        <v>1.7226448999999917</v>
      </c>
      <c r="S13">
        <f t="shared" si="10"/>
        <v>1.7754277199999962</v>
      </c>
      <c r="T13">
        <f t="shared" si="10"/>
        <v>1.8282105400000006</v>
      </c>
      <c r="U13">
        <f t="shared" si="10"/>
        <v>1.8809933600000051</v>
      </c>
      <c r="V13">
        <f t="shared" si="10"/>
        <v>1.9337761799999953</v>
      </c>
      <c r="W13">
        <f t="shared" si="10"/>
        <v>1.9865589999999997</v>
      </c>
      <c r="X13">
        <f t="shared" si="11"/>
        <v>2.046023880000007</v>
      </c>
      <c r="Y13">
        <f t="shared" si="11"/>
        <v>2.1054887600000143</v>
      </c>
      <c r="Z13">
        <f t="shared" si="11"/>
        <v>2.1649536400000073</v>
      </c>
      <c r="AA13">
        <f t="shared" si="11"/>
        <v>2.2244185200000146</v>
      </c>
      <c r="AB13">
        <f t="shared" si="11"/>
        <v>2.2838834000000077</v>
      </c>
      <c r="AC13">
        <f t="shared" si="12"/>
        <v>2.3445565600000009</v>
      </c>
      <c r="AD13">
        <f t="shared" si="12"/>
        <v>2.4052297199999941</v>
      </c>
      <c r="AE13">
        <f t="shared" si="12"/>
        <v>2.4659028799999874</v>
      </c>
      <c r="AF13">
        <f t="shared" si="12"/>
        <v>2.5265760399999948</v>
      </c>
      <c r="AG13">
        <f t="shared" si="12"/>
        <v>2.587249199999988</v>
      </c>
      <c r="AH13">
        <f t="shared" si="13"/>
        <v>2.6464085599999834</v>
      </c>
      <c r="AI13">
        <f t="shared" si="13"/>
        <v>2.7055679199999929</v>
      </c>
      <c r="AJ13">
        <f t="shared" si="13"/>
        <v>2.7647272799999882</v>
      </c>
      <c r="AK13">
        <f t="shared" si="13"/>
        <v>2.8238866399999836</v>
      </c>
      <c r="AL13">
        <f t="shared" si="13"/>
        <v>2.8830459999999931</v>
      </c>
    </row>
    <row r="14" spans="1:38">
      <c r="A14" t="s">
        <v>69</v>
      </c>
      <c r="B14" t="s">
        <v>64</v>
      </c>
      <c r="C14">
        <f t="shared" si="7"/>
        <v>0.92264399999999824</v>
      </c>
      <c r="D14">
        <f t="shared" si="7"/>
        <v>0.93202219999999869</v>
      </c>
      <c r="E14">
        <f t="shared" si="7"/>
        <v>0.94140039999999914</v>
      </c>
      <c r="F14">
        <f t="shared" si="7"/>
        <v>0.95077859999999959</v>
      </c>
      <c r="G14">
        <f t="shared" si="7"/>
        <v>0.96015680000000003</v>
      </c>
      <c r="H14">
        <f t="shared" si="7"/>
        <v>0.96953500000000048</v>
      </c>
      <c r="I14">
        <f t="shared" si="8"/>
        <v>0.97817679999999996</v>
      </c>
      <c r="J14">
        <f t="shared" si="8"/>
        <v>0.98681859999999944</v>
      </c>
      <c r="K14">
        <f t="shared" si="8"/>
        <v>0.99546039999999891</v>
      </c>
      <c r="L14">
        <f t="shared" si="8"/>
        <v>1.0041021999999984</v>
      </c>
      <c r="M14">
        <f t="shared" si="8"/>
        <v>1.0127440000000014</v>
      </c>
      <c r="N14">
        <f t="shared" si="9"/>
        <v>1.0215602000000032</v>
      </c>
      <c r="O14">
        <f t="shared" si="9"/>
        <v>1.0303764000000015</v>
      </c>
      <c r="P14">
        <f t="shared" si="9"/>
        <v>1.0391926000000034</v>
      </c>
      <c r="Q14">
        <f t="shared" si="9"/>
        <v>1.0480088000000016</v>
      </c>
      <c r="R14">
        <f t="shared" si="9"/>
        <v>1.0568249999999999</v>
      </c>
      <c r="S14">
        <f t="shared" si="10"/>
        <v>1.0649086000000008</v>
      </c>
      <c r="T14">
        <f t="shared" si="10"/>
        <v>1.0729921999999998</v>
      </c>
      <c r="U14">
        <f t="shared" si="10"/>
        <v>1.0810757999999989</v>
      </c>
      <c r="V14">
        <f t="shared" si="10"/>
        <v>1.089159399999998</v>
      </c>
      <c r="W14">
        <f t="shared" si="10"/>
        <v>1.0972430000000006</v>
      </c>
      <c r="X14">
        <f t="shared" si="11"/>
        <v>1.1032050000000009</v>
      </c>
      <c r="Y14">
        <f t="shared" si="11"/>
        <v>1.1091669999999993</v>
      </c>
      <c r="Z14">
        <f t="shared" si="11"/>
        <v>1.1151289999999996</v>
      </c>
      <c r="AA14">
        <f t="shared" si="11"/>
        <v>1.1210909999999998</v>
      </c>
      <c r="AB14">
        <f t="shared" si="11"/>
        <v>1.1270530000000001</v>
      </c>
      <c r="AC14">
        <f t="shared" si="12"/>
        <v>1.1305543999999976</v>
      </c>
      <c r="AD14">
        <f t="shared" si="12"/>
        <v>1.1340557999999961</v>
      </c>
      <c r="AE14">
        <f t="shared" si="12"/>
        <v>1.1375571999999945</v>
      </c>
      <c r="AF14">
        <f t="shared" si="12"/>
        <v>1.141058599999992</v>
      </c>
      <c r="AG14">
        <f t="shared" si="12"/>
        <v>1.1445599999999896</v>
      </c>
      <c r="AH14">
        <f t="shared" si="13"/>
        <v>1.1454371999999919</v>
      </c>
      <c r="AI14">
        <f t="shared" si="13"/>
        <v>1.1463143999999941</v>
      </c>
      <c r="AJ14">
        <f t="shared" si="13"/>
        <v>1.147191599999996</v>
      </c>
      <c r="AK14">
        <f t="shared" si="13"/>
        <v>1.1480687999999979</v>
      </c>
      <c r="AL14">
        <f t="shared" si="13"/>
        <v>1.148946</v>
      </c>
    </row>
    <row r="15" spans="1:38">
      <c r="A15" t="s">
        <v>69</v>
      </c>
      <c r="B15" t="s">
        <v>63</v>
      </c>
      <c r="C15">
        <f t="shared" si="7"/>
        <v>0.32720399999999827</v>
      </c>
      <c r="D15">
        <f t="shared" si="7"/>
        <v>0.33619459999999535</v>
      </c>
      <c r="E15">
        <f t="shared" si="7"/>
        <v>0.34518519999999597</v>
      </c>
      <c r="F15">
        <f t="shared" si="7"/>
        <v>0.3541757999999966</v>
      </c>
      <c r="G15">
        <f t="shared" si="7"/>
        <v>0.36316639999999722</v>
      </c>
      <c r="H15">
        <f t="shared" si="7"/>
        <v>0.3721569999999943</v>
      </c>
      <c r="I15">
        <f t="shared" si="8"/>
        <v>0.38425780000000032</v>
      </c>
      <c r="J15">
        <f t="shared" si="8"/>
        <v>0.39635859999999923</v>
      </c>
      <c r="K15">
        <f t="shared" si="8"/>
        <v>0.40845939999999814</v>
      </c>
      <c r="L15">
        <f t="shared" si="8"/>
        <v>0.42056020000000061</v>
      </c>
      <c r="M15">
        <f t="shared" si="8"/>
        <v>0.43266099999999952</v>
      </c>
      <c r="N15">
        <f t="shared" si="9"/>
        <v>0.44512920000000022</v>
      </c>
      <c r="O15">
        <f t="shared" si="9"/>
        <v>0.45759740000000093</v>
      </c>
      <c r="P15">
        <f t="shared" si="9"/>
        <v>0.47006560000000164</v>
      </c>
      <c r="Q15">
        <f t="shared" si="9"/>
        <v>0.48253380000000234</v>
      </c>
      <c r="R15">
        <f t="shared" si="9"/>
        <v>0.49500200000000305</v>
      </c>
      <c r="S15">
        <f t="shared" si="10"/>
        <v>0.50624019999999703</v>
      </c>
      <c r="T15">
        <f t="shared" si="10"/>
        <v>0.51747839999999812</v>
      </c>
      <c r="U15">
        <f t="shared" si="10"/>
        <v>0.5287165999999992</v>
      </c>
      <c r="V15">
        <f t="shared" si="10"/>
        <v>0.53995479999999674</v>
      </c>
      <c r="W15">
        <f t="shared" si="10"/>
        <v>0.55119299999999782</v>
      </c>
      <c r="X15">
        <f t="shared" si="11"/>
        <v>0.56170540000000102</v>
      </c>
      <c r="Y15">
        <f t="shared" si="11"/>
        <v>0.57221780000000066</v>
      </c>
      <c r="Z15">
        <f t="shared" si="11"/>
        <v>0.58273020000000031</v>
      </c>
      <c r="AA15">
        <f t="shared" si="11"/>
        <v>0.59324259999999995</v>
      </c>
      <c r="AB15">
        <f t="shared" si="11"/>
        <v>0.6037549999999996</v>
      </c>
      <c r="AC15">
        <f t="shared" si="12"/>
        <v>0.61292419999999836</v>
      </c>
      <c r="AD15">
        <f t="shared" si="12"/>
        <v>0.62209339999999713</v>
      </c>
      <c r="AE15">
        <f t="shared" si="12"/>
        <v>0.6312625999999959</v>
      </c>
      <c r="AF15">
        <f t="shared" si="12"/>
        <v>0.64043179999999822</v>
      </c>
      <c r="AG15">
        <f t="shared" si="12"/>
        <v>0.64960099999999699</v>
      </c>
      <c r="AH15">
        <f t="shared" si="13"/>
        <v>0.65707580000000121</v>
      </c>
      <c r="AI15">
        <f t="shared" si="13"/>
        <v>0.6645506000000001</v>
      </c>
      <c r="AJ15">
        <f t="shared" si="13"/>
        <v>0.67202540000000077</v>
      </c>
      <c r="AK15">
        <f t="shared" si="13"/>
        <v>0.67950020000000144</v>
      </c>
      <c r="AL15">
        <f t="shared" si="13"/>
        <v>0.68697500000000034</v>
      </c>
    </row>
    <row r="16" spans="1:38">
      <c r="A16" t="s">
        <v>69</v>
      </c>
      <c r="B16" t="s">
        <v>97</v>
      </c>
      <c r="C16">
        <f t="shared" si="7"/>
        <v>2.2040937700000001</v>
      </c>
      <c r="D16">
        <f t="shared" si="7"/>
        <v>2.263943525000002</v>
      </c>
      <c r="E16">
        <f t="shared" si="7"/>
        <v>2.3237932800000038</v>
      </c>
      <c r="F16">
        <f t="shared" si="7"/>
        <v>2.3836430349999915</v>
      </c>
      <c r="G16">
        <f t="shared" si="7"/>
        <v>2.4434927899999934</v>
      </c>
      <c r="H16">
        <f t="shared" si="7"/>
        <v>2.5033425449999953</v>
      </c>
      <c r="I16">
        <f t="shared" si="8"/>
        <v>2.5666218125999904</v>
      </c>
      <c r="J16">
        <f t="shared" si="8"/>
        <v>2.6299010801999998</v>
      </c>
      <c r="K16">
        <f t="shared" si="8"/>
        <v>2.6931803477999949</v>
      </c>
      <c r="L16">
        <f t="shared" si="8"/>
        <v>2.7564596153999901</v>
      </c>
      <c r="M16">
        <f t="shared" si="8"/>
        <v>2.8197388829999852</v>
      </c>
      <c r="N16">
        <f t="shared" si="9"/>
        <v>2.8850981697999885</v>
      </c>
      <c r="O16">
        <f t="shared" si="9"/>
        <v>2.9504574565999917</v>
      </c>
      <c r="P16">
        <f t="shared" si="9"/>
        <v>3.0158167433999949</v>
      </c>
      <c r="Q16">
        <f t="shared" si="9"/>
        <v>3.0811760301999982</v>
      </c>
      <c r="R16">
        <f t="shared" si="9"/>
        <v>3.146535316999973</v>
      </c>
      <c r="S16">
        <f t="shared" si="10"/>
        <v>3.2148536983999918</v>
      </c>
      <c r="T16">
        <f t="shared" si="10"/>
        <v>3.2831720797999822</v>
      </c>
      <c r="U16">
        <f t="shared" si="10"/>
        <v>3.3514904612000009</v>
      </c>
      <c r="V16">
        <f t="shared" si="10"/>
        <v>3.4198088425999913</v>
      </c>
      <c r="W16">
        <f t="shared" si="10"/>
        <v>3.4881272240000101</v>
      </c>
      <c r="X16">
        <f t="shared" si="11"/>
        <v>3.5480192817999949</v>
      </c>
      <c r="Y16">
        <f t="shared" si="11"/>
        <v>3.607911339599994</v>
      </c>
      <c r="Z16">
        <f t="shared" si="11"/>
        <v>3.6678033973999931</v>
      </c>
      <c r="AA16">
        <f t="shared" si="11"/>
        <v>3.7276954551999921</v>
      </c>
      <c r="AB16">
        <f t="shared" si="11"/>
        <v>3.7875875129999912</v>
      </c>
      <c r="AC16">
        <f t="shared" si="12"/>
        <v>3.8382921580000016</v>
      </c>
      <c r="AD16">
        <f t="shared" si="12"/>
        <v>3.8889968029999977</v>
      </c>
      <c r="AE16">
        <f t="shared" si="12"/>
        <v>3.9397014480000081</v>
      </c>
      <c r="AF16">
        <f t="shared" si="12"/>
        <v>3.9904060930000043</v>
      </c>
      <c r="AG16">
        <f t="shared" si="12"/>
        <v>4.0411107380000004</v>
      </c>
      <c r="AH16">
        <f t="shared" si="13"/>
        <v>4.0830106541999953</v>
      </c>
      <c r="AI16">
        <f t="shared" si="13"/>
        <v>4.1249105704000044</v>
      </c>
      <c r="AJ16">
        <f t="shared" si="13"/>
        <v>4.1668104865999993</v>
      </c>
      <c r="AK16">
        <f t="shared" si="13"/>
        <v>4.2087104027999942</v>
      </c>
      <c r="AL16">
        <f t="shared" si="13"/>
        <v>4.2506103190000033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0" zoomScaleNormal="130" workbookViewId="0">
      <selection activeCell="B2" sqref="B2:B14"/>
    </sheetView>
  </sheetViews>
  <sheetFormatPr defaultRowHeight="15"/>
  <cols>
    <col min="1" max="1" width="16.28515625" customWidth="1"/>
  </cols>
  <sheetData>
    <row r="1" spans="1:2" s="2" customFormat="1">
      <c r="A1" s="2" t="s">
        <v>76</v>
      </c>
    </row>
    <row r="2" spans="1:2">
      <c r="A2" s="11" t="s">
        <v>30</v>
      </c>
      <c r="B2" t="s">
        <v>74</v>
      </c>
    </row>
    <row r="3" spans="1:2">
      <c r="A3" s="11" t="s">
        <v>33</v>
      </c>
      <c r="B3" t="s">
        <v>74</v>
      </c>
    </row>
    <row r="4" spans="1:2">
      <c r="A4" s="11" t="s">
        <v>34</v>
      </c>
      <c r="B4" t="s">
        <v>74</v>
      </c>
    </row>
    <row r="5" spans="1:2">
      <c r="A5" s="11" t="s">
        <v>35</v>
      </c>
      <c r="B5" t="s">
        <v>75</v>
      </c>
    </row>
    <row r="6" spans="1:2">
      <c r="A6" s="11" t="s">
        <v>36</v>
      </c>
      <c r="B6" t="s">
        <v>74</v>
      </c>
    </row>
    <row r="7" spans="1:2">
      <c r="A7" s="11" t="s">
        <v>38</v>
      </c>
      <c r="B7" t="s">
        <v>75</v>
      </c>
    </row>
    <row r="8" spans="1:2">
      <c r="A8" s="11" t="s">
        <v>39</v>
      </c>
      <c r="B8" t="s">
        <v>75</v>
      </c>
    </row>
    <row r="9" spans="1:2">
      <c r="A9" s="11" t="s">
        <v>40</v>
      </c>
      <c r="B9" t="s">
        <v>75</v>
      </c>
    </row>
    <row r="10" spans="1:2">
      <c r="A10" s="11" t="s">
        <v>41</v>
      </c>
      <c r="B10" t="s">
        <v>75</v>
      </c>
    </row>
    <row r="11" spans="1:2">
      <c r="A11" s="11" t="s">
        <v>42</v>
      </c>
      <c r="B11" t="s">
        <v>75</v>
      </c>
    </row>
    <row r="12" spans="1:2">
      <c r="A12" s="11" t="s">
        <v>43</v>
      </c>
      <c r="B12" t="s">
        <v>75</v>
      </c>
    </row>
    <row r="13" spans="1:2">
      <c r="A13" s="11" t="s">
        <v>44</v>
      </c>
      <c r="B13" t="s">
        <v>75</v>
      </c>
    </row>
    <row r="14" spans="1:2">
      <c r="A14" s="11" t="s">
        <v>45</v>
      </c>
      <c r="B14" t="s">
        <v>75</v>
      </c>
    </row>
    <row r="16" spans="1:2" s="2" customFormat="1">
      <c r="A16" s="2" t="s">
        <v>77</v>
      </c>
    </row>
    <row r="17" spans="1:3">
      <c r="B17" t="s">
        <v>78</v>
      </c>
      <c r="C17" t="s">
        <v>83</v>
      </c>
    </row>
    <row r="18" spans="1:3">
      <c r="A18" t="s">
        <v>79</v>
      </c>
      <c r="B18">
        <v>0.78</v>
      </c>
      <c r="C18" t="s">
        <v>64</v>
      </c>
    </row>
    <row r="19" spans="1:3">
      <c r="A19" t="s">
        <v>80</v>
      </c>
      <c r="B19">
        <v>0.01</v>
      </c>
      <c r="C19" t="s">
        <v>63</v>
      </c>
    </row>
    <row r="20" spans="1:3">
      <c r="A20" t="s">
        <v>81</v>
      </c>
      <c r="B20">
        <v>0.08</v>
      </c>
      <c r="C20" t="s">
        <v>67</v>
      </c>
    </row>
    <row r="21" spans="1:3">
      <c r="A21" t="s">
        <v>82</v>
      </c>
      <c r="B21">
        <v>0.13</v>
      </c>
      <c r="C2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E25" sqref="A1:M33"/>
    </sheetView>
  </sheetViews>
  <sheetFormatPr defaultRowHeight="15"/>
  <cols>
    <col min="1" max="1" width="12.42578125" bestFit="1" customWidth="1"/>
    <col min="2" max="2" width="33.85546875" bestFit="1" customWidth="1"/>
    <col min="3" max="3" width="9.85546875" bestFit="1" customWidth="1"/>
    <col min="4" max="4" width="17.5703125" bestFit="1" customWidth="1"/>
    <col min="5" max="5" width="18.7109375" bestFit="1" customWidth="1"/>
    <col min="6" max="6" width="17" bestFit="1" customWidth="1"/>
    <col min="7" max="7" width="16.5703125" bestFit="1" customWidth="1"/>
    <col min="8" max="8" width="17" bestFit="1" customWidth="1"/>
    <col min="9" max="9" width="18.140625" bestFit="1" customWidth="1"/>
    <col min="10" max="10" width="18.28515625" bestFit="1" customWidth="1"/>
    <col min="11" max="11" width="17.85546875" bestFit="1" customWidth="1"/>
    <col min="12" max="12" width="18.28515625" bestFit="1" customWidth="1"/>
    <col min="13" max="13" width="19.42578125" bestFit="1" customWidth="1"/>
  </cols>
  <sheetData>
    <row r="1" spans="1:13">
      <c r="A1" s="32" t="s">
        <v>109</v>
      </c>
      <c r="B1" s="32" t="s">
        <v>110</v>
      </c>
      <c r="C1" s="32" t="s">
        <v>111</v>
      </c>
      <c r="D1" s="32" t="s">
        <v>112</v>
      </c>
      <c r="E1" s="32" t="s">
        <v>113</v>
      </c>
      <c r="F1" s="32" t="s">
        <v>114</v>
      </c>
      <c r="G1" s="32" t="s">
        <v>115</v>
      </c>
      <c r="H1" s="32" t="s">
        <v>116</v>
      </c>
      <c r="I1" s="32" t="s">
        <v>117</v>
      </c>
      <c r="J1" s="32" t="s">
        <v>118</v>
      </c>
      <c r="K1" s="32" t="s">
        <v>119</v>
      </c>
      <c r="L1" s="32" t="s">
        <v>120</v>
      </c>
      <c r="M1" s="32" t="s">
        <v>121</v>
      </c>
    </row>
    <row r="2" spans="1:13">
      <c r="A2" t="s">
        <v>122</v>
      </c>
      <c r="B2" t="s">
        <v>123</v>
      </c>
      <c r="C2" s="33">
        <v>6932</v>
      </c>
      <c r="D2" s="34">
        <v>15506840.619413</v>
      </c>
      <c r="E2" s="35">
        <v>2236.9937419810999</v>
      </c>
      <c r="F2" s="36">
        <v>1360</v>
      </c>
      <c r="G2">
        <v>0</v>
      </c>
      <c r="H2" s="33">
        <v>43</v>
      </c>
      <c r="I2" s="37">
        <v>0.19619157530294201</v>
      </c>
      <c r="J2" s="33">
        <v>28871</v>
      </c>
      <c r="K2">
        <v>0</v>
      </c>
      <c r="L2" s="33">
        <v>1344</v>
      </c>
      <c r="M2" s="35">
        <v>4.1648874783612202</v>
      </c>
    </row>
    <row r="3" spans="1:13">
      <c r="A3" t="s">
        <v>122</v>
      </c>
      <c r="B3" t="s">
        <v>124</v>
      </c>
      <c r="C3" s="33">
        <v>1049</v>
      </c>
      <c r="D3" s="34">
        <v>1661723.1938525799</v>
      </c>
      <c r="E3" s="35">
        <v>1584.1021867040799</v>
      </c>
      <c r="F3" s="36">
        <v>251</v>
      </c>
      <c r="G3">
        <v>0</v>
      </c>
      <c r="H3" s="33">
        <v>15</v>
      </c>
      <c r="I3" s="37">
        <v>0.239275500476644</v>
      </c>
      <c r="J3" s="33">
        <v>1836</v>
      </c>
      <c r="K3">
        <v>0</v>
      </c>
      <c r="L3" s="33">
        <v>123</v>
      </c>
      <c r="M3" s="35">
        <v>1.75023832221163</v>
      </c>
    </row>
    <row r="4" spans="1:13">
      <c r="A4" t="s">
        <v>122</v>
      </c>
      <c r="B4" t="s">
        <v>125</v>
      </c>
      <c r="C4" s="33">
        <v>616</v>
      </c>
      <c r="D4" s="34">
        <v>1174515.6019579601</v>
      </c>
      <c r="E4" s="35">
        <v>1906.68117200967</v>
      </c>
      <c r="F4" s="36">
        <v>79</v>
      </c>
      <c r="G4">
        <v>0</v>
      </c>
      <c r="H4" s="33">
        <v>16</v>
      </c>
      <c r="I4" s="37">
        <v>0.128246753246753</v>
      </c>
      <c r="J4" s="33">
        <v>6346</v>
      </c>
      <c r="K4">
        <v>1</v>
      </c>
      <c r="L4" s="33">
        <v>418</v>
      </c>
      <c r="M4" s="35">
        <v>10.301948051947999</v>
      </c>
    </row>
    <row r="5" spans="1:13">
      <c r="A5" t="s">
        <v>122</v>
      </c>
      <c r="B5" t="s">
        <v>126</v>
      </c>
      <c r="C5" s="33">
        <v>322</v>
      </c>
      <c r="D5" s="34">
        <v>337324.72587417997</v>
      </c>
      <c r="E5" s="35">
        <v>1047.59231637944</v>
      </c>
      <c r="F5" s="36">
        <v>2722</v>
      </c>
      <c r="G5">
        <v>1</v>
      </c>
      <c r="H5" s="33">
        <v>60</v>
      </c>
      <c r="I5" s="37">
        <v>8.4534161490683193</v>
      </c>
      <c r="J5" s="33">
        <v>1257</v>
      </c>
      <c r="K5">
        <v>0</v>
      </c>
      <c r="L5" s="33">
        <v>70</v>
      </c>
      <c r="M5" s="35">
        <v>3.9037267080745299</v>
      </c>
    </row>
    <row r="6" spans="1:13">
      <c r="A6" t="s">
        <v>122</v>
      </c>
      <c r="B6" t="s">
        <v>127</v>
      </c>
      <c r="C6" s="33">
        <v>320</v>
      </c>
      <c r="D6" s="34">
        <v>374808.55181359901</v>
      </c>
      <c r="E6" s="35">
        <v>1171.27672441749</v>
      </c>
      <c r="F6" s="36">
        <v>2</v>
      </c>
      <c r="G6">
        <v>0</v>
      </c>
      <c r="H6" s="33">
        <v>1</v>
      </c>
      <c r="I6" s="37">
        <v>6.2500000000000003E-3</v>
      </c>
      <c r="J6" s="33">
        <v>372</v>
      </c>
      <c r="K6">
        <v>0</v>
      </c>
      <c r="L6" s="33">
        <v>13</v>
      </c>
      <c r="M6" s="35">
        <v>1.1625000000000001</v>
      </c>
    </row>
    <row r="7" spans="1:13">
      <c r="A7" t="s">
        <v>122</v>
      </c>
      <c r="B7" t="s">
        <v>128</v>
      </c>
      <c r="C7" s="33">
        <v>50</v>
      </c>
      <c r="D7" s="34">
        <v>1170551.0055016901</v>
      </c>
      <c r="E7" s="35">
        <v>23411.020110033998</v>
      </c>
      <c r="F7" s="36">
        <v>1</v>
      </c>
      <c r="G7">
        <v>0</v>
      </c>
      <c r="H7" s="33">
        <v>1</v>
      </c>
      <c r="I7" s="37">
        <v>0.02</v>
      </c>
      <c r="J7" s="33">
        <v>5317</v>
      </c>
      <c r="K7">
        <v>1</v>
      </c>
      <c r="L7" s="33">
        <v>999</v>
      </c>
      <c r="M7" s="35">
        <v>106.34</v>
      </c>
    </row>
    <row r="8" spans="1:13">
      <c r="A8" t="s">
        <v>122</v>
      </c>
      <c r="B8" t="s">
        <v>129</v>
      </c>
      <c r="C8" s="33">
        <v>25</v>
      </c>
      <c r="D8" s="34">
        <v>323026.99435429898</v>
      </c>
      <c r="E8" s="35">
        <v>12921.0797741719</v>
      </c>
      <c r="F8" s="36">
        <v>4</v>
      </c>
      <c r="G8">
        <v>0</v>
      </c>
      <c r="H8" s="33">
        <v>4</v>
      </c>
      <c r="I8" s="37">
        <v>0.16</v>
      </c>
      <c r="J8" s="33">
        <v>76</v>
      </c>
      <c r="K8">
        <v>1</v>
      </c>
      <c r="L8" s="33">
        <v>17</v>
      </c>
      <c r="M8" s="35">
        <v>3.04</v>
      </c>
    </row>
    <row r="9" spans="1:13">
      <c r="A9" t="s">
        <v>122</v>
      </c>
      <c r="B9" t="s">
        <v>130</v>
      </c>
      <c r="C9" s="33">
        <v>21</v>
      </c>
      <c r="D9" s="34">
        <v>29504.756723099901</v>
      </c>
      <c r="E9" s="35">
        <v>1404.9884153857099</v>
      </c>
      <c r="F9" s="36">
        <v>28</v>
      </c>
      <c r="G9">
        <v>0</v>
      </c>
      <c r="H9" s="33">
        <v>5</v>
      </c>
      <c r="I9" s="37">
        <v>1.3333333333333299</v>
      </c>
      <c r="J9" s="33">
        <v>86</v>
      </c>
      <c r="K9">
        <v>0</v>
      </c>
      <c r="L9" s="33">
        <v>18</v>
      </c>
      <c r="M9" s="35">
        <v>4.0952380952380896</v>
      </c>
    </row>
    <row r="10" spans="1:13">
      <c r="A10" t="s">
        <v>122</v>
      </c>
      <c r="B10" t="s">
        <v>131</v>
      </c>
      <c r="C10" s="33">
        <v>15</v>
      </c>
      <c r="D10" s="34">
        <v>676493.7061831</v>
      </c>
      <c r="E10" s="35">
        <v>45099.580412206597</v>
      </c>
      <c r="F10" s="36">
        <v>2</v>
      </c>
      <c r="G10">
        <v>0</v>
      </c>
      <c r="H10" s="33">
        <v>1</v>
      </c>
      <c r="I10" s="37">
        <v>0.133333333333333</v>
      </c>
      <c r="J10" s="33">
        <v>125</v>
      </c>
      <c r="K10">
        <v>0</v>
      </c>
      <c r="L10" s="33">
        <v>62</v>
      </c>
      <c r="M10" s="35">
        <v>8.3333333333333304</v>
      </c>
    </row>
    <row r="11" spans="1:13">
      <c r="A11" t="s">
        <v>122</v>
      </c>
      <c r="B11" t="s">
        <v>132</v>
      </c>
      <c r="C11" s="33">
        <v>8</v>
      </c>
      <c r="D11" s="34">
        <v>57911.885939200001</v>
      </c>
      <c r="E11" s="35">
        <v>7238.9857424000002</v>
      </c>
      <c r="F11" s="36">
        <v>0</v>
      </c>
      <c r="G11">
        <v>0</v>
      </c>
      <c r="H11" s="33">
        <v>0</v>
      </c>
      <c r="I11" s="37">
        <v>0</v>
      </c>
      <c r="J11" s="33">
        <v>8</v>
      </c>
      <c r="K11">
        <v>1</v>
      </c>
      <c r="L11" s="33">
        <v>1</v>
      </c>
      <c r="M11" s="35">
        <v>1</v>
      </c>
    </row>
    <row r="12" spans="1:13">
      <c r="A12" t="s">
        <v>122</v>
      </c>
      <c r="B12" t="s">
        <v>133</v>
      </c>
      <c r="C12" s="33">
        <v>6</v>
      </c>
      <c r="D12" s="34">
        <v>22232.616808499999</v>
      </c>
      <c r="E12" s="35">
        <v>3705.4361347499998</v>
      </c>
      <c r="F12" s="36">
        <v>1</v>
      </c>
      <c r="G12">
        <v>0</v>
      </c>
      <c r="H12" s="33">
        <v>1</v>
      </c>
      <c r="I12" s="37">
        <v>0.16666666666666599</v>
      </c>
      <c r="J12" s="33">
        <v>21</v>
      </c>
      <c r="K12">
        <v>1</v>
      </c>
      <c r="L12" s="33">
        <v>6</v>
      </c>
      <c r="M12" s="35">
        <v>3.5</v>
      </c>
    </row>
    <row r="13" spans="1:13">
      <c r="A13" t="s">
        <v>122</v>
      </c>
      <c r="B13" t="s">
        <v>134</v>
      </c>
      <c r="C13" s="33">
        <v>5</v>
      </c>
      <c r="D13" s="34">
        <v>39692.843724999999</v>
      </c>
      <c r="E13" s="35">
        <v>7938.5687449999996</v>
      </c>
      <c r="F13" s="36">
        <v>0</v>
      </c>
      <c r="G13">
        <v>0</v>
      </c>
      <c r="H13" s="33">
        <v>0</v>
      </c>
      <c r="I13" s="37">
        <v>0</v>
      </c>
      <c r="J13" s="33">
        <v>19</v>
      </c>
      <c r="K13">
        <v>0</v>
      </c>
      <c r="L13" s="33">
        <v>13</v>
      </c>
      <c r="M13" s="35">
        <v>3.8</v>
      </c>
    </row>
    <row r="14" spans="1:13">
      <c r="A14" t="s">
        <v>122</v>
      </c>
      <c r="B14" t="s">
        <v>135</v>
      </c>
      <c r="C14" s="33">
        <v>3</v>
      </c>
      <c r="D14" s="34">
        <v>999.99408342000004</v>
      </c>
      <c r="E14" s="35">
        <v>333.33136114000001</v>
      </c>
      <c r="F14" s="36">
        <v>7</v>
      </c>
      <c r="G14">
        <v>1</v>
      </c>
      <c r="H14" s="33">
        <v>4</v>
      </c>
      <c r="I14" s="37">
        <v>2.3333333333333299</v>
      </c>
      <c r="J14" s="33">
        <v>4</v>
      </c>
      <c r="K14">
        <v>0</v>
      </c>
      <c r="L14" s="33">
        <v>2</v>
      </c>
      <c r="M14" s="35">
        <v>1.3333333333333299</v>
      </c>
    </row>
    <row r="15" spans="1:13">
      <c r="A15" t="s">
        <v>122</v>
      </c>
      <c r="B15" t="s">
        <v>136</v>
      </c>
      <c r="C15" s="33">
        <v>1</v>
      </c>
      <c r="D15" s="34">
        <v>199.46924279999999</v>
      </c>
      <c r="E15" s="35">
        <v>199.46924279999999</v>
      </c>
      <c r="F15" s="36">
        <v>4</v>
      </c>
      <c r="G15">
        <v>4</v>
      </c>
      <c r="H15" s="33">
        <v>4</v>
      </c>
      <c r="I15" s="37">
        <v>4</v>
      </c>
      <c r="J15" s="33">
        <v>0</v>
      </c>
      <c r="K15">
        <v>0</v>
      </c>
      <c r="L15" s="33">
        <v>0</v>
      </c>
      <c r="M15" s="35">
        <v>0</v>
      </c>
    </row>
    <row r="16" spans="1:13">
      <c r="A16" t="s">
        <v>122</v>
      </c>
      <c r="B16" t="s">
        <v>137</v>
      </c>
      <c r="C16" s="33">
        <v>1</v>
      </c>
      <c r="D16" s="34">
        <v>670.21836059999998</v>
      </c>
      <c r="E16" s="35">
        <v>670.21836059999998</v>
      </c>
      <c r="F16" s="36">
        <v>0</v>
      </c>
      <c r="G16">
        <v>0</v>
      </c>
      <c r="H16" s="33">
        <v>0</v>
      </c>
      <c r="I16" s="37">
        <v>0</v>
      </c>
      <c r="J16" s="33">
        <v>2</v>
      </c>
      <c r="K16">
        <v>2</v>
      </c>
      <c r="L16" s="33">
        <v>2</v>
      </c>
      <c r="M16" s="35">
        <v>2</v>
      </c>
    </row>
    <row r="17" spans="1:13">
      <c r="C17" s="38" t="s">
        <v>138</v>
      </c>
      <c r="D17" s="39">
        <f>SUM(D2:D16)</f>
        <v>21376496.183833022</v>
      </c>
      <c r="E17" s="38" t="s">
        <v>138</v>
      </c>
      <c r="F17" s="39">
        <f>SUM(F2:F16)</f>
        <v>4461</v>
      </c>
      <c r="H17" s="33"/>
      <c r="I17" s="37"/>
      <c r="J17" s="33"/>
      <c r="L17" s="33"/>
      <c r="M17" s="35"/>
    </row>
    <row r="18" spans="1:13">
      <c r="A18" t="s">
        <v>139</v>
      </c>
      <c r="B18" t="s">
        <v>130</v>
      </c>
      <c r="C18" s="33">
        <v>276854</v>
      </c>
      <c r="D18" s="34">
        <v>171622551.983823</v>
      </c>
      <c r="E18" s="35">
        <v>619.90273567954</v>
      </c>
      <c r="F18" s="36">
        <v>548774</v>
      </c>
      <c r="G18">
        <v>0</v>
      </c>
      <c r="H18" s="33">
        <v>400</v>
      </c>
      <c r="I18" s="37">
        <v>1.9821783322617601</v>
      </c>
      <c r="J18" s="33">
        <v>1084</v>
      </c>
      <c r="K18">
        <v>0</v>
      </c>
      <c r="L18" s="33">
        <v>30</v>
      </c>
      <c r="M18" s="35">
        <v>3.9154211244915998E-3</v>
      </c>
    </row>
    <row r="19" spans="1:13">
      <c r="A19" t="s">
        <v>139</v>
      </c>
      <c r="B19" t="s">
        <v>136</v>
      </c>
      <c r="C19" s="33">
        <v>38009</v>
      </c>
      <c r="D19" s="34">
        <v>22689745.934482999</v>
      </c>
      <c r="E19" s="35">
        <v>596.95719262498403</v>
      </c>
      <c r="F19" s="36">
        <v>319068</v>
      </c>
      <c r="G19">
        <v>0</v>
      </c>
      <c r="H19" s="33">
        <v>2000</v>
      </c>
      <c r="I19" s="37">
        <v>8.3945381357046998</v>
      </c>
      <c r="J19" s="33">
        <v>686</v>
      </c>
      <c r="K19">
        <v>0</v>
      </c>
      <c r="L19" s="33">
        <v>250</v>
      </c>
      <c r="M19" s="35">
        <v>1.8048356968086501E-2</v>
      </c>
    </row>
    <row r="20" spans="1:13">
      <c r="A20" t="s">
        <v>139</v>
      </c>
      <c r="B20" t="s">
        <v>135</v>
      </c>
      <c r="C20" s="33">
        <v>26222</v>
      </c>
      <c r="D20" s="34">
        <v>5015248.8029363398</v>
      </c>
      <c r="E20" s="35">
        <v>191.26110910442901</v>
      </c>
      <c r="F20" s="36">
        <v>30556</v>
      </c>
      <c r="G20">
        <v>0</v>
      </c>
      <c r="H20" s="33">
        <v>35</v>
      </c>
      <c r="I20" s="37">
        <v>1.16528106170391</v>
      </c>
      <c r="J20" s="33">
        <v>110</v>
      </c>
      <c r="K20">
        <v>0</v>
      </c>
      <c r="L20" s="33">
        <v>4</v>
      </c>
      <c r="M20" s="35">
        <v>4.19495080466783E-3</v>
      </c>
    </row>
    <row r="21" spans="1:13">
      <c r="A21" t="s">
        <v>139</v>
      </c>
      <c r="B21" t="s">
        <v>126</v>
      </c>
      <c r="C21" s="33">
        <v>22845</v>
      </c>
      <c r="D21" s="34">
        <v>17291411.029847801</v>
      </c>
      <c r="E21" s="35">
        <v>756.90133639080102</v>
      </c>
      <c r="F21" s="36">
        <v>189044</v>
      </c>
      <c r="G21">
        <v>1</v>
      </c>
      <c r="H21" s="33">
        <v>350</v>
      </c>
      <c r="I21" s="37">
        <v>8.2750711315386294</v>
      </c>
      <c r="J21" s="33">
        <v>78838</v>
      </c>
      <c r="K21">
        <v>0</v>
      </c>
      <c r="L21" s="33">
        <v>200</v>
      </c>
      <c r="M21" s="35">
        <v>3.4509958415408102</v>
      </c>
    </row>
    <row r="22" spans="1:13">
      <c r="A22" t="s">
        <v>139</v>
      </c>
      <c r="B22" t="s">
        <v>140</v>
      </c>
      <c r="C22" s="33">
        <v>13016</v>
      </c>
      <c r="D22" s="34">
        <v>15903766.8183541</v>
      </c>
      <c r="E22" s="35">
        <v>1221.86284713845</v>
      </c>
      <c r="F22" s="36">
        <v>48673</v>
      </c>
      <c r="G22">
        <v>1</v>
      </c>
      <c r="H22" s="33">
        <v>440</v>
      </c>
      <c r="I22" s="37">
        <v>3.73947449293177</v>
      </c>
      <c r="J22" s="33">
        <v>52</v>
      </c>
      <c r="K22">
        <v>0</v>
      </c>
      <c r="L22" s="33">
        <v>17</v>
      </c>
      <c r="M22" s="35">
        <v>3.9950829748002402E-3</v>
      </c>
    </row>
    <row r="23" spans="1:13">
      <c r="A23" t="s">
        <v>139</v>
      </c>
      <c r="B23" t="s">
        <v>124</v>
      </c>
      <c r="C23" s="33">
        <v>3517</v>
      </c>
      <c r="D23" s="34">
        <v>15615234.6210104</v>
      </c>
      <c r="E23" s="35">
        <v>4439.9302305972396</v>
      </c>
      <c r="F23" s="36">
        <v>16431</v>
      </c>
      <c r="G23">
        <v>0</v>
      </c>
      <c r="H23" s="33">
        <v>500</v>
      </c>
      <c r="I23" s="37">
        <v>4.6718794427068504</v>
      </c>
      <c r="J23" s="33">
        <v>1352</v>
      </c>
      <c r="K23">
        <v>0</v>
      </c>
      <c r="L23" s="33">
        <v>54</v>
      </c>
      <c r="M23" s="35">
        <v>0.38441853852715302</v>
      </c>
    </row>
    <row r="24" spans="1:13">
      <c r="A24" t="s">
        <v>139</v>
      </c>
      <c r="B24" t="s">
        <v>137</v>
      </c>
      <c r="C24" s="33">
        <v>115</v>
      </c>
      <c r="D24" s="34">
        <v>5426598.1561530996</v>
      </c>
      <c r="E24" s="35">
        <v>47187.8100535052</v>
      </c>
      <c r="F24" s="36">
        <v>2686</v>
      </c>
      <c r="G24">
        <v>1</v>
      </c>
      <c r="H24" s="33">
        <v>540</v>
      </c>
      <c r="I24" s="37">
        <v>23.3565217391304</v>
      </c>
      <c r="J24" s="33">
        <v>30</v>
      </c>
      <c r="K24">
        <v>0</v>
      </c>
      <c r="L24" s="33">
        <v>14</v>
      </c>
      <c r="M24" s="35">
        <v>0.26086956521739102</v>
      </c>
    </row>
    <row r="25" spans="1:13">
      <c r="A25" t="s">
        <v>139</v>
      </c>
      <c r="B25" t="s">
        <v>134</v>
      </c>
      <c r="C25" s="33">
        <v>83</v>
      </c>
      <c r="D25" s="34">
        <v>273462.806826599</v>
      </c>
      <c r="E25" s="35">
        <v>3294.7326123686698</v>
      </c>
      <c r="F25" s="36">
        <v>289</v>
      </c>
      <c r="G25">
        <v>0</v>
      </c>
      <c r="H25" s="33">
        <v>48</v>
      </c>
      <c r="I25" s="37">
        <v>3.4819277108433702</v>
      </c>
      <c r="J25" s="33">
        <v>23</v>
      </c>
      <c r="K25">
        <v>0</v>
      </c>
      <c r="L25" s="33">
        <v>7</v>
      </c>
      <c r="M25" s="35">
        <v>0.27710843373493899</v>
      </c>
    </row>
    <row r="26" spans="1:13">
      <c r="A26" t="s">
        <v>139</v>
      </c>
      <c r="B26" t="s">
        <v>131</v>
      </c>
      <c r="C26" s="33">
        <v>67</v>
      </c>
      <c r="D26" s="34">
        <v>209477.81581289999</v>
      </c>
      <c r="E26" s="35">
        <v>3126.53456437164</v>
      </c>
      <c r="F26" s="36">
        <v>235</v>
      </c>
      <c r="G26">
        <v>0</v>
      </c>
      <c r="H26" s="33">
        <v>29</v>
      </c>
      <c r="I26" s="37">
        <v>3.5074626865671599</v>
      </c>
      <c r="J26" s="33">
        <v>25</v>
      </c>
      <c r="K26">
        <v>0</v>
      </c>
      <c r="L26" s="33">
        <v>7</v>
      </c>
      <c r="M26" s="35">
        <v>0.37313432835820898</v>
      </c>
    </row>
    <row r="27" spans="1:13">
      <c r="A27" t="s">
        <v>139</v>
      </c>
      <c r="B27" t="s">
        <v>123</v>
      </c>
      <c r="C27" s="33">
        <v>54</v>
      </c>
      <c r="D27" s="34">
        <v>241360.97092349999</v>
      </c>
      <c r="E27" s="35">
        <v>4469.6476096944398</v>
      </c>
      <c r="F27" s="36">
        <v>1127</v>
      </c>
      <c r="G27">
        <v>0</v>
      </c>
      <c r="H27" s="33">
        <v>738</v>
      </c>
      <c r="I27" s="37">
        <v>20.870370370370299</v>
      </c>
      <c r="J27" s="33">
        <v>257</v>
      </c>
      <c r="K27">
        <v>0</v>
      </c>
      <c r="L27" s="33">
        <v>54</v>
      </c>
      <c r="M27" s="35">
        <v>4.7592592592592498</v>
      </c>
    </row>
    <row r="28" spans="1:13">
      <c r="A28" t="s">
        <v>139</v>
      </c>
      <c r="B28" t="s">
        <v>133</v>
      </c>
      <c r="C28" s="33">
        <v>26</v>
      </c>
      <c r="D28" s="34">
        <v>337759.26055910002</v>
      </c>
      <c r="E28" s="35">
        <v>12990.740790734601</v>
      </c>
      <c r="F28" s="36">
        <v>238</v>
      </c>
      <c r="G28">
        <v>0</v>
      </c>
      <c r="H28" s="33">
        <v>103</v>
      </c>
      <c r="I28" s="37">
        <v>9.1538461538461497</v>
      </c>
      <c r="J28" s="33">
        <v>22</v>
      </c>
      <c r="K28">
        <v>0</v>
      </c>
      <c r="L28" s="33">
        <v>12</v>
      </c>
      <c r="M28" s="35">
        <v>0.84615384615384603</v>
      </c>
    </row>
    <row r="29" spans="1:13">
      <c r="A29" t="s">
        <v>139</v>
      </c>
      <c r="B29" t="s">
        <v>127</v>
      </c>
      <c r="C29" s="33">
        <v>19</v>
      </c>
      <c r="D29" s="34">
        <v>55929.693676410003</v>
      </c>
      <c r="E29" s="35">
        <v>2943.6680882321002</v>
      </c>
      <c r="F29" s="36">
        <v>103</v>
      </c>
      <c r="G29">
        <v>0</v>
      </c>
      <c r="H29" s="33">
        <v>22</v>
      </c>
      <c r="I29" s="37">
        <v>5.4210526315789398</v>
      </c>
      <c r="J29" s="33">
        <v>64</v>
      </c>
      <c r="K29">
        <v>0</v>
      </c>
      <c r="L29" s="33">
        <v>10</v>
      </c>
      <c r="M29" s="35">
        <v>3.3684210526315699</v>
      </c>
    </row>
    <row r="30" spans="1:13">
      <c r="A30" t="s">
        <v>139</v>
      </c>
      <c r="B30" t="s">
        <v>125</v>
      </c>
      <c r="C30" s="33">
        <v>8</v>
      </c>
      <c r="D30" s="34">
        <v>34426.078319899898</v>
      </c>
      <c r="E30" s="35">
        <v>4303.25978998749</v>
      </c>
      <c r="F30" s="36">
        <v>90</v>
      </c>
      <c r="G30">
        <v>0</v>
      </c>
      <c r="H30" s="33">
        <v>62</v>
      </c>
      <c r="I30" s="37">
        <v>11.25</v>
      </c>
      <c r="J30" s="33">
        <v>29</v>
      </c>
      <c r="K30">
        <v>0</v>
      </c>
      <c r="L30" s="33">
        <v>9</v>
      </c>
      <c r="M30" s="35">
        <v>3.625</v>
      </c>
    </row>
    <row r="31" spans="1:13">
      <c r="A31" t="s">
        <v>139</v>
      </c>
      <c r="B31" t="s">
        <v>129</v>
      </c>
      <c r="C31" s="33">
        <v>4</v>
      </c>
      <c r="D31" s="34">
        <v>316353.66301389999</v>
      </c>
      <c r="E31" s="35">
        <v>79088.415753474997</v>
      </c>
      <c r="F31" s="36">
        <v>571</v>
      </c>
      <c r="G31">
        <v>0</v>
      </c>
      <c r="H31" s="33">
        <v>540</v>
      </c>
      <c r="I31" s="37">
        <v>142.75</v>
      </c>
      <c r="J31" s="33">
        <v>29</v>
      </c>
      <c r="K31">
        <v>0</v>
      </c>
      <c r="L31" s="33">
        <v>16</v>
      </c>
      <c r="M31" s="35">
        <v>7.25</v>
      </c>
    </row>
    <row r="32" spans="1:13">
      <c r="A32" t="s">
        <v>139</v>
      </c>
      <c r="B32" t="s">
        <v>132</v>
      </c>
      <c r="C32" s="33">
        <v>1</v>
      </c>
      <c r="D32" s="34">
        <v>394.70130469999998</v>
      </c>
      <c r="E32" s="35">
        <v>394.70130469999998</v>
      </c>
      <c r="F32" s="36">
        <v>2</v>
      </c>
      <c r="G32">
        <v>2</v>
      </c>
      <c r="H32" s="33">
        <v>2</v>
      </c>
      <c r="I32" s="37">
        <v>2</v>
      </c>
      <c r="J32" s="33">
        <v>0</v>
      </c>
      <c r="K32">
        <v>0</v>
      </c>
      <c r="L32" s="33">
        <v>0</v>
      </c>
      <c r="M32" s="35">
        <v>0</v>
      </c>
    </row>
    <row r="33" spans="3:6">
      <c r="C33" s="38" t="s">
        <v>138</v>
      </c>
      <c r="D33" s="39">
        <f>SUM(D18:D32)</f>
        <v>255033722.33704478</v>
      </c>
      <c r="E33" s="38" t="s">
        <v>138</v>
      </c>
      <c r="F33" s="39">
        <f>SUM(F18:F32)</f>
        <v>1157887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J15" sqref="J15"/>
    </sheetView>
  </sheetViews>
  <sheetFormatPr defaultRowHeight="15"/>
  <cols>
    <col min="2" max="2" width="24.42578125" bestFit="1" customWidth="1"/>
  </cols>
  <sheetData>
    <row r="1" spans="1:4" ht="15.75">
      <c r="A1" s="40" t="s">
        <v>1</v>
      </c>
      <c r="B1" s="40" t="s">
        <v>21</v>
      </c>
      <c r="C1" s="40" t="s">
        <v>141</v>
      </c>
      <c r="D1" s="40" t="s">
        <v>142</v>
      </c>
    </row>
    <row r="2" spans="1:4">
      <c r="A2" s="41" t="s">
        <v>143</v>
      </c>
      <c r="B2" s="42" t="s">
        <v>33</v>
      </c>
      <c r="C2" s="42">
        <v>8575578</v>
      </c>
      <c r="D2" s="43">
        <f t="shared" ref="D2:D15" si="0">C2/$C$15</f>
        <v>0.26295092430755662</v>
      </c>
    </row>
    <row r="3" spans="1:4">
      <c r="A3" s="41" t="s">
        <v>143</v>
      </c>
      <c r="B3" s="42" t="s">
        <v>30</v>
      </c>
      <c r="C3" s="42">
        <v>8234302</v>
      </c>
      <c r="D3" s="43">
        <f t="shared" si="0"/>
        <v>0.25248645886347976</v>
      </c>
    </row>
    <row r="4" spans="1:4">
      <c r="A4" s="41" t="s">
        <v>143</v>
      </c>
      <c r="B4" s="42" t="s">
        <v>36</v>
      </c>
      <c r="C4" s="42">
        <v>4909385</v>
      </c>
      <c r="D4" s="43">
        <f t="shared" si="0"/>
        <v>0.15053531360004582</v>
      </c>
    </row>
    <row r="5" spans="1:4">
      <c r="A5" s="41" t="s">
        <v>143</v>
      </c>
      <c r="B5" s="42" t="s">
        <v>38</v>
      </c>
      <c r="C5" s="42">
        <v>2214736</v>
      </c>
      <c r="D5" s="43">
        <f t="shared" si="0"/>
        <v>6.7909927272216591E-2</v>
      </c>
    </row>
    <row r="6" spans="1:4">
      <c r="A6" s="41" t="s">
        <v>143</v>
      </c>
      <c r="B6" s="42" t="s">
        <v>144</v>
      </c>
      <c r="C6" s="42">
        <v>2136553</v>
      </c>
      <c r="D6" s="43">
        <f t="shared" si="0"/>
        <v>6.5512620395043103E-2</v>
      </c>
    </row>
    <row r="7" spans="1:4">
      <c r="A7" s="41" t="s">
        <v>143</v>
      </c>
      <c r="B7" s="42" t="s">
        <v>42</v>
      </c>
      <c r="C7" s="42">
        <v>1569872</v>
      </c>
      <c r="D7" s="43">
        <f t="shared" si="0"/>
        <v>4.8136614633387101E-2</v>
      </c>
    </row>
    <row r="8" spans="1:4">
      <c r="A8" s="41" t="s">
        <v>143</v>
      </c>
      <c r="B8" s="42" t="s">
        <v>35</v>
      </c>
      <c r="C8" s="42">
        <v>1423130</v>
      </c>
      <c r="D8" s="43">
        <f t="shared" si="0"/>
        <v>4.3637099319697517E-2</v>
      </c>
    </row>
    <row r="9" spans="1:4">
      <c r="A9" s="41" t="s">
        <v>143</v>
      </c>
      <c r="B9" s="42" t="s">
        <v>39</v>
      </c>
      <c r="C9" s="42">
        <v>911331</v>
      </c>
      <c r="D9" s="43">
        <f t="shared" si="0"/>
        <v>2.7943927371441302E-2</v>
      </c>
    </row>
    <row r="10" spans="1:4">
      <c r="A10" s="41" t="s">
        <v>143</v>
      </c>
      <c r="B10" s="42" t="s">
        <v>40</v>
      </c>
      <c r="C10" s="42">
        <v>700865</v>
      </c>
      <c r="D10" s="43">
        <f t="shared" si="0"/>
        <v>2.1490458085136145E-2</v>
      </c>
    </row>
    <row r="11" spans="1:4">
      <c r="A11" s="41" t="s">
        <v>143</v>
      </c>
      <c r="B11" s="42" t="s">
        <v>43</v>
      </c>
      <c r="C11" s="42">
        <v>582927</v>
      </c>
      <c r="D11" s="43">
        <f t="shared" si="0"/>
        <v>1.7874153025467326E-2</v>
      </c>
    </row>
    <row r="12" spans="1:4">
      <c r="A12" s="41" t="s">
        <v>143</v>
      </c>
      <c r="B12" s="42" t="s">
        <v>145</v>
      </c>
      <c r="C12" s="42">
        <v>509504</v>
      </c>
      <c r="D12" s="43">
        <f t="shared" si="0"/>
        <v>1.562280090489496E-2</v>
      </c>
    </row>
    <row r="13" spans="1:4">
      <c r="A13" s="41" t="s">
        <v>143</v>
      </c>
      <c r="B13" s="42" t="s">
        <v>44</v>
      </c>
      <c r="C13" s="42">
        <v>477105</v>
      </c>
      <c r="D13" s="43">
        <f t="shared" si="0"/>
        <v>1.4629358014323558E-2</v>
      </c>
    </row>
    <row r="14" spans="1:4">
      <c r="A14" s="41" t="s">
        <v>143</v>
      </c>
      <c r="B14" s="42" t="s">
        <v>41</v>
      </c>
      <c r="C14" s="42">
        <v>367558</v>
      </c>
      <c r="D14" s="43">
        <f t="shared" si="0"/>
        <v>1.1270344207310212E-2</v>
      </c>
    </row>
    <row r="15" spans="1:4">
      <c r="A15" s="41" t="s">
        <v>143</v>
      </c>
      <c r="B15" s="42" t="s">
        <v>146</v>
      </c>
      <c r="C15" s="42">
        <v>32612846</v>
      </c>
      <c r="D15" s="43">
        <f t="shared" si="0"/>
        <v>1</v>
      </c>
    </row>
    <row r="16" spans="1:4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M35" sqref="M35"/>
    </sheetView>
  </sheetViews>
  <sheetFormatPr defaultRowHeight="15"/>
  <cols>
    <col min="1" max="1" width="27.140625" bestFit="1" customWidth="1"/>
    <col min="2" max="2" width="11.85546875" bestFit="1" customWidth="1"/>
    <col min="3" max="3" width="10.85546875" bestFit="1" customWidth="1"/>
  </cols>
  <sheetData>
    <row r="1" spans="1:3">
      <c r="B1" t="s">
        <v>139</v>
      </c>
      <c r="C1" t="s">
        <v>122</v>
      </c>
    </row>
    <row r="2" spans="1:3">
      <c r="A2" t="s">
        <v>147</v>
      </c>
      <c r="B2">
        <f>'Riyadh Building Data'!D33</f>
        <v>255033722.33704478</v>
      </c>
      <c r="C2">
        <f>'Riyadh Building Data'!D17</f>
        <v>21376496.183833022</v>
      </c>
    </row>
    <row r="3" spans="1:3">
      <c r="A3" t="s">
        <v>148</v>
      </c>
      <c r="B3" s="44">
        <f>'Riyadh Population Data'!D3</f>
        <v>0.25248645886347976</v>
      </c>
      <c r="C3" s="44">
        <f>B3</f>
        <v>0.25248645886347976</v>
      </c>
    </row>
    <row r="4" spans="1:3">
      <c r="A4" t="s">
        <v>149</v>
      </c>
      <c r="B4">
        <f>B2/B3</f>
        <v>1010088713.2127048</v>
      </c>
      <c r="C4">
        <f>C2/C3</f>
        <v>84663931.206668645</v>
      </c>
    </row>
    <row r="5" spans="1:3">
      <c r="A5" t="s">
        <v>150</v>
      </c>
      <c r="B5">
        <f>B4*10.7639</f>
        <v>10872493900.150232</v>
      </c>
      <c r="C5">
        <f>C4*10.7639</f>
        <v>911314089.11546063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Views>
    <sheetView topLeftCell="A49" workbookViewId="0">
      <selection activeCell="AC65" sqref="AC65:AK66"/>
    </sheetView>
  </sheetViews>
  <sheetFormatPr defaultRowHeight="15"/>
  <cols>
    <col min="1" max="1" width="14" customWidth="1"/>
    <col min="3" max="3" width="19.5703125" bestFit="1" customWidth="1"/>
    <col min="4" max="4" width="13.85546875" bestFit="1" customWidth="1"/>
    <col min="5" max="5" width="18.42578125" bestFit="1" customWidth="1"/>
    <col min="6" max="10" width="11.42578125" bestFit="1" customWidth="1"/>
  </cols>
  <sheetData>
    <row r="1" spans="1:16" s="2" customFormat="1">
      <c r="A1" s="2" t="s">
        <v>107</v>
      </c>
    </row>
    <row r="2" spans="1:16">
      <c r="A2" t="s">
        <v>11</v>
      </c>
      <c r="B2" t="s">
        <v>98</v>
      </c>
      <c r="C2" t="s">
        <v>105</v>
      </c>
      <c r="D2" t="s">
        <v>106</v>
      </c>
      <c r="E2">
        <v>1990</v>
      </c>
      <c r="F2">
        <v>2005</v>
      </c>
      <c r="G2">
        <v>2010</v>
      </c>
      <c r="H2">
        <v>2015</v>
      </c>
      <c r="I2">
        <v>2020</v>
      </c>
      <c r="J2">
        <v>2025</v>
      </c>
      <c r="K2">
        <v>2030</v>
      </c>
      <c r="L2">
        <v>2035</v>
      </c>
      <c r="M2">
        <v>2040</v>
      </c>
      <c r="N2">
        <v>2045</v>
      </c>
      <c r="O2">
        <v>2050</v>
      </c>
    </row>
    <row r="3" spans="1:16">
      <c r="A3" t="s">
        <v>86</v>
      </c>
      <c r="B3" t="s">
        <v>87</v>
      </c>
      <c r="C3" t="s">
        <v>100</v>
      </c>
      <c r="D3" t="s">
        <v>91</v>
      </c>
      <c r="E3">
        <v>1.0799899999999999E-2</v>
      </c>
      <c r="F3">
        <v>1.7957899999999999E-2</v>
      </c>
      <c r="G3">
        <v>1.7078900000000001E-2</v>
      </c>
      <c r="H3">
        <v>1.1566699999999999E-2</v>
      </c>
      <c r="I3">
        <v>1.27584E-2</v>
      </c>
      <c r="J3">
        <v>1.21741E-2</v>
      </c>
      <c r="K3">
        <v>1.23465E-2</v>
      </c>
      <c r="L3">
        <v>1.34761E-2</v>
      </c>
      <c r="M3">
        <v>1.3188399999999999E-2</v>
      </c>
      <c r="N3">
        <v>1.2704200000000001E-2</v>
      </c>
      <c r="O3">
        <v>1.2312999999999999E-2</v>
      </c>
      <c r="P3" t="s">
        <v>89</v>
      </c>
    </row>
    <row r="4" spans="1:16">
      <c r="A4" t="s">
        <v>86</v>
      </c>
      <c r="B4" t="s">
        <v>87</v>
      </c>
      <c r="C4" t="s">
        <v>100</v>
      </c>
      <c r="D4" t="s">
        <v>94</v>
      </c>
      <c r="E4">
        <v>4.4790000000000003E-3</v>
      </c>
      <c r="F4">
        <v>8.6650000000000008E-3</v>
      </c>
      <c r="G4">
        <v>5.0232000000000002E-3</v>
      </c>
      <c r="H4">
        <v>3.8213000000000001E-3</v>
      </c>
      <c r="I4">
        <v>4.0666000000000001E-3</v>
      </c>
      <c r="J4">
        <v>3.7265900000000001E-3</v>
      </c>
      <c r="K4">
        <v>3.58151E-3</v>
      </c>
      <c r="L4">
        <v>3.69784E-3</v>
      </c>
      <c r="M4">
        <v>3.4522300000000001E-3</v>
      </c>
      <c r="N4">
        <v>3.1892000000000001E-3</v>
      </c>
      <c r="O4">
        <v>2.97584E-3</v>
      </c>
      <c r="P4" t="s">
        <v>89</v>
      </c>
    </row>
    <row r="5" spans="1:16">
      <c r="A5" t="s">
        <v>86</v>
      </c>
      <c r="B5" t="s">
        <v>87</v>
      </c>
      <c r="C5" t="s">
        <v>101</v>
      </c>
      <c r="D5" t="s">
        <v>94</v>
      </c>
      <c r="E5">
        <v>0</v>
      </c>
      <c r="F5" s="5">
        <v>3.7669999999999999E-4</v>
      </c>
      <c r="G5" s="5">
        <v>3.7669999999999999E-4</v>
      </c>
      <c r="H5" s="5">
        <v>2.7647000000000001E-4</v>
      </c>
      <c r="I5" s="5">
        <v>2.8794500000000001E-4</v>
      </c>
      <c r="J5" s="5">
        <v>2.6729299999999999E-4</v>
      </c>
      <c r="K5" s="5">
        <v>2.60807E-4</v>
      </c>
      <c r="L5" s="5">
        <v>2.80384E-4</v>
      </c>
      <c r="M5" s="5">
        <v>2.8428299999999997E-4</v>
      </c>
      <c r="N5" s="5">
        <v>2.8053799999999999E-4</v>
      </c>
      <c r="O5" s="5">
        <v>2.7347899999999997E-4</v>
      </c>
      <c r="P5" t="s">
        <v>89</v>
      </c>
    </row>
    <row r="6" spans="1:16">
      <c r="A6" t="s">
        <v>86</v>
      </c>
      <c r="B6" t="s">
        <v>87</v>
      </c>
      <c r="C6" t="s">
        <v>102</v>
      </c>
      <c r="D6" t="s">
        <v>88</v>
      </c>
      <c r="E6">
        <v>1.8182500000000001E-2</v>
      </c>
      <c r="F6">
        <v>8.6100599999999999E-2</v>
      </c>
      <c r="G6">
        <v>0.119073</v>
      </c>
      <c r="H6">
        <v>6.3283900000000004E-2</v>
      </c>
      <c r="I6">
        <v>5.9318000000000003E-2</v>
      </c>
      <c r="J6">
        <v>4.8342000000000003E-2</v>
      </c>
      <c r="K6">
        <v>4.2389900000000001E-2</v>
      </c>
      <c r="L6">
        <v>4.1502699999999997E-2</v>
      </c>
      <c r="M6">
        <v>3.8080000000000003E-2</v>
      </c>
      <c r="N6">
        <v>3.4148699999999997E-2</v>
      </c>
      <c r="O6">
        <v>3.03182E-2</v>
      </c>
      <c r="P6" t="s">
        <v>89</v>
      </c>
    </row>
    <row r="7" spans="1:16">
      <c r="A7" t="s">
        <v>86</v>
      </c>
      <c r="B7" t="s">
        <v>87</v>
      </c>
      <c r="C7" t="s">
        <v>102</v>
      </c>
      <c r="D7" t="s">
        <v>90</v>
      </c>
      <c r="E7">
        <v>3.2958900000000001E-3</v>
      </c>
      <c r="F7">
        <v>1.56072E-2</v>
      </c>
      <c r="G7">
        <v>2.1583999999999999E-2</v>
      </c>
      <c r="H7">
        <v>2.39311E-2</v>
      </c>
      <c r="I7">
        <v>2.8415099999999999E-2</v>
      </c>
      <c r="J7">
        <v>3.4247300000000001E-2</v>
      </c>
      <c r="K7">
        <v>4.0757700000000001E-2</v>
      </c>
      <c r="L7">
        <v>4.7002700000000001E-2</v>
      </c>
      <c r="M7">
        <v>5.26661E-2</v>
      </c>
      <c r="N7">
        <v>5.7640499999999997E-2</v>
      </c>
      <c r="O7">
        <v>6.1851799999999998E-2</v>
      </c>
      <c r="P7" t="s">
        <v>89</v>
      </c>
    </row>
    <row r="8" spans="1:16">
      <c r="A8" t="s">
        <v>86</v>
      </c>
      <c r="B8" t="s">
        <v>87</v>
      </c>
      <c r="C8" t="s">
        <v>102</v>
      </c>
      <c r="D8" t="s">
        <v>91</v>
      </c>
      <c r="E8">
        <v>1.28469E-2</v>
      </c>
      <c r="F8">
        <v>6.0834600000000003E-2</v>
      </c>
      <c r="G8">
        <v>8.4131200000000003E-2</v>
      </c>
      <c r="H8">
        <v>5.7943300000000003E-2</v>
      </c>
      <c r="I8">
        <v>6.7433300000000002E-2</v>
      </c>
      <c r="J8">
        <v>7.1349599999999999E-2</v>
      </c>
      <c r="K8">
        <v>7.9976400000000003E-2</v>
      </c>
      <c r="L8">
        <v>9.7135899999999997E-2</v>
      </c>
      <c r="M8">
        <v>0.108432</v>
      </c>
      <c r="N8">
        <v>0.11605600000000001</v>
      </c>
      <c r="O8">
        <v>0.12121</v>
      </c>
      <c r="P8" t="s">
        <v>89</v>
      </c>
    </row>
    <row r="9" spans="1:16">
      <c r="A9" t="s">
        <v>86</v>
      </c>
      <c r="B9" t="s">
        <v>87</v>
      </c>
      <c r="C9" t="s">
        <v>102</v>
      </c>
      <c r="D9" t="s">
        <v>92</v>
      </c>
      <c r="E9">
        <v>2.24771E-2</v>
      </c>
      <c r="F9">
        <v>0.22943</v>
      </c>
      <c r="G9">
        <v>0.29766300000000001</v>
      </c>
      <c r="H9">
        <v>0.195634</v>
      </c>
      <c r="I9">
        <v>0.187385</v>
      </c>
      <c r="J9">
        <v>0.163887</v>
      </c>
      <c r="K9">
        <v>0.15001700000000001</v>
      </c>
      <c r="L9">
        <v>0.14663399999999999</v>
      </c>
      <c r="M9">
        <v>0.137852</v>
      </c>
      <c r="N9">
        <v>0.12766</v>
      </c>
      <c r="O9">
        <v>0.117226</v>
      </c>
      <c r="P9" t="s">
        <v>89</v>
      </c>
    </row>
    <row r="10" spans="1:16">
      <c r="A10" t="s">
        <v>86</v>
      </c>
      <c r="B10" t="s">
        <v>87</v>
      </c>
      <c r="C10" t="s">
        <v>102</v>
      </c>
      <c r="D10" t="s">
        <v>93</v>
      </c>
      <c r="E10">
        <v>1.34863E-2</v>
      </c>
      <c r="F10">
        <v>0.137658</v>
      </c>
      <c r="G10">
        <v>0.17859800000000001</v>
      </c>
      <c r="H10">
        <v>0.19601399999999999</v>
      </c>
      <c r="I10">
        <v>0.22901299999999999</v>
      </c>
      <c r="J10">
        <v>0.26996599999999998</v>
      </c>
      <c r="K10">
        <v>0.31373899999999999</v>
      </c>
      <c r="L10">
        <v>0.35335</v>
      </c>
      <c r="M10">
        <v>0.387021</v>
      </c>
      <c r="N10">
        <v>0.41430499999999998</v>
      </c>
      <c r="O10">
        <v>0.43502099999999999</v>
      </c>
      <c r="P10" t="s">
        <v>89</v>
      </c>
    </row>
    <row r="11" spans="1:16">
      <c r="A11" t="s">
        <v>86</v>
      </c>
      <c r="B11" t="s">
        <v>87</v>
      </c>
      <c r="C11" t="s">
        <v>102</v>
      </c>
      <c r="D11" t="s">
        <v>94</v>
      </c>
      <c r="E11">
        <v>7.3291200000000001E-2</v>
      </c>
      <c r="F11">
        <v>0.74810399999999999</v>
      </c>
      <c r="G11">
        <v>0.97058900000000004</v>
      </c>
      <c r="H11">
        <v>0.75110299999999997</v>
      </c>
      <c r="I11">
        <v>0.84360000000000002</v>
      </c>
      <c r="J11">
        <v>0.857437</v>
      </c>
      <c r="K11">
        <v>0.910995</v>
      </c>
      <c r="L11">
        <v>1.04678</v>
      </c>
      <c r="M11">
        <v>1.1147199999999999</v>
      </c>
      <c r="N11">
        <v>1.1442000000000001</v>
      </c>
      <c r="O11">
        <v>1.15045</v>
      </c>
      <c r="P11" t="s">
        <v>89</v>
      </c>
    </row>
    <row r="12" spans="1:16">
      <c r="A12" t="s">
        <v>86</v>
      </c>
      <c r="B12" t="s">
        <v>87</v>
      </c>
      <c r="C12" t="s">
        <v>103</v>
      </c>
      <c r="D12" t="s">
        <v>88</v>
      </c>
      <c r="E12">
        <v>0.117503</v>
      </c>
      <c r="F12">
        <v>0.27594000000000002</v>
      </c>
      <c r="G12">
        <v>0.42581400000000003</v>
      </c>
      <c r="H12">
        <v>0.50331599999999999</v>
      </c>
      <c r="I12">
        <v>0.54376899999999995</v>
      </c>
      <c r="J12">
        <v>0.591283</v>
      </c>
      <c r="K12">
        <v>0.62978500000000004</v>
      </c>
      <c r="L12">
        <v>0.65809600000000001</v>
      </c>
      <c r="M12">
        <v>0.68262199999999995</v>
      </c>
      <c r="N12">
        <v>0.69979899999999995</v>
      </c>
      <c r="O12">
        <v>0.70846699999999996</v>
      </c>
      <c r="P12" t="s">
        <v>89</v>
      </c>
    </row>
    <row r="13" spans="1:16">
      <c r="A13" t="s">
        <v>86</v>
      </c>
      <c r="B13" t="s">
        <v>87</v>
      </c>
      <c r="C13" t="s">
        <v>103</v>
      </c>
      <c r="D13" t="s">
        <v>91</v>
      </c>
      <c r="E13">
        <v>0.109483</v>
      </c>
      <c r="F13">
        <v>0.257106</v>
      </c>
      <c r="G13">
        <v>0.39674999999999999</v>
      </c>
      <c r="H13">
        <v>0.69799299999999997</v>
      </c>
      <c r="I13">
        <v>0.85975900000000005</v>
      </c>
      <c r="J13">
        <v>1.1428</v>
      </c>
      <c r="K13">
        <v>1.4250799999999999</v>
      </c>
      <c r="L13">
        <v>1.6335</v>
      </c>
      <c r="M13">
        <v>1.89144</v>
      </c>
      <c r="N13">
        <v>2.1646999999999998</v>
      </c>
      <c r="O13">
        <v>2.4369900000000002</v>
      </c>
      <c r="P13" t="s">
        <v>89</v>
      </c>
    </row>
    <row r="14" spans="1:16">
      <c r="A14" t="s">
        <v>86</v>
      </c>
      <c r="B14" t="s">
        <v>87</v>
      </c>
      <c r="C14" t="s">
        <v>103</v>
      </c>
      <c r="D14" t="s">
        <v>92</v>
      </c>
      <c r="E14">
        <v>0.16578799999999999</v>
      </c>
      <c r="F14">
        <v>0.45449499999999998</v>
      </c>
      <c r="G14">
        <v>0.63817500000000005</v>
      </c>
      <c r="H14">
        <v>0.72701000000000005</v>
      </c>
      <c r="I14">
        <v>0.78215000000000001</v>
      </c>
      <c r="J14">
        <v>0.84885699999999997</v>
      </c>
      <c r="K14">
        <v>0.90680799999999995</v>
      </c>
      <c r="L14">
        <v>0.95060900000000004</v>
      </c>
      <c r="M14">
        <v>0.989201</v>
      </c>
      <c r="N14">
        <v>1.0168999999999999</v>
      </c>
      <c r="O14">
        <v>1.03172</v>
      </c>
      <c r="P14" t="s">
        <v>89</v>
      </c>
    </row>
    <row r="15" spans="1:16">
      <c r="A15" t="s">
        <v>86</v>
      </c>
      <c r="B15" t="s">
        <v>87</v>
      </c>
      <c r="C15" t="s">
        <v>103</v>
      </c>
      <c r="D15" t="s">
        <v>94</v>
      </c>
      <c r="E15">
        <v>0.123595</v>
      </c>
      <c r="F15">
        <v>0.33882699999999999</v>
      </c>
      <c r="G15">
        <v>0.47576099999999999</v>
      </c>
      <c r="H15">
        <v>0.94266399999999995</v>
      </c>
      <c r="I15">
        <v>1.12059</v>
      </c>
      <c r="J15">
        <v>1.4317500000000001</v>
      </c>
      <c r="K15">
        <v>1.69278</v>
      </c>
      <c r="L15">
        <v>1.83518</v>
      </c>
      <c r="M15">
        <v>2.0274399999999999</v>
      </c>
      <c r="N15">
        <v>2.2258599999999999</v>
      </c>
      <c r="O15">
        <v>2.4131999999999998</v>
      </c>
      <c r="P15" t="s">
        <v>89</v>
      </c>
    </row>
    <row r="16" spans="1:16">
      <c r="A16" t="s">
        <v>86</v>
      </c>
      <c r="B16" t="s">
        <v>87</v>
      </c>
      <c r="C16" t="s">
        <v>104</v>
      </c>
      <c r="D16" t="s">
        <v>90</v>
      </c>
      <c r="E16">
        <v>1.33715E-2</v>
      </c>
      <c r="F16">
        <v>2.0523799999999998E-2</v>
      </c>
      <c r="G16">
        <v>1.49575E-2</v>
      </c>
      <c r="H16">
        <v>1.73397E-2</v>
      </c>
      <c r="I16">
        <v>1.92389E-2</v>
      </c>
      <c r="J16">
        <v>2.2371100000000001E-2</v>
      </c>
      <c r="K16">
        <v>2.55359E-2</v>
      </c>
      <c r="L16">
        <v>2.85458E-2</v>
      </c>
      <c r="M16">
        <v>3.1992100000000002E-2</v>
      </c>
      <c r="N16">
        <v>3.5511399999999999E-2</v>
      </c>
      <c r="O16">
        <v>3.8860499999999999E-2</v>
      </c>
      <c r="P16" t="s">
        <v>89</v>
      </c>
    </row>
    <row r="17" spans="1:41">
      <c r="A17" t="s">
        <v>86</v>
      </c>
      <c r="B17" t="s">
        <v>87</v>
      </c>
      <c r="C17" t="s">
        <v>104</v>
      </c>
      <c r="D17" t="s">
        <v>91</v>
      </c>
      <c r="E17">
        <v>0.21037</v>
      </c>
      <c r="F17">
        <v>0.32289600000000002</v>
      </c>
      <c r="G17">
        <v>0.235323</v>
      </c>
      <c r="H17">
        <v>0.16928199999999999</v>
      </c>
      <c r="I17">
        <v>0.185362</v>
      </c>
      <c r="J17">
        <v>0.19003700000000001</v>
      </c>
      <c r="K17">
        <v>0.20524200000000001</v>
      </c>
      <c r="L17">
        <v>0.242447</v>
      </c>
      <c r="M17">
        <v>0.27082299999999998</v>
      </c>
      <c r="N17">
        <v>0.29378900000000002</v>
      </c>
      <c r="O17">
        <v>0.31253300000000001</v>
      </c>
      <c r="P17" t="s">
        <v>89</v>
      </c>
    </row>
    <row r="18" spans="1:41">
      <c r="A18" t="s">
        <v>86</v>
      </c>
      <c r="B18" t="s">
        <v>87</v>
      </c>
      <c r="C18" t="s">
        <v>104</v>
      </c>
      <c r="D18" t="s">
        <v>93</v>
      </c>
      <c r="E18">
        <v>9.0071700000000005E-2</v>
      </c>
      <c r="F18">
        <v>0.13338</v>
      </c>
      <c r="G18">
        <v>0.114511</v>
      </c>
      <c r="H18">
        <v>0.13119</v>
      </c>
      <c r="I18">
        <v>0.14314399999999999</v>
      </c>
      <c r="J18">
        <v>0.16269500000000001</v>
      </c>
      <c r="K18">
        <v>0.18126300000000001</v>
      </c>
      <c r="L18">
        <v>0.19784299999999999</v>
      </c>
      <c r="M18">
        <v>0.21673400000000001</v>
      </c>
      <c r="N18">
        <v>0.23529600000000001</v>
      </c>
      <c r="O18">
        <v>0.25195400000000001</v>
      </c>
      <c r="P18" t="s">
        <v>89</v>
      </c>
    </row>
    <row r="19" spans="1:41">
      <c r="A19" t="s">
        <v>86</v>
      </c>
      <c r="B19" t="s">
        <v>87</v>
      </c>
      <c r="C19" t="s">
        <v>104</v>
      </c>
      <c r="D19" t="s">
        <v>94</v>
      </c>
      <c r="E19">
        <v>0.49278699999999998</v>
      </c>
      <c r="F19">
        <v>0.72973100000000002</v>
      </c>
      <c r="G19">
        <v>0.62649500000000002</v>
      </c>
      <c r="H19">
        <v>0.50622900000000004</v>
      </c>
      <c r="I19">
        <v>0.534798</v>
      </c>
      <c r="J19">
        <v>0.52655799999999997</v>
      </c>
      <c r="K19">
        <v>0.53891800000000001</v>
      </c>
      <c r="L19">
        <v>0.60218899999999997</v>
      </c>
      <c r="M19">
        <v>0.64169100000000001</v>
      </c>
      <c r="N19">
        <v>0.66758099999999998</v>
      </c>
      <c r="O19">
        <v>0.68371099999999996</v>
      </c>
      <c r="P19" t="s">
        <v>89</v>
      </c>
    </row>
    <row r="21" spans="1:41" s="2" customFormat="1">
      <c r="A21" s="2" t="s">
        <v>151</v>
      </c>
    </row>
    <row r="22" spans="1:41">
      <c r="A22" t="s">
        <v>11</v>
      </c>
      <c r="B22" t="s">
        <v>98</v>
      </c>
      <c r="C22" t="s">
        <v>105</v>
      </c>
      <c r="D22" t="s">
        <v>106</v>
      </c>
      <c r="E22" t="s">
        <v>99</v>
      </c>
      <c r="F22">
        <v>2015</v>
      </c>
      <c r="G22">
        <v>2016</v>
      </c>
      <c r="H22">
        <v>2017</v>
      </c>
      <c r="I22">
        <v>2018</v>
      </c>
      <c r="J22">
        <v>2019</v>
      </c>
      <c r="K22">
        <v>2020</v>
      </c>
      <c r="L22">
        <v>2021</v>
      </c>
      <c r="M22">
        <v>2022</v>
      </c>
      <c r="N22">
        <v>2023</v>
      </c>
      <c r="O22">
        <v>2024</v>
      </c>
      <c r="P22">
        <v>2025</v>
      </c>
      <c r="Q22">
        <v>2026</v>
      </c>
      <c r="R22">
        <v>2027</v>
      </c>
      <c r="S22">
        <v>2028</v>
      </c>
      <c r="T22">
        <v>2029</v>
      </c>
      <c r="U22">
        <v>2030</v>
      </c>
      <c r="V22">
        <v>2031</v>
      </c>
      <c r="W22">
        <v>2032</v>
      </c>
      <c r="X22">
        <v>2033</v>
      </c>
      <c r="Y22">
        <v>2034</v>
      </c>
      <c r="Z22">
        <v>2035</v>
      </c>
      <c r="AA22">
        <v>2036</v>
      </c>
      <c r="AB22">
        <v>2037</v>
      </c>
      <c r="AC22">
        <v>2038</v>
      </c>
      <c r="AD22">
        <v>2039</v>
      </c>
      <c r="AE22">
        <v>2040</v>
      </c>
      <c r="AF22">
        <v>2041</v>
      </c>
      <c r="AG22">
        <v>2042</v>
      </c>
      <c r="AH22">
        <v>2043</v>
      </c>
      <c r="AI22">
        <v>2044</v>
      </c>
      <c r="AJ22">
        <v>2045</v>
      </c>
      <c r="AK22">
        <v>2046</v>
      </c>
      <c r="AL22">
        <v>2047</v>
      </c>
      <c r="AM22">
        <v>2048</v>
      </c>
      <c r="AN22">
        <v>2049</v>
      </c>
      <c r="AO22">
        <v>2050</v>
      </c>
    </row>
    <row r="23" spans="1:41">
      <c r="A23" t="s">
        <v>86</v>
      </c>
      <c r="B23" t="s">
        <v>87</v>
      </c>
      <c r="C23" t="s">
        <v>100</v>
      </c>
      <c r="D23" t="s">
        <v>91</v>
      </c>
      <c r="E23" t="s">
        <v>73</v>
      </c>
      <c r="F23" s="31">
        <f>TREND($H3:$I3,$H$2:$I$2,F$22)</f>
        <v>1.1566699999999985E-2</v>
      </c>
      <c r="G23" s="31">
        <f t="shared" ref="G23:K23" si="0">TREND($H3:$I3,$H$2:$I$2,G$22)</f>
        <v>1.1805039999999989E-2</v>
      </c>
      <c r="H23" s="31">
        <f t="shared" si="0"/>
        <v>1.2043379999999992E-2</v>
      </c>
      <c r="I23" s="31">
        <f t="shared" si="0"/>
        <v>1.2281719999999996E-2</v>
      </c>
      <c r="J23" s="31">
        <f t="shared" si="0"/>
        <v>1.252006E-2</v>
      </c>
      <c r="K23" s="31">
        <f t="shared" si="0"/>
        <v>1.2758400000000003E-2</v>
      </c>
      <c r="L23" s="31">
        <f>TREND($I3:$J3,$I$2:$J$2,L$22)</f>
        <v>1.2641540000000007E-2</v>
      </c>
      <c r="M23" s="31">
        <f t="shared" ref="M23:P23" si="1">TREND($I3:$J3,$I$2:$J$2,M$22)</f>
        <v>1.252468000000001E-2</v>
      </c>
      <c r="N23" s="31">
        <f t="shared" si="1"/>
        <v>1.2407820000000014E-2</v>
      </c>
      <c r="O23" s="31">
        <f t="shared" si="1"/>
        <v>1.2290960000000017E-2</v>
      </c>
      <c r="P23" s="31">
        <f t="shared" si="1"/>
        <v>1.2174100000000021E-2</v>
      </c>
      <c r="Q23" s="31">
        <f>TREND($J3:$K3,$J$2:$K$2,Q$22)</f>
        <v>1.2208580000000011E-2</v>
      </c>
      <c r="R23" s="31">
        <f t="shared" ref="R23:U23" si="2">TREND($J3:$K3,$J$2:$K$2,R$22)</f>
        <v>1.224306E-2</v>
      </c>
      <c r="S23" s="31">
        <f t="shared" si="2"/>
        <v>1.2277540000000003E-2</v>
      </c>
      <c r="T23" s="31">
        <f t="shared" si="2"/>
        <v>1.2312020000000007E-2</v>
      </c>
      <c r="U23" s="31">
        <f t="shared" si="2"/>
        <v>1.2346499999999996E-2</v>
      </c>
      <c r="V23" s="31">
        <f>TREND($K3:$L3,$K$2:$L$2,V$22)</f>
        <v>1.2572420000000029E-2</v>
      </c>
      <c r="W23" s="31">
        <f t="shared" ref="W23:Z23" si="3">TREND($K3:$L3,$K$2:$L$2,W$22)</f>
        <v>1.2798340000000019E-2</v>
      </c>
      <c r="X23" s="31">
        <f t="shared" si="3"/>
        <v>1.302426000000001E-2</v>
      </c>
      <c r="Y23" s="31">
        <f t="shared" si="3"/>
        <v>1.3250180000000056E-2</v>
      </c>
      <c r="Z23" s="31">
        <f t="shared" si="3"/>
        <v>1.3476100000000046E-2</v>
      </c>
      <c r="AA23" s="31">
        <f>TREND($L3:$M3,$L$2:$M$2,AA$22)</f>
        <v>1.3418559999999996E-2</v>
      </c>
      <c r="AB23" s="31">
        <f t="shared" ref="AB23:AE23" si="4">TREND($L3:$M3,$L$2:$M$2,AB$22)</f>
        <v>1.3361020000000001E-2</v>
      </c>
      <c r="AC23" s="31">
        <f t="shared" si="4"/>
        <v>1.3303480000000006E-2</v>
      </c>
      <c r="AD23" s="31">
        <f t="shared" si="4"/>
        <v>1.3245939999999998E-2</v>
      </c>
      <c r="AE23" s="31">
        <f t="shared" si="4"/>
        <v>1.3188400000000003E-2</v>
      </c>
      <c r="AF23" s="31">
        <f>TREND($M3:$N3,$M$2:$N$2,AF$22)</f>
        <v>1.3091559999999974E-2</v>
      </c>
      <c r="AG23" s="31">
        <f t="shared" ref="AG23:AJ23" si="5">TREND($M3:$N3,$M$2:$N$2,AG$22)</f>
        <v>1.2994719999999987E-2</v>
      </c>
      <c r="AH23" s="31">
        <f t="shared" si="5"/>
        <v>1.2897879999999973E-2</v>
      </c>
      <c r="AI23" s="31">
        <f t="shared" si="5"/>
        <v>1.2801039999999986E-2</v>
      </c>
      <c r="AJ23" s="31">
        <f t="shared" si="5"/>
        <v>1.2704199999999971E-2</v>
      </c>
      <c r="AK23" s="31">
        <f>TREND($N3:$O3,$N$2:$O$2,AK$22)</f>
        <v>1.2625959999999992E-2</v>
      </c>
      <c r="AL23" s="31">
        <f>TREND($N3:$O3,$N$2:$O$2,AL$22)</f>
        <v>1.2547720000000012E-2</v>
      </c>
      <c r="AM23" s="31">
        <f t="shared" ref="AM23:AO23" si="6">TREND($N3:$O3,$N$2:$O$2,AM$22)</f>
        <v>1.2469480000000005E-2</v>
      </c>
      <c r="AN23" s="31">
        <f t="shared" si="6"/>
        <v>1.2391239999999998E-2</v>
      </c>
      <c r="AO23" s="31">
        <f t="shared" si="6"/>
        <v>1.2313000000000018E-2</v>
      </c>
    </row>
    <row r="24" spans="1:41">
      <c r="A24" t="s">
        <v>86</v>
      </c>
      <c r="B24" t="s">
        <v>87</v>
      </c>
      <c r="C24" t="s">
        <v>100</v>
      </c>
      <c r="D24" t="s">
        <v>94</v>
      </c>
      <c r="E24" t="s">
        <v>69</v>
      </c>
      <c r="F24" s="31">
        <f t="shared" ref="F24:K39" si="7">TREND($H4:$I4,$H$2:$I$2,F$22)</f>
        <v>3.8212999999999997E-3</v>
      </c>
      <c r="G24" s="31">
        <f t="shared" si="7"/>
        <v>3.8703600000000032E-3</v>
      </c>
      <c r="H24" s="31">
        <f t="shared" si="7"/>
        <v>3.9194200000000068E-3</v>
      </c>
      <c r="I24" s="31">
        <f t="shared" si="7"/>
        <v>3.9684800000000103E-3</v>
      </c>
      <c r="J24" s="31">
        <f t="shared" si="7"/>
        <v>4.01754E-3</v>
      </c>
      <c r="K24" s="31">
        <f t="shared" si="7"/>
        <v>4.0666000000000035E-3</v>
      </c>
      <c r="L24" s="31">
        <f t="shared" ref="L24:P39" si="8">TREND($I4:$J4,$I$2:$J$2,L$22)</f>
        <v>3.9985980000000199E-3</v>
      </c>
      <c r="M24" s="31">
        <f t="shared" si="8"/>
        <v>3.9305960000000084E-3</v>
      </c>
      <c r="N24" s="31">
        <f t="shared" si="8"/>
        <v>3.8625940000000247E-3</v>
      </c>
      <c r="O24" s="31">
        <f t="shared" si="8"/>
        <v>3.7945920000000133E-3</v>
      </c>
      <c r="P24" s="31">
        <f t="shared" si="8"/>
        <v>3.7265900000000296E-3</v>
      </c>
      <c r="Q24" s="31">
        <f t="shared" ref="Q24:U39" si="9">TREND($J4:$K4,$J$2:$K$2,Q$22)</f>
        <v>3.6975740000000021E-3</v>
      </c>
      <c r="R24" s="31">
        <f t="shared" si="9"/>
        <v>3.6685580000000023E-3</v>
      </c>
      <c r="S24" s="31">
        <f t="shared" si="9"/>
        <v>3.6395420000000026E-3</v>
      </c>
      <c r="T24" s="31">
        <f t="shared" si="9"/>
        <v>3.6105260000000028E-3</v>
      </c>
      <c r="U24" s="31">
        <f t="shared" si="9"/>
        <v>3.581510000000003E-3</v>
      </c>
      <c r="V24" s="31">
        <f t="shared" ref="V24:Z39" si="10">TREND($K4:$L4,$K$2:$L$2,V$22)</f>
        <v>3.604775999999997E-3</v>
      </c>
      <c r="W24" s="31">
        <f t="shared" si="10"/>
        <v>3.628041999999998E-3</v>
      </c>
      <c r="X24" s="31">
        <f t="shared" si="10"/>
        <v>3.6513079999999989E-3</v>
      </c>
      <c r="Y24" s="31">
        <f t="shared" si="10"/>
        <v>3.6745739999999999E-3</v>
      </c>
      <c r="Z24" s="31">
        <f t="shared" si="10"/>
        <v>3.6978400000000008E-3</v>
      </c>
      <c r="AA24" s="31">
        <f t="shared" ref="AA24:AE39" si="11">TREND($L4:$M4,$L$2:$M$2,AA$22)</f>
        <v>3.6487180000000091E-3</v>
      </c>
      <c r="AB24" s="31">
        <f t="shared" si="11"/>
        <v>3.5995960000000105E-3</v>
      </c>
      <c r="AC24" s="31">
        <f t="shared" si="11"/>
        <v>3.5504740000000118E-3</v>
      </c>
      <c r="AD24" s="31">
        <f t="shared" si="11"/>
        <v>3.5013520000000131E-3</v>
      </c>
      <c r="AE24" s="31">
        <f t="shared" si="11"/>
        <v>3.4522300000000145E-3</v>
      </c>
      <c r="AF24" s="31">
        <f t="shared" ref="AF24:AJ39" si="12">TREND($M4:$N4,$M$2:$N$2,AF$22)</f>
        <v>3.3996240000000039E-3</v>
      </c>
      <c r="AG24" s="31">
        <f t="shared" si="12"/>
        <v>3.3470179999999933E-3</v>
      </c>
      <c r="AH24" s="31">
        <f t="shared" si="12"/>
        <v>3.2944119999999966E-3</v>
      </c>
      <c r="AI24" s="31">
        <f t="shared" si="12"/>
        <v>3.2418059999999999E-3</v>
      </c>
      <c r="AJ24" s="31">
        <f t="shared" si="12"/>
        <v>3.1892000000000031E-3</v>
      </c>
      <c r="AK24" s="31">
        <f t="shared" ref="AK24:AL24" si="13">TREND($N4:$O4,$N$2:$O$2,AK$22)</f>
        <v>3.1465280000000095E-3</v>
      </c>
      <c r="AL24" s="31">
        <f t="shared" si="13"/>
        <v>3.1038560000000021E-3</v>
      </c>
      <c r="AM24" s="31">
        <f t="shared" ref="AM24:AO24" si="14">TREND($N4:$O4,$N$2:$O$2,AM$22)</f>
        <v>3.0611840000000085E-3</v>
      </c>
      <c r="AN24" s="31">
        <f t="shared" si="14"/>
        <v>3.0185120000000148E-3</v>
      </c>
      <c r="AO24" s="31">
        <f t="shared" si="14"/>
        <v>2.9758400000000074E-3</v>
      </c>
    </row>
    <row r="25" spans="1:41">
      <c r="A25" t="s">
        <v>86</v>
      </c>
      <c r="B25" t="s">
        <v>87</v>
      </c>
      <c r="C25" t="s">
        <v>101</v>
      </c>
      <c r="D25" t="s">
        <v>94</v>
      </c>
      <c r="E25" t="s">
        <v>69</v>
      </c>
      <c r="F25" s="31">
        <f t="shared" si="7"/>
        <v>2.7647000000000088E-4</v>
      </c>
      <c r="G25" s="31">
        <f t="shared" si="7"/>
        <v>2.7876500000000026E-4</v>
      </c>
      <c r="H25" s="31">
        <f t="shared" si="7"/>
        <v>2.8106000000000051E-4</v>
      </c>
      <c r="I25" s="31">
        <f t="shared" si="7"/>
        <v>2.8335500000000076E-4</v>
      </c>
      <c r="J25" s="31">
        <f t="shared" si="7"/>
        <v>2.8565000000000014E-4</v>
      </c>
      <c r="K25" s="31">
        <f t="shared" si="7"/>
        <v>2.8794500000000039E-4</v>
      </c>
      <c r="L25" s="31">
        <f t="shared" si="8"/>
        <v>2.8381459999999963E-4</v>
      </c>
      <c r="M25" s="31">
        <f t="shared" si="8"/>
        <v>2.7968419999999973E-4</v>
      </c>
      <c r="N25" s="31">
        <f t="shared" si="8"/>
        <v>2.7555379999999983E-4</v>
      </c>
      <c r="O25" s="31">
        <f t="shared" si="8"/>
        <v>2.714233999999982E-4</v>
      </c>
      <c r="P25" s="31">
        <f t="shared" si="8"/>
        <v>2.6729299999999831E-4</v>
      </c>
      <c r="Q25" s="31">
        <f t="shared" si="9"/>
        <v>2.6599580000000005E-4</v>
      </c>
      <c r="R25" s="31">
        <f t="shared" si="9"/>
        <v>2.6469860000000005E-4</v>
      </c>
      <c r="S25" s="31">
        <f t="shared" si="9"/>
        <v>2.6340140000000005E-4</v>
      </c>
      <c r="T25" s="31">
        <f t="shared" si="9"/>
        <v>2.6210420000000005E-4</v>
      </c>
      <c r="U25" s="31">
        <f t="shared" si="9"/>
        <v>2.6080700000000005E-4</v>
      </c>
      <c r="V25" s="31">
        <f t="shared" si="10"/>
        <v>2.6472240000000036E-4</v>
      </c>
      <c r="W25" s="31">
        <f t="shared" si="10"/>
        <v>2.6863780000000066E-4</v>
      </c>
      <c r="X25" s="31">
        <f t="shared" si="10"/>
        <v>2.7255320000000097E-4</v>
      </c>
      <c r="Y25" s="31">
        <f t="shared" si="10"/>
        <v>2.7646859999999954E-4</v>
      </c>
      <c r="Z25" s="31">
        <f t="shared" si="10"/>
        <v>2.8038399999999984E-4</v>
      </c>
      <c r="AA25" s="31">
        <f t="shared" si="11"/>
        <v>2.8116379999999991E-4</v>
      </c>
      <c r="AB25" s="31">
        <f t="shared" si="11"/>
        <v>2.8194359999999998E-4</v>
      </c>
      <c r="AC25" s="31">
        <f t="shared" si="11"/>
        <v>2.8272340000000005E-4</v>
      </c>
      <c r="AD25" s="31">
        <f t="shared" si="11"/>
        <v>2.835031999999999E-4</v>
      </c>
      <c r="AE25" s="31">
        <f t="shared" si="11"/>
        <v>2.8428299999999997E-4</v>
      </c>
      <c r="AF25" s="31">
        <f t="shared" si="12"/>
        <v>2.83534E-4</v>
      </c>
      <c r="AG25" s="31">
        <f t="shared" si="12"/>
        <v>2.8278500000000002E-4</v>
      </c>
      <c r="AH25" s="31">
        <f t="shared" si="12"/>
        <v>2.8203599999999983E-4</v>
      </c>
      <c r="AI25" s="31">
        <f t="shared" si="12"/>
        <v>2.8128699999999986E-4</v>
      </c>
      <c r="AJ25" s="31">
        <f t="shared" si="12"/>
        <v>2.8053799999999988E-4</v>
      </c>
      <c r="AK25" s="31">
        <f t="shared" ref="AK25:AL25" si="15">TREND($N5:$O5,$N$2:$O$2,AK$22)</f>
        <v>2.7912620000000027E-4</v>
      </c>
      <c r="AL25" s="31">
        <f t="shared" si="15"/>
        <v>2.7771440000000022E-4</v>
      </c>
      <c r="AM25" s="31">
        <f t="shared" ref="AM25:AO25" si="16">TREND($N5:$O5,$N$2:$O$2,AM$22)</f>
        <v>2.7630260000000018E-4</v>
      </c>
      <c r="AN25" s="31">
        <f t="shared" si="16"/>
        <v>2.7489080000000013E-4</v>
      </c>
      <c r="AO25" s="31">
        <f t="shared" si="16"/>
        <v>2.7347900000000008E-4</v>
      </c>
    </row>
    <row r="26" spans="1:41">
      <c r="A26" t="s">
        <v>86</v>
      </c>
      <c r="B26" t="s">
        <v>87</v>
      </c>
      <c r="C26" t="s">
        <v>102</v>
      </c>
      <c r="D26" t="s">
        <v>88</v>
      </c>
      <c r="E26" t="s">
        <v>73</v>
      </c>
      <c r="F26" s="31">
        <f t="shared" si="7"/>
        <v>6.3283899999999838E-2</v>
      </c>
      <c r="G26" s="31">
        <f t="shared" si="7"/>
        <v>6.2490719999999778E-2</v>
      </c>
      <c r="H26" s="31">
        <f t="shared" si="7"/>
        <v>6.169753999999994E-2</v>
      </c>
      <c r="I26" s="31">
        <f t="shared" si="7"/>
        <v>6.090435999999988E-2</v>
      </c>
      <c r="J26" s="31">
        <f t="shared" si="7"/>
        <v>6.011117999999982E-2</v>
      </c>
      <c r="K26" s="31">
        <f t="shared" si="7"/>
        <v>5.931799999999976E-2</v>
      </c>
      <c r="L26" s="31">
        <f t="shared" si="8"/>
        <v>5.7122799999999252E-2</v>
      </c>
      <c r="M26" s="31">
        <f t="shared" si="8"/>
        <v>5.4927599999999188E-2</v>
      </c>
      <c r="N26" s="31">
        <f t="shared" si="8"/>
        <v>5.2732399999999124E-2</v>
      </c>
      <c r="O26" s="31">
        <f t="shared" si="8"/>
        <v>5.0537199999999061E-2</v>
      </c>
      <c r="P26" s="31">
        <f t="shared" si="8"/>
        <v>4.8341999999998997E-2</v>
      </c>
      <c r="Q26" s="31">
        <f t="shared" si="9"/>
        <v>4.7151579999999971E-2</v>
      </c>
      <c r="R26" s="31">
        <f t="shared" si="9"/>
        <v>4.5961160000000056E-2</v>
      </c>
      <c r="S26" s="31">
        <f t="shared" si="9"/>
        <v>4.4770740000000142E-2</v>
      </c>
      <c r="T26" s="31">
        <f t="shared" si="9"/>
        <v>4.3580320000000228E-2</v>
      </c>
      <c r="U26" s="31">
        <f t="shared" si="9"/>
        <v>4.2389899999999869E-2</v>
      </c>
      <c r="V26" s="31">
        <f t="shared" si="10"/>
        <v>4.2212459999999952E-2</v>
      </c>
      <c r="W26" s="31">
        <f t="shared" si="10"/>
        <v>4.2035019999999979E-2</v>
      </c>
      <c r="X26" s="31">
        <f t="shared" si="10"/>
        <v>4.185757999999995E-2</v>
      </c>
      <c r="Y26" s="31">
        <f t="shared" si="10"/>
        <v>4.1680139999999977E-2</v>
      </c>
      <c r="Z26" s="31">
        <f t="shared" si="10"/>
        <v>4.1502699999999948E-2</v>
      </c>
      <c r="AA26" s="31">
        <f t="shared" si="11"/>
        <v>4.0818159999999937E-2</v>
      </c>
      <c r="AB26" s="31">
        <f t="shared" si="11"/>
        <v>4.0133619999999981E-2</v>
      </c>
      <c r="AC26" s="31">
        <f t="shared" si="11"/>
        <v>3.9449080000000025E-2</v>
      </c>
      <c r="AD26" s="31">
        <f t="shared" si="11"/>
        <v>3.8764540000000069E-2</v>
      </c>
      <c r="AE26" s="31">
        <f t="shared" si="11"/>
        <v>3.8080000000000114E-2</v>
      </c>
      <c r="AF26" s="31">
        <f t="shared" si="12"/>
        <v>3.7293739999999964E-2</v>
      </c>
      <c r="AG26" s="31">
        <f t="shared" si="12"/>
        <v>3.6507480000000037E-2</v>
      </c>
      <c r="AH26" s="31">
        <f t="shared" si="12"/>
        <v>3.5721220000000109E-2</v>
      </c>
      <c r="AI26" s="31">
        <f t="shared" si="12"/>
        <v>3.4934959999999959E-2</v>
      </c>
      <c r="AJ26" s="31">
        <f t="shared" si="12"/>
        <v>3.4148700000000032E-2</v>
      </c>
      <c r="AK26" s="31">
        <f t="shared" ref="AK26:AL26" si="17">TREND($N6:$O6,$N$2:$O$2,AK$22)</f>
        <v>3.3382600000000151E-2</v>
      </c>
      <c r="AL26" s="31">
        <f t="shared" si="17"/>
        <v>3.261650000000027E-2</v>
      </c>
      <c r="AM26" s="31">
        <f t="shared" ref="AM26:AO26" si="18">TREND($N6:$O6,$N$2:$O$2,AM$22)</f>
        <v>3.1850400000000167E-2</v>
      </c>
      <c r="AN26" s="31">
        <f t="shared" si="18"/>
        <v>3.1084300000000065E-2</v>
      </c>
      <c r="AO26" s="31">
        <f t="shared" si="18"/>
        <v>3.0318200000000184E-2</v>
      </c>
    </row>
    <row r="27" spans="1:41">
      <c r="A27" t="s">
        <v>86</v>
      </c>
      <c r="B27" t="s">
        <v>87</v>
      </c>
      <c r="C27" t="s">
        <v>102</v>
      </c>
      <c r="D27" t="s">
        <v>90</v>
      </c>
      <c r="E27" t="s">
        <v>73</v>
      </c>
      <c r="F27" s="31">
        <f t="shared" si="7"/>
        <v>2.3931100000000205E-2</v>
      </c>
      <c r="G27" s="31">
        <f t="shared" si="7"/>
        <v>2.4827900000000236E-2</v>
      </c>
      <c r="H27" s="31">
        <f t="shared" si="7"/>
        <v>2.5724700000000045E-2</v>
      </c>
      <c r="I27" s="31">
        <f t="shared" si="7"/>
        <v>2.6621500000000076E-2</v>
      </c>
      <c r="J27" s="31">
        <f t="shared" si="7"/>
        <v>2.7518300000000107E-2</v>
      </c>
      <c r="K27" s="31">
        <f t="shared" si="7"/>
        <v>2.8415100000000137E-2</v>
      </c>
      <c r="L27" s="31">
        <f t="shared" si="8"/>
        <v>2.9581539999999684E-2</v>
      </c>
      <c r="M27" s="31">
        <f t="shared" si="8"/>
        <v>3.0747979999999675E-2</v>
      </c>
      <c r="N27" s="31">
        <f t="shared" si="8"/>
        <v>3.1914419999999666E-2</v>
      </c>
      <c r="O27" s="31">
        <f t="shared" si="8"/>
        <v>3.3080860000000101E-2</v>
      </c>
      <c r="P27" s="31">
        <f t="shared" si="8"/>
        <v>3.4247300000000092E-2</v>
      </c>
      <c r="Q27" s="31">
        <f t="shared" si="9"/>
        <v>3.5549379999999964E-2</v>
      </c>
      <c r="R27" s="31">
        <f t="shared" si="9"/>
        <v>3.6851459999999836E-2</v>
      </c>
      <c r="S27" s="31">
        <f t="shared" si="9"/>
        <v>3.8153539999999708E-2</v>
      </c>
      <c r="T27" s="31">
        <f t="shared" si="9"/>
        <v>3.9455620000000025E-2</v>
      </c>
      <c r="U27" s="31">
        <f t="shared" si="9"/>
        <v>4.0757699999999897E-2</v>
      </c>
      <c r="V27" s="31">
        <f t="shared" si="10"/>
        <v>4.2006699999999952E-2</v>
      </c>
      <c r="W27" s="31">
        <f t="shared" si="10"/>
        <v>4.3255700000000008E-2</v>
      </c>
      <c r="X27" s="31">
        <f t="shared" si="10"/>
        <v>4.4504700000000064E-2</v>
      </c>
      <c r="Y27" s="31">
        <f t="shared" si="10"/>
        <v>4.5753700000000119E-2</v>
      </c>
      <c r="Z27" s="31">
        <f t="shared" si="10"/>
        <v>4.7002700000000175E-2</v>
      </c>
      <c r="AA27" s="31">
        <f t="shared" si="11"/>
        <v>4.8135380000000172E-2</v>
      </c>
      <c r="AB27" s="31">
        <f t="shared" si="11"/>
        <v>4.9268060000000169E-2</v>
      </c>
      <c r="AC27" s="31">
        <f t="shared" si="11"/>
        <v>5.0400740000000166E-2</v>
      </c>
      <c r="AD27" s="31">
        <f t="shared" si="11"/>
        <v>5.1533420000000163E-2</v>
      </c>
      <c r="AE27" s="31">
        <f t="shared" si="11"/>
        <v>5.266610000000016E-2</v>
      </c>
      <c r="AF27" s="31">
        <f t="shared" si="12"/>
        <v>5.3660979999999858E-2</v>
      </c>
      <c r="AG27" s="31">
        <f t="shared" si="12"/>
        <v>5.4655859999999779E-2</v>
      </c>
      <c r="AH27" s="31">
        <f t="shared" si="12"/>
        <v>5.5650739999999699E-2</v>
      </c>
      <c r="AI27" s="31">
        <f t="shared" si="12"/>
        <v>5.6645619999999619E-2</v>
      </c>
      <c r="AJ27" s="31">
        <f t="shared" si="12"/>
        <v>5.7640499999999539E-2</v>
      </c>
      <c r="AK27" s="31">
        <f t="shared" ref="AK27:AL27" si="19">TREND($N7:$O7,$N$2:$O$2,AK$22)</f>
        <v>5.8482760000000189E-2</v>
      </c>
      <c r="AL27" s="31">
        <f t="shared" si="19"/>
        <v>5.9325020000000173E-2</v>
      </c>
      <c r="AM27" s="31">
        <f t="shared" ref="AM27:AO27" si="20">TREND($N7:$O7,$N$2:$O$2,AM$22)</f>
        <v>6.0167280000000156E-2</v>
      </c>
      <c r="AN27" s="31">
        <f t="shared" si="20"/>
        <v>6.100954000000014E-2</v>
      </c>
      <c r="AO27" s="31">
        <f t="shared" si="20"/>
        <v>6.1851800000000123E-2</v>
      </c>
    </row>
    <row r="28" spans="1:41">
      <c r="A28" t="s">
        <v>86</v>
      </c>
      <c r="B28" t="s">
        <v>87</v>
      </c>
      <c r="C28" t="s">
        <v>102</v>
      </c>
      <c r="D28" t="s">
        <v>91</v>
      </c>
      <c r="E28" t="s">
        <v>73</v>
      </c>
      <c r="F28" s="31">
        <f t="shared" si="7"/>
        <v>5.7943299999999809E-2</v>
      </c>
      <c r="G28" s="31">
        <f t="shared" si="7"/>
        <v>5.9841299999999986E-2</v>
      </c>
      <c r="H28" s="31">
        <f t="shared" si="7"/>
        <v>6.1739299999999719E-2</v>
      </c>
      <c r="I28" s="31">
        <f t="shared" si="7"/>
        <v>6.3637299999999897E-2</v>
      </c>
      <c r="J28" s="31">
        <f t="shared" si="7"/>
        <v>6.5535300000000074E-2</v>
      </c>
      <c r="K28" s="31">
        <f t="shared" si="7"/>
        <v>6.7433299999999807E-2</v>
      </c>
      <c r="L28" s="31">
        <f t="shared" si="8"/>
        <v>6.821655999999976E-2</v>
      </c>
      <c r="M28" s="31">
        <f t="shared" si="8"/>
        <v>6.8999819999999934E-2</v>
      </c>
      <c r="N28" s="31">
        <f t="shared" si="8"/>
        <v>6.9783079999999886E-2</v>
      </c>
      <c r="O28" s="31">
        <f t="shared" si="8"/>
        <v>7.0566339999999839E-2</v>
      </c>
      <c r="P28" s="31">
        <f t="shared" si="8"/>
        <v>7.1349599999999791E-2</v>
      </c>
      <c r="Q28" s="31">
        <f t="shared" si="9"/>
        <v>7.3074960000000022E-2</v>
      </c>
      <c r="R28" s="31">
        <f t="shared" si="9"/>
        <v>7.4800320000000031E-2</v>
      </c>
      <c r="S28" s="31">
        <f t="shared" si="9"/>
        <v>7.652568000000004E-2</v>
      </c>
      <c r="T28" s="31">
        <f t="shared" si="9"/>
        <v>7.8251040000000049E-2</v>
      </c>
      <c r="U28" s="31">
        <f t="shared" si="9"/>
        <v>7.9976400000000059E-2</v>
      </c>
      <c r="V28" s="31">
        <f t="shared" si="10"/>
        <v>8.3408300000000324E-2</v>
      </c>
      <c r="W28" s="31">
        <f t="shared" si="10"/>
        <v>8.6840200000000145E-2</v>
      </c>
      <c r="X28" s="31">
        <f t="shared" si="10"/>
        <v>9.0272099999999966E-2</v>
      </c>
      <c r="Y28" s="31">
        <f t="shared" si="10"/>
        <v>9.3703999999999787E-2</v>
      </c>
      <c r="Z28" s="31">
        <f t="shared" si="10"/>
        <v>9.7135899999999609E-2</v>
      </c>
      <c r="AA28" s="31">
        <f t="shared" si="11"/>
        <v>9.9395119999999615E-2</v>
      </c>
      <c r="AB28" s="31">
        <f t="shared" si="11"/>
        <v>0.10165433999999962</v>
      </c>
      <c r="AC28" s="31">
        <f t="shared" si="11"/>
        <v>0.10391355999999963</v>
      </c>
      <c r="AD28" s="31">
        <f t="shared" si="11"/>
        <v>0.10617277999999963</v>
      </c>
      <c r="AE28" s="31">
        <f t="shared" si="11"/>
        <v>0.10843199999999964</v>
      </c>
      <c r="AF28" s="31">
        <f t="shared" si="12"/>
        <v>0.10995679999999997</v>
      </c>
      <c r="AG28" s="31">
        <f t="shared" si="12"/>
        <v>0.11148159999999985</v>
      </c>
      <c r="AH28" s="31">
        <f t="shared" si="12"/>
        <v>0.11300640000000017</v>
      </c>
      <c r="AI28" s="31">
        <f t="shared" si="12"/>
        <v>0.11453120000000006</v>
      </c>
      <c r="AJ28" s="31">
        <f t="shared" si="12"/>
        <v>0.11605599999999994</v>
      </c>
      <c r="AK28" s="31">
        <f t="shared" ref="AK28:AL28" si="21">TREND($N8:$O8,$N$2:$O$2,AK$22)</f>
        <v>0.11708680000000005</v>
      </c>
      <c r="AL28" s="31">
        <f t="shared" si="21"/>
        <v>0.11811759999999971</v>
      </c>
      <c r="AM28" s="31">
        <f t="shared" ref="AM28:AO28" si="22">TREND($N8:$O8,$N$2:$O$2,AM$22)</f>
        <v>0.11914839999999982</v>
      </c>
      <c r="AN28" s="31">
        <f t="shared" si="22"/>
        <v>0.12017919999999993</v>
      </c>
      <c r="AO28" s="31">
        <f t="shared" si="22"/>
        <v>0.1212099999999996</v>
      </c>
    </row>
    <row r="29" spans="1:41">
      <c r="A29" t="s">
        <v>86</v>
      </c>
      <c r="B29" t="s">
        <v>87</v>
      </c>
      <c r="C29" t="s">
        <v>102</v>
      </c>
      <c r="D29" t="s">
        <v>92</v>
      </c>
      <c r="E29" t="s">
        <v>69</v>
      </c>
      <c r="F29" s="31">
        <f t="shared" si="7"/>
        <v>0.19563399999999964</v>
      </c>
      <c r="G29" s="31">
        <f t="shared" si="7"/>
        <v>0.19398420000000005</v>
      </c>
      <c r="H29" s="31">
        <f t="shared" si="7"/>
        <v>0.19233440000000002</v>
      </c>
      <c r="I29" s="31">
        <f t="shared" si="7"/>
        <v>0.19068459999999998</v>
      </c>
      <c r="J29" s="31">
        <f t="shared" si="7"/>
        <v>0.18903479999999995</v>
      </c>
      <c r="K29" s="31">
        <f t="shared" si="7"/>
        <v>0.18738499999999991</v>
      </c>
      <c r="L29" s="31">
        <f t="shared" si="8"/>
        <v>0.18268540000000222</v>
      </c>
      <c r="M29" s="31">
        <f t="shared" si="8"/>
        <v>0.17798580000000186</v>
      </c>
      <c r="N29" s="31">
        <f t="shared" si="8"/>
        <v>0.1732862000000015</v>
      </c>
      <c r="O29" s="31">
        <f t="shared" si="8"/>
        <v>0.16858660000000114</v>
      </c>
      <c r="P29" s="31">
        <f t="shared" si="8"/>
        <v>0.16388700000000078</v>
      </c>
      <c r="Q29" s="31">
        <f t="shared" si="9"/>
        <v>0.16111300000000117</v>
      </c>
      <c r="R29" s="31">
        <f t="shared" si="9"/>
        <v>0.15833900000000067</v>
      </c>
      <c r="S29" s="31">
        <f t="shared" si="9"/>
        <v>0.15556500000000106</v>
      </c>
      <c r="T29" s="31">
        <f t="shared" si="9"/>
        <v>0.15279100000000057</v>
      </c>
      <c r="U29" s="31">
        <f t="shared" si="9"/>
        <v>0.15001700000000096</v>
      </c>
      <c r="V29" s="31">
        <f t="shared" si="10"/>
        <v>0.14934039999999982</v>
      </c>
      <c r="W29" s="31">
        <f t="shared" si="10"/>
        <v>0.14866379999999979</v>
      </c>
      <c r="X29" s="31">
        <f t="shared" si="10"/>
        <v>0.14798719999999976</v>
      </c>
      <c r="Y29" s="31">
        <f t="shared" si="10"/>
        <v>0.14731059999999996</v>
      </c>
      <c r="Z29" s="31">
        <f t="shared" si="10"/>
        <v>0.14663399999999993</v>
      </c>
      <c r="AA29" s="31">
        <f t="shared" si="11"/>
        <v>0.14487760000000005</v>
      </c>
      <c r="AB29" s="31">
        <f t="shared" si="11"/>
        <v>0.14312119999999995</v>
      </c>
      <c r="AC29" s="31">
        <f t="shared" si="11"/>
        <v>0.14136480000000029</v>
      </c>
      <c r="AD29" s="31">
        <f t="shared" si="11"/>
        <v>0.13960840000000019</v>
      </c>
      <c r="AE29" s="31">
        <f t="shared" si="11"/>
        <v>0.13785200000000009</v>
      </c>
      <c r="AF29" s="31">
        <f t="shared" si="12"/>
        <v>0.13581359999999965</v>
      </c>
      <c r="AG29" s="31">
        <f t="shared" si="12"/>
        <v>0.13377519999999965</v>
      </c>
      <c r="AH29" s="31">
        <f t="shared" si="12"/>
        <v>0.13173679999999965</v>
      </c>
      <c r="AI29" s="31">
        <f t="shared" si="12"/>
        <v>0.12969839999999966</v>
      </c>
      <c r="AJ29" s="31">
        <f t="shared" si="12"/>
        <v>0.12765999999999966</v>
      </c>
      <c r="AK29" s="31">
        <f t="shared" ref="AK29:AL29" si="23">TREND($N9:$O9,$N$2:$O$2,AK$22)</f>
        <v>0.12557319999999894</v>
      </c>
      <c r="AL29" s="31">
        <f t="shared" si="23"/>
        <v>0.12348639999999911</v>
      </c>
      <c r="AM29" s="31">
        <f t="shared" ref="AM29:AO29" si="24">TREND($N9:$O9,$N$2:$O$2,AM$22)</f>
        <v>0.12139959999999927</v>
      </c>
      <c r="AN29" s="31">
        <f t="shared" si="24"/>
        <v>0.11931279999999944</v>
      </c>
      <c r="AO29" s="31">
        <f t="shared" si="24"/>
        <v>0.11722599999999961</v>
      </c>
    </row>
    <row r="30" spans="1:41">
      <c r="A30" t="s">
        <v>86</v>
      </c>
      <c r="B30" t="s">
        <v>87</v>
      </c>
      <c r="C30" t="s">
        <v>102</v>
      </c>
      <c r="D30" t="s">
        <v>93</v>
      </c>
      <c r="E30" t="s">
        <v>69</v>
      </c>
      <c r="F30" s="31">
        <f t="shared" si="7"/>
        <v>0.19601399999999991</v>
      </c>
      <c r="G30" s="31">
        <f t="shared" si="7"/>
        <v>0.20261379999999996</v>
      </c>
      <c r="H30" s="31">
        <f t="shared" si="7"/>
        <v>0.2092136</v>
      </c>
      <c r="I30" s="31">
        <f t="shared" si="7"/>
        <v>0.21581340000000004</v>
      </c>
      <c r="J30" s="31">
        <f t="shared" si="7"/>
        <v>0.22241320000000009</v>
      </c>
      <c r="K30" s="31">
        <f t="shared" si="7"/>
        <v>0.22901300000000013</v>
      </c>
      <c r="L30" s="31">
        <f t="shared" si="8"/>
        <v>0.23720360000000085</v>
      </c>
      <c r="M30" s="31">
        <f t="shared" si="8"/>
        <v>0.24539419999999978</v>
      </c>
      <c r="N30" s="31">
        <f t="shared" si="8"/>
        <v>0.25358480000000228</v>
      </c>
      <c r="O30" s="31">
        <f t="shared" si="8"/>
        <v>0.26177540000000121</v>
      </c>
      <c r="P30" s="31">
        <f t="shared" si="8"/>
        <v>0.26996600000000015</v>
      </c>
      <c r="Q30" s="31">
        <f t="shared" si="9"/>
        <v>0.27872060000000332</v>
      </c>
      <c r="R30" s="31">
        <f t="shared" si="9"/>
        <v>0.28747520000000293</v>
      </c>
      <c r="S30" s="31">
        <f t="shared" si="9"/>
        <v>0.29622980000000254</v>
      </c>
      <c r="T30" s="31">
        <f t="shared" si="9"/>
        <v>0.30498440000000215</v>
      </c>
      <c r="U30" s="31">
        <f t="shared" si="9"/>
        <v>0.31373900000000177</v>
      </c>
      <c r="V30" s="31">
        <f t="shared" si="10"/>
        <v>0.32166119999999943</v>
      </c>
      <c r="W30" s="31">
        <f t="shared" si="10"/>
        <v>0.32958339999999886</v>
      </c>
      <c r="X30" s="31">
        <f t="shared" si="10"/>
        <v>0.33750560000000185</v>
      </c>
      <c r="Y30" s="31">
        <f t="shared" si="10"/>
        <v>0.34542780000000128</v>
      </c>
      <c r="Z30" s="31">
        <f t="shared" si="10"/>
        <v>0.35335000000000072</v>
      </c>
      <c r="AA30" s="31">
        <f t="shared" si="11"/>
        <v>0.3600841999999993</v>
      </c>
      <c r="AB30" s="31">
        <f t="shared" si="11"/>
        <v>0.36681839999999966</v>
      </c>
      <c r="AC30" s="31">
        <f t="shared" si="11"/>
        <v>0.37355260000000001</v>
      </c>
      <c r="AD30" s="31">
        <f t="shared" si="11"/>
        <v>0.38028680000000037</v>
      </c>
      <c r="AE30" s="31">
        <f t="shared" si="11"/>
        <v>0.38702100000000073</v>
      </c>
      <c r="AF30" s="31">
        <f t="shared" si="12"/>
        <v>0.39247779999999999</v>
      </c>
      <c r="AG30" s="31">
        <f t="shared" si="12"/>
        <v>0.39793460000000103</v>
      </c>
      <c r="AH30" s="31">
        <f t="shared" si="12"/>
        <v>0.40339140000000029</v>
      </c>
      <c r="AI30" s="31">
        <f t="shared" si="12"/>
        <v>0.40884819999999955</v>
      </c>
      <c r="AJ30" s="31">
        <f t="shared" si="12"/>
        <v>0.41430500000000059</v>
      </c>
      <c r="AK30" s="31">
        <f t="shared" ref="AK30:AL30" si="25">TREND($N10:$O10,$N$2:$O$2,AK$22)</f>
        <v>0.41844820000000205</v>
      </c>
      <c r="AL30" s="31">
        <f t="shared" si="25"/>
        <v>0.42259140000000173</v>
      </c>
      <c r="AM30" s="31">
        <f t="shared" ref="AM30:AO30" si="26">TREND($N10:$O10,$N$2:$O$2,AM$22)</f>
        <v>0.42673460000000141</v>
      </c>
      <c r="AN30" s="31">
        <f t="shared" si="26"/>
        <v>0.43087780000000109</v>
      </c>
      <c r="AO30" s="31">
        <f t="shared" si="26"/>
        <v>0.43502100000000077</v>
      </c>
    </row>
    <row r="31" spans="1:41">
      <c r="A31" t="s">
        <v>86</v>
      </c>
      <c r="B31" t="s">
        <v>87</v>
      </c>
      <c r="C31" t="s">
        <v>102</v>
      </c>
      <c r="D31" t="s">
        <v>94</v>
      </c>
      <c r="E31" t="s">
        <v>69</v>
      </c>
      <c r="F31" s="31">
        <f t="shared" si="7"/>
        <v>0.75110300000000052</v>
      </c>
      <c r="G31" s="31">
        <f t="shared" si="7"/>
        <v>0.76960239999999658</v>
      </c>
      <c r="H31" s="31">
        <f t="shared" si="7"/>
        <v>0.78810179999999974</v>
      </c>
      <c r="I31" s="31">
        <f t="shared" si="7"/>
        <v>0.8066011999999958</v>
      </c>
      <c r="J31" s="31">
        <f t="shared" si="7"/>
        <v>0.82510059999999896</v>
      </c>
      <c r="K31" s="31">
        <f t="shared" si="7"/>
        <v>0.84359999999999502</v>
      </c>
      <c r="L31" s="31">
        <f t="shared" si="8"/>
        <v>0.8463674000000001</v>
      </c>
      <c r="M31" s="31">
        <f t="shared" si="8"/>
        <v>0.84913479999999986</v>
      </c>
      <c r="N31" s="31">
        <f t="shared" si="8"/>
        <v>0.85190219999999961</v>
      </c>
      <c r="O31" s="31">
        <f t="shared" si="8"/>
        <v>0.85466959999999936</v>
      </c>
      <c r="P31" s="31">
        <f t="shared" si="8"/>
        <v>0.857437</v>
      </c>
      <c r="Q31" s="31">
        <f t="shared" si="9"/>
        <v>0.86814859999999783</v>
      </c>
      <c r="R31" s="31">
        <f t="shared" si="9"/>
        <v>0.87886019999999831</v>
      </c>
      <c r="S31" s="31">
        <f t="shared" si="9"/>
        <v>0.8895717999999988</v>
      </c>
      <c r="T31" s="31">
        <f t="shared" si="9"/>
        <v>0.90028339999999929</v>
      </c>
      <c r="U31" s="31">
        <f t="shared" si="9"/>
        <v>0.91099499999999622</v>
      </c>
      <c r="V31" s="31">
        <f t="shared" si="10"/>
        <v>0.93815199999999521</v>
      </c>
      <c r="W31" s="31">
        <f t="shared" si="10"/>
        <v>0.96530899999999775</v>
      </c>
      <c r="X31" s="31">
        <f t="shared" si="10"/>
        <v>0.99246599999999319</v>
      </c>
      <c r="Y31" s="31">
        <f t="shared" si="10"/>
        <v>1.0196229999999957</v>
      </c>
      <c r="Z31" s="31">
        <f t="shared" si="10"/>
        <v>1.0467799999999983</v>
      </c>
      <c r="AA31" s="31">
        <f t="shared" si="11"/>
        <v>1.0603680000000004</v>
      </c>
      <c r="AB31" s="31">
        <f t="shared" si="11"/>
        <v>1.0739560000000026</v>
      </c>
      <c r="AC31" s="31">
        <f t="shared" si="11"/>
        <v>1.0875440000000012</v>
      </c>
      <c r="AD31" s="31">
        <f t="shared" si="11"/>
        <v>1.1011320000000033</v>
      </c>
      <c r="AE31" s="31">
        <f t="shared" si="11"/>
        <v>1.1147200000000019</v>
      </c>
      <c r="AF31" s="31">
        <f t="shared" si="12"/>
        <v>1.1206159999999983</v>
      </c>
      <c r="AG31" s="31">
        <f t="shared" si="12"/>
        <v>1.126512</v>
      </c>
      <c r="AH31" s="31">
        <f t="shared" si="12"/>
        <v>1.1324079999999999</v>
      </c>
      <c r="AI31" s="31">
        <f t="shared" si="12"/>
        <v>1.1383039999999998</v>
      </c>
      <c r="AJ31" s="31">
        <f t="shared" si="12"/>
        <v>1.1441999999999997</v>
      </c>
      <c r="AK31" s="31">
        <f t="shared" ref="AK31:AL31" si="27">TREND($N11:$O11,$N$2:$O$2,AK$22)</f>
        <v>1.1454499999999999</v>
      </c>
      <c r="AL31" s="31">
        <f t="shared" si="27"/>
        <v>1.1467000000000001</v>
      </c>
      <c r="AM31" s="31">
        <f t="shared" ref="AM31:AO31" si="28">TREND($N11:$O11,$N$2:$O$2,AM$22)</f>
        <v>1.1479499999999998</v>
      </c>
      <c r="AN31" s="31">
        <f t="shared" si="28"/>
        <v>1.1491999999999996</v>
      </c>
      <c r="AO31" s="31">
        <f t="shared" si="28"/>
        <v>1.1504499999999998</v>
      </c>
    </row>
    <row r="32" spans="1:41">
      <c r="A32" t="s">
        <v>86</v>
      </c>
      <c r="B32" t="s">
        <v>87</v>
      </c>
      <c r="C32" t="s">
        <v>103</v>
      </c>
      <c r="D32" t="s">
        <v>88</v>
      </c>
      <c r="E32" t="s">
        <v>73</v>
      </c>
      <c r="F32" s="31">
        <f t="shared" si="7"/>
        <v>0.50331599999999987</v>
      </c>
      <c r="G32" s="31">
        <f t="shared" si="7"/>
        <v>0.5114066000000026</v>
      </c>
      <c r="H32" s="31">
        <f t="shared" si="7"/>
        <v>0.51949720000000177</v>
      </c>
      <c r="I32" s="31">
        <f t="shared" si="7"/>
        <v>0.52758780000000094</v>
      </c>
      <c r="J32" s="31">
        <f t="shared" si="7"/>
        <v>0.53567840000000011</v>
      </c>
      <c r="K32" s="31">
        <f t="shared" si="7"/>
        <v>0.54376900000000283</v>
      </c>
      <c r="L32" s="31">
        <f t="shared" si="8"/>
        <v>0.55327180000000098</v>
      </c>
      <c r="M32" s="31">
        <f t="shared" si="8"/>
        <v>0.5627746000000009</v>
      </c>
      <c r="N32" s="31">
        <f t="shared" si="8"/>
        <v>0.57227740000000082</v>
      </c>
      <c r="O32" s="31">
        <f t="shared" si="8"/>
        <v>0.58178020000000075</v>
      </c>
      <c r="P32" s="31">
        <f t="shared" si="8"/>
        <v>0.59128300000000067</v>
      </c>
      <c r="Q32" s="31">
        <f t="shared" si="9"/>
        <v>0.59898339999999983</v>
      </c>
      <c r="R32" s="31">
        <f t="shared" si="9"/>
        <v>0.606683799999999</v>
      </c>
      <c r="S32" s="31">
        <f t="shared" si="9"/>
        <v>0.61438419999999994</v>
      </c>
      <c r="T32" s="31">
        <f t="shared" si="9"/>
        <v>0.6220845999999991</v>
      </c>
      <c r="U32" s="31">
        <f t="shared" si="9"/>
        <v>0.62978499999999826</v>
      </c>
      <c r="V32" s="31">
        <f t="shared" si="10"/>
        <v>0.63544719999999799</v>
      </c>
      <c r="W32" s="31">
        <f t="shared" si="10"/>
        <v>0.6411093999999995</v>
      </c>
      <c r="X32" s="31">
        <f t="shared" si="10"/>
        <v>0.64677159999999922</v>
      </c>
      <c r="Y32" s="31">
        <f t="shared" si="10"/>
        <v>0.65243379999999895</v>
      </c>
      <c r="Z32" s="31">
        <f t="shared" si="10"/>
        <v>0.65809599999999868</v>
      </c>
      <c r="AA32" s="31">
        <f t="shared" si="11"/>
        <v>0.66300119999999829</v>
      </c>
      <c r="AB32" s="31">
        <f t="shared" si="11"/>
        <v>0.66790639999999968</v>
      </c>
      <c r="AC32" s="31">
        <f t="shared" si="11"/>
        <v>0.67281159999999929</v>
      </c>
      <c r="AD32" s="31">
        <f t="shared" si="11"/>
        <v>0.6777167999999989</v>
      </c>
      <c r="AE32" s="31">
        <f t="shared" si="11"/>
        <v>0.68262199999999851</v>
      </c>
      <c r="AF32" s="31">
        <f t="shared" si="12"/>
        <v>0.68605739999999926</v>
      </c>
      <c r="AG32" s="31">
        <f t="shared" si="12"/>
        <v>0.68949279999999913</v>
      </c>
      <c r="AH32" s="31">
        <f t="shared" si="12"/>
        <v>0.69292819999999899</v>
      </c>
      <c r="AI32" s="31">
        <f t="shared" si="12"/>
        <v>0.69636359999999886</v>
      </c>
      <c r="AJ32" s="31">
        <f t="shared" si="12"/>
        <v>0.69979899999999962</v>
      </c>
      <c r="AK32" s="31">
        <f t="shared" ref="AK32:AL32" si="29">TREND($N12:$O12,$N$2:$O$2,AK$22)</f>
        <v>0.70153259999999928</v>
      </c>
      <c r="AL32" s="31">
        <f t="shared" si="29"/>
        <v>0.7032661999999994</v>
      </c>
      <c r="AM32" s="31">
        <f t="shared" ref="AM32:AO32" si="30">TREND($N12:$O12,$N$2:$O$2,AM$22)</f>
        <v>0.70499979999999951</v>
      </c>
      <c r="AN32" s="31">
        <f t="shared" si="30"/>
        <v>0.70673339999999962</v>
      </c>
      <c r="AO32" s="31">
        <f t="shared" si="30"/>
        <v>0.70846699999999974</v>
      </c>
    </row>
    <row r="33" spans="1:42">
      <c r="A33" t="s">
        <v>86</v>
      </c>
      <c r="B33" t="s">
        <v>87</v>
      </c>
      <c r="C33" t="s">
        <v>103</v>
      </c>
      <c r="D33" t="s">
        <v>91</v>
      </c>
      <c r="E33" t="s">
        <v>73</v>
      </c>
      <c r="F33" s="31">
        <f t="shared" si="7"/>
        <v>0.69799299999999675</v>
      </c>
      <c r="G33" s="31">
        <f t="shared" si="7"/>
        <v>0.7303461999999854</v>
      </c>
      <c r="H33" s="31">
        <f t="shared" si="7"/>
        <v>0.76269939999998826</v>
      </c>
      <c r="I33" s="31">
        <f t="shared" si="7"/>
        <v>0.79505259999999112</v>
      </c>
      <c r="J33" s="31">
        <f t="shared" si="7"/>
        <v>0.82740579999999397</v>
      </c>
      <c r="K33" s="31">
        <f t="shared" si="7"/>
        <v>0.85975899999999683</v>
      </c>
      <c r="L33" s="31">
        <f t="shared" si="8"/>
        <v>0.91636719999999627</v>
      </c>
      <c r="M33" s="31">
        <f t="shared" si="8"/>
        <v>0.97297539999999572</v>
      </c>
      <c r="N33" s="31">
        <f t="shared" si="8"/>
        <v>1.0295835999999952</v>
      </c>
      <c r="O33" s="31">
        <f t="shared" si="8"/>
        <v>1.0861917999999946</v>
      </c>
      <c r="P33" s="31">
        <f t="shared" si="8"/>
        <v>1.142799999999994</v>
      </c>
      <c r="Q33" s="31">
        <f t="shared" si="9"/>
        <v>1.1992560000000054</v>
      </c>
      <c r="R33" s="31">
        <f t="shared" si="9"/>
        <v>1.2557120000000026</v>
      </c>
      <c r="S33" s="31">
        <f t="shared" si="9"/>
        <v>1.3121679999999998</v>
      </c>
      <c r="T33" s="31">
        <f t="shared" si="9"/>
        <v>1.368623999999997</v>
      </c>
      <c r="U33" s="31">
        <f t="shared" si="9"/>
        <v>1.4250799999999941</v>
      </c>
      <c r="V33" s="31">
        <f t="shared" si="10"/>
        <v>1.4667639999999977</v>
      </c>
      <c r="W33" s="31">
        <f t="shared" si="10"/>
        <v>1.5084480000000013</v>
      </c>
      <c r="X33" s="31">
        <f t="shared" si="10"/>
        <v>1.550132000000005</v>
      </c>
      <c r="Y33" s="31">
        <f t="shared" si="10"/>
        <v>1.5918160000000086</v>
      </c>
      <c r="Z33" s="31">
        <f t="shared" si="10"/>
        <v>1.633499999999998</v>
      </c>
      <c r="AA33" s="31">
        <f t="shared" si="11"/>
        <v>1.6850879999999933</v>
      </c>
      <c r="AB33" s="31">
        <f t="shared" si="11"/>
        <v>1.7366759999999886</v>
      </c>
      <c r="AC33" s="31">
        <f t="shared" si="11"/>
        <v>1.7882639999999981</v>
      </c>
      <c r="AD33" s="31">
        <f t="shared" si="11"/>
        <v>1.8398519999999934</v>
      </c>
      <c r="AE33" s="31">
        <f t="shared" si="11"/>
        <v>1.8914399999999887</v>
      </c>
      <c r="AF33" s="31">
        <f t="shared" si="12"/>
        <v>1.946091999999993</v>
      </c>
      <c r="AG33" s="31">
        <f t="shared" si="12"/>
        <v>2.0007439999999974</v>
      </c>
      <c r="AH33" s="31">
        <f t="shared" si="12"/>
        <v>2.0553960000000018</v>
      </c>
      <c r="AI33" s="31">
        <f t="shared" si="12"/>
        <v>2.1100479999999919</v>
      </c>
      <c r="AJ33" s="31">
        <f t="shared" si="12"/>
        <v>2.1646999999999963</v>
      </c>
      <c r="AK33" s="31">
        <f t="shared" ref="AK33:AL33" si="31">TREND($N13:$O13,$N$2:$O$2,AK$22)</f>
        <v>2.2191580000000073</v>
      </c>
      <c r="AL33" s="31">
        <f t="shared" si="31"/>
        <v>2.2736160000000041</v>
      </c>
      <c r="AM33" s="31">
        <f t="shared" ref="AM33:AO33" si="32">TREND($N13:$O13,$N$2:$O$2,AM$22)</f>
        <v>2.3280740000000009</v>
      </c>
      <c r="AN33" s="31">
        <f t="shared" si="32"/>
        <v>2.3825319999999977</v>
      </c>
      <c r="AO33" s="31">
        <f t="shared" si="32"/>
        <v>2.4369899999999944</v>
      </c>
    </row>
    <row r="34" spans="1:42">
      <c r="A34" t="s">
        <v>86</v>
      </c>
      <c r="B34" t="s">
        <v>87</v>
      </c>
      <c r="C34" t="s">
        <v>103</v>
      </c>
      <c r="D34" t="s">
        <v>92</v>
      </c>
      <c r="E34" t="s">
        <v>69</v>
      </c>
      <c r="F34" s="31">
        <f t="shared" si="7"/>
        <v>0.72700999999999993</v>
      </c>
      <c r="G34" s="31">
        <f t="shared" si="7"/>
        <v>0.73803799999999953</v>
      </c>
      <c r="H34" s="31">
        <f t="shared" si="7"/>
        <v>0.74906600000000267</v>
      </c>
      <c r="I34" s="31">
        <f t="shared" si="7"/>
        <v>0.76009400000000227</v>
      </c>
      <c r="J34" s="31">
        <f t="shared" si="7"/>
        <v>0.77112200000000186</v>
      </c>
      <c r="K34" s="31">
        <f t="shared" si="7"/>
        <v>0.78215000000000146</v>
      </c>
      <c r="L34" s="31">
        <f t="shared" si="8"/>
        <v>0.79549139999999596</v>
      </c>
      <c r="M34" s="31">
        <f t="shared" si="8"/>
        <v>0.80883279999999758</v>
      </c>
      <c r="N34" s="31">
        <f t="shared" si="8"/>
        <v>0.82217419999999564</v>
      </c>
      <c r="O34" s="31">
        <f t="shared" si="8"/>
        <v>0.83551559999999725</v>
      </c>
      <c r="P34" s="31">
        <f t="shared" si="8"/>
        <v>0.84885699999999531</v>
      </c>
      <c r="Q34" s="31">
        <f t="shared" si="9"/>
        <v>0.86044719999999941</v>
      </c>
      <c r="R34" s="31">
        <f t="shared" si="9"/>
        <v>0.87203739999999996</v>
      </c>
      <c r="S34" s="31">
        <f t="shared" si="9"/>
        <v>0.88362760000000051</v>
      </c>
      <c r="T34" s="31">
        <f t="shared" si="9"/>
        <v>0.89521780000000106</v>
      </c>
      <c r="U34" s="31">
        <f t="shared" si="9"/>
        <v>0.90680800000000161</v>
      </c>
      <c r="V34" s="31">
        <f t="shared" si="10"/>
        <v>0.91556819999999917</v>
      </c>
      <c r="W34" s="31">
        <f t="shared" si="10"/>
        <v>0.92432840000000027</v>
      </c>
      <c r="X34" s="31">
        <f t="shared" si="10"/>
        <v>0.93308860000000138</v>
      </c>
      <c r="Y34" s="31">
        <f t="shared" si="10"/>
        <v>0.94184879999999893</v>
      </c>
      <c r="Z34" s="31">
        <f t="shared" si="10"/>
        <v>0.95060900000000004</v>
      </c>
      <c r="AA34" s="31">
        <f t="shared" si="11"/>
        <v>0.95832739999999994</v>
      </c>
      <c r="AB34" s="31">
        <f t="shared" si="11"/>
        <v>0.96604579999999984</v>
      </c>
      <c r="AC34" s="31">
        <f t="shared" si="11"/>
        <v>0.97376420000000152</v>
      </c>
      <c r="AD34" s="31">
        <f t="shared" si="11"/>
        <v>0.98148260000000143</v>
      </c>
      <c r="AE34" s="31">
        <f t="shared" si="11"/>
        <v>0.98920100000000133</v>
      </c>
      <c r="AF34" s="31">
        <f t="shared" si="12"/>
        <v>0.99474080000000065</v>
      </c>
      <c r="AG34" s="31">
        <f t="shared" si="12"/>
        <v>1.0002806000000017</v>
      </c>
      <c r="AH34" s="31">
        <f t="shared" si="12"/>
        <v>1.0058204000000011</v>
      </c>
      <c r="AI34" s="31">
        <f t="shared" si="12"/>
        <v>1.0113602000000022</v>
      </c>
      <c r="AJ34" s="31">
        <f t="shared" si="12"/>
        <v>1.0169000000000015</v>
      </c>
      <c r="AK34" s="31">
        <f t="shared" ref="AK34:AL34" si="33">TREND($N14:$O14,$N$2:$O$2,AK$22)</f>
        <v>1.0198640000000001</v>
      </c>
      <c r="AL34" s="31">
        <f t="shared" si="33"/>
        <v>1.0228279999999996</v>
      </c>
      <c r="AM34" s="31">
        <f t="shared" ref="AM34:AO34" si="34">TREND($N14:$O14,$N$2:$O$2,AM$22)</f>
        <v>1.025792</v>
      </c>
      <c r="AN34" s="31">
        <f t="shared" si="34"/>
        <v>1.0287560000000004</v>
      </c>
      <c r="AO34" s="31">
        <f t="shared" si="34"/>
        <v>1.03172</v>
      </c>
    </row>
    <row r="35" spans="1:42">
      <c r="A35" t="s">
        <v>86</v>
      </c>
      <c r="B35" t="s">
        <v>87</v>
      </c>
      <c r="C35" t="s">
        <v>103</v>
      </c>
      <c r="D35" t="s">
        <v>94</v>
      </c>
      <c r="E35" t="s">
        <v>69</v>
      </c>
      <c r="F35" s="31">
        <f t="shared" si="7"/>
        <v>0.94266400000000772</v>
      </c>
      <c r="G35" s="31">
        <f t="shared" si="7"/>
        <v>0.97824920000000759</v>
      </c>
      <c r="H35" s="31">
        <f t="shared" si="7"/>
        <v>1.0138344000000075</v>
      </c>
      <c r="I35" s="31">
        <f t="shared" si="7"/>
        <v>1.0494196000000073</v>
      </c>
      <c r="J35" s="31">
        <f t="shared" si="7"/>
        <v>1.0850048000000072</v>
      </c>
      <c r="K35" s="31">
        <f t="shared" si="7"/>
        <v>1.1205900000000071</v>
      </c>
      <c r="L35" s="31">
        <f t="shared" si="8"/>
        <v>1.1828220000000016</v>
      </c>
      <c r="M35" s="31">
        <f t="shared" si="8"/>
        <v>1.2450539999999961</v>
      </c>
      <c r="N35" s="31">
        <f t="shared" si="8"/>
        <v>1.3072859999999906</v>
      </c>
      <c r="O35" s="31">
        <f t="shared" si="8"/>
        <v>1.3695179999999993</v>
      </c>
      <c r="P35" s="31">
        <f t="shared" si="8"/>
        <v>1.4317499999999939</v>
      </c>
      <c r="Q35" s="31">
        <f t="shared" si="9"/>
        <v>1.4839559999999921</v>
      </c>
      <c r="R35" s="31">
        <f t="shared" si="9"/>
        <v>1.5361619999999903</v>
      </c>
      <c r="S35" s="31">
        <f t="shared" si="9"/>
        <v>1.5883680000000027</v>
      </c>
      <c r="T35" s="31">
        <f t="shared" si="9"/>
        <v>1.6405740000000009</v>
      </c>
      <c r="U35" s="31">
        <f t="shared" si="9"/>
        <v>1.6927799999999991</v>
      </c>
      <c r="V35" s="31">
        <f t="shared" si="10"/>
        <v>1.7212600000000009</v>
      </c>
      <c r="W35" s="31">
        <f t="shared" si="10"/>
        <v>1.7497400000000027</v>
      </c>
      <c r="X35" s="31">
        <f t="shared" si="10"/>
        <v>1.7782200000000046</v>
      </c>
      <c r="Y35" s="31">
        <f t="shared" si="10"/>
        <v>1.8067000000000064</v>
      </c>
      <c r="Z35" s="31">
        <f t="shared" si="10"/>
        <v>1.8351800000000011</v>
      </c>
      <c r="AA35" s="31">
        <f t="shared" si="11"/>
        <v>1.8736320000000006</v>
      </c>
      <c r="AB35" s="31">
        <f t="shared" si="11"/>
        <v>1.912083999999993</v>
      </c>
      <c r="AC35" s="31">
        <f t="shared" si="11"/>
        <v>1.9505359999999996</v>
      </c>
      <c r="AD35" s="31">
        <f t="shared" si="11"/>
        <v>1.988987999999992</v>
      </c>
      <c r="AE35" s="31">
        <f t="shared" si="11"/>
        <v>2.0274399999999986</v>
      </c>
      <c r="AF35" s="31">
        <f t="shared" si="12"/>
        <v>2.0671239999999926</v>
      </c>
      <c r="AG35" s="31">
        <f t="shared" si="12"/>
        <v>2.1068079999999867</v>
      </c>
      <c r="AH35" s="31">
        <f t="shared" si="12"/>
        <v>2.146491999999995</v>
      </c>
      <c r="AI35" s="31">
        <f t="shared" si="12"/>
        <v>2.186175999999989</v>
      </c>
      <c r="AJ35" s="31">
        <f t="shared" si="12"/>
        <v>2.2258599999999973</v>
      </c>
      <c r="AK35" s="31">
        <f t="shared" ref="AK35:AL35" si="35">TREND($N15:$O15,$N$2:$O$2,AK$22)</f>
        <v>2.2633280000000013</v>
      </c>
      <c r="AL35" s="31">
        <f t="shared" si="35"/>
        <v>2.3007959999999912</v>
      </c>
      <c r="AM35" s="31">
        <f t="shared" ref="AM35:AO35" si="36">TREND($N15:$O15,$N$2:$O$2,AM$22)</f>
        <v>2.3382639999999952</v>
      </c>
      <c r="AN35" s="31">
        <f t="shared" si="36"/>
        <v>2.3757319999999993</v>
      </c>
      <c r="AO35" s="31">
        <f t="shared" si="36"/>
        <v>2.4131999999999891</v>
      </c>
    </row>
    <row r="36" spans="1:42">
      <c r="A36" t="s">
        <v>86</v>
      </c>
      <c r="B36" t="s">
        <v>87</v>
      </c>
      <c r="C36" t="s">
        <v>104</v>
      </c>
      <c r="D36" t="s">
        <v>90</v>
      </c>
      <c r="E36" t="s">
        <v>73</v>
      </c>
      <c r="F36" s="31">
        <f t="shared" si="7"/>
        <v>1.7339699999999958E-2</v>
      </c>
      <c r="G36" s="31">
        <f t="shared" si="7"/>
        <v>1.7719539999999978E-2</v>
      </c>
      <c r="H36" s="31">
        <f t="shared" si="7"/>
        <v>1.8099379999999998E-2</v>
      </c>
      <c r="I36" s="31">
        <f t="shared" si="7"/>
        <v>1.8479219999999907E-2</v>
      </c>
      <c r="J36" s="31">
        <f t="shared" si="7"/>
        <v>1.8859059999999928E-2</v>
      </c>
      <c r="K36" s="31">
        <f t="shared" si="7"/>
        <v>1.9238899999999948E-2</v>
      </c>
      <c r="L36" s="31">
        <f t="shared" si="8"/>
        <v>1.9865339999999954E-2</v>
      </c>
      <c r="M36" s="31">
        <f t="shared" si="8"/>
        <v>2.0491779999999959E-2</v>
      </c>
      <c r="N36" s="31">
        <f t="shared" si="8"/>
        <v>2.1118219999999965E-2</v>
      </c>
      <c r="O36" s="31">
        <f t="shared" si="8"/>
        <v>2.1744659999999971E-2</v>
      </c>
      <c r="P36" s="31">
        <f t="shared" si="8"/>
        <v>2.2371099999999977E-2</v>
      </c>
      <c r="Q36" s="31">
        <f t="shared" si="9"/>
        <v>2.3004060000000104E-2</v>
      </c>
      <c r="R36" s="31">
        <f t="shared" si="9"/>
        <v>2.3637020000000009E-2</v>
      </c>
      <c r="S36" s="31">
        <f t="shared" si="9"/>
        <v>2.4269979999999913E-2</v>
      </c>
      <c r="T36" s="31">
        <f t="shared" si="9"/>
        <v>2.490294000000004E-2</v>
      </c>
      <c r="U36" s="31">
        <f t="shared" si="9"/>
        <v>2.5535899999999945E-2</v>
      </c>
      <c r="V36" s="31">
        <f t="shared" si="10"/>
        <v>2.6137880000000058E-2</v>
      </c>
      <c r="W36" s="31">
        <f t="shared" si="10"/>
        <v>2.6739859999999949E-2</v>
      </c>
      <c r="X36" s="31">
        <f t="shared" si="10"/>
        <v>2.7341840000000062E-2</v>
      </c>
      <c r="Y36" s="31">
        <f t="shared" si="10"/>
        <v>2.7943819999999953E-2</v>
      </c>
      <c r="Z36" s="31">
        <f t="shared" si="10"/>
        <v>2.8545800000000066E-2</v>
      </c>
      <c r="AA36" s="31">
        <f t="shared" si="11"/>
        <v>2.9235059999999979E-2</v>
      </c>
      <c r="AB36" s="31">
        <f t="shared" si="11"/>
        <v>2.9924320000000115E-2</v>
      </c>
      <c r="AC36" s="31">
        <f t="shared" si="11"/>
        <v>3.0613580000000029E-2</v>
      </c>
      <c r="AD36" s="31">
        <f t="shared" si="11"/>
        <v>3.1302839999999943E-2</v>
      </c>
      <c r="AE36" s="31">
        <f t="shared" si="11"/>
        <v>3.1992100000000079E-2</v>
      </c>
      <c r="AF36" s="31">
        <f t="shared" si="12"/>
        <v>3.2695959999999857E-2</v>
      </c>
      <c r="AG36" s="31">
        <f t="shared" si="12"/>
        <v>3.3399819999999858E-2</v>
      </c>
      <c r="AH36" s="31">
        <f t="shared" si="12"/>
        <v>3.4103679999999859E-2</v>
      </c>
      <c r="AI36" s="31">
        <f t="shared" si="12"/>
        <v>3.4807539999999859E-2</v>
      </c>
      <c r="AJ36" s="31">
        <f t="shared" si="12"/>
        <v>3.551139999999986E-2</v>
      </c>
      <c r="AK36" s="31">
        <f t="shared" ref="AK36:AL36" si="37">TREND($N16:$O16,$N$2:$O$2,AK$22)</f>
        <v>3.6181220000000014E-2</v>
      </c>
      <c r="AL36" s="31">
        <f t="shared" si="37"/>
        <v>3.6851040000000168E-2</v>
      </c>
      <c r="AM36" s="31">
        <f t="shared" ref="AM36:AO36" si="38">TREND($N16:$O16,$N$2:$O$2,AM$22)</f>
        <v>3.75208600000001E-2</v>
      </c>
      <c r="AN36" s="31">
        <f t="shared" si="38"/>
        <v>3.8190680000000032E-2</v>
      </c>
      <c r="AO36" s="31">
        <f t="shared" si="38"/>
        <v>3.8860500000000187E-2</v>
      </c>
    </row>
    <row r="37" spans="1:42">
      <c r="A37" t="s">
        <v>86</v>
      </c>
      <c r="B37" t="s">
        <v>87</v>
      </c>
      <c r="C37" t="s">
        <v>104</v>
      </c>
      <c r="D37" t="s">
        <v>91</v>
      </c>
      <c r="E37" t="s">
        <v>73</v>
      </c>
      <c r="F37" s="31">
        <f t="shared" si="7"/>
        <v>0.16928199999999993</v>
      </c>
      <c r="G37" s="31">
        <f t="shared" si="7"/>
        <v>0.17249800000000004</v>
      </c>
      <c r="H37" s="31">
        <f t="shared" si="7"/>
        <v>0.17571400000000015</v>
      </c>
      <c r="I37" s="31">
        <f t="shared" si="7"/>
        <v>0.17893000000000026</v>
      </c>
      <c r="J37" s="31">
        <f t="shared" si="7"/>
        <v>0.18214599999999947</v>
      </c>
      <c r="K37" s="31">
        <f t="shared" si="7"/>
        <v>0.18536199999999958</v>
      </c>
      <c r="L37" s="31">
        <f t="shared" si="8"/>
        <v>0.18629700000000016</v>
      </c>
      <c r="M37" s="31">
        <f t="shared" si="8"/>
        <v>0.18723200000000007</v>
      </c>
      <c r="N37" s="31">
        <f t="shared" si="8"/>
        <v>0.18816699999999997</v>
      </c>
      <c r="O37" s="31">
        <f t="shared" si="8"/>
        <v>0.1891020000000001</v>
      </c>
      <c r="P37" s="31">
        <f t="shared" si="8"/>
        <v>0.19003700000000001</v>
      </c>
      <c r="Q37" s="31">
        <f t="shared" si="9"/>
        <v>0.19307800000000075</v>
      </c>
      <c r="R37" s="31">
        <f t="shared" si="9"/>
        <v>0.19611900000000038</v>
      </c>
      <c r="S37" s="31">
        <f t="shared" si="9"/>
        <v>0.19916000000000089</v>
      </c>
      <c r="T37" s="31">
        <f t="shared" si="9"/>
        <v>0.20220100000000052</v>
      </c>
      <c r="U37" s="31">
        <f t="shared" si="9"/>
        <v>0.20524200000000015</v>
      </c>
      <c r="V37" s="31">
        <f t="shared" si="10"/>
        <v>0.21268300000000018</v>
      </c>
      <c r="W37" s="31">
        <f t="shared" si="10"/>
        <v>0.22012400000000021</v>
      </c>
      <c r="X37" s="31">
        <f t="shared" si="10"/>
        <v>0.22756500000000024</v>
      </c>
      <c r="Y37" s="31">
        <f t="shared" si="10"/>
        <v>0.23500600000000027</v>
      </c>
      <c r="Z37" s="31">
        <f t="shared" si="10"/>
        <v>0.2424470000000003</v>
      </c>
      <c r="AA37" s="31">
        <f t="shared" si="11"/>
        <v>0.24812219999999918</v>
      </c>
      <c r="AB37" s="31">
        <f t="shared" si="11"/>
        <v>0.25379739999999984</v>
      </c>
      <c r="AC37" s="31">
        <f t="shared" si="11"/>
        <v>0.2594726000000005</v>
      </c>
      <c r="AD37" s="31">
        <f t="shared" si="11"/>
        <v>0.26514779999999938</v>
      </c>
      <c r="AE37" s="31">
        <f t="shared" si="11"/>
        <v>0.27082300000000004</v>
      </c>
      <c r="AF37" s="31">
        <f t="shared" si="12"/>
        <v>0.27541620000000044</v>
      </c>
      <c r="AG37" s="31">
        <f t="shared" si="12"/>
        <v>0.28000939999999908</v>
      </c>
      <c r="AH37" s="31">
        <f t="shared" si="12"/>
        <v>0.28460259999999948</v>
      </c>
      <c r="AI37" s="31">
        <f t="shared" si="12"/>
        <v>0.28919579999999989</v>
      </c>
      <c r="AJ37" s="31">
        <f t="shared" si="12"/>
        <v>0.2937890000000003</v>
      </c>
      <c r="AK37" s="31">
        <f t="shared" ref="AK37:AL37" si="39">TREND($N17:$O17,$N$2:$O$2,AK$22)</f>
        <v>0.29753780000000063</v>
      </c>
      <c r="AL37" s="31">
        <f t="shared" si="39"/>
        <v>0.30128660000000007</v>
      </c>
      <c r="AM37" s="31">
        <f t="shared" ref="AM37:AO37" si="40">TREND($N17:$O17,$N$2:$O$2,AM$22)</f>
        <v>0.3050354000000004</v>
      </c>
      <c r="AN37" s="31">
        <f t="shared" si="40"/>
        <v>0.30878420000000073</v>
      </c>
      <c r="AO37" s="31">
        <f t="shared" si="40"/>
        <v>0.31253300000000017</v>
      </c>
    </row>
    <row r="38" spans="1:42">
      <c r="A38" t="s">
        <v>86</v>
      </c>
      <c r="B38" t="s">
        <v>87</v>
      </c>
      <c r="C38" t="s">
        <v>104</v>
      </c>
      <c r="D38" t="s">
        <v>93</v>
      </c>
      <c r="E38" t="s">
        <v>69</v>
      </c>
      <c r="F38" s="31">
        <f t="shared" si="7"/>
        <v>0.13119000000000014</v>
      </c>
      <c r="G38" s="31">
        <f t="shared" si="7"/>
        <v>0.13358079999999983</v>
      </c>
      <c r="H38" s="31">
        <f t="shared" si="7"/>
        <v>0.13597159999999953</v>
      </c>
      <c r="I38" s="31">
        <f t="shared" si="7"/>
        <v>0.13836240000000011</v>
      </c>
      <c r="J38" s="31">
        <f t="shared" si="7"/>
        <v>0.1407531999999998</v>
      </c>
      <c r="K38" s="31">
        <f t="shared" si="7"/>
        <v>0.14314399999999949</v>
      </c>
      <c r="L38" s="31">
        <f t="shared" si="8"/>
        <v>0.14705420000000036</v>
      </c>
      <c r="M38" s="31">
        <f t="shared" si="8"/>
        <v>0.15096440000000033</v>
      </c>
      <c r="N38" s="31">
        <f t="shared" si="8"/>
        <v>0.15487460000000031</v>
      </c>
      <c r="O38" s="31">
        <f t="shared" si="8"/>
        <v>0.15878480000000028</v>
      </c>
      <c r="P38" s="31">
        <f t="shared" si="8"/>
        <v>0.16269500000000026</v>
      </c>
      <c r="Q38" s="31">
        <f t="shared" si="9"/>
        <v>0.16640860000000046</v>
      </c>
      <c r="R38" s="31">
        <f t="shared" si="9"/>
        <v>0.17012220000000067</v>
      </c>
      <c r="S38" s="31">
        <f t="shared" si="9"/>
        <v>0.17383580000000087</v>
      </c>
      <c r="T38" s="31">
        <f t="shared" si="9"/>
        <v>0.17754940000000019</v>
      </c>
      <c r="U38" s="31">
        <f t="shared" si="9"/>
        <v>0.1812630000000004</v>
      </c>
      <c r="V38" s="31">
        <f t="shared" si="10"/>
        <v>0.18457900000000027</v>
      </c>
      <c r="W38" s="31">
        <f t="shared" si="10"/>
        <v>0.18789500000000015</v>
      </c>
      <c r="X38" s="31">
        <f t="shared" si="10"/>
        <v>0.19121100000000002</v>
      </c>
      <c r="Y38" s="31">
        <f t="shared" si="10"/>
        <v>0.19452699999999989</v>
      </c>
      <c r="Z38" s="31">
        <f t="shared" si="10"/>
        <v>0.19784299999999977</v>
      </c>
      <c r="AA38" s="31">
        <f t="shared" si="11"/>
        <v>0.20162119999999906</v>
      </c>
      <c r="AB38" s="31">
        <f t="shared" si="11"/>
        <v>0.20539939999999923</v>
      </c>
      <c r="AC38" s="31">
        <f t="shared" si="11"/>
        <v>0.20917759999999941</v>
      </c>
      <c r="AD38" s="31">
        <f t="shared" si="11"/>
        <v>0.21295579999999958</v>
      </c>
      <c r="AE38" s="31">
        <f t="shared" si="11"/>
        <v>0.21673399999999976</v>
      </c>
      <c r="AF38" s="31">
        <f t="shared" si="12"/>
        <v>0.22044640000000015</v>
      </c>
      <c r="AG38" s="31">
        <f t="shared" si="12"/>
        <v>0.22415880000000055</v>
      </c>
      <c r="AH38" s="31">
        <f t="shared" si="12"/>
        <v>0.22787120000000005</v>
      </c>
      <c r="AI38" s="31">
        <f t="shared" si="12"/>
        <v>0.23158360000000044</v>
      </c>
      <c r="AJ38" s="31">
        <f t="shared" si="12"/>
        <v>0.23529599999999995</v>
      </c>
      <c r="AK38" s="31">
        <f t="shared" ref="AK38:AL38" si="41">TREND($N18:$O18,$N$2:$O$2,AK$22)</f>
        <v>0.23862759999999916</v>
      </c>
      <c r="AL38" s="31">
        <f t="shared" si="41"/>
        <v>0.24195919999999926</v>
      </c>
      <c r="AM38" s="31">
        <f t="shared" ref="AM38:AO38" si="42">TREND($N18:$O18,$N$2:$O$2,AM$22)</f>
        <v>0.24529079999999936</v>
      </c>
      <c r="AN38" s="31">
        <f t="shared" si="42"/>
        <v>0.24862239999999947</v>
      </c>
      <c r="AO38" s="31">
        <f t="shared" si="42"/>
        <v>0.25195399999999957</v>
      </c>
    </row>
    <row r="39" spans="1:42">
      <c r="A39" t="s">
        <v>86</v>
      </c>
      <c r="B39" t="s">
        <v>87</v>
      </c>
      <c r="C39" t="s">
        <v>104</v>
      </c>
      <c r="D39" t="s">
        <v>94</v>
      </c>
      <c r="E39" t="s">
        <v>139</v>
      </c>
      <c r="F39" s="31">
        <f t="shared" si="7"/>
        <v>0.50622899999999937</v>
      </c>
      <c r="G39" s="31">
        <f t="shared" si="7"/>
        <v>0.51194279999999992</v>
      </c>
      <c r="H39" s="31">
        <f t="shared" si="7"/>
        <v>0.51765660000000047</v>
      </c>
      <c r="I39" s="31">
        <f t="shared" si="7"/>
        <v>0.52337039999999924</v>
      </c>
      <c r="J39" s="31">
        <f t="shared" si="7"/>
        <v>0.52908419999999978</v>
      </c>
      <c r="K39" s="31">
        <f t="shared" si="7"/>
        <v>0.53479800000000033</v>
      </c>
      <c r="L39" s="31">
        <f t="shared" si="8"/>
        <v>0.53315000000000001</v>
      </c>
      <c r="M39" s="31">
        <f t="shared" si="8"/>
        <v>0.53150200000000014</v>
      </c>
      <c r="N39" s="31">
        <f t="shared" si="8"/>
        <v>0.52985399999999983</v>
      </c>
      <c r="O39" s="31">
        <f t="shared" si="8"/>
        <v>0.52820599999999995</v>
      </c>
      <c r="P39" s="31">
        <f t="shared" si="8"/>
        <v>0.52655800000000008</v>
      </c>
      <c r="Q39" s="31">
        <f t="shared" si="9"/>
        <v>0.52903000000000056</v>
      </c>
      <c r="R39" s="31">
        <f t="shared" si="9"/>
        <v>0.53150200000000059</v>
      </c>
      <c r="S39" s="31">
        <f t="shared" si="9"/>
        <v>0.53397400000000061</v>
      </c>
      <c r="T39" s="31">
        <f t="shared" si="9"/>
        <v>0.53644599999999976</v>
      </c>
      <c r="U39" s="31">
        <f t="shared" si="9"/>
        <v>0.53891799999999979</v>
      </c>
      <c r="V39" s="31">
        <f t="shared" si="10"/>
        <v>0.55157219999999896</v>
      </c>
      <c r="W39" s="31">
        <f t="shared" si="10"/>
        <v>0.56422639999999902</v>
      </c>
      <c r="X39" s="31">
        <f t="shared" si="10"/>
        <v>0.57688059999999908</v>
      </c>
      <c r="Y39" s="31">
        <f t="shared" si="10"/>
        <v>0.58953479999999914</v>
      </c>
      <c r="Z39" s="31">
        <f t="shared" si="10"/>
        <v>0.6021889999999992</v>
      </c>
      <c r="AA39" s="31">
        <f t="shared" si="11"/>
        <v>0.61008940000000145</v>
      </c>
      <c r="AB39" s="31">
        <f t="shared" si="11"/>
        <v>0.61798979999999837</v>
      </c>
      <c r="AC39" s="31">
        <f t="shared" si="11"/>
        <v>0.62589019999999884</v>
      </c>
      <c r="AD39" s="31">
        <f t="shared" si="11"/>
        <v>0.63379059999999932</v>
      </c>
      <c r="AE39" s="31">
        <f t="shared" si="11"/>
        <v>0.64169099999999979</v>
      </c>
      <c r="AF39" s="31">
        <f t="shared" si="12"/>
        <v>0.64686900000000058</v>
      </c>
      <c r="AG39" s="31">
        <f t="shared" si="12"/>
        <v>0.65204700000000138</v>
      </c>
      <c r="AH39" s="31">
        <f t="shared" si="12"/>
        <v>0.65722500000000039</v>
      </c>
      <c r="AI39" s="31">
        <f t="shared" si="12"/>
        <v>0.66240300000000119</v>
      </c>
      <c r="AJ39" s="31">
        <f t="shared" si="12"/>
        <v>0.6675810000000002</v>
      </c>
      <c r="AK39" s="31">
        <f t="shared" ref="AK39:AL39" si="43">TREND($N19:$O19,$N$2:$O$2,AK$22)</f>
        <v>0.67080699999999993</v>
      </c>
      <c r="AL39" s="31">
        <f t="shared" si="43"/>
        <v>0.67403300000000055</v>
      </c>
      <c r="AM39" s="31">
        <f t="shared" ref="AM39:AO39" si="44">TREND($N19:$O19,$N$2:$O$2,AM$22)</f>
        <v>0.67725900000000028</v>
      </c>
      <c r="AN39" s="31">
        <f t="shared" si="44"/>
        <v>0.68048500000000001</v>
      </c>
      <c r="AO39" s="31">
        <f t="shared" si="44"/>
        <v>0.68371100000000062</v>
      </c>
    </row>
    <row r="41" spans="1:42" s="2" customFormat="1">
      <c r="A41" s="2" t="s">
        <v>194</v>
      </c>
    </row>
    <row r="42" spans="1:42">
      <c r="A42" t="s">
        <v>11</v>
      </c>
      <c r="B42" t="s">
        <v>98</v>
      </c>
      <c r="C42" t="s">
        <v>105</v>
      </c>
      <c r="D42" t="s">
        <v>106</v>
      </c>
      <c r="E42" t="s">
        <v>152</v>
      </c>
      <c r="F42" t="s">
        <v>99</v>
      </c>
      <c r="G42">
        <v>2015</v>
      </c>
      <c r="H42">
        <v>2016</v>
      </c>
      <c r="I42">
        <v>2017</v>
      </c>
      <c r="J42">
        <v>2018</v>
      </c>
      <c r="K42">
        <v>2019</v>
      </c>
      <c r="L42">
        <v>2020</v>
      </c>
      <c r="M42">
        <v>2021</v>
      </c>
      <c r="N42">
        <v>2022</v>
      </c>
      <c r="O42">
        <v>2023</v>
      </c>
      <c r="P42">
        <v>2024</v>
      </c>
      <c r="Q42">
        <v>2025</v>
      </c>
      <c r="R42">
        <v>2026</v>
      </c>
      <c r="S42">
        <v>2027</v>
      </c>
      <c r="T42">
        <v>2028</v>
      </c>
      <c r="U42">
        <v>2029</v>
      </c>
      <c r="V42">
        <v>2030</v>
      </c>
      <c r="W42">
        <v>2031</v>
      </c>
      <c r="X42">
        <v>2032</v>
      </c>
      <c r="Y42">
        <v>2033</v>
      </c>
      <c r="Z42">
        <v>2034</v>
      </c>
      <c r="AA42">
        <v>2035</v>
      </c>
      <c r="AB42">
        <v>2036</v>
      </c>
      <c r="AC42">
        <v>2037</v>
      </c>
      <c r="AD42">
        <v>2038</v>
      </c>
      <c r="AE42">
        <v>2039</v>
      </c>
      <c r="AF42">
        <v>2040</v>
      </c>
      <c r="AG42">
        <v>2041</v>
      </c>
      <c r="AH42">
        <v>2042</v>
      </c>
      <c r="AI42">
        <v>2043</v>
      </c>
      <c r="AJ42">
        <v>2044</v>
      </c>
      <c r="AK42">
        <v>2045</v>
      </c>
      <c r="AL42">
        <v>2046</v>
      </c>
      <c r="AM42">
        <v>2047</v>
      </c>
      <c r="AN42">
        <v>2048</v>
      </c>
      <c r="AO42">
        <v>2049</v>
      </c>
      <c r="AP42">
        <v>2050</v>
      </c>
    </row>
    <row r="43" spans="1:42">
      <c r="A43" t="s">
        <v>86</v>
      </c>
      <c r="B43" t="s">
        <v>87</v>
      </c>
      <c r="C43" t="s">
        <v>100</v>
      </c>
      <c r="D43" t="s">
        <v>91</v>
      </c>
      <c r="F43" t="s">
        <v>73</v>
      </c>
      <c r="G43" s="31">
        <f>F23/SUMIFS(F$23:F$39,$C$23:$C$39,$C43,$E$23:$E$39,$F43)</f>
        <v>1</v>
      </c>
      <c r="H43" s="31">
        <f t="shared" ref="H43:AP50" si="45">G23/SUMIFS(G$23:G$39,$C$23:$C$39,$C43,$E$23:$E$39,$F43)</f>
        <v>1</v>
      </c>
      <c r="I43" s="31">
        <f t="shared" si="45"/>
        <v>1</v>
      </c>
      <c r="J43" s="31">
        <f t="shared" si="45"/>
        <v>1</v>
      </c>
      <c r="K43" s="31">
        <f t="shared" si="45"/>
        <v>1</v>
      </c>
      <c r="L43" s="31">
        <f t="shared" si="45"/>
        <v>1</v>
      </c>
      <c r="M43" s="31">
        <f t="shared" si="45"/>
        <v>1</v>
      </c>
      <c r="N43" s="31">
        <f t="shared" si="45"/>
        <v>1</v>
      </c>
      <c r="O43" s="31">
        <f t="shared" si="45"/>
        <v>1</v>
      </c>
      <c r="P43" s="31">
        <f t="shared" si="45"/>
        <v>1</v>
      </c>
      <c r="Q43" s="31">
        <f t="shared" si="45"/>
        <v>1</v>
      </c>
      <c r="R43" s="31">
        <f t="shared" si="45"/>
        <v>1</v>
      </c>
      <c r="S43" s="31">
        <f t="shared" si="45"/>
        <v>1</v>
      </c>
      <c r="T43" s="31">
        <f t="shared" si="45"/>
        <v>1</v>
      </c>
      <c r="U43" s="31">
        <f t="shared" si="45"/>
        <v>1</v>
      </c>
      <c r="V43" s="31">
        <f t="shared" si="45"/>
        <v>1</v>
      </c>
      <c r="W43" s="31">
        <f t="shared" si="45"/>
        <v>1</v>
      </c>
      <c r="X43" s="31">
        <f t="shared" si="45"/>
        <v>1</v>
      </c>
      <c r="Y43" s="31">
        <f t="shared" si="45"/>
        <v>1</v>
      </c>
      <c r="Z43" s="31">
        <f t="shared" si="45"/>
        <v>1</v>
      </c>
      <c r="AA43" s="31">
        <f t="shared" si="45"/>
        <v>1</v>
      </c>
      <c r="AB43" s="31">
        <f t="shared" si="45"/>
        <v>1</v>
      </c>
      <c r="AC43" s="31">
        <f t="shared" si="45"/>
        <v>1</v>
      </c>
      <c r="AD43" s="31">
        <f t="shared" si="45"/>
        <v>1</v>
      </c>
      <c r="AE43" s="31">
        <f t="shared" si="45"/>
        <v>1</v>
      </c>
      <c r="AF43" s="31">
        <f t="shared" si="45"/>
        <v>1</v>
      </c>
      <c r="AG43" s="31">
        <f t="shared" si="45"/>
        <v>1</v>
      </c>
      <c r="AH43" s="31">
        <f t="shared" si="45"/>
        <v>1</v>
      </c>
      <c r="AI43" s="31">
        <f t="shared" si="45"/>
        <v>1</v>
      </c>
      <c r="AJ43" s="31">
        <f t="shared" si="45"/>
        <v>1</v>
      </c>
      <c r="AK43" s="31">
        <f t="shared" si="45"/>
        <v>1</v>
      </c>
      <c r="AL43" s="31">
        <f t="shared" si="45"/>
        <v>1</v>
      </c>
      <c r="AM43" s="31">
        <f t="shared" si="45"/>
        <v>1</v>
      </c>
      <c r="AN43" s="31">
        <f t="shared" si="45"/>
        <v>1</v>
      </c>
      <c r="AO43" s="31">
        <f t="shared" si="45"/>
        <v>1</v>
      </c>
      <c r="AP43" s="31">
        <f t="shared" si="45"/>
        <v>1</v>
      </c>
    </row>
    <row r="44" spans="1:42">
      <c r="A44" t="s">
        <v>86</v>
      </c>
      <c r="B44" t="s">
        <v>87</v>
      </c>
      <c r="C44" t="s">
        <v>100</v>
      </c>
      <c r="D44" t="s">
        <v>94</v>
      </c>
      <c r="F44" t="s">
        <v>69</v>
      </c>
      <c r="G44" s="31">
        <f t="shared" ref="G44:V59" si="46">F24/SUMIFS(F$23:F$39,$C$23:$C$39,$C44,$E$23:$E$39,$F44)</f>
        <v>1</v>
      </c>
      <c r="H44" s="31">
        <f t="shared" si="46"/>
        <v>1</v>
      </c>
      <c r="I44" s="31">
        <f t="shared" si="46"/>
        <v>1</v>
      </c>
      <c r="J44" s="31">
        <f t="shared" si="46"/>
        <v>1</v>
      </c>
      <c r="K44" s="31">
        <f t="shared" si="46"/>
        <v>1</v>
      </c>
      <c r="L44" s="31">
        <f t="shared" si="46"/>
        <v>1</v>
      </c>
      <c r="M44" s="31">
        <f t="shared" si="46"/>
        <v>1</v>
      </c>
      <c r="N44" s="31">
        <f t="shared" si="46"/>
        <v>1</v>
      </c>
      <c r="O44" s="31">
        <f t="shared" si="46"/>
        <v>1</v>
      </c>
      <c r="P44" s="31">
        <f t="shared" si="46"/>
        <v>1</v>
      </c>
      <c r="Q44" s="31">
        <f t="shared" si="46"/>
        <v>1</v>
      </c>
      <c r="R44" s="31">
        <f t="shared" si="46"/>
        <v>1</v>
      </c>
      <c r="S44" s="31">
        <f t="shared" si="46"/>
        <v>1</v>
      </c>
      <c r="T44" s="31">
        <f t="shared" si="46"/>
        <v>1</v>
      </c>
      <c r="U44" s="31">
        <f t="shared" si="46"/>
        <v>1</v>
      </c>
      <c r="V44" s="31">
        <f t="shared" si="46"/>
        <v>1</v>
      </c>
      <c r="W44" s="31">
        <f t="shared" si="45"/>
        <v>1</v>
      </c>
      <c r="X44" s="31">
        <f t="shared" si="45"/>
        <v>1</v>
      </c>
      <c r="Y44" s="31">
        <f t="shared" si="45"/>
        <v>1</v>
      </c>
      <c r="Z44" s="31">
        <f t="shared" si="45"/>
        <v>1</v>
      </c>
      <c r="AA44" s="31">
        <f t="shared" si="45"/>
        <v>1</v>
      </c>
      <c r="AB44" s="31">
        <f t="shared" si="45"/>
        <v>1</v>
      </c>
      <c r="AC44" s="31">
        <f t="shared" si="45"/>
        <v>1</v>
      </c>
      <c r="AD44" s="31">
        <f t="shared" si="45"/>
        <v>1</v>
      </c>
      <c r="AE44" s="31">
        <f t="shared" si="45"/>
        <v>1</v>
      </c>
      <c r="AF44" s="31">
        <f t="shared" si="45"/>
        <v>1</v>
      </c>
      <c r="AG44" s="31">
        <f t="shared" si="45"/>
        <v>1</v>
      </c>
      <c r="AH44" s="31">
        <f t="shared" si="45"/>
        <v>1</v>
      </c>
      <c r="AI44" s="31">
        <f t="shared" si="45"/>
        <v>1</v>
      </c>
      <c r="AJ44" s="31">
        <f t="shared" si="45"/>
        <v>1</v>
      </c>
      <c r="AK44" s="31">
        <f t="shared" si="45"/>
        <v>1</v>
      </c>
      <c r="AL44" s="31">
        <f t="shared" si="45"/>
        <v>1</v>
      </c>
      <c r="AM44" s="31">
        <f t="shared" si="45"/>
        <v>1</v>
      </c>
      <c r="AN44" s="31">
        <f t="shared" si="45"/>
        <v>1</v>
      </c>
      <c r="AO44" s="31">
        <f t="shared" si="45"/>
        <v>1</v>
      </c>
      <c r="AP44" s="31">
        <f t="shared" si="45"/>
        <v>1</v>
      </c>
    </row>
    <row r="45" spans="1:42">
      <c r="A45" t="s">
        <v>86</v>
      </c>
      <c r="B45" t="s">
        <v>87</v>
      </c>
      <c r="C45" t="s">
        <v>101</v>
      </c>
      <c r="D45" t="s">
        <v>94</v>
      </c>
      <c r="F45" t="s">
        <v>69</v>
      </c>
      <c r="G45" s="31">
        <f t="shared" si="46"/>
        <v>1</v>
      </c>
      <c r="H45" s="31">
        <f t="shared" si="45"/>
        <v>1</v>
      </c>
      <c r="I45" s="31">
        <f t="shared" si="45"/>
        <v>1</v>
      </c>
      <c r="J45" s="31">
        <f t="shared" si="45"/>
        <v>1</v>
      </c>
      <c r="K45" s="31">
        <f t="shared" si="45"/>
        <v>1</v>
      </c>
      <c r="L45" s="31">
        <f t="shared" si="45"/>
        <v>1</v>
      </c>
      <c r="M45" s="31">
        <f t="shared" si="45"/>
        <v>1</v>
      </c>
      <c r="N45" s="31">
        <f t="shared" si="45"/>
        <v>1</v>
      </c>
      <c r="O45" s="31">
        <f t="shared" si="45"/>
        <v>1</v>
      </c>
      <c r="P45" s="31">
        <f t="shared" si="45"/>
        <v>1</v>
      </c>
      <c r="Q45" s="31">
        <f t="shared" si="45"/>
        <v>1</v>
      </c>
      <c r="R45" s="31">
        <f t="shared" si="45"/>
        <v>1</v>
      </c>
      <c r="S45" s="31">
        <f t="shared" si="45"/>
        <v>1</v>
      </c>
      <c r="T45" s="31">
        <f t="shared" si="45"/>
        <v>1</v>
      </c>
      <c r="U45" s="31">
        <f t="shared" si="45"/>
        <v>1</v>
      </c>
      <c r="V45" s="31">
        <f t="shared" si="45"/>
        <v>1</v>
      </c>
      <c r="W45" s="31">
        <f t="shared" si="45"/>
        <v>1</v>
      </c>
      <c r="X45" s="31">
        <f t="shared" si="45"/>
        <v>1</v>
      </c>
      <c r="Y45" s="31">
        <f t="shared" si="45"/>
        <v>1</v>
      </c>
      <c r="Z45" s="31">
        <f t="shared" si="45"/>
        <v>1</v>
      </c>
      <c r="AA45" s="31">
        <f t="shared" si="45"/>
        <v>1</v>
      </c>
      <c r="AB45" s="31">
        <f t="shared" si="45"/>
        <v>1</v>
      </c>
      <c r="AC45" s="31">
        <f t="shared" si="45"/>
        <v>1</v>
      </c>
      <c r="AD45" s="31">
        <f t="shared" si="45"/>
        <v>1</v>
      </c>
      <c r="AE45" s="31">
        <f t="shared" si="45"/>
        <v>1</v>
      </c>
      <c r="AF45" s="31">
        <f t="shared" si="45"/>
        <v>1</v>
      </c>
      <c r="AG45" s="31">
        <f t="shared" si="45"/>
        <v>1</v>
      </c>
      <c r="AH45" s="31">
        <f t="shared" si="45"/>
        <v>1</v>
      </c>
      <c r="AI45" s="31">
        <f t="shared" si="45"/>
        <v>1</v>
      </c>
      <c r="AJ45" s="31">
        <f t="shared" si="45"/>
        <v>1</v>
      </c>
      <c r="AK45" s="31">
        <f t="shared" si="45"/>
        <v>1</v>
      </c>
      <c r="AL45" s="31">
        <f t="shared" si="45"/>
        <v>1</v>
      </c>
      <c r="AM45" s="31">
        <f t="shared" si="45"/>
        <v>1</v>
      </c>
      <c r="AN45" s="31">
        <f t="shared" si="45"/>
        <v>1</v>
      </c>
      <c r="AO45" s="31">
        <f t="shared" si="45"/>
        <v>1</v>
      </c>
      <c r="AP45" s="31">
        <f t="shared" si="45"/>
        <v>1</v>
      </c>
    </row>
    <row r="46" spans="1:42">
      <c r="A46" t="s">
        <v>86</v>
      </c>
      <c r="B46" t="s">
        <v>87</v>
      </c>
      <c r="C46" t="s">
        <v>102</v>
      </c>
      <c r="D46" t="s">
        <v>88</v>
      </c>
      <c r="E46" t="s">
        <v>71</v>
      </c>
      <c r="F46" t="s">
        <v>73</v>
      </c>
      <c r="G46" s="31">
        <f t="shared" si="46"/>
        <v>0.43596473642912531</v>
      </c>
      <c r="H46" s="31">
        <f t="shared" si="45"/>
        <v>0.42464497126663142</v>
      </c>
      <c r="I46" s="31">
        <f t="shared" si="45"/>
        <v>0.41362900919365719</v>
      </c>
      <c r="J46" s="31">
        <f t="shared" si="45"/>
        <v>0.40290478182647105</v>
      </c>
      <c r="K46" s="31">
        <f t="shared" si="45"/>
        <v>0.39246085163965122</v>
      </c>
      <c r="L46" s="31">
        <f t="shared" si="45"/>
        <v>0.38228637127625487</v>
      </c>
      <c r="M46" s="31">
        <f t="shared" si="45"/>
        <v>0.36872236089513893</v>
      </c>
      <c r="N46" s="31">
        <f t="shared" si="45"/>
        <v>0.35511529305888084</v>
      </c>
      <c r="O46" s="31">
        <f t="shared" si="45"/>
        <v>0.34146496241983954</v>
      </c>
      <c r="P46" s="31">
        <f t="shared" si="45"/>
        <v>0.32777116232251374</v>
      </c>
      <c r="Q46" s="31">
        <f t="shared" si="45"/>
        <v>0.31403368479311822</v>
      </c>
      <c r="R46" s="31">
        <f t="shared" si="45"/>
        <v>0.30268850281866405</v>
      </c>
      <c r="S46" s="31">
        <f t="shared" si="45"/>
        <v>0.29160778296502865</v>
      </c>
      <c r="T46" s="31">
        <f t="shared" si="45"/>
        <v>0.28078238464280691</v>
      </c>
      <c r="U46" s="31">
        <f t="shared" si="45"/>
        <v>0.27020358369906949</v>
      </c>
      <c r="V46" s="31">
        <f t="shared" si="45"/>
        <v>0.25986304896888207</v>
      </c>
      <c r="W46" s="31">
        <f t="shared" si="45"/>
        <v>0.25182306049378722</v>
      </c>
      <c r="X46" s="31">
        <f t="shared" si="45"/>
        <v>0.24420377233793875</v>
      </c>
      <c r="Y46" s="31">
        <f t="shared" si="45"/>
        <v>0.23697300604785973</v>
      </c>
      <c r="Z46" s="31">
        <f t="shared" si="45"/>
        <v>0.23010178326074773</v>
      </c>
      <c r="AA46" s="31">
        <f t="shared" si="45"/>
        <v>0.22356393755053433</v>
      </c>
      <c r="AB46" s="31">
        <f t="shared" si="45"/>
        <v>0.21671595646074676</v>
      </c>
      <c r="AC46" s="31">
        <f t="shared" si="45"/>
        <v>0.21006205405095338</v>
      </c>
      <c r="AD46" s="31">
        <f t="shared" si="45"/>
        <v>0.20359409502456069</v>
      </c>
      <c r="AE46" s="31">
        <f t="shared" si="45"/>
        <v>0.19730439250139789</v>
      </c>
      <c r="AF46" s="31">
        <f t="shared" si="45"/>
        <v>0.19118567754185892</v>
      </c>
      <c r="AG46" s="31">
        <f t="shared" si="45"/>
        <v>0.18562270595533797</v>
      </c>
      <c r="AH46" s="31">
        <f t="shared" si="45"/>
        <v>0.1801549054222627</v>
      </c>
      <c r="AI46" s="31">
        <f t="shared" si="45"/>
        <v>0.17477985438380125</v>
      </c>
      <c r="AJ46" s="31">
        <f t="shared" si="45"/>
        <v>0.1694952127432989</v>
      </c>
      <c r="AK46" s="31">
        <f t="shared" si="45"/>
        <v>0.1642987184693229</v>
      </c>
      <c r="AL46" s="31">
        <f t="shared" si="45"/>
        <v>0.15976192828061739</v>
      </c>
      <c r="AM46" s="31">
        <f t="shared" si="45"/>
        <v>0.155272953633245</v>
      </c>
      <c r="AN46" s="31">
        <f t="shared" si="45"/>
        <v>0.15083104256138177</v>
      </c>
      <c r="AO46" s="31">
        <f t="shared" si="45"/>
        <v>0.14643545878459199</v>
      </c>
      <c r="AP46" s="31">
        <f t="shared" si="45"/>
        <v>0.14208548130096635</v>
      </c>
    </row>
    <row r="47" spans="1:42">
      <c r="A47" t="s">
        <v>86</v>
      </c>
      <c r="B47" t="s">
        <v>87</v>
      </c>
      <c r="C47" t="s">
        <v>102</v>
      </c>
      <c r="D47" t="s">
        <v>90</v>
      </c>
      <c r="E47" t="s">
        <v>71</v>
      </c>
      <c r="F47" t="s">
        <v>73</v>
      </c>
      <c r="G47" s="31">
        <f t="shared" si="46"/>
        <v>0.16486208504784244</v>
      </c>
      <c r="H47" s="31">
        <f t="shared" si="45"/>
        <v>0.16871373672940457</v>
      </c>
      <c r="I47" s="31">
        <f t="shared" si="45"/>
        <v>0.17246201668338967</v>
      </c>
      <c r="J47" s="31">
        <f t="shared" si="45"/>
        <v>0.17611103128566577</v>
      </c>
      <c r="K47" s="31">
        <f t="shared" si="45"/>
        <v>0.17966467225689944</v>
      </c>
      <c r="L47" s="31">
        <f t="shared" si="45"/>
        <v>0.18312663050763692</v>
      </c>
      <c r="M47" s="31">
        <f t="shared" si="45"/>
        <v>0.19094608926232634</v>
      </c>
      <c r="N47" s="31">
        <f t="shared" si="45"/>
        <v>0.1987903700265195</v>
      </c>
      <c r="O47" s="31">
        <f t="shared" si="45"/>
        <v>0.20665959118020499</v>
      </c>
      <c r="P47" s="31">
        <f t="shared" si="45"/>
        <v>0.21455387185733651</v>
      </c>
      <c r="Q47" s="31">
        <f t="shared" si="45"/>
        <v>0.22247333195183505</v>
      </c>
      <c r="R47" s="31">
        <f t="shared" si="45"/>
        <v>0.22820844197228926</v>
      </c>
      <c r="S47" s="31">
        <f t="shared" si="45"/>
        <v>0.23380986358099692</v>
      </c>
      <c r="T47" s="31">
        <f t="shared" si="45"/>
        <v>0.23928221744301306</v>
      </c>
      <c r="U47" s="31">
        <f t="shared" si="45"/>
        <v>0.24462991371033144</v>
      </c>
      <c r="V47" s="31">
        <f t="shared" si="45"/>
        <v>0.24985716387533374</v>
      </c>
      <c r="W47" s="31">
        <f t="shared" si="45"/>
        <v>0.2505955766435875</v>
      </c>
      <c r="X47" s="31">
        <f t="shared" si="45"/>
        <v>0.25129535123614033</v>
      </c>
      <c r="Y47" s="31">
        <f t="shared" si="45"/>
        <v>0.25195944300311224</v>
      </c>
      <c r="Z47" s="31">
        <f t="shared" si="45"/>
        <v>0.25259051339024552</v>
      </c>
      <c r="AA47" s="31">
        <f t="shared" si="45"/>
        <v>0.25319096558793891</v>
      </c>
      <c r="AB47" s="31">
        <f t="shared" si="45"/>
        <v>0.25556529045654075</v>
      </c>
      <c r="AC47" s="31">
        <f t="shared" si="45"/>
        <v>0.25787232456742387</v>
      </c>
      <c r="AD47" s="31">
        <f t="shared" si="45"/>
        <v>0.26011488858214704</v>
      </c>
      <c r="AE47" s="31">
        <f t="shared" si="45"/>
        <v>0.26229564768779412</v>
      </c>
      <c r="AF47" s="31">
        <f t="shared" si="45"/>
        <v>0.26441712216353197</v>
      </c>
      <c r="AG47" s="31">
        <f t="shared" si="45"/>
        <v>0.26708762145644965</v>
      </c>
      <c r="AH47" s="31">
        <f t="shared" si="45"/>
        <v>0.26971243397441785</v>
      </c>
      <c r="AI47" s="31">
        <f t="shared" si="45"/>
        <v>0.27229272218448031</v>
      </c>
      <c r="AJ47" s="31">
        <f t="shared" si="45"/>
        <v>0.2748296094478429</v>
      </c>
      <c r="AK47" s="31">
        <f t="shared" si="45"/>
        <v>0.27732418165057299</v>
      </c>
      <c r="AL47" s="31">
        <f t="shared" si="45"/>
        <v>0.27988588392673269</v>
      </c>
      <c r="AM47" s="31">
        <f t="shared" si="45"/>
        <v>0.2824205871185223</v>
      </c>
      <c r="AN47" s="31">
        <f t="shared" si="45"/>
        <v>0.28492871582405715</v>
      </c>
      <c r="AO47" s="31">
        <f t="shared" si="45"/>
        <v>0.28741068578468609</v>
      </c>
      <c r="AP47" s="31">
        <f t="shared" si="45"/>
        <v>0.2898669041147256</v>
      </c>
    </row>
    <row r="48" spans="1:42">
      <c r="A48" t="s">
        <v>86</v>
      </c>
      <c r="B48" t="s">
        <v>87</v>
      </c>
      <c r="C48" t="s">
        <v>102</v>
      </c>
      <c r="D48" t="s">
        <v>91</v>
      </c>
      <c r="E48" t="s">
        <v>71</v>
      </c>
      <c r="F48" t="s">
        <v>73</v>
      </c>
      <c r="G48" s="31">
        <f t="shared" si="46"/>
        <v>0.39917317852303225</v>
      </c>
      <c r="H48" s="31">
        <f t="shared" si="45"/>
        <v>0.40664129200396404</v>
      </c>
      <c r="I48" s="31">
        <f t="shared" si="45"/>
        <v>0.41390897412295313</v>
      </c>
      <c r="J48" s="31">
        <f t="shared" si="45"/>
        <v>0.42098418688786315</v>
      </c>
      <c r="K48" s="31">
        <f t="shared" si="45"/>
        <v>0.42787447610344931</v>
      </c>
      <c r="L48" s="31">
        <f t="shared" si="45"/>
        <v>0.43458699821610824</v>
      </c>
      <c r="M48" s="31">
        <f t="shared" si="45"/>
        <v>0.4403315498425347</v>
      </c>
      <c r="N48" s="31">
        <f t="shared" si="45"/>
        <v>0.44609433691459965</v>
      </c>
      <c r="O48" s="31">
        <f t="shared" si="45"/>
        <v>0.45187544639995547</v>
      </c>
      <c r="P48" s="31">
        <f t="shared" si="45"/>
        <v>0.45767496582014977</v>
      </c>
      <c r="Q48" s="31">
        <f t="shared" si="45"/>
        <v>0.46349298325504673</v>
      </c>
      <c r="R48" s="31">
        <f t="shared" si="45"/>
        <v>0.46910305520904672</v>
      </c>
      <c r="S48" s="31">
        <f t="shared" si="45"/>
        <v>0.47458235345397443</v>
      </c>
      <c r="T48" s="31">
        <f t="shared" si="45"/>
        <v>0.47993539791418005</v>
      </c>
      <c r="U48" s="31">
        <f t="shared" si="45"/>
        <v>0.48516650259059907</v>
      </c>
      <c r="V48" s="31">
        <f t="shared" si="45"/>
        <v>0.49027978715578424</v>
      </c>
      <c r="W48" s="31">
        <f t="shared" si="45"/>
        <v>0.49758136286262533</v>
      </c>
      <c r="X48" s="31">
        <f t="shared" si="45"/>
        <v>0.5045008764259209</v>
      </c>
      <c r="Y48" s="31">
        <f t="shared" si="45"/>
        <v>0.511067550949028</v>
      </c>
      <c r="Z48" s="31">
        <f t="shared" si="45"/>
        <v>0.51730770334900678</v>
      </c>
      <c r="AA48" s="31">
        <f t="shared" si="45"/>
        <v>0.52324509686152676</v>
      </c>
      <c r="AB48" s="31">
        <f t="shared" si="45"/>
        <v>0.52771875308271243</v>
      </c>
      <c r="AC48" s="31">
        <f t="shared" si="45"/>
        <v>0.53206562138162272</v>
      </c>
      <c r="AD48" s="31">
        <f t="shared" si="45"/>
        <v>0.53629101639329224</v>
      </c>
      <c r="AE48" s="31">
        <f t="shared" si="45"/>
        <v>0.54039995981080802</v>
      </c>
      <c r="AF48" s="31">
        <f t="shared" si="45"/>
        <v>0.54439720029460914</v>
      </c>
      <c r="AG48" s="31">
        <f t="shared" si="45"/>
        <v>0.54728967258821237</v>
      </c>
      <c r="AH48" s="31">
        <f t="shared" si="45"/>
        <v>0.55013266060331945</v>
      </c>
      <c r="AI48" s="31">
        <f t="shared" si="45"/>
        <v>0.55292742343171841</v>
      </c>
      <c r="AJ48" s="31">
        <f t="shared" si="45"/>
        <v>0.55567517780885822</v>
      </c>
      <c r="AK48" s="31">
        <f t="shared" si="45"/>
        <v>0.55837709988010409</v>
      </c>
      <c r="AL48" s="31">
        <f t="shared" si="45"/>
        <v>0.56035218779264995</v>
      </c>
      <c r="AM48" s="31">
        <f t="shared" si="45"/>
        <v>0.56230645924823275</v>
      </c>
      <c r="AN48" s="31">
        <f t="shared" si="45"/>
        <v>0.5642402416145611</v>
      </c>
      <c r="AO48" s="31">
        <f t="shared" si="45"/>
        <v>0.56615385543072194</v>
      </c>
      <c r="AP48" s="31">
        <f t="shared" si="45"/>
        <v>0.56804761458430808</v>
      </c>
    </row>
    <row r="49" spans="1:42">
      <c r="A49" t="s">
        <v>86</v>
      </c>
      <c r="B49" t="s">
        <v>87</v>
      </c>
      <c r="C49" t="s">
        <v>102</v>
      </c>
      <c r="D49" t="s">
        <v>92</v>
      </c>
      <c r="E49" t="s">
        <v>71</v>
      </c>
      <c r="F49" t="s">
        <v>69</v>
      </c>
      <c r="G49" s="31">
        <f t="shared" si="46"/>
        <v>0.17119564979597449</v>
      </c>
      <c r="H49" s="31">
        <f t="shared" si="45"/>
        <v>0.16633864985812097</v>
      </c>
      <c r="I49" s="31">
        <f t="shared" si="45"/>
        <v>0.16167312430935563</v>
      </c>
      <c r="J49" s="31">
        <f t="shared" si="45"/>
        <v>0.15718796945872246</v>
      </c>
      <c r="K49" s="31">
        <f t="shared" si="45"/>
        <v>0.15287292387860865</v>
      </c>
      <c r="L49" s="31">
        <f t="shared" si="45"/>
        <v>0.14871849002934975</v>
      </c>
      <c r="M49" s="31">
        <f t="shared" si="45"/>
        <v>0.14427204474544159</v>
      </c>
      <c r="N49" s="31">
        <f t="shared" si="45"/>
        <v>0.13986933590084896</v>
      </c>
      <c r="O49" s="31">
        <f t="shared" si="45"/>
        <v>0.13550972134855582</v>
      </c>
      <c r="P49" s="31">
        <f t="shared" si="45"/>
        <v>0.13119257145116192</v>
      </c>
      <c r="Q49" s="31">
        <f t="shared" si="45"/>
        <v>0.1269172687777344</v>
      </c>
      <c r="R49" s="31">
        <f t="shared" si="45"/>
        <v>0.12317675271116142</v>
      </c>
      <c r="S49" s="31">
        <f t="shared" si="45"/>
        <v>0.11953050500560775</v>
      </c>
      <c r="T49" s="31">
        <f t="shared" si="45"/>
        <v>0.11597500638527959</v>
      </c>
      <c r="U49" s="31">
        <f t="shared" si="45"/>
        <v>0.11250691059915841</v>
      </c>
      <c r="V49" s="31">
        <f t="shared" si="45"/>
        <v>0.10912303391668823</v>
      </c>
      <c r="W49" s="31">
        <f t="shared" si="45"/>
        <v>0.1059787946466591</v>
      </c>
      <c r="X49" s="31">
        <f t="shared" si="45"/>
        <v>0.10298442138934401</v>
      </c>
      <c r="Y49" s="31">
        <f t="shared" si="45"/>
        <v>0.1001294488046624</v>
      </c>
      <c r="Z49" s="31">
        <f t="shared" si="45"/>
        <v>9.7404363798229879E-2</v>
      </c>
      <c r="AA49" s="31">
        <f t="shared" si="45"/>
        <v>9.4800499623730591E-2</v>
      </c>
      <c r="AB49" s="31">
        <f t="shared" si="45"/>
        <v>9.2554041966108405E-2</v>
      </c>
      <c r="AC49" s="31">
        <f t="shared" si="45"/>
        <v>9.0360248491125145E-2</v>
      </c>
      <c r="AD49" s="31">
        <f t="shared" si="45"/>
        <v>8.821728872845247E-2</v>
      </c>
      <c r="AE49" s="31">
        <f t="shared" si="45"/>
        <v>8.6123416066059749E-2</v>
      </c>
      <c r="AF49" s="31">
        <f t="shared" si="45"/>
        <v>8.4076963002403554E-2</v>
      </c>
      <c r="AG49" s="31">
        <f t="shared" si="45"/>
        <v>8.2365813871658172E-2</v>
      </c>
      <c r="AH49" s="31">
        <f t="shared" si="45"/>
        <v>8.0673888137280311E-2</v>
      </c>
      <c r="AI49" s="31">
        <f t="shared" si="45"/>
        <v>7.9000863669406202E-2</v>
      </c>
      <c r="AJ49" s="31">
        <f t="shared" si="45"/>
        <v>7.7346425495509102E-2</v>
      </c>
      <c r="AK49" s="31">
        <f t="shared" si="45"/>
        <v>7.5710265602713656E-2</v>
      </c>
      <c r="AL49" s="31">
        <f t="shared" si="45"/>
        <v>7.4326916691220032E-2</v>
      </c>
      <c r="AM49" s="31">
        <f t="shared" si="45"/>
        <v>7.2948971802441545E-2</v>
      </c>
      <c r="AN49" s="31">
        <f t="shared" si="45"/>
        <v>7.1576399332061016E-2</v>
      </c>
      <c r="AO49" s="31">
        <f t="shared" si="45"/>
        <v>7.0209167921724075E-2</v>
      </c>
      <c r="AP49" s="31">
        <f t="shared" si="45"/>
        <v>6.8847246456650593E-2</v>
      </c>
    </row>
    <row r="50" spans="1:42">
      <c r="A50" t="s">
        <v>86</v>
      </c>
      <c r="B50" t="s">
        <v>87</v>
      </c>
      <c r="C50" t="s">
        <v>102</v>
      </c>
      <c r="D50" t="s">
        <v>93</v>
      </c>
      <c r="E50" t="s">
        <v>71</v>
      </c>
      <c r="F50" t="s">
        <v>69</v>
      </c>
      <c r="G50" s="31">
        <f t="shared" si="46"/>
        <v>0.17152818067978054</v>
      </c>
      <c r="H50" s="31">
        <f t="shared" si="45"/>
        <v>0.1737384072240076</v>
      </c>
      <c r="I50" s="31">
        <f t="shared" si="45"/>
        <v>0.17586150142672241</v>
      </c>
      <c r="J50" s="31">
        <f t="shared" si="45"/>
        <v>0.17790251613388319</v>
      </c>
      <c r="K50" s="31">
        <f t="shared" si="45"/>
        <v>0.17986612091105864</v>
      </c>
      <c r="L50" s="31">
        <f t="shared" si="45"/>
        <v>0.18175663770894956</v>
      </c>
      <c r="M50" s="31">
        <f t="shared" si="45"/>
        <v>0.18732667412381904</v>
      </c>
      <c r="N50" s="31">
        <f t="shared" si="45"/>
        <v>0.19284192215288931</v>
      </c>
      <c r="O50" s="31">
        <f t="shared" si="45"/>
        <v>0.19830318621003443</v>
      </c>
      <c r="P50" s="31">
        <f t="shared" si="45"/>
        <v>0.20371125503839818</v>
      </c>
      <c r="Q50" s="31">
        <f t="shared" si="45"/>
        <v>0.20906690209015788</v>
      </c>
      <c r="R50" s="31">
        <f t="shared" si="45"/>
        <v>0.21309204360732342</v>
      </c>
      <c r="S50" s="31">
        <f t="shared" si="45"/>
        <v>0.21701574364236412</v>
      </c>
      <c r="T50" s="31">
        <f t="shared" si="45"/>
        <v>0.22084178926178868</v>
      </c>
      <c r="U50" s="31">
        <f t="shared" si="45"/>
        <v>0.22457378134142772</v>
      </c>
      <c r="V50" s="31">
        <f t="shared" si="45"/>
        <v>0.22821514587005357</v>
      </c>
      <c r="W50" s="31">
        <f t="shared" si="45"/>
        <v>0.22826553471530761</v>
      </c>
      <c r="X50" s="31">
        <f t="shared" si="45"/>
        <v>0.2283135218427933</v>
      </c>
      <c r="Y50" s="31">
        <f t="shared" si="45"/>
        <v>0.2283592749676128</v>
      </c>
      <c r="Z50" s="31">
        <f t="shared" si="45"/>
        <v>0.22840294654439208</v>
      </c>
      <c r="AA50" s="31">
        <f t="shared" si="45"/>
        <v>0.22844467546438951</v>
      </c>
      <c r="AB50" s="31">
        <f t="shared" si="45"/>
        <v>0.23003727393422099</v>
      </c>
      <c r="AC50" s="31">
        <f t="shared" si="45"/>
        <v>0.23159253678083275</v>
      </c>
      <c r="AD50" s="31">
        <f t="shared" si="45"/>
        <v>0.2331117616936044</v>
      </c>
      <c r="AE50" s="31">
        <f t="shared" si="45"/>
        <v>0.23459618691160733</v>
      </c>
      <c r="AF50" s="31">
        <f t="shared" si="45"/>
        <v>0.23604699458951098</v>
      </c>
      <c r="AG50" s="31">
        <f t="shared" ref="H50:AP57" si="47">AF30/SUMIFS(AF$23:AF$39,$C$23:$C$39,$C50,$E$23:$E$39,$F50)</f>
        <v>0.23802294780167793</v>
      </c>
      <c r="AH50" s="31">
        <f t="shared" si="47"/>
        <v>0.23997670275472249</v>
      </c>
      <c r="AI50" s="31">
        <f t="shared" si="47"/>
        <v>0.24190863142881117</v>
      </c>
      <c r="AJ50" s="31">
        <f t="shared" si="47"/>
        <v>0.24381909753916051</v>
      </c>
      <c r="AK50" s="31">
        <f t="shared" si="47"/>
        <v>0.24570845676431466</v>
      </c>
      <c r="AL50" s="31">
        <f t="shared" si="47"/>
        <v>0.2476799548071674</v>
      </c>
      <c r="AM50" s="31">
        <f t="shared" si="47"/>
        <v>0.24964375123539634</v>
      </c>
      <c r="AN50" s="31">
        <f t="shared" si="47"/>
        <v>0.25159989109031339</v>
      </c>
      <c r="AO50" s="31">
        <f t="shared" si="47"/>
        <v>0.25354841906269288</v>
      </c>
      <c r="AP50" s="31">
        <f t="shared" si="47"/>
        <v>0.25548937949617623</v>
      </c>
    </row>
    <row r="51" spans="1:42">
      <c r="A51" t="s">
        <v>86</v>
      </c>
      <c r="B51" t="s">
        <v>87</v>
      </c>
      <c r="C51" t="s">
        <v>102</v>
      </c>
      <c r="D51" t="s">
        <v>94</v>
      </c>
      <c r="E51" t="s">
        <v>71</v>
      </c>
      <c r="F51" t="s">
        <v>69</v>
      </c>
      <c r="G51" s="31">
        <f t="shared" si="46"/>
        <v>0.65727616952424495</v>
      </c>
      <c r="H51" s="31">
        <f t="shared" si="47"/>
        <v>0.65992294291787146</v>
      </c>
      <c r="I51" s="31">
        <f t="shared" si="47"/>
        <v>0.66246537426392194</v>
      </c>
      <c r="J51" s="31">
        <f t="shared" si="47"/>
        <v>0.66490951440739432</v>
      </c>
      <c r="K51" s="31">
        <f t="shared" si="47"/>
        <v>0.66726095521033268</v>
      </c>
      <c r="L51" s="31">
        <f t="shared" si="47"/>
        <v>0.66952487226170065</v>
      </c>
      <c r="M51" s="31">
        <f t="shared" si="47"/>
        <v>0.66840128113073938</v>
      </c>
      <c r="N51" s="31">
        <f t="shared" si="47"/>
        <v>0.66728874194626175</v>
      </c>
      <c r="O51" s="31">
        <f t="shared" si="47"/>
        <v>0.66618709244140972</v>
      </c>
      <c r="P51" s="31">
        <f t="shared" si="47"/>
        <v>0.66509617351043993</v>
      </c>
      <c r="Q51" s="31">
        <f t="shared" si="47"/>
        <v>0.66401582913210777</v>
      </c>
      <c r="R51" s="31">
        <f t="shared" si="47"/>
        <v>0.66373120368151517</v>
      </c>
      <c r="S51" s="31">
        <f t="shared" si="47"/>
        <v>0.66345375135202811</v>
      </c>
      <c r="T51" s="31">
        <f t="shared" si="47"/>
        <v>0.66318320435293165</v>
      </c>
      <c r="U51" s="31">
        <f t="shared" si="47"/>
        <v>0.6629193080594139</v>
      </c>
      <c r="V51" s="31">
        <f t="shared" si="47"/>
        <v>0.66266182021325815</v>
      </c>
      <c r="W51" s="31">
        <f t="shared" si="47"/>
        <v>0.66575567063803331</v>
      </c>
      <c r="X51" s="31">
        <f t="shared" si="47"/>
        <v>0.66870205676786265</v>
      </c>
      <c r="Y51" s="31">
        <f t="shared" si="47"/>
        <v>0.67151127622772477</v>
      </c>
      <c r="Z51" s="31">
        <f t="shared" si="47"/>
        <v>0.674192689657378</v>
      </c>
      <c r="AA51" s="31">
        <f t="shared" si="47"/>
        <v>0.67675482491187988</v>
      </c>
      <c r="AB51" s="31">
        <f t="shared" si="47"/>
        <v>0.67740868409967059</v>
      </c>
      <c r="AC51" s="31">
        <f t="shared" si="47"/>
        <v>0.67804721472804208</v>
      </c>
      <c r="AD51" s="31">
        <f t="shared" si="47"/>
        <v>0.67867094957794316</v>
      </c>
      <c r="AE51" s="31">
        <f t="shared" si="47"/>
        <v>0.67928039702233289</v>
      </c>
      <c r="AF51" s="31">
        <f t="shared" si="47"/>
        <v>0.67987604240808541</v>
      </c>
      <c r="AG51" s="31">
        <f t="shared" si="47"/>
        <v>0.67961123832666392</v>
      </c>
      <c r="AH51" s="31">
        <f t="shared" si="47"/>
        <v>0.67934940910799724</v>
      </c>
      <c r="AI51" s="31">
        <f t="shared" si="47"/>
        <v>0.67909050490178269</v>
      </c>
      <c r="AJ51" s="31">
        <f t="shared" si="47"/>
        <v>0.67883447696533039</v>
      </c>
      <c r="AK51" s="31">
        <f t="shared" si="47"/>
        <v>0.67858127763297171</v>
      </c>
      <c r="AL51" s="31">
        <f t="shared" si="47"/>
        <v>0.67799312850161253</v>
      </c>
      <c r="AM51" s="31">
        <f t="shared" si="47"/>
        <v>0.67740727696216207</v>
      </c>
      <c r="AN51" s="31">
        <f t="shared" si="47"/>
        <v>0.67682370957762561</v>
      </c>
      <c r="AO51" s="31">
        <f t="shared" si="47"/>
        <v>0.67624241301558308</v>
      </c>
      <c r="AP51" s="31">
        <f t="shared" si="47"/>
        <v>0.67566337404717325</v>
      </c>
    </row>
    <row r="52" spans="1:42">
      <c r="A52" t="s">
        <v>86</v>
      </c>
      <c r="B52" t="s">
        <v>87</v>
      </c>
      <c r="C52" t="s">
        <v>103</v>
      </c>
      <c r="D52" t="s">
        <v>88</v>
      </c>
      <c r="E52" t="s">
        <v>70</v>
      </c>
      <c r="F52" t="s">
        <v>73</v>
      </c>
      <c r="G52" s="31">
        <f t="shared" si="46"/>
        <v>0.41897297031821229</v>
      </c>
      <c r="H52" s="31">
        <f t="shared" si="47"/>
        <v>0.41184251809217387</v>
      </c>
      <c r="I52" s="31">
        <f t="shared" si="47"/>
        <v>0.40516189170990302</v>
      </c>
      <c r="J52" s="31">
        <f t="shared" si="47"/>
        <v>0.39888982674353823</v>
      </c>
      <c r="K52" s="31">
        <f t="shared" si="47"/>
        <v>0.39298995615971666</v>
      </c>
      <c r="L52" s="31">
        <f t="shared" si="47"/>
        <v>0.38743010470756761</v>
      </c>
      <c r="M52" s="31">
        <f t="shared" si="47"/>
        <v>0.37646782645262</v>
      </c>
      <c r="N52" s="31">
        <f t="shared" si="47"/>
        <v>0.36644935699169928</v>
      </c>
      <c r="O52" s="31">
        <f t="shared" si="47"/>
        <v>0.35725783947546152</v>
      </c>
      <c r="P52" s="31">
        <f t="shared" si="47"/>
        <v>0.34879494380001724</v>
      </c>
      <c r="Q52" s="31">
        <f t="shared" si="47"/>
        <v>0.34097733499492383</v>
      </c>
      <c r="R52" s="31">
        <f t="shared" si="47"/>
        <v>0.33309435884899313</v>
      </c>
      <c r="S52" s="31">
        <f t="shared" si="47"/>
        <v>0.32575449321782107</v>
      </c>
      <c r="T52" s="31">
        <f t="shared" si="47"/>
        <v>0.31890347949045972</v>
      </c>
      <c r="U52" s="31">
        <f t="shared" si="47"/>
        <v>0.31249405362492549</v>
      </c>
      <c r="V52" s="31">
        <f t="shared" si="47"/>
        <v>0.30648485423616667</v>
      </c>
      <c r="W52" s="31">
        <f t="shared" si="47"/>
        <v>0.30227562292504162</v>
      </c>
      <c r="X52" s="31">
        <f t="shared" si="47"/>
        <v>0.29825181686239188</v>
      </c>
      <c r="Y52" s="31">
        <f t="shared" si="47"/>
        <v>0.29440144756465325</v>
      </c>
      <c r="Z52" s="31">
        <f t="shared" si="47"/>
        <v>0.29071353821664447</v>
      </c>
      <c r="AA52" s="31">
        <f t="shared" si="47"/>
        <v>0.28717801916219071</v>
      </c>
      <c r="AB52" s="31">
        <f t="shared" si="47"/>
        <v>0.28235775710735378</v>
      </c>
      <c r="AC52" s="31">
        <f t="shared" si="47"/>
        <v>0.27776398928978391</v>
      </c>
      <c r="AD52" s="31">
        <f t="shared" si="47"/>
        <v>0.27338111840205154</v>
      </c>
      <c r="AE52" s="31">
        <f t="shared" si="47"/>
        <v>0.26919494712517927</v>
      </c>
      <c r="AF52" s="31">
        <f t="shared" si="47"/>
        <v>0.2651925245001876</v>
      </c>
      <c r="AG52" s="31">
        <f t="shared" si="47"/>
        <v>0.26064531139455888</v>
      </c>
      <c r="AH52" s="31">
        <f t="shared" si="47"/>
        <v>0.25629446448728976</v>
      </c>
      <c r="AI52" s="31">
        <f t="shared" si="47"/>
        <v>0.25212753284346834</v>
      </c>
      <c r="AJ52" s="31">
        <f t="shared" si="47"/>
        <v>0.24813309637118131</v>
      </c>
      <c r="AK52" s="31">
        <f t="shared" si="47"/>
        <v>0.24430066130237804</v>
      </c>
      <c r="AL52" s="31">
        <f t="shared" si="47"/>
        <v>0.24019408286519556</v>
      </c>
      <c r="AM52" s="31">
        <f t="shared" si="47"/>
        <v>0.23624253589879995</v>
      </c>
      <c r="AN52" s="31">
        <f t="shared" si="47"/>
        <v>0.23243740392996684</v>
      </c>
      <c r="AO52" s="31">
        <f t="shared" si="47"/>
        <v>0.22877069739621603</v>
      </c>
      <c r="AP52" s="31">
        <f t="shared" si="47"/>
        <v>0.2252349976489906</v>
      </c>
    </row>
    <row r="53" spans="1:42">
      <c r="A53" t="s">
        <v>86</v>
      </c>
      <c r="B53" t="s">
        <v>87</v>
      </c>
      <c r="C53" t="s">
        <v>103</v>
      </c>
      <c r="D53" t="s">
        <v>91</v>
      </c>
      <c r="E53" t="s">
        <v>70</v>
      </c>
      <c r="F53" t="s">
        <v>73</v>
      </c>
      <c r="G53" s="31">
        <f t="shared" si="46"/>
        <v>0.58102702968178777</v>
      </c>
      <c r="H53" s="31">
        <f t="shared" si="47"/>
        <v>0.58815748190782613</v>
      </c>
      <c r="I53" s="31">
        <f t="shared" si="47"/>
        <v>0.59483810829009698</v>
      </c>
      <c r="J53" s="31">
        <f t="shared" si="47"/>
        <v>0.60111017325646177</v>
      </c>
      <c r="K53" s="31">
        <f t="shared" si="47"/>
        <v>0.60701004384028334</v>
      </c>
      <c r="L53" s="31">
        <f t="shared" si="47"/>
        <v>0.61256989529243233</v>
      </c>
      <c r="M53" s="31">
        <f t="shared" si="47"/>
        <v>0.62353217354738</v>
      </c>
      <c r="N53" s="31">
        <f t="shared" si="47"/>
        <v>0.63355064300830077</v>
      </c>
      <c r="O53" s="31">
        <f t="shared" si="47"/>
        <v>0.64274216052453848</v>
      </c>
      <c r="P53" s="31">
        <f t="shared" si="47"/>
        <v>0.6512050561999827</v>
      </c>
      <c r="Q53" s="31">
        <f t="shared" si="47"/>
        <v>0.65902266500507622</v>
      </c>
      <c r="R53" s="31">
        <f t="shared" si="47"/>
        <v>0.66690564115100692</v>
      </c>
      <c r="S53" s="31">
        <f t="shared" si="47"/>
        <v>0.67424550678217887</v>
      </c>
      <c r="T53" s="31">
        <f t="shared" si="47"/>
        <v>0.68109652050954028</v>
      </c>
      <c r="U53" s="31">
        <f t="shared" si="47"/>
        <v>0.68750594637507456</v>
      </c>
      <c r="V53" s="31">
        <f t="shared" si="47"/>
        <v>0.69351514576383333</v>
      </c>
      <c r="W53" s="31">
        <f t="shared" si="47"/>
        <v>0.69772437707495838</v>
      </c>
      <c r="X53" s="31">
        <f t="shared" si="47"/>
        <v>0.70174818313760812</v>
      </c>
      <c r="Y53" s="31">
        <f t="shared" si="47"/>
        <v>0.70559855243534675</v>
      </c>
      <c r="Z53" s="31">
        <f t="shared" si="47"/>
        <v>0.70928646178335553</v>
      </c>
      <c r="AA53" s="31">
        <f t="shared" si="47"/>
        <v>0.71282198083780923</v>
      </c>
      <c r="AB53" s="31">
        <f t="shared" si="47"/>
        <v>0.71764224289264622</v>
      </c>
      <c r="AC53" s="31">
        <f t="shared" si="47"/>
        <v>0.72223601071021604</v>
      </c>
      <c r="AD53" s="31">
        <f t="shared" si="47"/>
        <v>0.72661888159794852</v>
      </c>
      <c r="AE53" s="31">
        <f t="shared" si="47"/>
        <v>0.73080505287482078</v>
      </c>
      <c r="AF53" s="31">
        <f t="shared" si="47"/>
        <v>0.7348074754998124</v>
      </c>
      <c r="AG53" s="31">
        <f t="shared" si="47"/>
        <v>0.73935468860544118</v>
      </c>
      <c r="AH53" s="31">
        <f t="shared" si="47"/>
        <v>0.74370553551271024</v>
      </c>
      <c r="AI53" s="31">
        <f t="shared" si="47"/>
        <v>0.74787246715653166</v>
      </c>
      <c r="AJ53" s="31">
        <f t="shared" si="47"/>
        <v>0.75186690362881869</v>
      </c>
      <c r="AK53" s="31">
        <f t="shared" si="47"/>
        <v>0.75569933869762196</v>
      </c>
      <c r="AL53" s="31">
        <f t="shared" si="47"/>
        <v>0.7598059171348045</v>
      </c>
      <c r="AM53" s="31">
        <f t="shared" si="47"/>
        <v>0.76375746410120005</v>
      </c>
      <c r="AN53" s="31">
        <f t="shared" si="47"/>
        <v>0.76756259607003319</v>
      </c>
      <c r="AO53" s="31">
        <f t="shared" si="47"/>
        <v>0.77122930260378397</v>
      </c>
      <c r="AP53" s="31">
        <f t="shared" si="47"/>
        <v>0.77476500235100942</v>
      </c>
    </row>
    <row r="54" spans="1:42">
      <c r="A54" t="s">
        <v>86</v>
      </c>
      <c r="B54" t="s">
        <v>87</v>
      </c>
      <c r="C54" t="s">
        <v>103</v>
      </c>
      <c r="D54" t="s">
        <v>92</v>
      </c>
      <c r="E54" t="s">
        <v>70</v>
      </c>
      <c r="F54" t="s">
        <v>69</v>
      </c>
      <c r="G54" s="31">
        <f t="shared" si="46"/>
        <v>0.43542032756094701</v>
      </c>
      <c r="H54" s="31">
        <f t="shared" si="47"/>
        <v>0.43002010386140294</v>
      </c>
      <c r="I54" s="31">
        <f t="shared" si="47"/>
        <v>0.42490545693902976</v>
      </c>
      <c r="J54" s="31">
        <f t="shared" si="47"/>
        <v>0.42005431735909488</v>
      </c>
      <c r="K54" s="31">
        <f t="shared" si="47"/>
        <v>0.4154468326194084</v>
      </c>
      <c r="L54" s="31">
        <f t="shared" si="47"/>
        <v>0.41106509559897725</v>
      </c>
      <c r="M54" s="31">
        <f t="shared" si="47"/>
        <v>0.40210585441113472</v>
      </c>
      <c r="N54" s="31">
        <f t="shared" si="47"/>
        <v>0.39380592932385566</v>
      </c>
      <c r="O54" s="31">
        <f t="shared" si="47"/>
        <v>0.38609512401311891</v>
      </c>
      <c r="P54" s="31">
        <f t="shared" si="47"/>
        <v>0.37891286554544951</v>
      </c>
      <c r="Q54" s="31">
        <f t="shared" si="47"/>
        <v>0.37220660990692361</v>
      </c>
      <c r="R54" s="31">
        <f t="shared" si="47"/>
        <v>0.36702185016638883</v>
      </c>
      <c r="S54" s="31">
        <f t="shared" si="47"/>
        <v>0.36211179190560527</v>
      </c>
      <c r="T54" s="31">
        <f t="shared" si="47"/>
        <v>0.35745516699139729</v>
      </c>
      <c r="U54" s="31">
        <f t="shared" si="47"/>
        <v>0.35303284757053022</v>
      </c>
      <c r="V54" s="31">
        <f t="shared" si="47"/>
        <v>0.34882758344783921</v>
      </c>
      <c r="W54" s="31">
        <f t="shared" si="47"/>
        <v>0.34722330411969926</v>
      </c>
      <c r="X54" s="31">
        <f t="shared" si="47"/>
        <v>0.34566370852742556</v>
      </c>
      <c r="Y54" s="31">
        <f t="shared" si="47"/>
        <v>0.34414695545907215</v>
      </c>
      <c r="Z54" s="31">
        <f t="shared" si="47"/>
        <v>0.34267130348931668</v>
      </c>
      <c r="AA54" s="31">
        <f t="shared" si="47"/>
        <v>0.34123510430976634</v>
      </c>
      <c r="AB54" s="31">
        <f t="shared" si="47"/>
        <v>0.3383972948199751</v>
      </c>
      <c r="AC54" s="31">
        <f t="shared" si="47"/>
        <v>0.33565053250899324</v>
      </c>
      <c r="AD54" s="31">
        <f t="shared" si="47"/>
        <v>0.33299050487361082</v>
      </c>
      <c r="AE54" s="31">
        <f t="shared" si="47"/>
        <v>0.33041316752975225</v>
      </c>
      <c r="AF54" s="31">
        <f t="shared" si="47"/>
        <v>0.32791472369433466</v>
      </c>
      <c r="AG54" s="31">
        <f t="shared" si="47"/>
        <v>0.32488070668567826</v>
      </c>
      <c r="AH54" s="31">
        <f t="shared" si="47"/>
        <v>0.32193501015709869</v>
      </c>
      <c r="AI54" s="31">
        <f t="shared" si="47"/>
        <v>0.31907383291072366</v>
      </c>
      <c r="AJ54" s="31">
        <f t="shared" si="47"/>
        <v>0.31629358879502439</v>
      </c>
      <c r="AK54" s="31">
        <f t="shared" si="47"/>
        <v>0.31359089170953197</v>
      </c>
      <c r="AL54" s="31">
        <f t="shared" si="47"/>
        <v>0.31063184851814929</v>
      </c>
      <c r="AM54" s="31">
        <f t="shared" si="47"/>
        <v>0.30774479905067553</v>
      </c>
      <c r="AN54" s="31">
        <f t="shared" si="47"/>
        <v>0.30492714746722455</v>
      </c>
      <c r="AO54" s="31">
        <f t="shared" si="47"/>
        <v>0.30217642124160832</v>
      </c>
      <c r="AP54" s="31">
        <f t="shared" si="47"/>
        <v>0.29949026392485262</v>
      </c>
    </row>
    <row r="55" spans="1:42">
      <c r="A55" t="s">
        <v>86</v>
      </c>
      <c r="B55" t="s">
        <v>87</v>
      </c>
      <c r="C55" t="s">
        <v>103</v>
      </c>
      <c r="D55" t="s">
        <v>94</v>
      </c>
      <c r="E55" t="s">
        <v>70</v>
      </c>
      <c r="F55" t="s">
        <v>69</v>
      </c>
      <c r="G55" s="31">
        <f t="shared" si="46"/>
        <v>0.56457967243905305</v>
      </c>
      <c r="H55" s="31">
        <f t="shared" si="47"/>
        <v>0.56997989613859701</v>
      </c>
      <c r="I55" s="31">
        <f t="shared" si="47"/>
        <v>0.57509454306097019</v>
      </c>
      <c r="J55" s="31">
        <f t="shared" si="47"/>
        <v>0.57994568264090518</v>
      </c>
      <c r="K55" s="31">
        <f t="shared" si="47"/>
        <v>0.5845531673805916</v>
      </c>
      <c r="L55" s="31">
        <f t="shared" si="47"/>
        <v>0.58893490440102281</v>
      </c>
      <c r="M55" s="31">
        <f t="shared" si="47"/>
        <v>0.59789414558886522</v>
      </c>
      <c r="N55" s="31">
        <f t="shared" si="47"/>
        <v>0.60619407067614439</v>
      </c>
      <c r="O55" s="31">
        <f t="shared" si="47"/>
        <v>0.61390487598688115</v>
      </c>
      <c r="P55" s="31">
        <f t="shared" si="47"/>
        <v>0.62108713445455044</v>
      </c>
      <c r="Q55" s="31">
        <f t="shared" si="47"/>
        <v>0.62779339009307644</v>
      </c>
      <c r="R55" s="31">
        <f t="shared" si="47"/>
        <v>0.63297814983361111</v>
      </c>
      <c r="S55" s="31">
        <f t="shared" si="47"/>
        <v>0.63788820809439473</v>
      </c>
      <c r="T55" s="31">
        <f t="shared" si="47"/>
        <v>0.64254483300860266</v>
      </c>
      <c r="U55" s="31">
        <f t="shared" si="47"/>
        <v>0.64696715242946978</v>
      </c>
      <c r="V55" s="31">
        <f t="shared" si="47"/>
        <v>0.65117241655216085</v>
      </c>
      <c r="W55" s="31">
        <f t="shared" si="47"/>
        <v>0.65277669588030074</v>
      </c>
      <c r="X55" s="31">
        <f t="shared" si="47"/>
        <v>0.65433629147257444</v>
      </c>
      <c r="Y55" s="31">
        <f t="shared" si="47"/>
        <v>0.65585304454092785</v>
      </c>
      <c r="Z55" s="31">
        <f t="shared" si="47"/>
        <v>0.65732869651068337</v>
      </c>
      <c r="AA55" s="31">
        <f t="shared" si="47"/>
        <v>0.65876489569023366</v>
      </c>
      <c r="AB55" s="31">
        <f t="shared" si="47"/>
        <v>0.66160270518002495</v>
      </c>
      <c r="AC55" s="31">
        <f t="shared" si="47"/>
        <v>0.66434946749100676</v>
      </c>
      <c r="AD55" s="31">
        <f t="shared" si="47"/>
        <v>0.66700949512638918</v>
      </c>
      <c r="AE55" s="31">
        <f t="shared" si="47"/>
        <v>0.66958683247024775</v>
      </c>
      <c r="AF55" s="31">
        <f t="shared" si="47"/>
        <v>0.67208527630566539</v>
      </c>
      <c r="AG55" s="31">
        <f t="shared" si="47"/>
        <v>0.67511929331432174</v>
      </c>
      <c r="AH55" s="31">
        <f t="shared" si="47"/>
        <v>0.67806498984290131</v>
      </c>
      <c r="AI55" s="31">
        <f t="shared" si="47"/>
        <v>0.68092616708927634</v>
      </c>
      <c r="AJ55" s="31">
        <f t="shared" si="47"/>
        <v>0.68370641120497555</v>
      </c>
      <c r="AK55" s="31">
        <f t="shared" si="47"/>
        <v>0.68640910829046808</v>
      </c>
      <c r="AL55" s="31">
        <f t="shared" si="47"/>
        <v>0.68936815148185071</v>
      </c>
      <c r="AM55" s="31">
        <f t="shared" si="47"/>
        <v>0.69225520094932447</v>
      </c>
      <c r="AN55" s="31">
        <f t="shared" si="47"/>
        <v>0.69507285253277551</v>
      </c>
      <c r="AO55" s="31">
        <f t="shared" si="47"/>
        <v>0.69782357875839174</v>
      </c>
      <c r="AP55" s="31">
        <f t="shared" si="47"/>
        <v>0.70050973607514744</v>
      </c>
    </row>
    <row r="56" spans="1:42">
      <c r="A56" t="s">
        <v>86</v>
      </c>
      <c r="B56" t="s">
        <v>87</v>
      </c>
      <c r="C56" t="s">
        <v>104</v>
      </c>
      <c r="D56" t="s">
        <v>90</v>
      </c>
      <c r="E56" t="s">
        <v>72</v>
      </c>
      <c r="F56" t="s">
        <v>73</v>
      </c>
      <c r="G56" s="31">
        <f t="shared" si="46"/>
        <v>9.2913632230335316E-2</v>
      </c>
      <c r="H56" s="31">
        <f t="shared" si="47"/>
        <v>9.3154080322981656E-2</v>
      </c>
      <c r="I56" s="31">
        <f t="shared" si="47"/>
        <v>9.3385606298182225E-2</v>
      </c>
      <c r="J56" s="31">
        <f t="shared" si="47"/>
        <v>9.3608697709255381E-2</v>
      </c>
      <c r="K56" s="31">
        <f t="shared" si="47"/>
        <v>9.3823807221569369E-2</v>
      </c>
      <c r="L56" s="31">
        <f t="shared" si="47"/>
        <v>9.4031355678298539E-2</v>
      </c>
      <c r="M56" s="31">
        <f t="shared" si="47"/>
        <v>9.635775379732274E-2</v>
      </c>
      <c r="N56" s="31">
        <f t="shared" si="47"/>
        <v>9.8649177287260789E-2</v>
      </c>
      <c r="O56" s="31">
        <f t="shared" si="47"/>
        <v>0.10090640896667223</v>
      </c>
      <c r="P56" s="31">
        <f t="shared" si="47"/>
        <v>0.10313020846524182</v>
      </c>
      <c r="Q56" s="31">
        <f t="shared" si="47"/>
        <v>0.10532131307610199</v>
      </c>
      <c r="R56" s="31">
        <f t="shared" si="47"/>
        <v>0.10645983289866828</v>
      </c>
      <c r="S56" s="31">
        <f t="shared" si="47"/>
        <v>0.10756028435534994</v>
      </c>
      <c r="T56" s="31">
        <f t="shared" si="47"/>
        <v>0.10862454537211087</v>
      </c>
      <c r="U56" s="31">
        <f t="shared" si="47"/>
        <v>0.10965437235479041</v>
      </c>
      <c r="V56" s="31">
        <f t="shared" si="47"/>
        <v>0.11065140986203589</v>
      </c>
      <c r="W56" s="31">
        <f t="shared" si="47"/>
        <v>0.10944553926775595</v>
      </c>
      <c r="X56" s="31">
        <f t="shared" si="47"/>
        <v>0.10831824471998425</v>
      </c>
      <c r="Y56" s="31">
        <f t="shared" si="47"/>
        <v>0.10726208837707152</v>
      </c>
      <c r="Z56" s="31">
        <f t="shared" si="47"/>
        <v>0.10627054241756062</v>
      </c>
      <c r="AA56" s="31">
        <f t="shared" si="47"/>
        <v>0.10533785399464497</v>
      </c>
      <c r="AB56" s="31">
        <f t="shared" si="47"/>
        <v>0.10540578602485498</v>
      </c>
      <c r="AC56" s="31">
        <f t="shared" si="47"/>
        <v>0.10547067034557707</v>
      </c>
      <c r="AD56" s="31">
        <f t="shared" si="47"/>
        <v>0.10553270755607859</v>
      </c>
      <c r="AE56" s="31">
        <f t="shared" si="47"/>
        <v>0.10559208102907119</v>
      </c>
      <c r="AF56" s="31">
        <f t="shared" si="47"/>
        <v>0.10564895872101512</v>
      </c>
      <c r="AG56" s="31">
        <f t="shared" si="47"/>
        <v>0.10611707113409553</v>
      </c>
      <c r="AH56" s="31">
        <f t="shared" si="47"/>
        <v>0.10656936002074212</v>
      </c>
      <c r="AI56" s="31">
        <f t="shared" si="47"/>
        <v>0.10700661436605494</v>
      </c>
      <c r="AJ56" s="31">
        <f t="shared" si="47"/>
        <v>0.10742957155935456</v>
      </c>
      <c r="AK56" s="31">
        <f t="shared" si="47"/>
        <v>0.10783892154397579</v>
      </c>
      <c r="AL56" s="31">
        <f t="shared" si="47"/>
        <v>0.10841821362174665</v>
      </c>
      <c r="AM56" s="31">
        <f t="shared" si="47"/>
        <v>0.10898236587917318</v>
      </c>
      <c r="AN56" s="31">
        <f t="shared" si="47"/>
        <v>0.10953196418013218</v>
      </c>
      <c r="AO56" s="31">
        <f t="shared" si="47"/>
        <v>0.11006756454530642</v>
      </c>
      <c r="AP56" s="31">
        <f t="shared" si="47"/>
        <v>0.11058969502850835</v>
      </c>
    </row>
    <row r="57" spans="1:42">
      <c r="A57" t="s">
        <v>86</v>
      </c>
      <c r="B57" t="s">
        <v>87</v>
      </c>
      <c r="C57" t="s">
        <v>104</v>
      </c>
      <c r="D57" t="s">
        <v>91</v>
      </c>
      <c r="E57" t="s">
        <v>29</v>
      </c>
      <c r="F57" t="s">
        <v>73</v>
      </c>
      <c r="G57" s="31">
        <f t="shared" si="46"/>
        <v>0.90708636776966467</v>
      </c>
      <c r="H57" s="31">
        <f t="shared" si="47"/>
        <v>0.90684591967701833</v>
      </c>
      <c r="I57" s="31">
        <f t="shared" si="47"/>
        <v>0.90661439370181773</v>
      </c>
      <c r="J57" s="31">
        <f t="shared" si="47"/>
        <v>0.9063913022907446</v>
      </c>
      <c r="K57" s="31">
        <f t="shared" si="47"/>
        <v>0.90617619277843064</v>
      </c>
      <c r="L57" s="31">
        <f t="shared" si="47"/>
        <v>0.90596864432170143</v>
      </c>
      <c r="M57" s="31">
        <f t="shared" si="47"/>
        <v>0.9036422462026773</v>
      </c>
      <c r="N57" s="31">
        <f t="shared" si="47"/>
        <v>0.90135082271273925</v>
      </c>
      <c r="O57" s="31">
        <f t="shared" si="47"/>
        <v>0.89909359103332775</v>
      </c>
      <c r="P57" s="31">
        <f t="shared" si="47"/>
        <v>0.89686979153475821</v>
      </c>
      <c r="Q57" s="31">
        <f t="shared" si="47"/>
        <v>0.89467868692389796</v>
      </c>
      <c r="R57" s="31">
        <f t="shared" si="47"/>
        <v>0.89354016710133177</v>
      </c>
      <c r="S57" s="31">
        <f t="shared" si="47"/>
        <v>0.89243971564465008</v>
      </c>
      <c r="T57" s="31">
        <f t="shared" si="47"/>
        <v>0.89137545462788914</v>
      </c>
      <c r="U57" s="31">
        <f t="shared" si="47"/>
        <v>0.89034562764520964</v>
      </c>
      <c r="V57" s="31">
        <f t="shared" si="47"/>
        <v>0.88934859013796408</v>
      </c>
      <c r="W57" s="31">
        <f t="shared" si="47"/>
        <v>0.89055446073224409</v>
      </c>
      <c r="X57" s="31">
        <f t="shared" si="47"/>
        <v>0.8916817552800157</v>
      </c>
      <c r="Y57" s="31">
        <f t="shared" si="47"/>
        <v>0.89273791162292848</v>
      </c>
      <c r="Z57" s="31">
        <f t="shared" si="47"/>
        <v>0.89372945758243938</v>
      </c>
      <c r="AA57" s="31">
        <f t="shared" si="47"/>
        <v>0.89466214600535499</v>
      </c>
      <c r="AB57" s="31">
        <f t="shared" si="47"/>
        <v>0.89459421397514505</v>
      </c>
      <c r="AC57" s="31">
        <f t="shared" si="47"/>
        <v>0.89452932965442289</v>
      </c>
      <c r="AD57" s="31">
        <f t="shared" si="47"/>
        <v>0.89446729244392142</v>
      </c>
      <c r="AE57" s="31">
        <f t="shared" si="47"/>
        <v>0.89440791897092875</v>
      </c>
      <c r="AF57" s="31">
        <f t="shared" si="47"/>
        <v>0.8943510412789849</v>
      </c>
      <c r="AG57" s="31">
        <f t="shared" si="47"/>
        <v>0.89388292886590448</v>
      </c>
      <c r="AH57" s="31">
        <f t="shared" si="47"/>
        <v>0.89343063997925787</v>
      </c>
      <c r="AI57" s="31">
        <f t="shared" si="47"/>
        <v>0.89299338563394504</v>
      </c>
      <c r="AJ57" s="31">
        <f t="shared" si="47"/>
        <v>0.89257042844064549</v>
      </c>
      <c r="AK57" s="31">
        <f t="shared" si="47"/>
        <v>0.89216107845602421</v>
      </c>
      <c r="AL57" s="31">
        <f t="shared" si="47"/>
        <v>0.89158178637825336</v>
      </c>
      <c r="AM57" s="31">
        <f t="shared" si="47"/>
        <v>0.8910176341208268</v>
      </c>
      <c r="AN57" s="31">
        <f t="shared" si="47"/>
        <v>0.89046803581986778</v>
      </c>
      <c r="AO57" s="31">
        <f t="shared" si="47"/>
        <v>0.88993243545469358</v>
      </c>
      <c r="AP57" s="31">
        <f t="shared" si="47"/>
        <v>0.88941030497149165</v>
      </c>
    </row>
    <row r="58" spans="1:42">
      <c r="A58" t="s">
        <v>86</v>
      </c>
      <c r="B58" t="s">
        <v>87</v>
      </c>
      <c r="C58" t="s">
        <v>104</v>
      </c>
      <c r="D58" t="s">
        <v>93</v>
      </c>
      <c r="E58" t="s">
        <v>72</v>
      </c>
      <c r="F58" t="s">
        <v>69</v>
      </c>
      <c r="G58" s="31">
        <f t="shared" si="46"/>
        <v>0.20581438582784672</v>
      </c>
      <c r="H58" s="31">
        <f t="shared" ref="H58:AP59" si="48">G38/SUMIFS(G$23:G$39,$C$23:$C$39,$C58,$E$23:$E$39,$F58)</f>
        <v>0.20693402998743948</v>
      </c>
      <c r="I58" s="31">
        <f t="shared" si="48"/>
        <v>0.20802590830689302</v>
      </c>
      <c r="J58" s="31">
        <f t="shared" si="48"/>
        <v>0.20909104097605596</v>
      </c>
      <c r="K58" s="31">
        <f t="shared" si="48"/>
        <v>0.21013039881021855</v>
      </c>
      <c r="L58" s="31">
        <f t="shared" si="48"/>
        <v>0.21114490620141477</v>
      </c>
      <c r="M58" s="31">
        <f t="shared" si="48"/>
        <v>0.21619125550827278</v>
      </c>
      <c r="N58" s="31">
        <f t="shared" si="48"/>
        <v>0.22120415012372804</v>
      </c>
      <c r="O58" s="31">
        <f t="shared" si="48"/>
        <v>0.22618392162967968</v>
      </c>
      <c r="P58" s="31">
        <f t="shared" si="48"/>
        <v>0.23113089724054561</v>
      </c>
      <c r="Q58" s="31">
        <f t="shared" si="48"/>
        <v>0.23604539987493733</v>
      </c>
      <c r="R58" s="31">
        <f t="shared" si="48"/>
        <v>0.23928582623972874</v>
      </c>
      <c r="S58" s="31">
        <f t="shared" si="48"/>
        <v>0.24246911665817736</v>
      </c>
      <c r="T58" s="31">
        <f t="shared" si="48"/>
        <v>0.24559676907553485</v>
      </c>
      <c r="U58" s="31">
        <f t="shared" si="48"/>
        <v>0.24867022952808968</v>
      </c>
      <c r="V58" s="31">
        <f t="shared" si="48"/>
        <v>0.25169089437238745</v>
      </c>
      <c r="W58" s="31">
        <f t="shared" si="48"/>
        <v>0.25073517505642928</v>
      </c>
      <c r="X58" s="31">
        <f t="shared" si="48"/>
        <v>0.24982004234954669</v>
      </c>
      <c r="Y58" s="31">
        <f t="shared" si="48"/>
        <v>0.24894296461515819</v>
      </c>
      <c r="Z58" s="31">
        <f t="shared" si="48"/>
        <v>0.24810161647972154</v>
      </c>
      <c r="AA58" s="31">
        <f t="shared" si="48"/>
        <v>0.24729385824567021</v>
      </c>
      <c r="AB58" s="31">
        <f t="shared" si="48"/>
        <v>0.24839049779564162</v>
      </c>
      <c r="AC58" s="31">
        <f t="shared" si="48"/>
        <v>0.24945602881359122</v>
      </c>
      <c r="AD58" s="31">
        <f t="shared" si="48"/>
        <v>0.2504917564777373</v>
      </c>
      <c r="AE58" s="31">
        <f t="shared" si="48"/>
        <v>0.25149891396054341</v>
      </c>
      <c r="AF58" s="31">
        <f t="shared" si="48"/>
        <v>0.2524786673267902</v>
      </c>
      <c r="AG58" s="31">
        <f t="shared" si="48"/>
        <v>0.25417097401937055</v>
      </c>
      <c r="AH58" s="31">
        <f t="shared" si="48"/>
        <v>0.25582893881779833</v>
      </c>
      <c r="AI58" s="31">
        <f t="shared" si="48"/>
        <v>0.25745359656950279</v>
      </c>
      <c r="AJ58" s="31">
        <f t="shared" si="48"/>
        <v>0.25904594095705685</v>
      </c>
      <c r="AK58" s="31">
        <f t="shared" si="48"/>
        <v>0.26060692652487538</v>
      </c>
      <c r="AL58" s="31">
        <f t="shared" si="48"/>
        <v>0.26239116039789934</v>
      </c>
      <c r="AM58" s="31">
        <f t="shared" si="48"/>
        <v>0.2641498475642034</v>
      </c>
      <c r="AN58" s="31">
        <f t="shared" si="48"/>
        <v>0.26588353279139992</v>
      </c>
      <c r="AO58" s="31">
        <f t="shared" si="48"/>
        <v>0.26759274546731582</v>
      </c>
      <c r="AP58" s="31">
        <f t="shared" si="48"/>
        <v>0.2692780001389381</v>
      </c>
    </row>
    <row r="59" spans="1:42">
      <c r="A59" t="s">
        <v>86</v>
      </c>
      <c r="B59" t="s">
        <v>87</v>
      </c>
      <c r="C59" t="s">
        <v>104</v>
      </c>
      <c r="D59" t="s">
        <v>94</v>
      </c>
      <c r="E59" t="s">
        <v>29</v>
      </c>
      <c r="F59" t="s">
        <v>139</v>
      </c>
      <c r="G59" s="31">
        <f t="shared" si="46"/>
        <v>0.79418561417215328</v>
      </c>
      <c r="H59" s="31">
        <f t="shared" si="48"/>
        <v>0.79306597001256052</v>
      </c>
      <c r="I59" s="31">
        <f t="shared" si="48"/>
        <v>0.79197409169310695</v>
      </c>
      <c r="J59" s="31">
        <f t="shared" si="48"/>
        <v>0.79090895902394409</v>
      </c>
      <c r="K59" s="31">
        <f t="shared" si="48"/>
        <v>0.78986960118978145</v>
      </c>
      <c r="L59" s="31">
        <f t="shared" si="48"/>
        <v>0.78885509379858521</v>
      </c>
      <c r="M59" s="31">
        <f t="shared" si="48"/>
        <v>0.78380874449172722</v>
      </c>
      <c r="N59" s="31">
        <f t="shared" si="48"/>
        <v>0.77879584987627193</v>
      </c>
      <c r="O59" s="31">
        <f t="shared" si="48"/>
        <v>0.77381607837032029</v>
      </c>
      <c r="P59" s="31">
        <f t="shared" si="48"/>
        <v>0.76886910275945441</v>
      </c>
      <c r="Q59" s="31">
        <f t="shared" si="48"/>
        <v>0.76395460012506267</v>
      </c>
      <c r="R59" s="31">
        <f t="shared" si="48"/>
        <v>0.76071417376027128</v>
      </c>
      <c r="S59" s="31">
        <f t="shared" si="48"/>
        <v>0.75753088334182261</v>
      </c>
      <c r="T59" s="31">
        <f t="shared" si="48"/>
        <v>0.75440323092446515</v>
      </c>
      <c r="U59" s="31">
        <f t="shared" si="48"/>
        <v>0.7513297704719103</v>
      </c>
      <c r="V59" s="31">
        <f t="shared" si="48"/>
        <v>0.74830910562761255</v>
      </c>
      <c r="W59" s="31">
        <f t="shared" si="48"/>
        <v>0.74926482494357072</v>
      </c>
      <c r="X59" s="31">
        <f t="shared" si="48"/>
        <v>0.75017995765045331</v>
      </c>
      <c r="Y59" s="31">
        <f t="shared" si="48"/>
        <v>0.75105703538484181</v>
      </c>
      <c r="Z59" s="31">
        <f t="shared" si="48"/>
        <v>0.75189838352027849</v>
      </c>
      <c r="AA59" s="31">
        <f t="shared" si="48"/>
        <v>0.75270614175432982</v>
      </c>
      <c r="AB59" s="31">
        <f t="shared" si="48"/>
        <v>0.7516095022043584</v>
      </c>
      <c r="AC59" s="31">
        <f t="shared" si="48"/>
        <v>0.75054397118640881</v>
      </c>
      <c r="AD59" s="31">
        <f t="shared" si="48"/>
        <v>0.74950824352226264</v>
      </c>
      <c r="AE59" s="31">
        <f t="shared" si="48"/>
        <v>0.74850108603945664</v>
      </c>
      <c r="AF59" s="31">
        <f t="shared" si="48"/>
        <v>0.74752133267320986</v>
      </c>
      <c r="AG59" s="31">
        <f t="shared" si="48"/>
        <v>0.7458290259806295</v>
      </c>
      <c r="AH59" s="31">
        <f t="shared" si="48"/>
        <v>0.74417106118220167</v>
      </c>
      <c r="AI59" s="31">
        <f t="shared" si="48"/>
        <v>0.74254640343049727</v>
      </c>
      <c r="AJ59" s="31">
        <f t="shared" si="48"/>
        <v>0.74095405904294309</v>
      </c>
      <c r="AK59" s="31">
        <f t="shared" si="48"/>
        <v>0.73939307347512462</v>
      </c>
      <c r="AL59" s="31">
        <f t="shared" si="48"/>
        <v>0.73760883960210066</v>
      </c>
      <c r="AM59" s="31">
        <f t="shared" si="48"/>
        <v>0.73585015243579655</v>
      </c>
      <c r="AN59" s="31">
        <f t="shared" si="48"/>
        <v>0.73411646720860002</v>
      </c>
      <c r="AO59" s="31">
        <f t="shared" si="48"/>
        <v>0.73240725453268418</v>
      </c>
      <c r="AP59" s="31">
        <f t="shared" si="48"/>
        <v>0.7307219998610619</v>
      </c>
    </row>
    <row r="62" spans="1:42" s="2" customFormat="1">
      <c r="A62" s="2" t="s">
        <v>153</v>
      </c>
    </row>
    <row r="63" spans="1:42">
      <c r="A63" t="s">
        <v>60</v>
      </c>
      <c r="B63" t="s">
        <v>96</v>
      </c>
      <c r="C63" t="s">
        <v>105</v>
      </c>
      <c r="D63">
        <v>2017</v>
      </c>
      <c r="E63">
        <v>2018</v>
      </c>
      <c r="F63">
        <v>2019</v>
      </c>
      <c r="G63">
        <v>2020</v>
      </c>
      <c r="H63">
        <v>2021</v>
      </c>
      <c r="I63">
        <v>2022</v>
      </c>
      <c r="J63">
        <v>2023</v>
      </c>
      <c r="K63">
        <v>2024</v>
      </c>
      <c r="L63">
        <v>2025</v>
      </c>
      <c r="M63">
        <v>2026</v>
      </c>
      <c r="N63">
        <v>2027</v>
      </c>
      <c r="O63">
        <v>2028</v>
      </c>
      <c r="P63">
        <v>2029</v>
      </c>
      <c r="Q63">
        <v>2030</v>
      </c>
      <c r="R63">
        <v>2031</v>
      </c>
      <c r="S63">
        <v>2032</v>
      </c>
      <c r="T63">
        <v>2033</v>
      </c>
      <c r="U63">
        <v>2034</v>
      </c>
      <c r="V63">
        <v>2035</v>
      </c>
      <c r="W63">
        <v>2036</v>
      </c>
      <c r="X63">
        <v>2037</v>
      </c>
      <c r="Y63">
        <v>2038</v>
      </c>
      <c r="Z63">
        <v>2039</v>
      </c>
      <c r="AA63">
        <v>2040</v>
      </c>
      <c r="AB63">
        <v>2041</v>
      </c>
      <c r="AC63">
        <v>2042</v>
      </c>
      <c r="AD63">
        <v>2043</v>
      </c>
      <c r="AE63">
        <v>2044</v>
      </c>
      <c r="AF63">
        <v>2045</v>
      </c>
      <c r="AG63">
        <v>2046</v>
      </c>
      <c r="AH63">
        <v>2047</v>
      </c>
      <c r="AI63">
        <v>2048</v>
      </c>
      <c r="AJ63">
        <v>2049</v>
      </c>
      <c r="AK63">
        <v>2050</v>
      </c>
    </row>
    <row r="64" spans="1:42">
      <c r="A64" t="s">
        <v>73</v>
      </c>
      <c r="B64" t="s">
        <v>63</v>
      </c>
      <c r="C64" t="s">
        <v>70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73</v>
      </c>
      <c r="B65" t="s">
        <v>64</v>
      </c>
      <c r="C65" t="s">
        <v>70</v>
      </c>
      <c r="D65">
        <f>I52*'Building Energy Consumption'!$Q$25</f>
        <v>135844063747066.7</v>
      </c>
      <c r="E65">
        <f>D65*'Future Year Scaling'!F11/'Future Year Scaling'!E11</f>
        <v>137549707517464.86</v>
      </c>
      <c r="F65">
        <f>E65*'Future Year Scaling'!G11/'Future Year Scaling'!F11</f>
        <v>139255351287862.63</v>
      </c>
      <c r="G65">
        <f>F65*'Future Year Scaling'!H11/'Future Year Scaling'!G11</f>
        <v>140960995058260.81</v>
      </c>
      <c r="H65">
        <f>G65*'Future Year Scaling'!I11/'Future Year Scaling'!H11</f>
        <v>142669018224881.25</v>
      </c>
      <c r="I65">
        <f>H65*'Future Year Scaling'!J11/'Future Year Scaling'!I11</f>
        <v>144377041391502.06</v>
      </c>
      <c r="J65">
        <f>I65*'Future Year Scaling'!K11/'Future Year Scaling'!J11</f>
        <v>146085064558122.91</v>
      </c>
      <c r="K65">
        <f>J65*'Future Year Scaling'!L11/'Future Year Scaling'!K11</f>
        <v>147793087724743.72</v>
      </c>
      <c r="L65">
        <f>K65*'Future Year Scaling'!M11/'Future Year Scaling'!L11</f>
        <v>149501110891364.13</v>
      </c>
      <c r="M65">
        <f>L65*'Future Year Scaling'!N11/'Future Year Scaling'!M11</f>
        <v>151022704390493.53</v>
      </c>
      <c r="N65">
        <f>M65*'Future Year Scaling'!O11/'Future Year Scaling'!N11</f>
        <v>152544297889622.94</v>
      </c>
      <c r="O65">
        <f>N65*'Future Year Scaling'!P11/'Future Year Scaling'!O11</f>
        <v>154065891388752.34</v>
      </c>
      <c r="P65">
        <f>O65*'Future Year Scaling'!Q11/'Future Year Scaling'!P11</f>
        <v>155587484887881.34</v>
      </c>
      <c r="Q65">
        <f>P65*'Future Year Scaling'!R11/'Future Year Scaling'!Q11</f>
        <v>157109078387010.75</v>
      </c>
      <c r="R65">
        <f>Q65*'Future Year Scaling'!S11/'Future Year Scaling'!R11</f>
        <v>158391044715676.41</v>
      </c>
      <c r="S65">
        <f>R65*'Future Year Scaling'!T11/'Future Year Scaling'!S11</f>
        <v>159673011044341.63</v>
      </c>
      <c r="T65">
        <f>S65*'Future Year Scaling'!U11/'Future Year Scaling'!T11</f>
        <v>160954977373006.88</v>
      </c>
      <c r="U65">
        <f>T65*'Future Year Scaling'!V11/'Future Year Scaling'!U11</f>
        <v>162236943701672.13</v>
      </c>
      <c r="V65">
        <f>U65*'Future Year Scaling'!W11/'Future Year Scaling'!V11</f>
        <v>163518910030337.34</v>
      </c>
      <c r="W65">
        <f>V65*'Future Year Scaling'!X11/'Future Year Scaling'!W11</f>
        <v>164505415183660.88</v>
      </c>
      <c r="X65">
        <f>W65*'Future Year Scaling'!Y11/'Future Year Scaling'!X11</f>
        <v>165491920336984.59</v>
      </c>
      <c r="Y65">
        <f>X65*'Future Year Scaling'!Z11/'Future Year Scaling'!Y11</f>
        <v>166478425490308.34</v>
      </c>
      <c r="Z65">
        <f>Y65*'Future Year Scaling'!AA11/'Future Year Scaling'!Z11</f>
        <v>167464930643632.06</v>
      </c>
      <c r="AA65">
        <f>Z65*'Future Year Scaling'!AB11/'Future Year Scaling'!AA11</f>
        <v>168451435796956.22</v>
      </c>
      <c r="AB65">
        <f>AA65*'Future Year Scaling'!AC11/'Future Year Scaling'!AB11</f>
        <v>169070625748735.16</v>
      </c>
      <c r="AC65">
        <f>AB65*'Future Year Scaling'!AD11/'Future Year Scaling'!AC11</f>
        <v>169689815700514.5</v>
      </c>
      <c r="AD65">
        <f>AC65*'Future Year Scaling'!AE11/'Future Year Scaling'!AD11</f>
        <v>170309005652293.66</v>
      </c>
      <c r="AE65">
        <f>AD65*'Future Year Scaling'!AF11/'Future Year Scaling'!AE11</f>
        <v>170928195604072.81</v>
      </c>
      <c r="AF65">
        <f>AE65*'Future Year Scaling'!AG11/'Future Year Scaling'!AF11</f>
        <v>171547385555851.97</v>
      </c>
      <c r="AG65">
        <f>AF65*'Future Year Scaling'!AH11/'Future Year Scaling'!AG11</f>
        <v>171773521689973.38</v>
      </c>
      <c r="AH65">
        <f>AG65*'Future Year Scaling'!AI11/'Future Year Scaling'!AH11</f>
        <v>171999657824094.72</v>
      </c>
      <c r="AI65">
        <f>AH65*'Future Year Scaling'!AJ11/'Future Year Scaling'!AI11</f>
        <v>172225793958216.06</v>
      </c>
      <c r="AJ65">
        <f>AI65*'Future Year Scaling'!AK11/'Future Year Scaling'!AJ11</f>
        <v>172451930092337.41</v>
      </c>
      <c r="AK65">
        <f>AJ65*'Future Year Scaling'!AL11/'Future Year Scaling'!AK11</f>
        <v>172678066226458.75</v>
      </c>
    </row>
    <row r="66" spans="1:37">
      <c r="A66" t="s">
        <v>73</v>
      </c>
      <c r="B66" t="s">
        <v>108</v>
      </c>
      <c r="C66" t="s">
        <v>70</v>
      </c>
      <c r="D66">
        <f>I53*'Building Energy Consumption'!$Q$25</f>
        <v>199439353885733.31</v>
      </c>
      <c r="E66">
        <f>D66*'Future Year Scaling'!F13/'Future Year Scaling'!E13</f>
        <v>206868713358764.97</v>
      </c>
      <c r="F66">
        <f>E66*'Future Year Scaling'!G13/'Future Year Scaling'!F13</f>
        <v>214298072831793.84</v>
      </c>
      <c r="G66">
        <f>F66*'Future Year Scaling'!H13/'Future Year Scaling'!G13</f>
        <v>221727432304825.5</v>
      </c>
      <c r="H66">
        <f>G66*'Future Year Scaling'!I13/'Future Year Scaling'!H13</f>
        <v>233196835559130.19</v>
      </c>
      <c r="I66">
        <f>H66*'Future Year Scaling'!J13/'Future Year Scaling'!I13</f>
        <v>244666238813434.88</v>
      </c>
      <c r="J66">
        <f>I66*'Future Year Scaling'!K13/'Future Year Scaling'!J13</f>
        <v>256135642067739.56</v>
      </c>
      <c r="K66">
        <f>J66*'Future Year Scaling'!L13/'Future Year Scaling'!K13</f>
        <v>267605045322044.25</v>
      </c>
      <c r="L66">
        <f>K66*'Future Year Scaling'!M13/'Future Year Scaling'!L13</f>
        <v>279074448576351.72</v>
      </c>
      <c r="M66">
        <f>L66*'Future Year Scaling'!N13/'Future Year Scaling'!M13</f>
        <v>291144268675515.19</v>
      </c>
      <c r="N66">
        <f>M66*'Future Year Scaling'!O13/'Future Year Scaling'!N13</f>
        <v>303214088774681.5</v>
      </c>
      <c r="O66">
        <f>N66*'Future Year Scaling'!P13/'Future Year Scaling'!O13</f>
        <v>315283908873847.81</v>
      </c>
      <c r="P66">
        <f>O66*'Future Year Scaling'!Q13/'Future Year Scaling'!P13</f>
        <v>327353728973014.13</v>
      </c>
      <c r="Q66">
        <f>P66*'Future Year Scaling'!R13/'Future Year Scaling'!Q13</f>
        <v>339423549072180.44</v>
      </c>
      <c r="R66">
        <f>Q66*'Future Year Scaling'!S13/'Future Year Scaling'!R13</f>
        <v>349823679763328.5</v>
      </c>
      <c r="S66">
        <f>R66*'Future Year Scaling'!T13/'Future Year Scaling'!S13</f>
        <v>360223810454476.56</v>
      </c>
      <c r="T66">
        <f>S66*'Future Year Scaling'!U13/'Future Year Scaling'!T13</f>
        <v>370623941145624.63</v>
      </c>
      <c r="U66">
        <f>T66*'Future Year Scaling'!V13/'Future Year Scaling'!U13</f>
        <v>381024071836769.94</v>
      </c>
      <c r="V66">
        <f>U66*'Future Year Scaling'!W13/'Future Year Scaling'!V13</f>
        <v>391424202527918</v>
      </c>
      <c r="W66">
        <f>V66*'Future Year Scaling'!X13/'Future Year Scaling'!W13</f>
        <v>403140941488311.94</v>
      </c>
      <c r="X66">
        <f>W66*'Future Year Scaling'!Y13/'Future Year Scaling'!X13</f>
        <v>414857680448705.88</v>
      </c>
      <c r="Y66">
        <f>X66*'Future Year Scaling'!Z13/'Future Year Scaling'!Y13</f>
        <v>426574419409097</v>
      </c>
      <c r="Z66">
        <f>Y66*'Future Year Scaling'!AA13/'Future Year Scaling'!Z13</f>
        <v>438291158369490.88</v>
      </c>
      <c r="AA66">
        <f>Z66*'Future Year Scaling'!AB13/'Future Year Scaling'!AA13</f>
        <v>450007897329882</v>
      </c>
      <c r="AB66">
        <f>AA66*'Future Year Scaling'!AC13/'Future Year Scaling'!AB13</f>
        <v>461962711291031</v>
      </c>
      <c r="AC66">
        <f>AB66*'Future Year Scaling'!AD13/'Future Year Scaling'!AC13</f>
        <v>473917525252179.94</v>
      </c>
      <c r="AD66">
        <f>AC66*'Future Year Scaling'!AE13/'Future Year Scaling'!AD13</f>
        <v>485872339213328.88</v>
      </c>
      <c r="AE66">
        <f>AD66*'Future Year Scaling'!AF13/'Future Year Scaling'!AE13</f>
        <v>497827153174480.69</v>
      </c>
      <c r="AF66">
        <f>AE66*'Future Year Scaling'!AG13/'Future Year Scaling'!AF13</f>
        <v>509781967135629.69</v>
      </c>
      <c r="AG66">
        <f>AF66*'Future Year Scaling'!AH13/'Future Year Scaling'!AG13</f>
        <v>521438507570653.31</v>
      </c>
      <c r="AH66">
        <f>AG66*'Future Year Scaling'!AI13/'Future Year Scaling'!AH13</f>
        <v>533095048005679.75</v>
      </c>
      <c r="AI66">
        <f>AH66*'Future Year Scaling'!AJ13/'Future Year Scaling'!AI13</f>
        <v>544751588440703.44</v>
      </c>
      <c r="AJ66">
        <f>AI66*'Future Year Scaling'!AK13/'Future Year Scaling'!AJ13</f>
        <v>556408128875727.13</v>
      </c>
      <c r="AK66">
        <f>AJ66*'Future Year Scaling'!AL13/'Future Year Scaling'!AK13</f>
        <v>568064669310753.63</v>
      </c>
    </row>
    <row r="67" spans="1:37">
      <c r="A67" t="s">
        <v>73</v>
      </c>
      <c r="B67" t="s">
        <v>63</v>
      </c>
      <c r="C67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73</v>
      </c>
      <c r="B68" t="s">
        <v>64</v>
      </c>
      <c r="C68" t="s">
        <v>71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73</v>
      </c>
      <c r="B69" t="s">
        <v>108</v>
      </c>
      <c r="C69" t="s">
        <v>71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73</v>
      </c>
      <c r="B70" t="s">
        <v>63</v>
      </c>
      <c r="C70" t="s">
        <v>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73</v>
      </c>
      <c r="B71" t="s">
        <v>64</v>
      </c>
      <c r="C71" t="s">
        <v>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73</v>
      </c>
      <c r="B72" t="s">
        <v>108</v>
      </c>
      <c r="C72" t="s">
        <v>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73</v>
      </c>
      <c r="B73" t="s">
        <v>63</v>
      </c>
      <c r="C73" t="s">
        <v>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73</v>
      </c>
      <c r="B74" t="s">
        <v>64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73</v>
      </c>
      <c r="B75" t="s">
        <v>108</v>
      </c>
      <c r="C75" t="s">
        <v>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8" spans="1:37">
      <c r="A78" t="s">
        <v>154</v>
      </c>
      <c r="B78">
        <f>11.47/(11.47+ 26.22)</f>
        <v>0.30432475457681085</v>
      </c>
    </row>
    <row r="79" spans="1:37">
      <c r="A79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A24" sqref="A24:XFD24"/>
    </sheetView>
  </sheetViews>
  <sheetFormatPr defaultRowHeight="15"/>
  <cols>
    <col min="3" max="3" width="11.42578125" customWidth="1"/>
    <col min="5" max="6" width="10.85546875" customWidth="1"/>
    <col min="7" max="7" width="21.85546875" customWidth="1"/>
    <col min="12" max="12" width="8.7109375" customWidth="1"/>
    <col min="13" max="13" width="17.28515625" bestFit="1" customWidth="1"/>
    <col min="14" max="14" width="20.42578125" customWidth="1"/>
    <col min="15" max="15" width="13" bestFit="1" customWidth="1"/>
    <col min="17" max="17" width="11.85546875" bestFit="1" customWidth="1"/>
  </cols>
  <sheetData>
    <row r="1" spans="1:18" ht="15.6" customHeight="1">
      <c r="A1" s="46" t="s">
        <v>13</v>
      </c>
      <c r="B1" s="46"/>
      <c r="C1" s="46"/>
      <c r="D1" s="46"/>
      <c r="E1" s="46"/>
      <c r="F1" s="46"/>
      <c r="M1" t="s">
        <v>14</v>
      </c>
    </row>
    <row r="2" spans="1:18">
      <c r="A2" s="47" t="s">
        <v>15</v>
      </c>
      <c r="B2" s="47"/>
      <c r="C2" s="8"/>
      <c r="D2" s="9"/>
      <c r="E2" s="9"/>
      <c r="F2" s="9"/>
      <c r="M2" t="s">
        <v>16</v>
      </c>
      <c r="N2">
        <v>5.7779999999999996</v>
      </c>
      <c r="O2" t="s">
        <v>17</v>
      </c>
      <c r="P2" s="10" t="s">
        <v>18</v>
      </c>
      <c r="Q2">
        <f>1/(CONVERT(1/(N2/42*10^6),"gal","l"))</f>
        <v>36342.526631556706</v>
      </c>
      <c r="R2" t="s">
        <v>19</v>
      </c>
    </row>
    <row r="3" spans="1:18" ht="14.45" customHeight="1">
      <c r="A3" s="48" t="s">
        <v>20</v>
      </c>
      <c r="B3" s="48" t="s">
        <v>21</v>
      </c>
      <c r="C3" s="48" t="s">
        <v>22</v>
      </c>
      <c r="D3" s="48" t="s">
        <v>23</v>
      </c>
      <c r="E3" s="50" t="s">
        <v>24</v>
      </c>
      <c r="F3" s="51"/>
      <c r="M3" t="s">
        <v>25</v>
      </c>
      <c r="N3">
        <v>5.67</v>
      </c>
      <c r="O3" t="s">
        <v>17</v>
      </c>
      <c r="P3" s="10" t="s">
        <v>18</v>
      </c>
      <c r="Q3">
        <f>1/(CONVERT(1/(N3/42*10^6),"gal","l"))</f>
        <v>35663.227068350039</v>
      </c>
      <c r="R3" t="s">
        <v>26</v>
      </c>
    </row>
    <row r="4" spans="1:18" ht="22.5">
      <c r="A4" s="49"/>
      <c r="B4" s="49"/>
      <c r="C4" s="49"/>
      <c r="D4" s="49"/>
      <c r="E4" s="11" t="s">
        <v>27</v>
      </c>
      <c r="F4" s="11" t="s">
        <v>28</v>
      </c>
      <c r="M4" t="s">
        <v>29</v>
      </c>
      <c r="N4">
        <v>3.5590000000000002</v>
      </c>
      <c r="O4" t="s">
        <v>17</v>
      </c>
      <c r="P4" s="10" t="s">
        <v>18</v>
      </c>
      <c r="Q4">
        <f>1/(CONVERT(1/(N4/42*10^6),"gal","l"))</f>
        <v>22385.436531967862</v>
      </c>
      <c r="R4" t="s">
        <v>26</v>
      </c>
    </row>
    <row r="5" spans="1:18">
      <c r="A5" s="11">
        <v>1</v>
      </c>
      <c r="B5" s="11" t="s">
        <v>30</v>
      </c>
      <c r="C5" s="48" t="s">
        <v>12</v>
      </c>
      <c r="D5" s="12">
        <v>0.08</v>
      </c>
      <c r="E5" s="13">
        <v>50168</v>
      </c>
      <c r="F5" s="13">
        <v>45973</v>
      </c>
      <c r="G5" s="29">
        <f>SUM(E5:F5)</f>
        <v>96141</v>
      </c>
      <c r="M5" t="s">
        <v>12</v>
      </c>
      <c r="N5" s="14">
        <v>3.4121416300000001E-3</v>
      </c>
      <c r="O5" t="s">
        <v>31</v>
      </c>
      <c r="P5" s="10" t="s">
        <v>18</v>
      </c>
      <c r="Q5">
        <f>N5*10^6</f>
        <v>3412.1416300000001</v>
      </c>
      <c r="R5" t="s">
        <v>32</v>
      </c>
    </row>
    <row r="6" spans="1:18">
      <c r="A6" s="11">
        <v>2</v>
      </c>
      <c r="B6" s="11" t="s">
        <v>33</v>
      </c>
      <c r="C6" s="53"/>
      <c r="D6" s="15">
        <v>0.21</v>
      </c>
      <c r="E6" s="16">
        <v>115538</v>
      </c>
      <c r="F6" s="16">
        <v>144563</v>
      </c>
      <c r="G6" s="29">
        <f t="shared" ref="G6:G18" si="0">SUM(E6:F6)</f>
        <v>260101</v>
      </c>
    </row>
    <row r="7" spans="1:18">
      <c r="A7" s="11">
        <v>3</v>
      </c>
      <c r="B7" s="11" t="s">
        <v>34</v>
      </c>
      <c r="C7" s="53"/>
      <c r="D7" s="12">
        <v>0.28999999999999998</v>
      </c>
      <c r="E7" s="13">
        <v>12473</v>
      </c>
      <c r="F7" s="13">
        <v>24829</v>
      </c>
      <c r="G7" s="29">
        <f t="shared" si="0"/>
        <v>37302</v>
      </c>
    </row>
    <row r="8" spans="1:18">
      <c r="A8" s="11">
        <v>4</v>
      </c>
      <c r="B8" s="11" t="s">
        <v>35</v>
      </c>
      <c r="C8" s="53"/>
      <c r="D8" s="15">
        <v>0.15</v>
      </c>
      <c r="E8" s="16">
        <v>7836</v>
      </c>
      <c r="F8" s="16">
        <v>14106</v>
      </c>
      <c r="G8" s="29">
        <f t="shared" si="0"/>
        <v>21942</v>
      </c>
    </row>
    <row r="9" spans="1:18" ht="22.5">
      <c r="A9" s="11">
        <v>5</v>
      </c>
      <c r="B9" s="11" t="s">
        <v>36</v>
      </c>
      <c r="C9" s="53"/>
      <c r="D9" s="12">
        <v>1.17</v>
      </c>
      <c r="E9" s="13">
        <v>367580</v>
      </c>
      <c r="F9" s="13">
        <v>773283</v>
      </c>
      <c r="G9" s="29">
        <f t="shared" si="0"/>
        <v>1140863</v>
      </c>
      <c r="M9" t="s">
        <v>37</v>
      </c>
    </row>
    <row r="10" spans="1:18">
      <c r="A10" s="11">
        <v>6</v>
      </c>
      <c r="B10" s="11" t="s">
        <v>38</v>
      </c>
      <c r="C10" s="53"/>
      <c r="D10" s="15">
        <v>0.39</v>
      </c>
      <c r="E10" s="16">
        <v>145760</v>
      </c>
      <c r="F10" s="16">
        <v>163584</v>
      </c>
      <c r="G10" s="29">
        <f t="shared" si="0"/>
        <v>309344</v>
      </c>
      <c r="M10" t="s">
        <v>16</v>
      </c>
      <c r="N10">
        <v>0</v>
      </c>
    </row>
    <row r="11" spans="1:18">
      <c r="A11" s="11">
        <v>7</v>
      </c>
      <c r="B11" s="11" t="s">
        <v>39</v>
      </c>
      <c r="C11" s="53"/>
      <c r="D11" s="12">
        <v>7.0000000000000007E-2</v>
      </c>
      <c r="E11" s="13">
        <v>2348</v>
      </c>
      <c r="F11" s="13">
        <v>3523</v>
      </c>
      <c r="G11" s="29">
        <f t="shared" si="0"/>
        <v>5871</v>
      </c>
      <c r="M11" t="s">
        <v>25</v>
      </c>
      <c r="N11">
        <f>O24</f>
        <v>17420927960800</v>
      </c>
    </row>
    <row r="12" spans="1:18">
      <c r="A12" s="11">
        <v>8</v>
      </c>
      <c r="B12" s="11" t="s">
        <v>40</v>
      </c>
      <c r="C12" s="53"/>
      <c r="D12" s="15">
        <v>7.0000000000000007E-2</v>
      </c>
      <c r="E12" s="16">
        <v>3679</v>
      </c>
      <c r="F12" s="16">
        <v>1226</v>
      </c>
      <c r="G12" s="29">
        <f t="shared" si="0"/>
        <v>4905</v>
      </c>
      <c r="M12" t="s">
        <v>29</v>
      </c>
      <c r="N12" s="5">
        <f>N24</f>
        <v>43095963019200</v>
      </c>
      <c r="O12" s="7"/>
    </row>
    <row r="13" spans="1:18" ht="22.5">
      <c r="A13" s="11">
        <v>9</v>
      </c>
      <c r="B13" s="11" t="s">
        <v>41</v>
      </c>
      <c r="C13" s="53"/>
      <c r="D13" s="12">
        <v>0.42</v>
      </c>
      <c r="E13" s="13">
        <v>16981</v>
      </c>
      <c r="F13" s="13">
        <v>3376</v>
      </c>
      <c r="G13" s="29">
        <f t="shared" si="0"/>
        <v>20357</v>
      </c>
      <c r="M13" t="s">
        <v>12</v>
      </c>
      <c r="N13">
        <f>Q24</f>
        <v>493182899081600</v>
      </c>
    </row>
    <row r="14" spans="1:18">
      <c r="A14" s="11">
        <v>10</v>
      </c>
      <c r="B14" s="11" t="s">
        <v>42</v>
      </c>
      <c r="C14" s="53"/>
      <c r="D14" s="15">
        <v>3.69</v>
      </c>
      <c r="E14" s="16">
        <v>445032</v>
      </c>
      <c r="F14" s="16">
        <v>803551</v>
      </c>
      <c r="G14" s="29">
        <f t="shared" si="0"/>
        <v>1248583</v>
      </c>
    </row>
    <row r="15" spans="1:18">
      <c r="A15" s="11">
        <v>11</v>
      </c>
      <c r="B15" s="11" t="s">
        <v>43</v>
      </c>
      <c r="C15" s="53"/>
      <c r="D15" s="12">
        <v>1.82</v>
      </c>
      <c r="E15" s="13">
        <v>110007</v>
      </c>
      <c r="F15" s="13">
        <v>254504</v>
      </c>
      <c r="G15" s="29">
        <f t="shared" si="0"/>
        <v>364511</v>
      </c>
    </row>
    <row r="16" spans="1:18">
      <c r="A16" s="11">
        <v>12</v>
      </c>
      <c r="B16" s="11" t="s">
        <v>44</v>
      </c>
      <c r="C16" s="53"/>
      <c r="D16" s="15">
        <v>0.09</v>
      </c>
      <c r="E16" s="16">
        <v>1554</v>
      </c>
      <c r="F16" s="16">
        <v>1766</v>
      </c>
      <c r="G16" s="29">
        <f t="shared" si="0"/>
        <v>3320</v>
      </c>
    </row>
    <row r="17" spans="1:18">
      <c r="A17" s="11">
        <v>13</v>
      </c>
      <c r="B17" s="11" t="s">
        <v>45</v>
      </c>
      <c r="C17" s="53"/>
      <c r="D17" s="12">
        <v>7.0000000000000007E-2</v>
      </c>
      <c r="E17" s="13">
        <v>2581</v>
      </c>
      <c r="F17" s="13">
        <v>3441</v>
      </c>
      <c r="G17" s="29">
        <f t="shared" si="0"/>
        <v>6022</v>
      </c>
    </row>
    <row r="18" spans="1:18" ht="14.45" customHeight="1">
      <c r="A18" s="50" t="s">
        <v>46</v>
      </c>
      <c r="B18" s="51"/>
      <c r="C18" s="49"/>
      <c r="D18" s="17">
        <v>0.49</v>
      </c>
      <c r="E18" s="18">
        <v>1281537</v>
      </c>
      <c r="F18" s="18">
        <v>2237724</v>
      </c>
      <c r="G18" s="29">
        <f t="shared" si="0"/>
        <v>3519261</v>
      </c>
      <c r="M18" s="2" t="s">
        <v>192</v>
      </c>
      <c r="N18" s="2"/>
      <c r="O18" s="2"/>
      <c r="P18" s="2"/>
      <c r="Q18" s="2"/>
      <c r="R18" s="2"/>
    </row>
    <row r="19" spans="1:18">
      <c r="N19" t="s">
        <v>29</v>
      </c>
      <c r="O19" t="s">
        <v>25</v>
      </c>
      <c r="P19" t="s">
        <v>189</v>
      </c>
      <c r="Q19" t="s">
        <v>12</v>
      </c>
      <c r="R19" t="s">
        <v>190</v>
      </c>
    </row>
    <row r="20" spans="1:18" ht="15.6" customHeight="1">
      <c r="A20" s="46" t="s">
        <v>47</v>
      </c>
      <c r="B20" s="46"/>
      <c r="C20" s="46"/>
      <c r="D20" s="46"/>
      <c r="E20" s="46"/>
      <c r="M20" t="s">
        <v>139</v>
      </c>
      <c r="N20">
        <v>1086</v>
      </c>
      <c r="O20">
        <v>439</v>
      </c>
      <c r="P20">
        <v>0</v>
      </c>
      <c r="Q20">
        <v>12428</v>
      </c>
      <c r="R20" t="s">
        <v>191</v>
      </c>
    </row>
    <row r="21" spans="1:18">
      <c r="A21" s="47" t="s">
        <v>48</v>
      </c>
      <c r="B21" s="47"/>
      <c r="C21" s="19"/>
      <c r="D21" s="19"/>
      <c r="E21" s="9"/>
      <c r="M21" t="s">
        <v>122</v>
      </c>
      <c r="N21">
        <v>0</v>
      </c>
      <c r="O21">
        <v>0</v>
      </c>
      <c r="P21">
        <v>0</v>
      </c>
      <c r="Q21">
        <v>8449</v>
      </c>
      <c r="R21" t="s">
        <v>191</v>
      </c>
    </row>
    <row r="22" spans="1:18" ht="14.45" customHeight="1">
      <c r="A22" s="48" t="s">
        <v>20</v>
      </c>
      <c r="B22" s="48" t="s">
        <v>21</v>
      </c>
      <c r="C22" s="48" t="s">
        <v>49</v>
      </c>
      <c r="D22" s="50" t="s">
        <v>24</v>
      </c>
      <c r="E22" s="51"/>
    </row>
    <row r="23" spans="1:18" ht="20.100000000000001" customHeight="1">
      <c r="A23" s="49"/>
      <c r="B23" s="49"/>
      <c r="C23" s="49"/>
      <c r="D23" s="11" t="s">
        <v>27</v>
      </c>
      <c r="E23" s="11" t="s">
        <v>28</v>
      </c>
      <c r="N23" t="s">
        <v>29</v>
      </c>
      <c r="O23" t="s">
        <v>25</v>
      </c>
      <c r="P23" t="s">
        <v>189</v>
      </c>
      <c r="Q23" t="s">
        <v>12</v>
      </c>
      <c r="R23" t="s">
        <v>190</v>
      </c>
    </row>
    <row r="24" spans="1:18">
      <c r="A24" s="11">
        <v>1</v>
      </c>
      <c r="B24" s="11" t="s">
        <v>30</v>
      </c>
      <c r="C24" s="12">
        <v>0.8</v>
      </c>
      <c r="D24" s="20">
        <v>1495005</v>
      </c>
      <c r="E24" s="20">
        <v>158735</v>
      </c>
      <c r="F24" s="29">
        <f>SUM(D24:E24)</f>
        <v>1653740</v>
      </c>
      <c r="M24" t="s">
        <v>139</v>
      </c>
      <c r="N24">
        <f>39683207.2*10^3*N20</f>
        <v>43095963019200</v>
      </c>
      <c r="O24">
        <f t="shared" ref="O24:Q25" si="1">39683207.2*10^3*O20</f>
        <v>17420927960800</v>
      </c>
      <c r="P24">
        <f t="shared" si="1"/>
        <v>0</v>
      </c>
      <c r="Q24">
        <f t="shared" si="1"/>
        <v>493182899081600</v>
      </c>
      <c r="R24" t="s">
        <v>193</v>
      </c>
    </row>
    <row r="25" spans="1:18">
      <c r="A25" s="11">
        <v>2</v>
      </c>
      <c r="B25" s="11" t="s">
        <v>33</v>
      </c>
      <c r="C25" s="15">
        <v>0.13</v>
      </c>
      <c r="D25" s="21">
        <v>20313</v>
      </c>
      <c r="E25" s="21">
        <v>67424</v>
      </c>
      <c r="F25" s="29">
        <f t="shared" ref="F25:F37" si="2">SUM(D25:E25)</f>
        <v>87737</v>
      </c>
      <c r="M25" t="s">
        <v>122</v>
      </c>
      <c r="N25">
        <f>39683207.2*10^3*N21</f>
        <v>0</v>
      </c>
      <c r="O25">
        <f t="shared" si="1"/>
        <v>0</v>
      </c>
      <c r="P25">
        <f t="shared" si="1"/>
        <v>0</v>
      </c>
      <c r="Q25">
        <f t="shared" si="1"/>
        <v>335283417632800</v>
      </c>
      <c r="R25" t="s">
        <v>193</v>
      </c>
    </row>
    <row r="26" spans="1:18">
      <c r="A26" s="11">
        <v>3</v>
      </c>
      <c r="B26" s="11" t="s">
        <v>34</v>
      </c>
      <c r="C26" s="12">
        <v>0.6</v>
      </c>
      <c r="D26" s="20">
        <v>54320</v>
      </c>
      <c r="E26" s="20">
        <v>60379</v>
      </c>
      <c r="F26" s="29">
        <f t="shared" si="2"/>
        <v>114699</v>
      </c>
    </row>
    <row r="27" spans="1:18">
      <c r="A27" s="11">
        <v>4</v>
      </c>
      <c r="B27" s="11" t="s">
        <v>35</v>
      </c>
      <c r="C27" s="15">
        <v>1.76</v>
      </c>
      <c r="D27" s="21">
        <v>412393</v>
      </c>
      <c r="E27" s="21">
        <v>8816</v>
      </c>
      <c r="F27" s="29">
        <f t="shared" si="2"/>
        <v>421209</v>
      </c>
    </row>
    <row r="28" spans="1:18" ht="22.5">
      <c r="A28" s="11">
        <v>5</v>
      </c>
      <c r="B28" s="11" t="s">
        <v>36</v>
      </c>
      <c r="C28" s="12">
        <v>1.08</v>
      </c>
      <c r="D28" s="20">
        <v>2153256</v>
      </c>
      <c r="E28" s="20">
        <v>37075</v>
      </c>
      <c r="F28" s="29">
        <f t="shared" si="2"/>
        <v>2190331</v>
      </c>
    </row>
    <row r="29" spans="1:18">
      <c r="A29" s="11">
        <v>6</v>
      </c>
      <c r="B29" s="11" t="s">
        <v>38</v>
      </c>
      <c r="C29" s="15">
        <v>0.67</v>
      </c>
      <c r="D29" s="21">
        <v>166325</v>
      </c>
      <c r="E29" s="21">
        <v>392184</v>
      </c>
      <c r="F29" s="29">
        <f t="shared" si="2"/>
        <v>558509</v>
      </c>
    </row>
    <row r="30" spans="1:18">
      <c r="A30" s="11">
        <v>7</v>
      </c>
      <c r="B30" s="11" t="s">
        <v>39</v>
      </c>
      <c r="C30" s="12">
        <v>0.35</v>
      </c>
      <c r="D30" s="20">
        <v>74423</v>
      </c>
      <c r="E30" s="20">
        <v>42490</v>
      </c>
      <c r="F30" s="29">
        <f t="shared" si="2"/>
        <v>116913</v>
      </c>
    </row>
    <row r="31" spans="1:18">
      <c r="A31" s="11">
        <v>8</v>
      </c>
      <c r="B31" s="11" t="s">
        <v>40</v>
      </c>
      <c r="C31" s="15">
        <v>11.46</v>
      </c>
      <c r="D31" s="21">
        <v>2221544</v>
      </c>
      <c r="E31" s="21">
        <v>250055</v>
      </c>
      <c r="F31" s="29">
        <f t="shared" si="2"/>
        <v>2471599</v>
      </c>
    </row>
    <row r="32" spans="1:18" ht="22.5">
      <c r="A32" s="11">
        <v>9</v>
      </c>
      <c r="B32" s="11" t="s">
        <v>41</v>
      </c>
      <c r="C32" s="12">
        <v>40.98</v>
      </c>
      <c r="D32" s="20">
        <v>5834026</v>
      </c>
      <c r="E32" s="20">
        <v>705214</v>
      </c>
      <c r="F32" s="29">
        <f t="shared" si="2"/>
        <v>6539240</v>
      </c>
    </row>
    <row r="33" spans="1:6">
      <c r="A33" s="11">
        <v>10</v>
      </c>
      <c r="B33" s="11" t="s">
        <v>42</v>
      </c>
      <c r="C33" s="15">
        <v>2.2599999999999998</v>
      </c>
      <c r="D33" s="21">
        <v>31183</v>
      </c>
      <c r="E33" s="21">
        <v>37257</v>
      </c>
      <c r="F33" s="29">
        <f t="shared" si="2"/>
        <v>68440</v>
      </c>
    </row>
    <row r="34" spans="1:6">
      <c r="A34" s="11">
        <v>11</v>
      </c>
      <c r="B34" s="11" t="s">
        <v>43</v>
      </c>
      <c r="C34" s="12">
        <v>0.3</v>
      </c>
      <c r="D34" s="20">
        <v>33184</v>
      </c>
      <c r="E34" s="20">
        <v>30007</v>
      </c>
      <c r="F34" s="29">
        <f t="shared" si="2"/>
        <v>63191</v>
      </c>
    </row>
    <row r="35" spans="1:6">
      <c r="A35" s="11">
        <v>12</v>
      </c>
      <c r="B35" s="11" t="s">
        <v>44</v>
      </c>
      <c r="C35" s="15">
        <v>0.85</v>
      </c>
      <c r="D35" s="21">
        <v>81222</v>
      </c>
      <c r="E35" s="21">
        <v>78750</v>
      </c>
      <c r="F35" s="29">
        <f t="shared" si="2"/>
        <v>159972</v>
      </c>
    </row>
    <row r="36" spans="1:6">
      <c r="A36" s="11">
        <v>13</v>
      </c>
      <c r="B36" s="11" t="s">
        <v>45</v>
      </c>
      <c r="C36" s="12">
        <v>35.15</v>
      </c>
      <c r="D36" s="20">
        <v>4983276</v>
      </c>
      <c r="E36" s="20">
        <v>263137</v>
      </c>
      <c r="F36" s="29">
        <f t="shared" si="2"/>
        <v>5246413</v>
      </c>
    </row>
    <row r="37" spans="1:6" ht="14.45" customHeight="1">
      <c r="A37" s="50" t="s">
        <v>46</v>
      </c>
      <c r="B37" s="51"/>
      <c r="C37" s="22">
        <v>1.78</v>
      </c>
      <c r="D37" s="18">
        <v>17560472</v>
      </c>
      <c r="E37" s="18">
        <v>2131524</v>
      </c>
      <c r="F37" s="29">
        <f t="shared" si="2"/>
        <v>19691996</v>
      </c>
    </row>
    <row r="39" spans="1:6" ht="14.45" customHeight="1">
      <c r="A39" s="54" t="s">
        <v>50</v>
      </c>
      <c r="B39" s="54"/>
      <c r="C39" s="54"/>
      <c r="D39" s="54"/>
      <c r="E39" s="54"/>
    </row>
    <row r="40" spans="1:6">
      <c r="A40" s="52" t="s">
        <v>51</v>
      </c>
      <c r="B40" s="52"/>
      <c r="C40" s="9"/>
      <c r="D40" s="9"/>
      <c r="E40" s="9"/>
    </row>
    <row r="41" spans="1:6" ht="33.75">
      <c r="A41" s="23" t="s">
        <v>20</v>
      </c>
      <c r="B41" s="23" t="s">
        <v>21</v>
      </c>
      <c r="C41" s="24" t="s">
        <v>52</v>
      </c>
      <c r="D41" s="11" t="s">
        <v>53</v>
      </c>
      <c r="E41" s="11" t="s">
        <v>54</v>
      </c>
    </row>
    <row r="42" spans="1:6">
      <c r="A42" s="11">
        <v>1</v>
      </c>
      <c r="B42" s="11" t="s">
        <v>30</v>
      </c>
      <c r="C42" s="12">
        <v>93.31</v>
      </c>
      <c r="D42" s="20">
        <v>176484505</v>
      </c>
      <c r="E42" s="20">
        <v>116978202</v>
      </c>
      <c r="F42" s="29">
        <f>SUM(D42:E42)</f>
        <v>293462707</v>
      </c>
    </row>
    <row r="43" spans="1:6">
      <c r="A43" s="11">
        <v>2</v>
      </c>
      <c r="B43" s="11" t="s">
        <v>33</v>
      </c>
      <c r="C43" s="15">
        <v>96.64</v>
      </c>
      <c r="D43" s="21">
        <v>210709021</v>
      </c>
      <c r="E43" s="21">
        <v>62503320</v>
      </c>
      <c r="F43" s="29">
        <f t="shared" ref="F43:F55" si="3">SUM(D43:E43)</f>
        <v>273212341</v>
      </c>
    </row>
    <row r="44" spans="1:6">
      <c r="A44" s="11">
        <v>3</v>
      </c>
      <c r="B44" s="11" t="s">
        <v>34</v>
      </c>
      <c r="C44" s="12">
        <v>94.38</v>
      </c>
      <c r="D44" s="20">
        <v>51897294</v>
      </c>
      <c r="E44" s="20">
        <v>8806338</v>
      </c>
      <c r="F44" s="29">
        <f t="shared" si="3"/>
        <v>60703632</v>
      </c>
    </row>
    <row r="45" spans="1:6">
      <c r="A45" s="11">
        <v>4</v>
      </c>
      <c r="B45" s="11" t="s">
        <v>35</v>
      </c>
      <c r="C45" s="15">
        <v>98.16</v>
      </c>
      <c r="D45" s="21">
        <v>30511679</v>
      </c>
      <c r="E45" s="21">
        <v>28313523</v>
      </c>
      <c r="F45" s="29">
        <f t="shared" si="3"/>
        <v>58825202</v>
      </c>
    </row>
    <row r="46" spans="1:6" ht="22.5">
      <c r="A46" s="11">
        <v>5</v>
      </c>
      <c r="B46" s="11" t="s">
        <v>36</v>
      </c>
      <c r="C46" s="12">
        <v>75.81</v>
      </c>
      <c r="D46" s="20">
        <v>82015310</v>
      </c>
      <c r="E46" s="20">
        <v>14649121</v>
      </c>
      <c r="F46" s="29">
        <f t="shared" si="3"/>
        <v>96664431</v>
      </c>
    </row>
    <row r="47" spans="1:6">
      <c r="A47" s="11">
        <v>6</v>
      </c>
      <c r="B47" s="11" t="s">
        <v>38</v>
      </c>
      <c r="C47" s="15">
        <v>98.550000000000011</v>
      </c>
      <c r="D47" s="21">
        <v>63391885</v>
      </c>
      <c r="E47" s="21">
        <v>10350939</v>
      </c>
      <c r="F47" s="29">
        <f t="shared" si="3"/>
        <v>73742824</v>
      </c>
    </row>
    <row r="48" spans="1:6">
      <c r="A48" s="11">
        <v>7</v>
      </c>
      <c r="B48" s="11" t="s">
        <v>39</v>
      </c>
      <c r="C48" s="12">
        <v>99.59</v>
      </c>
      <c r="D48" s="20">
        <v>27493788</v>
      </c>
      <c r="E48" s="20">
        <v>1862092</v>
      </c>
      <c r="F48" s="29">
        <f t="shared" si="3"/>
        <v>29355880</v>
      </c>
    </row>
    <row r="49" spans="1:7">
      <c r="A49" s="11">
        <v>8</v>
      </c>
      <c r="B49" s="11" t="s">
        <v>40</v>
      </c>
      <c r="C49" s="15">
        <v>98.11999999999999</v>
      </c>
      <c r="D49" s="21">
        <v>23630137</v>
      </c>
      <c r="E49" s="21">
        <v>237122</v>
      </c>
      <c r="F49" s="29">
        <f t="shared" si="3"/>
        <v>23867259</v>
      </c>
    </row>
    <row r="50" spans="1:7" ht="22.5">
      <c r="A50" s="11">
        <v>9</v>
      </c>
      <c r="B50" s="11" t="s">
        <v>41</v>
      </c>
      <c r="C50" s="12">
        <v>99.79</v>
      </c>
      <c r="D50" s="20">
        <v>8862718</v>
      </c>
      <c r="E50" s="20">
        <v>557926</v>
      </c>
      <c r="F50" s="29">
        <f t="shared" si="3"/>
        <v>9420644</v>
      </c>
    </row>
    <row r="51" spans="1:7">
      <c r="A51" s="11">
        <v>10</v>
      </c>
      <c r="B51" s="11" t="s">
        <v>42</v>
      </c>
      <c r="C51" s="15">
        <v>98.2</v>
      </c>
      <c r="D51" s="21">
        <v>31732572</v>
      </c>
      <c r="E51" s="21">
        <v>3868730</v>
      </c>
      <c r="F51" s="29">
        <f t="shared" si="3"/>
        <v>35601302</v>
      </c>
    </row>
    <row r="52" spans="1:7">
      <c r="A52" s="11">
        <v>11</v>
      </c>
      <c r="B52" s="11" t="s">
        <v>43</v>
      </c>
      <c r="C52" s="12">
        <v>99.83</v>
      </c>
      <c r="D52" s="20">
        <v>17106947</v>
      </c>
      <c r="E52" s="20">
        <v>163229</v>
      </c>
      <c r="F52" s="29">
        <f t="shared" si="3"/>
        <v>17270176</v>
      </c>
    </row>
    <row r="53" spans="1:7">
      <c r="A53" s="11">
        <v>12</v>
      </c>
      <c r="B53" s="11" t="s">
        <v>44</v>
      </c>
      <c r="C53" s="15">
        <v>98.81</v>
      </c>
      <c r="D53" s="21">
        <v>11210150</v>
      </c>
      <c r="E53" s="21">
        <v>878097</v>
      </c>
      <c r="F53" s="29">
        <f t="shared" si="3"/>
        <v>12088247</v>
      </c>
    </row>
    <row r="54" spans="1:7">
      <c r="A54" s="11">
        <v>13</v>
      </c>
      <c r="B54" s="11" t="s">
        <v>45</v>
      </c>
      <c r="C54" s="12">
        <v>98.05</v>
      </c>
      <c r="D54" s="20">
        <v>11299903</v>
      </c>
      <c r="E54" s="20">
        <v>4860103</v>
      </c>
      <c r="F54" s="29">
        <f t="shared" si="3"/>
        <v>16160006</v>
      </c>
    </row>
    <row r="55" spans="1:7" ht="14.45" customHeight="1">
      <c r="A55" s="50" t="s">
        <v>46</v>
      </c>
      <c r="B55" s="51"/>
      <c r="C55" s="25">
        <v>93.27</v>
      </c>
      <c r="D55" s="26">
        <v>746345908</v>
      </c>
      <c r="E55" s="26">
        <v>254028741</v>
      </c>
      <c r="F55" s="29">
        <f t="shared" si="3"/>
        <v>1000374649</v>
      </c>
    </row>
    <row r="57" spans="1:7" ht="15.6" customHeight="1">
      <c r="A57" s="46" t="s">
        <v>55</v>
      </c>
      <c r="B57" s="46"/>
      <c r="C57" s="46"/>
      <c r="D57" s="46"/>
      <c r="E57" s="46"/>
      <c r="F57" s="46"/>
    </row>
    <row r="58" spans="1:7">
      <c r="A58" s="52" t="s">
        <v>56</v>
      </c>
      <c r="B58" s="52"/>
      <c r="C58" s="8"/>
      <c r="D58" s="8"/>
      <c r="E58" s="8"/>
      <c r="F58" s="8"/>
    </row>
    <row r="59" spans="1:7" ht="14.45" customHeight="1">
      <c r="A59" s="53" t="s">
        <v>20</v>
      </c>
      <c r="B59" s="53" t="s">
        <v>21</v>
      </c>
      <c r="C59" s="50" t="s">
        <v>57</v>
      </c>
      <c r="D59" s="51"/>
      <c r="E59" s="50" t="s">
        <v>28</v>
      </c>
      <c r="F59" s="51"/>
    </row>
    <row r="60" spans="1:7" ht="22.5">
      <c r="A60" s="49"/>
      <c r="B60" s="49"/>
      <c r="C60" s="11" t="s">
        <v>58</v>
      </c>
      <c r="D60" s="11" t="s">
        <v>59</v>
      </c>
      <c r="E60" s="11" t="s">
        <v>58</v>
      </c>
      <c r="F60" s="11" t="s">
        <v>59</v>
      </c>
    </row>
    <row r="61" spans="1:7">
      <c r="A61" s="11">
        <v>1</v>
      </c>
      <c r="B61" s="11" t="s">
        <v>30</v>
      </c>
      <c r="C61" s="27">
        <v>9687768245</v>
      </c>
      <c r="D61" s="27">
        <v>704968500</v>
      </c>
      <c r="E61" s="27">
        <v>58643764566</v>
      </c>
      <c r="F61" s="27">
        <v>6788343838</v>
      </c>
      <c r="G61" s="30">
        <f>SUM(E61,C61)</f>
        <v>68331532811</v>
      </c>
    </row>
    <row r="62" spans="1:7">
      <c r="A62" s="11">
        <v>2</v>
      </c>
      <c r="B62" s="11" t="s">
        <v>33</v>
      </c>
      <c r="C62" s="28">
        <v>10494999897</v>
      </c>
      <c r="D62" s="28">
        <v>714318115</v>
      </c>
      <c r="E62" s="28">
        <v>55099747098</v>
      </c>
      <c r="F62" s="28">
        <v>5583934956</v>
      </c>
      <c r="G62" s="30">
        <f t="shared" ref="G62:G74" si="4">SUM(E62,C62)</f>
        <v>65594746995</v>
      </c>
    </row>
    <row r="63" spans="1:7">
      <c r="A63" s="11">
        <v>3</v>
      </c>
      <c r="B63" s="11" t="s">
        <v>34</v>
      </c>
      <c r="C63" s="27">
        <v>2476853485</v>
      </c>
      <c r="D63" s="27">
        <v>160472919</v>
      </c>
      <c r="E63" s="27">
        <v>13002433159</v>
      </c>
      <c r="F63" s="27">
        <v>1142518355</v>
      </c>
      <c r="G63" s="30">
        <f t="shared" si="4"/>
        <v>15479286644</v>
      </c>
    </row>
    <row r="64" spans="1:7">
      <c r="A64" s="11">
        <v>4</v>
      </c>
      <c r="B64" s="11" t="s">
        <v>35</v>
      </c>
      <c r="C64" s="28">
        <v>1850955238</v>
      </c>
      <c r="D64" s="28">
        <v>124437945</v>
      </c>
      <c r="E64" s="28">
        <v>9086565021</v>
      </c>
      <c r="F64" s="28">
        <v>797739786</v>
      </c>
      <c r="G64" s="30">
        <f t="shared" si="4"/>
        <v>10937520259</v>
      </c>
    </row>
    <row r="65" spans="1:7" ht="22.5">
      <c r="A65" s="11">
        <v>5</v>
      </c>
      <c r="B65" s="11" t="s">
        <v>36</v>
      </c>
      <c r="C65" s="27">
        <v>5317397646</v>
      </c>
      <c r="D65" s="27">
        <v>395266313</v>
      </c>
      <c r="E65" s="27">
        <v>30824335850</v>
      </c>
      <c r="F65" s="27">
        <v>3099368423</v>
      </c>
      <c r="G65" s="30">
        <f t="shared" si="4"/>
        <v>36141733496</v>
      </c>
    </row>
    <row r="66" spans="1:7">
      <c r="A66" s="11">
        <v>6</v>
      </c>
      <c r="B66" s="11" t="s">
        <v>38</v>
      </c>
      <c r="C66" s="28">
        <v>4195317852</v>
      </c>
      <c r="D66" s="28">
        <v>388496914</v>
      </c>
      <c r="E66" s="28">
        <v>20584881000</v>
      </c>
      <c r="F66" s="28">
        <v>2808175606</v>
      </c>
      <c r="G66" s="30">
        <f t="shared" si="4"/>
        <v>24780198852</v>
      </c>
    </row>
    <row r="67" spans="1:7">
      <c r="A67" s="11">
        <v>7</v>
      </c>
      <c r="B67" s="11" t="s">
        <v>39</v>
      </c>
      <c r="C67" s="27">
        <v>1119707072</v>
      </c>
      <c r="D67" s="27">
        <v>76501190</v>
      </c>
      <c r="E67" s="27">
        <v>4777892250</v>
      </c>
      <c r="F67" s="27">
        <v>408817758</v>
      </c>
      <c r="G67" s="30">
        <f t="shared" si="4"/>
        <v>5897599322</v>
      </c>
    </row>
    <row r="68" spans="1:7">
      <c r="A68" s="11">
        <v>8</v>
      </c>
      <c r="B68" s="11" t="s">
        <v>40</v>
      </c>
      <c r="C68" s="28">
        <v>1062374669</v>
      </c>
      <c r="D68" s="28">
        <v>87337222</v>
      </c>
      <c r="E68" s="28">
        <v>4155945546</v>
      </c>
      <c r="F68" s="28">
        <v>387834754</v>
      </c>
      <c r="G68" s="30">
        <f t="shared" si="4"/>
        <v>5218320215</v>
      </c>
    </row>
    <row r="69" spans="1:7" ht="22.5">
      <c r="A69" s="11">
        <v>9</v>
      </c>
      <c r="B69" s="11" t="s">
        <v>41</v>
      </c>
      <c r="C69" s="27">
        <v>464963984</v>
      </c>
      <c r="D69" s="27">
        <v>34654249</v>
      </c>
      <c r="E69" s="27">
        <v>1751695471</v>
      </c>
      <c r="F69" s="27">
        <v>160173685</v>
      </c>
      <c r="G69" s="30">
        <f t="shared" si="4"/>
        <v>2216659455</v>
      </c>
    </row>
    <row r="70" spans="1:7">
      <c r="A70" s="11">
        <v>10</v>
      </c>
      <c r="B70" s="11" t="s">
        <v>42</v>
      </c>
      <c r="C70" s="28">
        <v>2356158024</v>
      </c>
      <c r="D70" s="28">
        <v>209266763</v>
      </c>
      <c r="E70" s="28">
        <v>12394795178</v>
      </c>
      <c r="F70" s="28">
        <v>1613227580</v>
      </c>
      <c r="G70" s="30">
        <f t="shared" si="4"/>
        <v>14750953202</v>
      </c>
    </row>
    <row r="71" spans="1:7">
      <c r="A71" s="11">
        <v>11</v>
      </c>
      <c r="B71" s="11" t="s">
        <v>43</v>
      </c>
      <c r="C71" s="27">
        <v>779758990</v>
      </c>
      <c r="D71" s="27">
        <v>56837010</v>
      </c>
      <c r="E71" s="27">
        <v>4049575094</v>
      </c>
      <c r="F71" s="27">
        <v>406724274</v>
      </c>
      <c r="G71" s="30">
        <f t="shared" si="4"/>
        <v>4829334084</v>
      </c>
    </row>
    <row r="72" spans="1:7">
      <c r="A72" s="11">
        <v>12</v>
      </c>
      <c r="B72" s="11" t="s">
        <v>44</v>
      </c>
      <c r="C72" s="28">
        <v>645193315</v>
      </c>
      <c r="D72" s="28">
        <v>44982179</v>
      </c>
      <c r="E72" s="28">
        <v>2569383740</v>
      </c>
      <c r="F72" s="28">
        <v>216447376</v>
      </c>
      <c r="G72" s="30">
        <f t="shared" si="4"/>
        <v>3214577055</v>
      </c>
    </row>
    <row r="73" spans="1:7">
      <c r="A73" s="11">
        <v>13</v>
      </c>
      <c r="B73" s="11" t="s">
        <v>45</v>
      </c>
      <c r="C73" s="27">
        <v>1064310433</v>
      </c>
      <c r="D73" s="27">
        <v>117615170</v>
      </c>
      <c r="E73" s="27">
        <v>4578979658</v>
      </c>
      <c r="F73" s="27">
        <v>710136919</v>
      </c>
      <c r="G73" s="30">
        <f t="shared" si="4"/>
        <v>5643290091</v>
      </c>
    </row>
    <row r="74" spans="1:7" ht="14.45" customHeight="1">
      <c r="A74" s="50" t="s">
        <v>46</v>
      </c>
      <c r="B74" s="51"/>
      <c r="C74" s="18">
        <v>41515758849</v>
      </c>
      <c r="D74" s="18">
        <v>3115154490</v>
      </c>
      <c r="E74" s="18">
        <v>221519993629</v>
      </c>
      <c r="F74" s="18">
        <v>24123443309</v>
      </c>
      <c r="G74" s="30">
        <f t="shared" si="4"/>
        <v>263035752478</v>
      </c>
    </row>
  </sheetData>
  <mergeCells count="26">
    <mergeCell ref="A59:A60"/>
    <mergeCell ref="B59:B60"/>
    <mergeCell ref="C59:D59"/>
    <mergeCell ref="E59:F59"/>
    <mergeCell ref="A74:B74"/>
    <mergeCell ref="A58:B58"/>
    <mergeCell ref="C5:C18"/>
    <mergeCell ref="A18:B18"/>
    <mergeCell ref="A20:E20"/>
    <mergeCell ref="A21:B21"/>
    <mergeCell ref="A22:A23"/>
    <mergeCell ref="B22:B23"/>
    <mergeCell ref="C22:C23"/>
    <mergeCell ref="D22:E22"/>
    <mergeCell ref="A37:B37"/>
    <mergeCell ref="A39:E39"/>
    <mergeCell ref="A40:B40"/>
    <mergeCell ref="A55:B55"/>
    <mergeCell ref="A57:F57"/>
    <mergeCell ref="A1:F1"/>
    <mergeCell ref="A2:B2"/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"/>
  <sheetViews>
    <sheetView workbookViewId="0">
      <selection activeCell="D14" sqref="D14"/>
    </sheetView>
  </sheetViews>
  <sheetFormatPr defaultRowHeight="15"/>
  <cols>
    <col min="1" max="1" width="14.5703125" customWidth="1"/>
    <col min="2" max="2" width="14.85546875" bestFit="1" customWidth="1"/>
    <col min="3" max="3" width="15" bestFit="1" customWidth="1"/>
    <col min="4" max="4" width="12.85546875" bestFit="1" customWidth="1"/>
    <col min="5" max="5" width="11.85546875" bestFit="1" customWidth="1"/>
  </cols>
  <sheetData>
    <row r="1" spans="1:37">
      <c r="A1" t="s">
        <v>60</v>
      </c>
      <c r="B1" t="s">
        <v>61</v>
      </c>
      <c r="C1" t="s">
        <v>62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>
      <c r="A2" t="s">
        <v>85</v>
      </c>
      <c r="B2" t="s">
        <v>70</v>
      </c>
      <c r="C2" t="s">
        <v>63</v>
      </c>
      <c r="D2">
        <f t="array" ref="D2">IFERROR('Building Energy Consumption'!$N$13*INDEX('Residential Energy Apportioning'!$B$18:$B$21,MATCH(Calculations!C2,'Residential Energy Apportioning'!$C$18:$C$21,0),1),0)*SUMPRODUCT(IF('Residential Energy Apportioning'!$B$2:$B$14="U",1,0),'Building Energy Consumption'!$G$61:$G$73)/'Building Energy Consumption'!$G$74</f>
        <v>3478947422243.8706</v>
      </c>
      <c r="E2">
        <f>D2*'Future Year Scaling'!F$13/'Future Year Scaling'!E$13</f>
        <v>3608542461959.2271</v>
      </c>
      <c r="F2">
        <f>E2*'Future Year Scaling'!G$13/'Future Year Scaling'!F$13</f>
        <v>3738137501674.5342</v>
      </c>
      <c r="G2">
        <f>F2*'Future Year Scaling'!H$13/'Future Year Scaling'!G$13</f>
        <v>3867732541389.8901</v>
      </c>
      <c r="H2">
        <f>G2*'Future Year Scaling'!I$13/'Future Year Scaling'!H$13</f>
        <v>4067800632811.3042</v>
      </c>
      <c r="I2">
        <f>H2*'Future Year Scaling'!J$13/'Future Year Scaling'!I$13</f>
        <v>4267868724232.7188</v>
      </c>
      <c r="J2">
        <f>I2*'Future Year Scaling'!K$13/'Future Year Scaling'!J$13</f>
        <v>4467936815654.1338</v>
      </c>
      <c r="K2">
        <f>J2*'Future Year Scaling'!L$13/'Future Year Scaling'!K$13</f>
        <v>4668004907075.5488</v>
      </c>
      <c r="L2">
        <f>K2*'Future Year Scaling'!M$13/'Future Year Scaling'!L$13</f>
        <v>4868072998497.0127</v>
      </c>
      <c r="M2">
        <f>L2*'Future Year Scaling'!N$13/'Future Year Scaling'!M$13</f>
        <v>5078614542594.624</v>
      </c>
      <c r="N2">
        <f>M2*'Future Year Scaling'!O$13/'Future Year Scaling'!N$13</f>
        <v>5289156086692.2832</v>
      </c>
      <c r="O2">
        <f>N2*'Future Year Scaling'!P$13/'Future Year Scaling'!O$13</f>
        <v>5499697630789.9434</v>
      </c>
      <c r="P2">
        <f>O2*'Future Year Scaling'!Q$13/'Future Year Scaling'!P$13</f>
        <v>5710239174887.6035</v>
      </c>
      <c r="Q2">
        <f>P2*'Future Year Scaling'!R$13/'Future Year Scaling'!Q$13</f>
        <v>5920780718985.2637</v>
      </c>
      <c r="R2">
        <f>Q2*'Future Year Scaling'!S$13/'Future Year Scaling'!R$13</f>
        <v>6102196809410.9219</v>
      </c>
      <c r="S2">
        <f>R2*'Future Year Scaling'!T$13/'Future Year Scaling'!S$13</f>
        <v>6283612899836.5791</v>
      </c>
      <c r="T2">
        <f>S2*'Future Year Scaling'!U$13/'Future Year Scaling'!T$13</f>
        <v>6465028990262.2363</v>
      </c>
      <c r="U2">
        <f>T2*'Future Year Scaling'!V$13/'Future Year Scaling'!U$13</f>
        <v>6646445080687.8447</v>
      </c>
      <c r="V2">
        <f>U2*'Future Year Scaling'!W$13/'Future Year Scaling'!V$13</f>
        <v>6827861171113.502</v>
      </c>
      <c r="W2">
        <f>V2*'Future Year Scaling'!X$13/'Future Year Scaling'!W$13</f>
        <v>7032243696473.6719</v>
      </c>
      <c r="X2">
        <f>W2*'Future Year Scaling'!Y$13/'Future Year Scaling'!X$13</f>
        <v>7236626221833.8418</v>
      </c>
      <c r="Y2">
        <f>X2*'Future Year Scaling'!Z$13/'Future Year Scaling'!Y$13</f>
        <v>7441008747193.9629</v>
      </c>
      <c r="Z2">
        <f>Y2*'Future Year Scaling'!AA$13/'Future Year Scaling'!Z$13</f>
        <v>7645391272554.1328</v>
      </c>
      <c r="AA2">
        <f>Z2*'Future Year Scaling'!AB$13/'Future Year Scaling'!AA$13</f>
        <v>7849773797914.2539</v>
      </c>
      <c r="AB2">
        <f>AA2*'Future Year Scaling'!AC$13/'Future Year Scaling'!AB$13</f>
        <v>8058309216843.5234</v>
      </c>
      <c r="AC2">
        <f>AB2*'Future Year Scaling'!AD$13/'Future Year Scaling'!AC$13</f>
        <v>8266844635772.792</v>
      </c>
      <c r="AD2">
        <f>AC2*'Future Year Scaling'!AE$13/'Future Year Scaling'!AD$13</f>
        <v>8475380054702.0615</v>
      </c>
      <c r="AE2">
        <f>AD2*'Future Year Scaling'!AF$13/'Future Year Scaling'!AE$13</f>
        <v>8683915473631.3799</v>
      </c>
      <c r="AF2">
        <f>AE2*'Future Year Scaling'!AG$13/'Future Year Scaling'!AF$13</f>
        <v>8892450892560.6484</v>
      </c>
      <c r="AG2">
        <f>AF2*'Future Year Scaling'!AH$13/'Future Year Scaling'!AG$13</f>
        <v>9095783336777.957</v>
      </c>
      <c r="AH2">
        <f>AG2*'Future Year Scaling'!AI$13/'Future Year Scaling'!AH$13</f>
        <v>9299115780995.3164</v>
      </c>
      <c r="AI2">
        <f>AH2*'Future Year Scaling'!AJ$13/'Future Year Scaling'!AI$13</f>
        <v>9502448225212.625</v>
      </c>
      <c r="AJ2">
        <f>AI2*'Future Year Scaling'!AK$13/'Future Year Scaling'!AJ$13</f>
        <v>9705780669429.9355</v>
      </c>
      <c r="AK2">
        <f>AJ2*'Future Year Scaling'!AL$13/'Future Year Scaling'!AK$13</f>
        <v>9909113113647.293</v>
      </c>
    </row>
    <row r="3" spans="1:37">
      <c r="A3" t="s">
        <v>85</v>
      </c>
      <c r="B3" t="s">
        <v>70</v>
      </c>
      <c r="C3" t="s">
        <v>64</v>
      </c>
      <c r="D3">
        <f t="array" ref="D3">IFERROR('Building Energy Consumption'!$N$13*INDEX('Residential Energy Apportioning'!$B$18:$B$21,MATCH(Calculations!C3,'Residential Energy Apportioning'!$C$18:$C$21,0),1),0)*SUMPRODUCT(IF('Residential Energy Apportioning'!$B$2:$B$14="U",1,0),'Building Energy Consumption'!$G$61:$G$73)/'Building Energy Consumption'!$G$74</f>
        <v>271357898935021.88</v>
      </c>
      <c r="E3">
        <f>D3*'Future Year Scaling'!F$14/'Future Year Scaling'!E$14</f>
        <v>274061157450519.16</v>
      </c>
      <c r="F3">
        <f>E3*'Future Year Scaling'!G$14/'Future Year Scaling'!F$14</f>
        <v>276764415966016.41</v>
      </c>
      <c r="G3">
        <f>F3*'Future Year Scaling'!H$14/'Future Year Scaling'!G$14</f>
        <v>279467674481513.69</v>
      </c>
      <c r="H3">
        <f>G3*'Future Year Scaling'!I$14/'Future Year Scaling'!H$14</f>
        <v>281958666296491.19</v>
      </c>
      <c r="I3">
        <f>H3*'Future Year Scaling'!J$14/'Future Year Scaling'!I$14</f>
        <v>284449658111468.69</v>
      </c>
      <c r="J3">
        <f>I3*'Future Year Scaling'!K$14/'Future Year Scaling'!J$14</f>
        <v>286940649926446.19</v>
      </c>
      <c r="K3">
        <f>J3*'Future Year Scaling'!L$14/'Future Year Scaling'!K$14</f>
        <v>289431641741423.69</v>
      </c>
      <c r="L3">
        <f>K3*'Future Year Scaling'!M$14/'Future Year Scaling'!L$14</f>
        <v>291922633556402.19</v>
      </c>
      <c r="M3">
        <f>L3*'Future Year Scaling'!N$14/'Future Year Scaling'!M$14</f>
        <v>294463896029406.69</v>
      </c>
      <c r="N3">
        <f>M3*'Future Year Scaling'!O$14/'Future Year Scaling'!N$14</f>
        <v>297005158502410.19</v>
      </c>
      <c r="O3">
        <f>N3*'Future Year Scaling'!P$14/'Future Year Scaling'!O$14</f>
        <v>299546420975414.69</v>
      </c>
      <c r="P3">
        <f>O3*'Future Year Scaling'!Q$14/'Future Year Scaling'!P$14</f>
        <v>302087683448418.19</v>
      </c>
      <c r="Q3">
        <f>P3*'Future Year Scaling'!R$14/'Future Year Scaling'!Q$14</f>
        <v>304628945921421.63</v>
      </c>
      <c r="R3">
        <f>Q3*'Future Year Scaling'!S$14/'Future Year Scaling'!R$14</f>
        <v>306959037040812.88</v>
      </c>
      <c r="S3">
        <f>R3*'Future Year Scaling'!T$14/'Future Year Scaling'!S$14</f>
        <v>309289128160203.63</v>
      </c>
      <c r="T3">
        <f>S3*'Future Year Scaling'!U$14/'Future Year Scaling'!T$14</f>
        <v>311619219279594.38</v>
      </c>
      <c r="U3">
        <f>T3*'Future Year Scaling'!V$14/'Future Year Scaling'!U$14</f>
        <v>313949310398985.13</v>
      </c>
      <c r="V3">
        <f>U3*'Future Year Scaling'!W$14/'Future Year Scaling'!V$14</f>
        <v>316279401518376.88</v>
      </c>
      <c r="W3">
        <f>V3*'Future Year Scaling'!X$14/'Future Year Scaling'!W$14</f>
        <v>317997943164897</v>
      </c>
      <c r="X3">
        <f>W3*'Future Year Scaling'!Y$14/'Future Year Scaling'!X$14</f>
        <v>319716484811416.63</v>
      </c>
      <c r="Y3">
        <f>X3*'Future Year Scaling'!Z$14/'Future Year Scaling'!Y$14</f>
        <v>321435026457936.69</v>
      </c>
      <c r="Z3">
        <f>Y3*'Future Year Scaling'!AA$14/'Future Year Scaling'!Z$14</f>
        <v>323153568104456.75</v>
      </c>
      <c r="AA3">
        <f>Z3*'Future Year Scaling'!AB$14/'Future Year Scaling'!AA$14</f>
        <v>324872109750976.81</v>
      </c>
      <c r="AB3">
        <f>AA3*'Future Year Scaling'!AC$14/'Future Year Scaling'!AB$14</f>
        <v>325881385450594.56</v>
      </c>
      <c r="AC3">
        <f>AB3*'Future Year Scaling'!AD$14/'Future Year Scaling'!AC$14</f>
        <v>326890661150212.5</v>
      </c>
      <c r="AD3">
        <f>AC3*'Future Year Scaling'!AE$14/'Future Year Scaling'!AD$14</f>
        <v>327899936849830.5</v>
      </c>
      <c r="AE3">
        <f>AD3*'Future Year Scaling'!AF$14/'Future Year Scaling'!AE$14</f>
        <v>328909212549448.25</v>
      </c>
      <c r="AF3">
        <f>AE3*'Future Year Scaling'!AG$14/'Future Year Scaling'!AF$14</f>
        <v>329918488249066</v>
      </c>
      <c r="AG3">
        <f>AF3*'Future Year Scaling'!AH$14/'Future Year Scaling'!AG$14</f>
        <v>330171340434965.25</v>
      </c>
      <c r="AH3">
        <f>AG3*'Future Year Scaling'!AI$14/'Future Year Scaling'!AH$14</f>
        <v>330424192620864.5</v>
      </c>
      <c r="AI3">
        <f>AH3*'Future Year Scaling'!AJ$14/'Future Year Scaling'!AI$14</f>
        <v>330677044806763.69</v>
      </c>
      <c r="AJ3">
        <f>AI3*'Future Year Scaling'!AK$14/'Future Year Scaling'!AJ$14</f>
        <v>330929896992662.88</v>
      </c>
      <c r="AK3">
        <f>AJ3*'Future Year Scaling'!AL$14/'Future Year Scaling'!AK$14</f>
        <v>331182749178562.06</v>
      </c>
    </row>
    <row r="4" spans="1:37">
      <c r="A4" t="s">
        <v>85</v>
      </c>
      <c r="B4" t="s">
        <v>70</v>
      </c>
      <c r="C4" t="s">
        <v>65</v>
      </c>
      <c r="D4">
        <f t="array" ref="D4">IFERROR('Building Energy Consumption'!$N$13*INDEX('Residential Energy Apportioning'!$B$18:$B$21,MATCH(Calculations!C4,'Residential Energy Apportioning'!$C$18:$C$21,0),1),0)*SUMPRODUCT(IF('Residential Energy Apportioning'!$B$2:$B$14="U",1,0),'Building Energy Consumption'!$G$61:$G$73)/'Building Energy Consumption'!$G$74</f>
        <v>0</v>
      </c>
      <c r="E4">
        <f>D4*'Future Year Scaling'!F$15/'Future Year Scaling'!E$15</f>
        <v>0</v>
      </c>
      <c r="F4">
        <f>E4*'Future Year Scaling'!G$15/'Future Year Scaling'!F$15</f>
        <v>0</v>
      </c>
      <c r="G4">
        <f>F4*'Future Year Scaling'!H$15/'Future Year Scaling'!G$15</f>
        <v>0</v>
      </c>
      <c r="H4">
        <f>G4*'Future Year Scaling'!I$15/'Future Year Scaling'!H$15</f>
        <v>0</v>
      </c>
      <c r="I4">
        <f>H4*'Future Year Scaling'!J$15/'Future Year Scaling'!I$15</f>
        <v>0</v>
      </c>
      <c r="J4">
        <f>I4*'Future Year Scaling'!K$15/'Future Year Scaling'!J$15</f>
        <v>0</v>
      </c>
      <c r="K4">
        <f>J4*'Future Year Scaling'!L$15/'Future Year Scaling'!K$15</f>
        <v>0</v>
      </c>
      <c r="L4">
        <f>K4*'Future Year Scaling'!M$15/'Future Year Scaling'!L$15</f>
        <v>0</v>
      </c>
      <c r="M4">
        <f>L4*'Future Year Scaling'!N$15/'Future Year Scaling'!M$15</f>
        <v>0</v>
      </c>
      <c r="N4">
        <f>M4*'Future Year Scaling'!O$15/'Future Year Scaling'!N$15</f>
        <v>0</v>
      </c>
      <c r="O4">
        <f>N4*'Future Year Scaling'!P$15/'Future Year Scaling'!O$15</f>
        <v>0</v>
      </c>
      <c r="P4">
        <f>O4*'Future Year Scaling'!Q$15/'Future Year Scaling'!P$15</f>
        <v>0</v>
      </c>
      <c r="Q4">
        <f>P4*'Future Year Scaling'!R$15/'Future Year Scaling'!Q$15</f>
        <v>0</v>
      </c>
      <c r="R4">
        <f>Q4*'Future Year Scaling'!S$15/'Future Year Scaling'!R$15</f>
        <v>0</v>
      </c>
      <c r="S4">
        <f>R4*'Future Year Scaling'!T$15/'Future Year Scaling'!S$15</f>
        <v>0</v>
      </c>
      <c r="T4">
        <f>S4*'Future Year Scaling'!U$15/'Future Year Scaling'!T$15</f>
        <v>0</v>
      </c>
      <c r="U4">
        <f>T4*'Future Year Scaling'!V$15/'Future Year Scaling'!U$15</f>
        <v>0</v>
      </c>
      <c r="V4">
        <f>U4*'Future Year Scaling'!W$15/'Future Year Scaling'!V$15</f>
        <v>0</v>
      </c>
      <c r="W4">
        <f>V4*'Future Year Scaling'!X$15/'Future Year Scaling'!W$15</f>
        <v>0</v>
      </c>
      <c r="X4">
        <f>W4*'Future Year Scaling'!Y$15/'Future Year Scaling'!X$15</f>
        <v>0</v>
      </c>
      <c r="Y4">
        <f>X4*'Future Year Scaling'!Z$15/'Future Year Scaling'!Y$15</f>
        <v>0</v>
      </c>
      <c r="Z4">
        <f>Y4*'Future Year Scaling'!AA$15/'Future Year Scaling'!Z$15</f>
        <v>0</v>
      </c>
      <c r="AA4">
        <f>Z4*'Future Year Scaling'!AB$15/'Future Year Scaling'!AA$15</f>
        <v>0</v>
      </c>
      <c r="AB4">
        <f>AA4*'Future Year Scaling'!AC$15/'Future Year Scaling'!AB$15</f>
        <v>0</v>
      </c>
      <c r="AC4">
        <f>AB4*'Future Year Scaling'!AD$15/'Future Year Scaling'!AC$15</f>
        <v>0</v>
      </c>
      <c r="AD4">
        <f>AC4*'Future Year Scaling'!AE$15/'Future Year Scaling'!AD$15</f>
        <v>0</v>
      </c>
      <c r="AE4">
        <f>AD4*'Future Year Scaling'!AF$15/'Future Year Scaling'!AE$15</f>
        <v>0</v>
      </c>
      <c r="AF4">
        <f>AE4*'Future Year Scaling'!AG$15/'Future Year Scaling'!AF$15</f>
        <v>0</v>
      </c>
      <c r="AG4">
        <f>AF4*'Future Year Scaling'!AH$15/'Future Year Scaling'!AG$15</f>
        <v>0</v>
      </c>
      <c r="AH4">
        <f>AG4*'Future Year Scaling'!AI$15/'Future Year Scaling'!AH$15</f>
        <v>0</v>
      </c>
      <c r="AI4">
        <f>AH4*'Future Year Scaling'!AJ$15/'Future Year Scaling'!AI$15</f>
        <v>0</v>
      </c>
      <c r="AJ4">
        <f>AI4*'Future Year Scaling'!AK$15/'Future Year Scaling'!AJ$15</f>
        <v>0</v>
      </c>
      <c r="AK4">
        <f>AJ4*'Future Year Scaling'!AL$15/'Future Year Scaling'!AK$15</f>
        <v>0</v>
      </c>
    </row>
    <row r="5" spans="1:37">
      <c r="A5" t="s">
        <v>85</v>
      </c>
      <c r="B5" t="s">
        <v>70</v>
      </c>
      <c r="C5" t="s">
        <v>66</v>
      </c>
      <c r="D5">
        <f t="array" ref="D5">IFERROR('Building Energy Consumption'!$N$13*INDEX('Residential Energy Apportioning'!$B$18:$B$21,MATCH(Calculations!C5,'Residential Energy Apportioning'!$C$18:$C$21,0),1),0)*SUMPRODUCT(IF('Residential Energy Apportioning'!$B$2:$B$14="U",1,0),'Building Energy Consumption'!$G$61:$G$73)/'Building Energy Consumption'!$G$74</f>
        <v>45226316489170.313</v>
      </c>
      <c r="E5">
        <f>D5*'Future Year Scaling'!F$15/'Future Year Scaling'!E$15</f>
        <v>46404268849316.602</v>
      </c>
      <c r="F5">
        <f>E5*'Future Year Scaling'!G$15/'Future Year Scaling'!F$15</f>
        <v>47582221209462.891</v>
      </c>
      <c r="G5">
        <f>F5*'Future Year Scaling'!H$15/'Future Year Scaling'!G$15</f>
        <v>48760173569608.711</v>
      </c>
      <c r="H5">
        <f>G5*'Future Year Scaling'!I$15/'Future Year Scaling'!H$15</f>
        <v>50345625699573.813</v>
      </c>
      <c r="I5">
        <f>H5*'Future Year Scaling'!J$15/'Future Year Scaling'!I$15</f>
        <v>51931077829537.984</v>
      </c>
      <c r="J5">
        <f>I5*'Future Year Scaling'!K$15/'Future Year Scaling'!J$15</f>
        <v>53516529959502.156</v>
      </c>
      <c r="K5">
        <f>J5*'Future Year Scaling'!L$15/'Future Year Scaling'!K$15</f>
        <v>55101982089466.789</v>
      </c>
      <c r="L5">
        <f>K5*'Future Year Scaling'!M$15/'Future Year Scaling'!L$15</f>
        <v>56687434219430.969</v>
      </c>
      <c r="M5">
        <f>L5*'Future Year Scaling'!N$15/'Future Year Scaling'!M$15</f>
        <v>58321023258735.992</v>
      </c>
      <c r="N5">
        <f>M5*'Future Year Scaling'!O$15/'Future Year Scaling'!N$15</f>
        <v>59954612298041.016</v>
      </c>
      <c r="O5">
        <f>N5*'Future Year Scaling'!P$15/'Future Year Scaling'!O$15</f>
        <v>61588201337346.039</v>
      </c>
      <c r="P5">
        <f>O5*'Future Year Scaling'!Q$15/'Future Year Scaling'!P$15</f>
        <v>63221790376651.055</v>
      </c>
      <c r="Q5">
        <f>P5*'Future Year Scaling'!R$15/'Future Year Scaling'!Q$15</f>
        <v>64855379415956.078</v>
      </c>
      <c r="R5">
        <f>Q5*'Future Year Scaling'!S$15/'Future Year Scaling'!R$15</f>
        <v>66327813315116.086</v>
      </c>
      <c r="S5">
        <f>R5*'Future Year Scaling'!T$15/'Future Year Scaling'!S$15</f>
        <v>67800247214277.023</v>
      </c>
      <c r="T5">
        <f>S5*'Future Year Scaling'!U$15/'Future Year Scaling'!T$15</f>
        <v>69272681113437.969</v>
      </c>
      <c r="U5">
        <f>T5*'Future Year Scaling'!V$15/'Future Year Scaling'!U$15</f>
        <v>70745115012598.453</v>
      </c>
      <c r="V5">
        <f>U5*'Future Year Scaling'!W$15/'Future Year Scaling'!V$15</f>
        <v>72217548911759.391</v>
      </c>
      <c r="W5">
        <f>V5*'Future Year Scaling'!X$15/'Future Year Scaling'!W$15</f>
        <v>73594888176191.656</v>
      </c>
      <c r="X5">
        <f>W5*'Future Year Scaling'!Y$15/'Future Year Scaling'!X$15</f>
        <v>74972227440623.453</v>
      </c>
      <c r="Y5">
        <f>X5*'Future Year Scaling'!Z$15/'Future Year Scaling'!Y$15</f>
        <v>76349566705055.25</v>
      </c>
      <c r="Z5">
        <f>Y5*'Future Year Scaling'!AA$15/'Future Year Scaling'!Z$15</f>
        <v>77726905969487.047</v>
      </c>
      <c r="AA5">
        <f>Z5*'Future Year Scaling'!AB$15/'Future Year Scaling'!AA$15</f>
        <v>79104245233918.844</v>
      </c>
      <c r="AB5">
        <f>AA5*'Future Year Scaling'!AC$15/'Future Year Scaling'!AB$15</f>
        <v>80305597844495.563</v>
      </c>
      <c r="AC5">
        <f>AB5*'Future Year Scaling'!AD$15/'Future Year Scaling'!AC$15</f>
        <v>81506950455072.297</v>
      </c>
      <c r="AD5">
        <f>AC5*'Future Year Scaling'!AE$15/'Future Year Scaling'!AD$15</f>
        <v>82708303065649.031</v>
      </c>
      <c r="AE5">
        <f>AD5*'Future Year Scaling'!AF$15/'Future Year Scaling'!AE$15</f>
        <v>83909655676226.219</v>
      </c>
      <c r="AF5">
        <f>AE5*'Future Year Scaling'!AG$15/'Future Year Scaling'!AF$15</f>
        <v>85111008286802.953</v>
      </c>
      <c r="AG5">
        <f>AF5*'Future Year Scaling'!AH$15/'Future Year Scaling'!AG$15</f>
        <v>86090359865298.922</v>
      </c>
      <c r="AH5">
        <f>AG5*'Future Year Scaling'!AI$15/'Future Year Scaling'!AH$15</f>
        <v>87069711443794.188</v>
      </c>
      <c r="AI5">
        <f>AH5*'Future Year Scaling'!AJ$15/'Future Year Scaling'!AI$15</f>
        <v>88049063022289.688</v>
      </c>
      <c r="AJ5">
        <f>AI5*'Future Year Scaling'!AK$15/'Future Year Scaling'!AJ$15</f>
        <v>89028414600785.188</v>
      </c>
      <c r="AK5">
        <f>AJ5*'Future Year Scaling'!AL$15/'Future Year Scaling'!AK$15</f>
        <v>90007766179280.453</v>
      </c>
    </row>
    <row r="6" spans="1:37">
      <c r="A6" t="s">
        <v>85</v>
      </c>
      <c r="B6" t="s">
        <v>70</v>
      </c>
      <c r="C6" t="s">
        <v>67</v>
      </c>
      <c r="D6">
        <f t="array" ref="D6">IFERROR('Building Energy Consumption'!$N$13*INDEX('Residential Energy Apportioning'!$B$18:$B$21,MATCH(Calculations!C6,'Residential Energy Apportioning'!$C$18:$C$21,0),1),0)*SUMPRODUCT(IF('Residential Energy Apportioning'!$B$2:$B$14="U",1,0),'Building Energy Consumption'!$G$61:$G$73)/'Building Energy Consumption'!$G$74</f>
        <v>27831579377950.965</v>
      </c>
      <c r="E6">
        <f>D6*'Future Year Scaling'!F$15/'Future Year Scaling'!E$15</f>
        <v>28556473138040.988</v>
      </c>
      <c r="F6">
        <f>E6*'Future Year Scaling'!G$15/'Future Year Scaling'!F$15</f>
        <v>29281366898131.008</v>
      </c>
      <c r="G6">
        <f>F6*'Future Year Scaling'!H$15/'Future Year Scaling'!G$15</f>
        <v>30006260658220.742</v>
      </c>
      <c r="H6">
        <f>G6*'Future Year Scaling'!I$15/'Future Year Scaling'!H$15</f>
        <v>30981923507430.035</v>
      </c>
      <c r="I6">
        <f>H6*'Future Year Scaling'!J$15/'Future Year Scaling'!I$15</f>
        <v>31957586356638.758</v>
      </c>
      <c r="J6">
        <f>I6*'Future Year Scaling'!K$15/'Future Year Scaling'!J$15</f>
        <v>32933249205847.477</v>
      </c>
      <c r="K6">
        <f>J6*'Future Year Scaling'!L$15/'Future Year Scaling'!K$15</f>
        <v>33908912055056.484</v>
      </c>
      <c r="L6">
        <f>K6*'Future Year Scaling'!M$15/'Future Year Scaling'!L$15</f>
        <v>34884574904265.207</v>
      </c>
      <c r="M6">
        <f>L6*'Future Year Scaling'!N$15/'Future Year Scaling'!M$15</f>
        <v>35889860466914.453</v>
      </c>
      <c r="N6">
        <f>M6*'Future Year Scaling'!O$15/'Future Year Scaling'!N$15</f>
        <v>36895146029563.695</v>
      </c>
      <c r="O6">
        <f>N6*'Future Year Scaling'!P$15/'Future Year Scaling'!O$15</f>
        <v>37900431592212.938</v>
      </c>
      <c r="P6">
        <f>O6*'Future Year Scaling'!Q$15/'Future Year Scaling'!P$15</f>
        <v>38905717154862.18</v>
      </c>
      <c r="Q6">
        <f>P6*'Future Year Scaling'!R$15/'Future Year Scaling'!Q$15</f>
        <v>39911002717511.422</v>
      </c>
      <c r="R6">
        <f>Q6*'Future Year Scaling'!S$15/'Future Year Scaling'!R$15</f>
        <v>40817115886225.273</v>
      </c>
      <c r="S6">
        <f>R6*'Future Year Scaling'!T$15/'Future Year Scaling'!S$15</f>
        <v>41723229054939.695</v>
      </c>
      <c r="T6">
        <f>S6*'Future Year Scaling'!U$15/'Future Year Scaling'!T$15</f>
        <v>42629342223654.117</v>
      </c>
      <c r="U6">
        <f>T6*'Future Year Scaling'!V$15/'Future Year Scaling'!U$15</f>
        <v>43535455392368.25</v>
      </c>
      <c r="V6">
        <f>U6*'Future Year Scaling'!W$15/'Future Year Scaling'!V$15</f>
        <v>44441568561082.68</v>
      </c>
      <c r="W6">
        <f>V6*'Future Year Scaling'!X$15/'Future Year Scaling'!W$15</f>
        <v>45289161954579.461</v>
      </c>
      <c r="X6">
        <f>W6*'Future Year Scaling'!Y$15/'Future Year Scaling'!X$15</f>
        <v>46136755348075.953</v>
      </c>
      <c r="Y6">
        <f>X6*'Future Year Scaling'!Z$15/'Future Year Scaling'!Y$15</f>
        <v>46984348741572.445</v>
      </c>
      <c r="Z6">
        <f>Y6*'Future Year Scaling'!AA$15/'Future Year Scaling'!Z$15</f>
        <v>47831942135068.938</v>
      </c>
      <c r="AA6">
        <f>Z6*'Future Year Scaling'!AB$15/'Future Year Scaling'!AA$15</f>
        <v>48679535528565.43</v>
      </c>
      <c r="AB6">
        <f>AA6*'Future Year Scaling'!AC$15/'Future Year Scaling'!AB$15</f>
        <v>49418829442766.492</v>
      </c>
      <c r="AC6">
        <f>AB6*'Future Year Scaling'!AD$15/'Future Year Scaling'!AC$15</f>
        <v>50158123356967.555</v>
      </c>
      <c r="AD6">
        <f>AC6*'Future Year Scaling'!AE$15/'Future Year Scaling'!AD$15</f>
        <v>50897417271168.617</v>
      </c>
      <c r="AE6">
        <f>AD6*'Future Year Scaling'!AF$15/'Future Year Scaling'!AE$15</f>
        <v>51636711185369.969</v>
      </c>
      <c r="AF6">
        <f>AE6*'Future Year Scaling'!AG$15/'Future Year Scaling'!AF$15</f>
        <v>52376005099571.031</v>
      </c>
      <c r="AG6">
        <f>AF6*'Future Year Scaling'!AH$15/'Future Year Scaling'!AG$15</f>
        <v>52978682994030.086</v>
      </c>
      <c r="AH6">
        <f>AG6*'Future Year Scaling'!AI$15/'Future Year Scaling'!AH$15</f>
        <v>53581360888488.703</v>
      </c>
      <c r="AI6">
        <f>AH6*'Future Year Scaling'!AJ$15/'Future Year Scaling'!AI$15</f>
        <v>54184038782947.469</v>
      </c>
      <c r="AJ6">
        <f>AI6*'Future Year Scaling'!AK$15/'Future Year Scaling'!AJ$15</f>
        <v>54786716677406.242</v>
      </c>
      <c r="AK6">
        <f>AJ6*'Future Year Scaling'!AL$15/'Future Year Scaling'!AK$15</f>
        <v>55389394571864.867</v>
      </c>
    </row>
    <row r="7" spans="1:37">
      <c r="A7" t="s">
        <v>85</v>
      </c>
      <c r="B7" t="s">
        <v>70</v>
      </c>
      <c r="C7" t="s">
        <v>68</v>
      </c>
      <c r="D7">
        <f t="array" ref="D7">IFERROR('Building Energy Consumption'!$N$13*INDEX('Residential Energy Apportioning'!$B$18:$B$21,MATCH(Calculations!C7,'Residential Energy Apportioning'!$C$18:$C$21,0),1),0)*SUMPRODUCT(IF('Residential Energy Apportioning'!$B$2:$B$14="U",1,0),'Building Energy Consumption'!$G$61:$G$73)/'Building Energy Consumption'!$G$74</f>
        <v>0</v>
      </c>
      <c r="E7">
        <f>D7*'Future Year Scaling'!F$13/'Future Year Scaling'!E$13</f>
        <v>0</v>
      </c>
      <c r="F7">
        <f>E7*'Future Year Scaling'!G$13/'Future Year Scaling'!F$13</f>
        <v>0</v>
      </c>
      <c r="G7">
        <f>F7*'Future Year Scaling'!H$13/'Future Year Scaling'!G$13</f>
        <v>0</v>
      </c>
      <c r="H7">
        <f>G7*'Future Year Scaling'!I$13/'Future Year Scaling'!H$13</f>
        <v>0</v>
      </c>
      <c r="I7">
        <f>H7*'Future Year Scaling'!J$13/'Future Year Scaling'!I$13</f>
        <v>0</v>
      </c>
      <c r="J7">
        <f>I7*'Future Year Scaling'!K$13/'Future Year Scaling'!J$13</f>
        <v>0</v>
      </c>
      <c r="K7">
        <f>J7*'Future Year Scaling'!L$13/'Future Year Scaling'!K$13</f>
        <v>0</v>
      </c>
      <c r="L7">
        <f>K7*'Future Year Scaling'!M$13/'Future Year Scaling'!L$13</f>
        <v>0</v>
      </c>
      <c r="M7">
        <f>L7*'Future Year Scaling'!N$13/'Future Year Scaling'!M$13</f>
        <v>0</v>
      </c>
      <c r="N7">
        <f>M7*'Future Year Scaling'!O$13/'Future Year Scaling'!N$13</f>
        <v>0</v>
      </c>
      <c r="O7">
        <f>N7*'Future Year Scaling'!P$13/'Future Year Scaling'!O$13</f>
        <v>0</v>
      </c>
      <c r="P7">
        <f>O7*'Future Year Scaling'!Q$13/'Future Year Scaling'!P$13</f>
        <v>0</v>
      </c>
      <c r="Q7">
        <f>P7*'Future Year Scaling'!R$13/'Future Year Scaling'!Q$13</f>
        <v>0</v>
      </c>
      <c r="R7">
        <f>Q7*'Future Year Scaling'!S$13/'Future Year Scaling'!R$13</f>
        <v>0</v>
      </c>
      <c r="S7">
        <f>R7*'Future Year Scaling'!T$13/'Future Year Scaling'!S$13</f>
        <v>0</v>
      </c>
      <c r="T7">
        <f>S7*'Future Year Scaling'!U$13/'Future Year Scaling'!T$13</f>
        <v>0</v>
      </c>
      <c r="U7">
        <f>T7*'Future Year Scaling'!V$13/'Future Year Scaling'!U$13</f>
        <v>0</v>
      </c>
      <c r="V7">
        <f>U7*'Future Year Scaling'!W$13/'Future Year Scaling'!V$13</f>
        <v>0</v>
      </c>
      <c r="W7">
        <f>V7*'Future Year Scaling'!X$13/'Future Year Scaling'!W$13</f>
        <v>0</v>
      </c>
      <c r="X7">
        <f>W7*'Future Year Scaling'!Y$13/'Future Year Scaling'!X$13</f>
        <v>0</v>
      </c>
      <c r="Y7">
        <f>X7*'Future Year Scaling'!Z$13/'Future Year Scaling'!Y$13</f>
        <v>0</v>
      </c>
      <c r="Z7">
        <f>Y7*'Future Year Scaling'!AA$13/'Future Year Scaling'!Z$13</f>
        <v>0</v>
      </c>
      <c r="AA7">
        <f>Z7*'Future Year Scaling'!AB$13/'Future Year Scaling'!AA$13</f>
        <v>0</v>
      </c>
      <c r="AB7">
        <f>AA7*'Future Year Scaling'!AC$13/'Future Year Scaling'!AB$13</f>
        <v>0</v>
      </c>
      <c r="AC7">
        <f>AB7*'Future Year Scaling'!AD$13/'Future Year Scaling'!AC$13</f>
        <v>0</v>
      </c>
      <c r="AD7">
        <f>AC7*'Future Year Scaling'!AE$13/'Future Year Scaling'!AD$13</f>
        <v>0</v>
      </c>
      <c r="AE7">
        <f>AD7*'Future Year Scaling'!AF$13/'Future Year Scaling'!AE$13</f>
        <v>0</v>
      </c>
      <c r="AF7">
        <f>AE7*'Future Year Scaling'!AG$13/'Future Year Scaling'!AF$13</f>
        <v>0</v>
      </c>
      <c r="AG7">
        <f>AF7*'Future Year Scaling'!AH$13/'Future Year Scaling'!AG$13</f>
        <v>0</v>
      </c>
      <c r="AH7">
        <f>AG7*'Future Year Scaling'!AI$13/'Future Year Scaling'!AH$13</f>
        <v>0</v>
      </c>
      <c r="AI7">
        <f>AH7*'Future Year Scaling'!AJ$13/'Future Year Scaling'!AI$13</f>
        <v>0</v>
      </c>
      <c r="AJ7">
        <f>AI7*'Future Year Scaling'!AK$13/'Future Year Scaling'!AJ$13</f>
        <v>0</v>
      </c>
      <c r="AK7">
        <f>AJ7*'Future Year Scaling'!AL$13/'Future Year Scaling'!AK$13</f>
        <v>0</v>
      </c>
    </row>
    <row r="8" spans="1:37">
      <c r="A8" t="s">
        <v>85</v>
      </c>
      <c r="B8" t="s">
        <v>71</v>
      </c>
      <c r="C8" t="s">
        <v>63</v>
      </c>
      <c r="D8">
        <v>0</v>
      </c>
      <c r="E8">
        <f>D8*'Future Year Scaling'!F$13/'Future Year Scaling'!E$13</f>
        <v>0</v>
      </c>
      <c r="F8">
        <f>E8*'Future Year Scaling'!G$13/'Future Year Scaling'!F$13</f>
        <v>0</v>
      </c>
      <c r="G8">
        <f>F8*'Future Year Scaling'!H$13/'Future Year Scaling'!G$13</f>
        <v>0</v>
      </c>
      <c r="H8">
        <f>G8*'Future Year Scaling'!I$13/'Future Year Scaling'!H$13</f>
        <v>0</v>
      </c>
      <c r="I8">
        <f>H8*'Future Year Scaling'!J$13/'Future Year Scaling'!I$13</f>
        <v>0</v>
      </c>
      <c r="J8">
        <f>I8*'Future Year Scaling'!K$13/'Future Year Scaling'!J$13</f>
        <v>0</v>
      </c>
      <c r="K8">
        <f>J8*'Future Year Scaling'!L$13/'Future Year Scaling'!K$13</f>
        <v>0</v>
      </c>
      <c r="L8">
        <f>K8*'Future Year Scaling'!M$13/'Future Year Scaling'!L$13</f>
        <v>0</v>
      </c>
      <c r="M8">
        <f>L8*'Future Year Scaling'!N$13/'Future Year Scaling'!M$13</f>
        <v>0</v>
      </c>
      <c r="N8">
        <f>M8*'Future Year Scaling'!O$13/'Future Year Scaling'!N$13</f>
        <v>0</v>
      </c>
      <c r="O8">
        <f>N8*'Future Year Scaling'!P$13/'Future Year Scaling'!O$13</f>
        <v>0</v>
      </c>
      <c r="P8">
        <f>O8*'Future Year Scaling'!Q$13/'Future Year Scaling'!P$13</f>
        <v>0</v>
      </c>
      <c r="Q8">
        <f>P8*'Future Year Scaling'!R$13/'Future Year Scaling'!Q$13</f>
        <v>0</v>
      </c>
      <c r="R8">
        <f>Q8*'Future Year Scaling'!S$13/'Future Year Scaling'!R$13</f>
        <v>0</v>
      </c>
      <c r="S8">
        <f>R8*'Future Year Scaling'!T$13/'Future Year Scaling'!S$13</f>
        <v>0</v>
      </c>
      <c r="T8">
        <f>S8*'Future Year Scaling'!U$13/'Future Year Scaling'!T$13</f>
        <v>0</v>
      </c>
      <c r="U8">
        <f>T8*'Future Year Scaling'!V$13/'Future Year Scaling'!U$13</f>
        <v>0</v>
      </c>
      <c r="V8">
        <f>U8*'Future Year Scaling'!W$13/'Future Year Scaling'!V$13</f>
        <v>0</v>
      </c>
      <c r="W8">
        <f>V8*'Future Year Scaling'!X$13/'Future Year Scaling'!W$13</f>
        <v>0</v>
      </c>
      <c r="X8">
        <f>W8*'Future Year Scaling'!Y$13/'Future Year Scaling'!X$13</f>
        <v>0</v>
      </c>
      <c r="Y8">
        <f>X8*'Future Year Scaling'!Z$13/'Future Year Scaling'!Y$13</f>
        <v>0</v>
      </c>
      <c r="Z8">
        <f>Y8*'Future Year Scaling'!AA$13/'Future Year Scaling'!Z$13</f>
        <v>0</v>
      </c>
      <c r="AA8">
        <f>Z8*'Future Year Scaling'!AB$13/'Future Year Scaling'!AA$13</f>
        <v>0</v>
      </c>
      <c r="AB8">
        <f>AA8*'Future Year Scaling'!AC$13/'Future Year Scaling'!AB$13</f>
        <v>0</v>
      </c>
      <c r="AC8">
        <f>AB8*'Future Year Scaling'!AD$13/'Future Year Scaling'!AC$13</f>
        <v>0</v>
      </c>
      <c r="AD8">
        <f>AC8*'Future Year Scaling'!AE$13/'Future Year Scaling'!AD$13</f>
        <v>0</v>
      </c>
      <c r="AE8">
        <f>AD8*'Future Year Scaling'!AF$13/'Future Year Scaling'!AE$13</f>
        <v>0</v>
      </c>
      <c r="AF8">
        <f>AE8*'Future Year Scaling'!AG$13/'Future Year Scaling'!AF$13</f>
        <v>0</v>
      </c>
      <c r="AG8">
        <f>AF8*'Future Year Scaling'!AH$13/'Future Year Scaling'!AG$13</f>
        <v>0</v>
      </c>
      <c r="AH8">
        <f>AG8*'Future Year Scaling'!AI$13/'Future Year Scaling'!AH$13</f>
        <v>0</v>
      </c>
      <c r="AI8">
        <f>AH8*'Future Year Scaling'!AJ$13/'Future Year Scaling'!AI$13</f>
        <v>0</v>
      </c>
      <c r="AJ8">
        <f>AI8*'Future Year Scaling'!AK$13/'Future Year Scaling'!AJ$13</f>
        <v>0</v>
      </c>
      <c r="AK8">
        <f>AJ8*'Future Year Scaling'!AL$13/'Future Year Scaling'!AK$13</f>
        <v>0</v>
      </c>
    </row>
    <row r="9" spans="1:37">
      <c r="A9" t="s">
        <v>85</v>
      </c>
      <c r="B9" t="s">
        <v>71</v>
      </c>
      <c r="C9" t="s">
        <v>64</v>
      </c>
      <c r="D9">
        <v>0</v>
      </c>
      <c r="E9">
        <f>D9*'Future Year Scaling'!F$14/'Future Year Scaling'!E$14</f>
        <v>0</v>
      </c>
      <c r="F9">
        <f>E9*'Future Year Scaling'!G$14/'Future Year Scaling'!F$14</f>
        <v>0</v>
      </c>
      <c r="G9">
        <f>F9*'Future Year Scaling'!H$14/'Future Year Scaling'!G$14</f>
        <v>0</v>
      </c>
      <c r="H9">
        <f>G9*'Future Year Scaling'!I$14/'Future Year Scaling'!H$14</f>
        <v>0</v>
      </c>
      <c r="I9">
        <f>H9*'Future Year Scaling'!J$14/'Future Year Scaling'!I$14</f>
        <v>0</v>
      </c>
      <c r="J9">
        <f>I9*'Future Year Scaling'!K$14/'Future Year Scaling'!J$14</f>
        <v>0</v>
      </c>
      <c r="K9">
        <f>J9*'Future Year Scaling'!L$14/'Future Year Scaling'!K$14</f>
        <v>0</v>
      </c>
      <c r="L9">
        <f>K9*'Future Year Scaling'!M$14/'Future Year Scaling'!L$14</f>
        <v>0</v>
      </c>
      <c r="M9">
        <f>L9*'Future Year Scaling'!N$14/'Future Year Scaling'!M$14</f>
        <v>0</v>
      </c>
      <c r="N9">
        <f>M9*'Future Year Scaling'!O$14/'Future Year Scaling'!N$14</f>
        <v>0</v>
      </c>
      <c r="O9">
        <f>N9*'Future Year Scaling'!P$14/'Future Year Scaling'!O$14</f>
        <v>0</v>
      </c>
      <c r="P9">
        <f>O9*'Future Year Scaling'!Q$14/'Future Year Scaling'!P$14</f>
        <v>0</v>
      </c>
      <c r="Q9">
        <f>P9*'Future Year Scaling'!R$14/'Future Year Scaling'!Q$14</f>
        <v>0</v>
      </c>
      <c r="R9">
        <f>Q9*'Future Year Scaling'!S$14/'Future Year Scaling'!R$14</f>
        <v>0</v>
      </c>
      <c r="S9">
        <f>R9*'Future Year Scaling'!T$14/'Future Year Scaling'!S$14</f>
        <v>0</v>
      </c>
      <c r="T9">
        <f>S9*'Future Year Scaling'!U$14/'Future Year Scaling'!T$14</f>
        <v>0</v>
      </c>
      <c r="U9">
        <f>T9*'Future Year Scaling'!V$14/'Future Year Scaling'!U$14</f>
        <v>0</v>
      </c>
      <c r="V9">
        <f>U9*'Future Year Scaling'!W$14/'Future Year Scaling'!V$14</f>
        <v>0</v>
      </c>
      <c r="W9">
        <f>V9*'Future Year Scaling'!X$14/'Future Year Scaling'!W$14</f>
        <v>0</v>
      </c>
      <c r="X9">
        <f>W9*'Future Year Scaling'!Y$14/'Future Year Scaling'!X$14</f>
        <v>0</v>
      </c>
      <c r="Y9">
        <f>X9*'Future Year Scaling'!Z$14/'Future Year Scaling'!Y$14</f>
        <v>0</v>
      </c>
      <c r="Z9">
        <f>Y9*'Future Year Scaling'!AA$14/'Future Year Scaling'!Z$14</f>
        <v>0</v>
      </c>
      <c r="AA9">
        <f>Z9*'Future Year Scaling'!AB$14/'Future Year Scaling'!AA$14</f>
        <v>0</v>
      </c>
      <c r="AB9">
        <f>AA9*'Future Year Scaling'!AC$14/'Future Year Scaling'!AB$14</f>
        <v>0</v>
      </c>
      <c r="AC9">
        <f>AB9*'Future Year Scaling'!AD$14/'Future Year Scaling'!AC$14</f>
        <v>0</v>
      </c>
      <c r="AD9">
        <f>AC9*'Future Year Scaling'!AE$14/'Future Year Scaling'!AD$14</f>
        <v>0</v>
      </c>
      <c r="AE9">
        <f>AD9*'Future Year Scaling'!AF$14/'Future Year Scaling'!AE$14</f>
        <v>0</v>
      </c>
      <c r="AF9">
        <f>AE9*'Future Year Scaling'!AG$14/'Future Year Scaling'!AF$14</f>
        <v>0</v>
      </c>
      <c r="AG9">
        <f>AF9*'Future Year Scaling'!AH$14/'Future Year Scaling'!AG$14</f>
        <v>0</v>
      </c>
      <c r="AH9">
        <f>AG9*'Future Year Scaling'!AI$14/'Future Year Scaling'!AH$14</f>
        <v>0</v>
      </c>
      <c r="AI9">
        <f>AH9*'Future Year Scaling'!AJ$14/'Future Year Scaling'!AI$14</f>
        <v>0</v>
      </c>
      <c r="AJ9">
        <f>AI9*'Future Year Scaling'!AK$14/'Future Year Scaling'!AJ$14</f>
        <v>0</v>
      </c>
      <c r="AK9">
        <f>AJ9*'Future Year Scaling'!AL$14/'Future Year Scaling'!AK$14</f>
        <v>0</v>
      </c>
    </row>
    <row r="10" spans="1:37">
      <c r="A10" t="s">
        <v>85</v>
      </c>
      <c r="B10" t="s">
        <v>71</v>
      </c>
      <c r="C10" t="s">
        <v>65</v>
      </c>
      <c r="D10">
        <v>0</v>
      </c>
      <c r="E10">
        <f>D10*'Future Year Scaling'!F$15/'Future Year Scaling'!E$15</f>
        <v>0</v>
      </c>
      <c r="F10">
        <f>E10*'Future Year Scaling'!G$15/'Future Year Scaling'!F$15</f>
        <v>0</v>
      </c>
      <c r="G10">
        <f>F10*'Future Year Scaling'!H$15/'Future Year Scaling'!G$15</f>
        <v>0</v>
      </c>
      <c r="H10">
        <f>G10*'Future Year Scaling'!I$15/'Future Year Scaling'!H$15</f>
        <v>0</v>
      </c>
      <c r="I10">
        <f>H10*'Future Year Scaling'!J$15/'Future Year Scaling'!I$15</f>
        <v>0</v>
      </c>
      <c r="J10">
        <f>I10*'Future Year Scaling'!K$15/'Future Year Scaling'!J$15</f>
        <v>0</v>
      </c>
      <c r="K10">
        <f>J10*'Future Year Scaling'!L$15/'Future Year Scaling'!K$15</f>
        <v>0</v>
      </c>
      <c r="L10">
        <f>K10*'Future Year Scaling'!M$15/'Future Year Scaling'!L$15</f>
        <v>0</v>
      </c>
      <c r="M10">
        <f>L10*'Future Year Scaling'!N$15/'Future Year Scaling'!M$15</f>
        <v>0</v>
      </c>
      <c r="N10">
        <f>M10*'Future Year Scaling'!O$15/'Future Year Scaling'!N$15</f>
        <v>0</v>
      </c>
      <c r="O10">
        <f>N10*'Future Year Scaling'!P$15/'Future Year Scaling'!O$15</f>
        <v>0</v>
      </c>
      <c r="P10">
        <f>O10*'Future Year Scaling'!Q$15/'Future Year Scaling'!P$15</f>
        <v>0</v>
      </c>
      <c r="Q10">
        <f>P10*'Future Year Scaling'!R$15/'Future Year Scaling'!Q$15</f>
        <v>0</v>
      </c>
      <c r="R10">
        <f>Q10*'Future Year Scaling'!S$15/'Future Year Scaling'!R$15</f>
        <v>0</v>
      </c>
      <c r="S10">
        <f>R10*'Future Year Scaling'!T$15/'Future Year Scaling'!S$15</f>
        <v>0</v>
      </c>
      <c r="T10">
        <f>S10*'Future Year Scaling'!U$15/'Future Year Scaling'!T$15</f>
        <v>0</v>
      </c>
      <c r="U10">
        <f>T10*'Future Year Scaling'!V$15/'Future Year Scaling'!U$15</f>
        <v>0</v>
      </c>
      <c r="V10">
        <f>U10*'Future Year Scaling'!W$15/'Future Year Scaling'!V$15</f>
        <v>0</v>
      </c>
      <c r="W10">
        <f>V10*'Future Year Scaling'!X$15/'Future Year Scaling'!W$15</f>
        <v>0</v>
      </c>
      <c r="X10">
        <f>W10*'Future Year Scaling'!Y$15/'Future Year Scaling'!X$15</f>
        <v>0</v>
      </c>
      <c r="Y10">
        <f>X10*'Future Year Scaling'!Z$15/'Future Year Scaling'!Y$15</f>
        <v>0</v>
      </c>
      <c r="Z10">
        <f>Y10*'Future Year Scaling'!AA$15/'Future Year Scaling'!Z$15</f>
        <v>0</v>
      </c>
      <c r="AA10">
        <f>Z10*'Future Year Scaling'!AB$15/'Future Year Scaling'!AA$15</f>
        <v>0</v>
      </c>
      <c r="AB10">
        <f>AA10*'Future Year Scaling'!AC$15/'Future Year Scaling'!AB$15</f>
        <v>0</v>
      </c>
      <c r="AC10">
        <f>AB10*'Future Year Scaling'!AD$15/'Future Year Scaling'!AC$15</f>
        <v>0</v>
      </c>
      <c r="AD10">
        <f>AC10*'Future Year Scaling'!AE$15/'Future Year Scaling'!AD$15</f>
        <v>0</v>
      </c>
      <c r="AE10">
        <f>AD10*'Future Year Scaling'!AF$15/'Future Year Scaling'!AE$15</f>
        <v>0</v>
      </c>
      <c r="AF10">
        <f>AE10*'Future Year Scaling'!AG$15/'Future Year Scaling'!AF$15</f>
        <v>0</v>
      </c>
      <c r="AG10">
        <f>AF10*'Future Year Scaling'!AH$15/'Future Year Scaling'!AG$15</f>
        <v>0</v>
      </c>
      <c r="AH10">
        <f>AG10*'Future Year Scaling'!AI$15/'Future Year Scaling'!AH$15</f>
        <v>0</v>
      </c>
      <c r="AI10">
        <f>AH10*'Future Year Scaling'!AJ$15/'Future Year Scaling'!AI$15</f>
        <v>0</v>
      </c>
      <c r="AJ10">
        <f>AI10*'Future Year Scaling'!AK$15/'Future Year Scaling'!AJ$15</f>
        <v>0</v>
      </c>
      <c r="AK10">
        <f>AJ10*'Future Year Scaling'!AL$15/'Future Year Scaling'!AK$15</f>
        <v>0</v>
      </c>
    </row>
    <row r="11" spans="1:37">
      <c r="A11" t="s">
        <v>85</v>
      </c>
      <c r="B11" t="s">
        <v>71</v>
      </c>
      <c r="C11" t="s">
        <v>66</v>
      </c>
      <c r="D11">
        <v>0</v>
      </c>
      <c r="E11">
        <f>D11*'Future Year Scaling'!F$15/'Future Year Scaling'!E$15</f>
        <v>0</v>
      </c>
      <c r="F11">
        <f>E11*'Future Year Scaling'!G$15/'Future Year Scaling'!F$15</f>
        <v>0</v>
      </c>
      <c r="G11">
        <f>F11*'Future Year Scaling'!H$15/'Future Year Scaling'!G$15</f>
        <v>0</v>
      </c>
      <c r="H11">
        <f>G11*'Future Year Scaling'!I$15/'Future Year Scaling'!H$15</f>
        <v>0</v>
      </c>
      <c r="I11">
        <f>H11*'Future Year Scaling'!J$15/'Future Year Scaling'!I$15</f>
        <v>0</v>
      </c>
      <c r="J11">
        <f>I11*'Future Year Scaling'!K$15/'Future Year Scaling'!J$15</f>
        <v>0</v>
      </c>
      <c r="K11">
        <f>J11*'Future Year Scaling'!L$15/'Future Year Scaling'!K$15</f>
        <v>0</v>
      </c>
      <c r="L11">
        <f>K11*'Future Year Scaling'!M$15/'Future Year Scaling'!L$15</f>
        <v>0</v>
      </c>
      <c r="M11">
        <f>L11*'Future Year Scaling'!N$15/'Future Year Scaling'!M$15</f>
        <v>0</v>
      </c>
      <c r="N11">
        <f>M11*'Future Year Scaling'!O$15/'Future Year Scaling'!N$15</f>
        <v>0</v>
      </c>
      <c r="O11">
        <f>N11*'Future Year Scaling'!P$15/'Future Year Scaling'!O$15</f>
        <v>0</v>
      </c>
      <c r="P11">
        <f>O11*'Future Year Scaling'!Q$15/'Future Year Scaling'!P$15</f>
        <v>0</v>
      </c>
      <c r="Q11">
        <f>P11*'Future Year Scaling'!R$15/'Future Year Scaling'!Q$15</f>
        <v>0</v>
      </c>
      <c r="R11">
        <f>Q11*'Future Year Scaling'!S$15/'Future Year Scaling'!R$15</f>
        <v>0</v>
      </c>
      <c r="S11">
        <f>R11*'Future Year Scaling'!T$15/'Future Year Scaling'!S$15</f>
        <v>0</v>
      </c>
      <c r="T11">
        <f>S11*'Future Year Scaling'!U$15/'Future Year Scaling'!T$15</f>
        <v>0</v>
      </c>
      <c r="U11">
        <f>T11*'Future Year Scaling'!V$15/'Future Year Scaling'!U$15</f>
        <v>0</v>
      </c>
      <c r="V11">
        <f>U11*'Future Year Scaling'!W$15/'Future Year Scaling'!V$15</f>
        <v>0</v>
      </c>
      <c r="W11">
        <f>V11*'Future Year Scaling'!X$15/'Future Year Scaling'!W$15</f>
        <v>0</v>
      </c>
      <c r="X11">
        <f>W11*'Future Year Scaling'!Y$15/'Future Year Scaling'!X$15</f>
        <v>0</v>
      </c>
      <c r="Y11">
        <f>X11*'Future Year Scaling'!Z$15/'Future Year Scaling'!Y$15</f>
        <v>0</v>
      </c>
      <c r="Z11">
        <f>Y11*'Future Year Scaling'!AA$15/'Future Year Scaling'!Z$15</f>
        <v>0</v>
      </c>
      <c r="AA11">
        <f>Z11*'Future Year Scaling'!AB$15/'Future Year Scaling'!AA$15</f>
        <v>0</v>
      </c>
      <c r="AB11">
        <f>AA11*'Future Year Scaling'!AC$15/'Future Year Scaling'!AB$15</f>
        <v>0</v>
      </c>
      <c r="AC11">
        <f>AB11*'Future Year Scaling'!AD$15/'Future Year Scaling'!AC$15</f>
        <v>0</v>
      </c>
      <c r="AD11">
        <f>AC11*'Future Year Scaling'!AE$15/'Future Year Scaling'!AD$15</f>
        <v>0</v>
      </c>
      <c r="AE11">
        <f>AD11*'Future Year Scaling'!AF$15/'Future Year Scaling'!AE$15</f>
        <v>0</v>
      </c>
      <c r="AF11">
        <f>AE11*'Future Year Scaling'!AG$15/'Future Year Scaling'!AF$15</f>
        <v>0</v>
      </c>
      <c r="AG11">
        <f>AF11*'Future Year Scaling'!AH$15/'Future Year Scaling'!AG$15</f>
        <v>0</v>
      </c>
      <c r="AH11">
        <f>AG11*'Future Year Scaling'!AI$15/'Future Year Scaling'!AH$15</f>
        <v>0</v>
      </c>
      <c r="AI11">
        <f>AH11*'Future Year Scaling'!AJ$15/'Future Year Scaling'!AI$15</f>
        <v>0</v>
      </c>
      <c r="AJ11">
        <f>AI11*'Future Year Scaling'!AK$15/'Future Year Scaling'!AJ$15</f>
        <v>0</v>
      </c>
      <c r="AK11">
        <f>AJ11*'Future Year Scaling'!AL$15/'Future Year Scaling'!AK$15</f>
        <v>0</v>
      </c>
    </row>
    <row r="12" spans="1:37">
      <c r="A12" t="s">
        <v>85</v>
      </c>
      <c r="B12" t="s">
        <v>71</v>
      </c>
      <c r="C12" t="s">
        <v>67</v>
      </c>
      <c r="D12">
        <v>0</v>
      </c>
      <c r="E12">
        <f>D12*'Future Year Scaling'!F$15/'Future Year Scaling'!E$15</f>
        <v>0</v>
      </c>
      <c r="F12">
        <f>E12*'Future Year Scaling'!G$15/'Future Year Scaling'!F$15</f>
        <v>0</v>
      </c>
      <c r="G12">
        <f>F12*'Future Year Scaling'!H$15/'Future Year Scaling'!G$15</f>
        <v>0</v>
      </c>
      <c r="H12">
        <f>G12*'Future Year Scaling'!I$15/'Future Year Scaling'!H$15</f>
        <v>0</v>
      </c>
      <c r="I12">
        <f>H12*'Future Year Scaling'!J$15/'Future Year Scaling'!I$15</f>
        <v>0</v>
      </c>
      <c r="J12">
        <f>I12*'Future Year Scaling'!K$15/'Future Year Scaling'!J$15</f>
        <v>0</v>
      </c>
      <c r="K12">
        <f>J12*'Future Year Scaling'!L$15/'Future Year Scaling'!K$15</f>
        <v>0</v>
      </c>
      <c r="L12">
        <f>K12*'Future Year Scaling'!M$15/'Future Year Scaling'!L$15</f>
        <v>0</v>
      </c>
      <c r="M12">
        <f>L12*'Future Year Scaling'!N$15/'Future Year Scaling'!M$15</f>
        <v>0</v>
      </c>
      <c r="N12">
        <f>M12*'Future Year Scaling'!O$15/'Future Year Scaling'!N$15</f>
        <v>0</v>
      </c>
      <c r="O12">
        <f>N12*'Future Year Scaling'!P$15/'Future Year Scaling'!O$15</f>
        <v>0</v>
      </c>
      <c r="P12">
        <f>O12*'Future Year Scaling'!Q$15/'Future Year Scaling'!P$15</f>
        <v>0</v>
      </c>
      <c r="Q12">
        <f>P12*'Future Year Scaling'!R$15/'Future Year Scaling'!Q$15</f>
        <v>0</v>
      </c>
      <c r="R12">
        <f>Q12*'Future Year Scaling'!S$15/'Future Year Scaling'!R$15</f>
        <v>0</v>
      </c>
      <c r="S12">
        <f>R12*'Future Year Scaling'!T$15/'Future Year Scaling'!S$15</f>
        <v>0</v>
      </c>
      <c r="T12">
        <f>S12*'Future Year Scaling'!U$15/'Future Year Scaling'!T$15</f>
        <v>0</v>
      </c>
      <c r="U12">
        <f>T12*'Future Year Scaling'!V$15/'Future Year Scaling'!U$15</f>
        <v>0</v>
      </c>
      <c r="V12">
        <f>U12*'Future Year Scaling'!W$15/'Future Year Scaling'!V$15</f>
        <v>0</v>
      </c>
      <c r="W12">
        <f>V12*'Future Year Scaling'!X$15/'Future Year Scaling'!W$15</f>
        <v>0</v>
      </c>
      <c r="X12">
        <f>W12*'Future Year Scaling'!Y$15/'Future Year Scaling'!X$15</f>
        <v>0</v>
      </c>
      <c r="Y12">
        <f>X12*'Future Year Scaling'!Z$15/'Future Year Scaling'!Y$15</f>
        <v>0</v>
      </c>
      <c r="Z12">
        <f>Y12*'Future Year Scaling'!AA$15/'Future Year Scaling'!Z$15</f>
        <v>0</v>
      </c>
      <c r="AA12">
        <f>Z12*'Future Year Scaling'!AB$15/'Future Year Scaling'!AA$15</f>
        <v>0</v>
      </c>
      <c r="AB12">
        <f>AA12*'Future Year Scaling'!AC$15/'Future Year Scaling'!AB$15</f>
        <v>0</v>
      </c>
      <c r="AC12">
        <f>AB12*'Future Year Scaling'!AD$15/'Future Year Scaling'!AC$15</f>
        <v>0</v>
      </c>
      <c r="AD12">
        <f>AC12*'Future Year Scaling'!AE$15/'Future Year Scaling'!AD$15</f>
        <v>0</v>
      </c>
      <c r="AE12">
        <f>AD12*'Future Year Scaling'!AF$15/'Future Year Scaling'!AE$15</f>
        <v>0</v>
      </c>
      <c r="AF12">
        <f>AE12*'Future Year Scaling'!AG$15/'Future Year Scaling'!AF$15</f>
        <v>0</v>
      </c>
      <c r="AG12">
        <f>AF12*'Future Year Scaling'!AH$15/'Future Year Scaling'!AG$15</f>
        <v>0</v>
      </c>
      <c r="AH12">
        <f>AG12*'Future Year Scaling'!AI$15/'Future Year Scaling'!AH$15</f>
        <v>0</v>
      </c>
      <c r="AI12">
        <f>AH12*'Future Year Scaling'!AJ$15/'Future Year Scaling'!AI$15</f>
        <v>0</v>
      </c>
      <c r="AJ12">
        <f>AI12*'Future Year Scaling'!AK$15/'Future Year Scaling'!AJ$15</f>
        <v>0</v>
      </c>
      <c r="AK12">
        <f>AJ12*'Future Year Scaling'!AL$15/'Future Year Scaling'!AK$15</f>
        <v>0</v>
      </c>
    </row>
    <row r="13" spans="1:37">
      <c r="A13" t="s">
        <v>85</v>
      </c>
      <c r="B13" t="s">
        <v>71</v>
      </c>
      <c r="C13" t="s">
        <v>68</v>
      </c>
      <c r="D13">
        <v>0</v>
      </c>
      <c r="E13">
        <f>D13*'Future Year Scaling'!F$13/'Future Year Scaling'!E$13</f>
        <v>0</v>
      </c>
      <c r="F13">
        <f>E13*'Future Year Scaling'!G$13/'Future Year Scaling'!F$13</f>
        <v>0</v>
      </c>
      <c r="G13">
        <f>F13*'Future Year Scaling'!H$13/'Future Year Scaling'!G$13</f>
        <v>0</v>
      </c>
      <c r="H13">
        <f>G13*'Future Year Scaling'!I$13/'Future Year Scaling'!H$13</f>
        <v>0</v>
      </c>
      <c r="I13">
        <f>H13*'Future Year Scaling'!J$13/'Future Year Scaling'!I$13</f>
        <v>0</v>
      </c>
      <c r="J13">
        <f>I13*'Future Year Scaling'!K$13/'Future Year Scaling'!J$13</f>
        <v>0</v>
      </c>
      <c r="K13">
        <f>J13*'Future Year Scaling'!L$13/'Future Year Scaling'!K$13</f>
        <v>0</v>
      </c>
      <c r="L13">
        <f>K13*'Future Year Scaling'!M$13/'Future Year Scaling'!L$13</f>
        <v>0</v>
      </c>
      <c r="M13">
        <f>L13*'Future Year Scaling'!N$13/'Future Year Scaling'!M$13</f>
        <v>0</v>
      </c>
      <c r="N13">
        <f>M13*'Future Year Scaling'!O$13/'Future Year Scaling'!N$13</f>
        <v>0</v>
      </c>
      <c r="O13">
        <f>N13*'Future Year Scaling'!P$13/'Future Year Scaling'!O$13</f>
        <v>0</v>
      </c>
      <c r="P13">
        <f>O13*'Future Year Scaling'!Q$13/'Future Year Scaling'!P$13</f>
        <v>0</v>
      </c>
      <c r="Q13">
        <f>P13*'Future Year Scaling'!R$13/'Future Year Scaling'!Q$13</f>
        <v>0</v>
      </c>
      <c r="R13">
        <f>Q13*'Future Year Scaling'!S$13/'Future Year Scaling'!R$13</f>
        <v>0</v>
      </c>
      <c r="S13">
        <f>R13*'Future Year Scaling'!T$13/'Future Year Scaling'!S$13</f>
        <v>0</v>
      </c>
      <c r="T13">
        <f>S13*'Future Year Scaling'!U$13/'Future Year Scaling'!T$13</f>
        <v>0</v>
      </c>
      <c r="U13">
        <f>T13*'Future Year Scaling'!V$13/'Future Year Scaling'!U$13</f>
        <v>0</v>
      </c>
      <c r="V13">
        <f>U13*'Future Year Scaling'!W$13/'Future Year Scaling'!V$13</f>
        <v>0</v>
      </c>
      <c r="W13">
        <f>V13*'Future Year Scaling'!X$13/'Future Year Scaling'!W$13</f>
        <v>0</v>
      </c>
      <c r="X13">
        <f>W13*'Future Year Scaling'!Y$13/'Future Year Scaling'!X$13</f>
        <v>0</v>
      </c>
      <c r="Y13">
        <f>X13*'Future Year Scaling'!Z$13/'Future Year Scaling'!Y$13</f>
        <v>0</v>
      </c>
      <c r="Z13">
        <f>Y13*'Future Year Scaling'!AA$13/'Future Year Scaling'!Z$13</f>
        <v>0</v>
      </c>
      <c r="AA13">
        <f>Z13*'Future Year Scaling'!AB$13/'Future Year Scaling'!AA$13</f>
        <v>0</v>
      </c>
      <c r="AB13">
        <f>AA13*'Future Year Scaling'!AC$13/'Future Year Scaling'!AB$13</f>
        <v>0</v>
      </c>
      <c r="AC13">
        <f>AB13*'Future Year Scaling'!AD$13/'Future Year Scaling'!AC$13</f>
        <v>0</v>
      </c>
      <c r="AD13">
        <f>AC13*'Future Year Scaling'!AE$13/'Future Year Scaling'!AD$13</f>
        <v>0</v>
      </c>
      <c r="AE13">
        <f>AD13*'Future Year Scaling'!AF$13/'Future Year Scaling'!AE$13</f>
        <v>0</v>
      </c>
      <c r="AF13">
        <f>AE13*'Future Year Scaling'!AG$13/'Future Year Scaling'!AF$13</f>
        <v>0</v>
      </c>
      <c r="AG13">
        <f>AF13*'Future Year Scaling'!AH$13/'Future Year Scaling'!AG$13</f>
        <v>0</v>
      </c>
      <c r="AH13">
        <f>AG13*'Future Year Scaling'!AI$13/'Future Year Scaling'!AH$13</f>
        <v>0</v>
      </c>
      <c r="AI13">
        <f>AH13*'Future Year Scaling'!AJ$13/'Future Year Scaling'!AI$13</f>
        <v>0</v>
      </c>
      <c r="AJ13">
        <f>AI13*'Future Year Scaling'!AK$13/'Future Year Scaling'!AJ$13</f>
        <v>0</v>
      </c>
      <c r="AK13">
        <f>AJ13*'Future Year Scaling'!AL$13/'Future Year Scaling'!AK$13</f>
        <v>0</v>
      </c>
    </row>
    <row r="14" spans="1:37">
      <c r="A14" t="s">
        <v>85</v>
      </c>
      <c r="B14" t="s">
        <v>72</v>
      </c>
      <c r="C14" t="s">
        <v>63</v>
      </c>
      <c r="D14" s="5">
        <f t="array" ref="D14">IFERROR('Building Energy Consumption'!$N$10*INDEX('Residential Energy Apportioning'!$B$18:$B$21,MATCH(Calculations!C14,'Residential Energy Apportioning'!$C$18:$C$21,0),1),0)*SUMPRODUCT(IF('Residential Energy Apportioning'!$B$2:$B$14="U",1,0),'Building Energy Consumption'!$G$61:$G$73)/'Building Energy Consumption'!$G$74+'Building Energy Consumption'!$N$11*SUMPRODUCT(IF('Residential Energy Apportioning'!$B$2:$B$14="U",1,0),'Building Energy Consumption'!$G$61:$G$73)/'Building Energy Consumption'!$G$74</f>
        <v>12288847106252.486</v>
      </c>
      <c r="E14">
        <f>D14*'Future Year Scaling'!F$13/'Future Year Scaling'!E$13</f>
        <v>12746621667203.898</v>
      </c>
      <c r="F14">
        <f>E14*'Future Year Scaling'!G$13/'Future Year Scaling'!F$13</f>
        <v>13204396228155.139</v>
      </c>
      <c r="G14">
        <f>F14*'Future Year Scaling'!H$13/'Future Year Scaling'!G$13</f>
        <v>13662170789106.549</v>
      </c>
      <c r="H14">
        <f>G14*'Future Year Scaling'!I$13/'Future Year Scaling'!H$13</f>
        <v>14368880574542.668</v>
      </c>
      <c r="I14">
        <f>H14*'Future Year Scaling'!J$13/'Future Year Scaling'!I$13</f>
        <v>15075590359978.787</v>
      </c>
      <c r="J14">
        <f>I14*'Future Year Scaling'!K$13/'Future Year Scaling'!J$13</f>
        <v>15782300145414.908</v>
      </c>
      <c r="K14">
        <f>J14*'Future Year Scaling'!L$13/'Future Year Scaling'!K$13</f>
        <v>16489009930851.027</v>
      </c>
      <c r="L14">
        <f>K14*'Future Year Scaling'!M$13/'Future Year Scaling'!L$13</f>
        <v>17195719716287.318</v>
      </c>
      <c r="M14">
        <f>L14*'Future Year Scaling'!N$13/'Future Year Scaling'!M$13</f>
        <v>17939425363687.148</v>
      </c>
      <c r="N14">
        <f>M14*'Future Year Scaling'!O$13/'Future Year Scaling'!N$13</f>
        <v>18683131011087.152</v>
      </c>
      <c r="O14">
        <f>N14*'Future Year Scaling'!P$13/'Future Year Scaling'!O$13</f>
        <v>19426836658487.156</v>
      </c>
      <c r="P14">
        <f>O14*'Future Year Scaling'!Q$13/'Future Year Scaling'!P$13</f>
        <v>20170542305887.16</v>
      </c>
      <c r="Q14">
        <f>P14*'Future Year Scaling'!R$13/'Future Year Scaling'!Q$13</f>
        <v>20914247953287.164</v>
      </c>
      <c r="R14">
        <f>Q14*'Future Year Scaling'!S$13/'Future Year Scaling'!R$13</f>
        <v>21555072411742.777</v>
      </c>
      <c r="S14">
        <f>R14*'Future Year Scaling'!T$13/'Future Year Scaling'!S$13</f>
        <v>22195896870198.387</v>
      </c>
      <c r="T14">
        <f>S14*'Future Year Scaling'!U$13/'Future Year Scaling'!T$13</f>
        <v>22836721328654</v>
      </c>
      <c r="U14">
        <f>T14*'Future Year Scaling'!V$13/'Future Year Scaling'!U$13</f>
        <v>23477545787109.438</v>
      </c>
      <c r="V14">
        <f>U14*'Future Year Scaling'!W$13/'Future Year Scaling'!V$13</f>
        <v>24118370245565.047</v>
      </c>
      <c r="W14">
        <f>V14*'Future Year Scaling'!X$13/'Future Year Scaling'!W$13</f>
        <v>24840320105825.059</v>
      </c>
      <c r="X14">
        <f>W14*'Future Year Scaling'!Y$13/'Future Year Scaling'!X$13</f>
        <v>25562269966085.07</v>
      </c>
      <c r="Y14">
        <f>X14*'Future Year Scaling'!Z$13/'Future Year Scaling'!Y$13</f>
        <v>26284219826344.91</v>
      </c>
      <c r="Z14">
        <f>Y14*'Future Year Scaling'!AA$13/'Future Year Scaling'!Z$13</f>
        <v>27006169686604.926</v>
      </c>
      <c r="AA14">
        <f>Z14*'Future Year Scaling'!AB$13/'Future Year Scaling'!AA$13</f>
        <v>27728119546864.766</v>
      </c>
      <c r="AB14">
        <f>AA14*'Future Year Scaling'!AC$13/'Future Year Scaling'!AB$13</f>
        <v>28464738865419.234</v>
      </c>
      <c r="AC14">
        <f>AB14*'Future Year Scaling'!AD$13/'Future Year Scaling'!AC$13</f>
        <v>29201358183973.703</v>
      </c>
      <c r="AD14">
        <f>AC14*'Future Year Scaling'!AE$13/'Future Year Scaling'!AD$13</f>
        <v>29937977502528.168</v>
      </c>
      <c r="AE14">
        <f>AD14*'Future Year Scaling'!AF$13/'Future Year Scaling'!AE$13</f>
        <v>30674596821082.805</v>
      </c>
      <c r="AF14">
        <f>AE14*'Future Year Scaling'!AG$13/'Future Year Scaling'!AF$13</f>
        <v>31411216139637.27</v>
      </c>
      <c r="AG14">
        <f>AF14*'Future Year Scaling'!AH$13/'Future Year Scaling'!AG$13</f>
        <v>32129456749642.086</v>
      </c>
      <c r="AH14">
        <f>AG14*'Future Year Scaling'!AI$13/'Future Year Scaling'!AH$13</f>
        <v>32847697359647.078</v>
      </c>
      <c r="AI14">
        <f>AH14*'Future Year Scaling'!AJ$13/'Future Year Scaling'!AI$13</f>
        <v>33565937969651.895</v>
      </c>
      <c r="AJ14">
        <f>AI14*'Future Year Scaling'!AK$13/'Future Year Scaling'!AJ$13</f>
        <v>34284178579656.711</v>
      </c>
      <c r="AK14">
        <f>AJ14*'Future Year Scaling'!AL$13/'Future Year Scaling'!AK$13</f>
        <v>35002419189661.699</v>
      </c>
    </row>
    <row r="15" spans="1:37">
      <c r="A15" t="s">
        <v>85</v>
      </c>
      <c r="B15" t="s">
        <v>72</v>
      </c>
      <c r="C15" t="s">
        <v>64</v>
      </c>
      <c r="D15" s="5">
        <f t="array" ref="D15">IFERROR('Building Energy Consumption'!$N$10*INDEX('Residential Energy Apportioning'!$B$18:$B$21,MATCH(Calculations!C15,'Residential Energy Apportioning'!$C$18:$C$21,0),1),0)*SUMPRODUCT(IF('Residential Energy Apportioning'!$B$2:$B$14="U",1,0),'Building Energy Consumption'!$G$61:$G$73)/'Building Energy Consumption'!$G$74</f>
        <v>0</v>
      </c>
      <c r="E15">
        <f>D15*'Future Year Scaling'!F$14/'Future Year Scaling'!E$14</f>
        <v>0</v>
      </c>
      <c r="F15">
        <f>E15*'Future Year Scaling'!G$14/'Future Year Scaling'!F$14</f>
        <v>0</v>
      </c>
      <c r="G15">
        <f>F15*'Future Year Scaling'!H$14/'Future Year Scaling'!G$14</f>
        <v>0</v>
      </c>
      <c r="H15">
        <f>G15*'Future Year Scaling'!I$14/'Future Year Scaling'!H$14</f>
        <v>0</v>
      </c>
      <c r="I15">
        <f>H15*'Future Year Scaling'!J$14/'Future Year Scaling'!I$14</f>
        <v>0</v>
      </c>
      <c r="J15">
        <f>I15*'Future Year Scaling'!K$14/'Future Year Scaling'!J$14</f>
        <v>0</v>
      </c>
      <c r="K15">
        <f>J15*'Future Year Scaling'!L$14/'Future Year Scaling'!K$14</f>
        <v>0</v>
      </c>
      <c r="L15">
        <f>K15*'Future Year Scaling'!M$14/'Future Year Scaling'!L$14</f>
        <v>0</v>
      </c>
      <c r="M15">
        <f>L15*'Future Year Scaling'!N$14/'Future Year Scaling'!M$14</f>
        <v>0</v>
      </c>
      <c r="N15">
        <f>M15*'Future Year Scaling'!O$14/'Future Year Scaling'!N$14</f>
        <v>0</v>
      </c>
      <c r="O15">
        <f>N15*'Future Year Scaling'!P$14/'Future Year Scaling'!O$14</f>
        <v>0</v>
      </c>
      <c r="P15">
        <f>O15*'Future Year Scaling'!Q$14/'Future Year Scaling'!P$14</f>
        <v>0</v>
      </c>
      <c r="Q15">
        <f>P15*'Future Year Scaling'!R$14/'Future Year Scaling'!Q$14</f>
        <v>0</v>
      </c>
      <c r="R15">
        <f>Q15*'Future Year Scaling'!S$14/'Future Year Scaling'!R$14</f>
        <v>0</v>
      </c>
      <c r="S15">
        <f>R15*'Future Year Scaling'!T$14/'Future Year Scaling'!S$14</f>
        <v>0</v>
      </c>
      <c r="T15">
        <f>S15*'Future Year Scaling'!U$14/'Future Year Scaling'!T$14</f>
        <v>0</v>
      </c>
      <c r="U15">
        <f>T15*'Future Year Scaling'!V$14/'Future Year Scaling'!U$14</f>
        <v>0</v>
      </c>
      <c r="V15">
        <f>U15*'Future Year Scaling'!W$14/'Future Year Scaling'!V$14</f>
        <v>0</v>
      </c>
      <c r="W15">
        <f>V15*'Future Year Scaling'!X$14/'Future Year Scaling'!W$14</f>
        <v>0</v>
      </c>
      <c r="X15">
        <f>W15*'Future Year Scaling'!Y$14/'Future Year Scaling'!X$14</f>
        <v>0</v>
      </c>
      <c r="Y15">
        <f>X15*'Future Year Scaling'!Z$14/'Future Year Scaling'!Y$14</f>
        <v>0</v>
      </c>
      <c r="Z15">
        <f>Y15*'Future Year Scaling'!AA$14/'Future Year Scaling'!Z$14</f>
        <v>0</v>
      </c>
      <c r="AA15">
        <f>Z15*'Future Year Scaling'!AB$14/'Future Year Scaling'!AA$14</f>
        <v>0</v>
      </c>
      <c r="AB15">
        <f>AA15*'Future Year Scaling'!AC$14/'Future Year Scaling'!AB$14</f>
        <v>0</v>
      </c>
      <c r="AC15">
        <f>AB15*'Future Year Scaling'!AD$14/'Future Year Scaling'!AC$14</f>
        <v>0</v>
      </c>
      <c r="AD15">
        <f>AC15*'Future Year Scaling'!AE$14/'Future Year Scaling'!AD$14</f>
        <v>0</v>
      </c>
      <c r="AE15">
        <f>AD15*'Future Year Scaling'!AF$14/'Future Year Scaling'!AE$14</f>
        <v>0</v>
      </c>
      <c r="AF15">
        <f>AE15*'Future Year Scaling'!AG$14/'Future Year Scaling'!AF$14</f>
        <v>0</v>
      </c>
      <c r="AG15">
        <f>AF15*'Future Year Scaling'!AH$14/'Future Year Scaling'!AG$14</f>
        <v>0</v>
      </c>
      <c r="AH15">
        <f>AG15*'Future Year Scaling'!AI$14/'Future Year Scaling'!AH$14</f>
        <v>0</v>
      </c>
      <c r="AI15">
        <f>AH15*'Future Year Scaling'!AJ$14/'Future Year Scaling'!AI$14</f>
        <v>0</v>
      </c>
      <c r="AJ15">
        <f>AI15*'Future Year Scaling'!AK$14/'Future Year Scaling'!AJ$14</f>
        <v>0</v>
      </c>
      <c r="AK15">
        <f>AJ15*'Future Year Scaling'!AL$14/'Future Year Scaling'!AK$14</f>
        <v>0</v>
      </c>
    </row>
    <row r="16" spans="1:37">
      <c r="A16" t="s">
        <v>85</v>
      </c>
      <c r="B16" t="s">
        <v>72</v>
      </c>
      <c r="C16" t="s">
        <v>65</v>
      </c>
      <c r="D16" s="5">
        <f t="array" ref="D16">IFERROR('Building Energy Consumption'!$N$10*INDEX('Residential Energy Apportioning'!$B$18:$B$21,MATCH(Calculations!C16,'Residential Energy Apportioning'!$C$18:$C$21,0),1),0)*SUMPRODUCT(IF('Residential Energy Apportioning'!$B$2:$B$14="U",1,0),'Building Energy Consumption'!$G$61:$G$73)/'Building Energy Consumption'!$G$74</f>
        <v>0</v>
      </c>
      <c r="E16">
        <f>D16*'Future Year Scaling'!F$15/'Future Year Scaling'!E$15</f>
        <v>0</v>
      </c>
      <c r="F16">
        <f>E16*'Future Year Scaling'!G$15/'Future Year Scaling'!F$15</f>
        <v>0</v>
      </c>
      <c r="G16">
        <f>F16*'Future Year Scaling'!H$15/'Future Year Scaling'!G$15</f>
        <v>0</v>
      </c>
      <c r="H16">
        <f>G16*'Future Year Scaling'!I$15/'Future Year Scaling'!H$15</f>
        <v>0</v>
      </c>
      <c r="I16">
        <f>H16*'Future Year Scaling'!J$15/'Future Year Scaling'!I$15</f>
        <v>0</v>
      </c>
      <c r="J16">
        <f>I16*'Future Year Scaling'!K$15/'Future Year Scaling'!J$15</f>
        <v>0</v>
      </c>
      <c r="K16">
        <f>J16*'Future Year Scaling'!L$15/'Future Year Scaling'!K$15</f>
        <v>0</v>
      </c>
      <c r="L16">
        <f>K16*'Future Year Scaling'!M$15/'Future Year Scaling'!L$15</f>
        <v>0</v>
      </c>
      <c r="M16">
        <f>L16*'Future Year Scaling'!N$15/'Future Year Scaling'!M$15</f>
        <v>0</v>
      </c>
      <c r="N16">
        <f>M16*'Future Year Scaling'!O$15/'Future Year Scaling'!N$15</f>
        <v>0</v>
      </c>
      <c r="O16">
        <f>N16*'Future Year Scaling'!P$15/'Future Year Scaling'!O$15</f>
        <v>0</v>
      </c>
      <c r="P16">
        <f>O16*'Future Year Scaling'!Q$15/'Future Year Scaling'!P$15</f>
        <v>0</v>
      </c>
      <c r="Q16">
        <f>P16*'Future Year Scaling'!R$15/'Future Year Scaling'!Q$15</f>
        <v>0</v>
      </c>
      <c r="R16">
        <f>Q16*'Future Year Scaling'!S$15/'Future Year Scaling'!R$15</f>
        <v>0</v>
      </c>
      <c r="S16">
        <f>R16*'Future Year Scaling'!T$15/'Future Year Scaling'!S$15</f>
        <v>0</v>
      </c>
      <c r="T16">
        <f>S16*'Future Year Scaling'!U$15/'Future Year Scaling'!T$15</f>
        <v>0</v>
      </c>
      <c r="U16">
        <f>T16*'Future Year Scaling'!V$15/'Future Year Scaling'!U$15</f>
        <v>0</v>
      </c>
      <c r="V16">
        <f>U16*'Future Year Scaling'!W$15/'Future Year Scaling'!V$15</f>
        <v>0</v>
      </c>
      <c r="W16">
        <f>V16*'Future Year Scaling'!X$15/'Future Year Scaling'!W$15</f>
        <v>0</v>
      </c>
      <c r="X16">
        <f>W16*'Future Year Scaling'!Y$15/'Future Year Scaling'!X$15</f>
        <v>0</v>
      </c>
      <c r="Y16">
        <f>X16*'Future Year Scaling'!Z$15/'Future Year Scaling'!Y$15</f>
        <v>0</v>
      </c>
      <c r="Z16">
        <f>Y16*'Future Year Scaling'!AA$15/'Future Year Scaling'!Z$15</f>
        <v>0</v>
      </c>
      <c r="AA16">
        <f>Z16*'Future Year Scaling'!AB$15/'Future Year Scaling'!AA$15</f>
        <v>0</v>
      </c>
      <c r="AB16">
        <f>AA16*'Future Year Scaling'!AC$15/'Future Year Scaling'!AB$15</f>
        <v>0</v>
      </c>
      <c r="AC16">
        <f>AB16*'Future Year Scaling'!AD$15/'Future Year Scaling'!AC$15</f>
        <v>0</v>
      </c>
      <c r="AD16">
        <f>AC16*'Future Year Scaling'!AE$15/'Future Year Scaling'!AD$15</f>
        <v>0</v>
      </c>
      <c r="AE16">
        <f>AD16*'Future Year Scaling'!AF$15/'Future Year Scaling'!AE$15</f>
        <v>0</v>
      </c>
      <c r="AF16">
        <f>AE16*'Future Year Scaling'!AG$15/'Future Year Scaling'!AF$15</f>
        <v>0</v>
      </c>
      <c r="AG16">
        <f>AF16*'Future Year Scaling'!AH$15/'Future Year Scaling'!AG$15</f>
        <v>0</v>
      </c>
      <c r="AH16">
        <f>AG16*'Future Year Scaling'!AI$15/'Future Year Scaling'!AH$15</f>
        <v>0</v>
      </c>
      <c r="AI16">
        <f>AH16*'Future Year Scaling'!AJ$15/'Future Year Scaling'!AI$15</f>
        <v>0</v>
      </c>
      <c r="AJ16">
        <f>AI16*'Future Year Scaling'!AK$15/'Future Year Scaling'!AJ$15</f>
        <v>0</v>
      </c>
      <c r="AK16">
        <f>AJ16*'Future Year Scaling'!AL$15/'Future Year Scaling'!AK$15</f>
        <v>0</v>
      </c>
    </row>
    <row r="17" spans="1:37">
      <c r="A17" t="s">
        <v>85</v>
      </c>
      <c r="B17" t="s">
        <v>72</v>
      </c>
      <c r="C17" t="s">
        <v>66</v>
      </c>
      <c r="D17" s="5">
        <f t="array" ref="D17">IFERROR('Building Energy Consumption'!$N$10*INDEX('Residential Energy Apportioning'!$B$18:$B$21,MATCH(Calculations!C17,'Residential Energy Apportioning'!$C$18:$C$21,0),1),0)*SUMPRODUCT(IF('Residential Energy Apportioning'!$B$2:$B$14="U",1,0),'Building Energy Consumption'!$G$61:$G$73)/'Building Energy Consumption'!$G$74</f>
        <v>0</v>
      </c>
      <c r="E17">
        <f>D17*'Future Year Scaling'!F$15/'Future Year Scaling'!E$15</f>
        <v>0</v>
      </c>
      <c r="F17">
        <f>E17*'Future Year Scaling'!G$15/'Future Year Scaling'!F$15</f>
        <v>0</v>
      </c>
      <c r="G17">
        <f>F17*'Future Year Scaling'!H$15/'Future Year Scaling'!G$15</f>
        <v>0</v>
      </c>
      <c r="H17">
        <f>G17*'Future Year Scaling'!I$15/'Future Year Scaling'!H$15</f>
        <v>0</v>
      </c>
      <c r="I17">
        <f>H17*'Future Year Scaling'!J$15/'Future Year Scaling'!I$15</f>
        <v>0</v>
      </c>
      <c r="J17">
        <f>I17*'Future Year Scaling'!K$15/'Future Year Scaling'!J$15</f>
        <v>0</v>
      </c>
      <c r="K17">
        <f>J17*'Future Year Scaling'!L$15/'Future Year Scaling'!K$15</f>
        <v>0</v>
      </c>
      <c r="L17">
        <f>K17*'Future Year Scaling'!M$15/'Future Year Scaling'!L$15</f>
        <v>0</v>
      </c>
      <c r="M17">
        <f>L17*'Future Year Scaling'!N$15/'Future Year Scaling'!M$15</f>
        <v>0</v>
      </c>
      <c r="N17">
        <f>M17*'Future Year Scaling'!O$15/'Future Year Scaling'!N$15</f>
        <v>0</v>
      </c>
      <c r="O17">
        <f>N17*'Future Year Scaling'!P$15/'Future Year Scaling'!O$15</f>
        <v>0</v>
      </c>
      <c r="P17">
        <f>O17*'Future Year Scaling'!Q$15/'Future Year Scaling'!P$15</f>
        <v>0</v>
      </c>
      <c r="Q17">
        <f>P17*'Future Year Scaling'!R$15/'Future Year Scaling'!Q$15</f>
        <v>0</v>
      </c>
      <c r="R17">
        <f>Q17*'Future Year Scaling'!S$15/'Future Year Scaling'!R$15</f>
        <v>0</v>
      </c>
      <c r="S17">
        <f>R17*'Future Year Scaling'!T$15/'Future Year Scaling'!S$15</f>
        <v>0</v>
      </c>
      <c r="T17">
        <f>S17*'Future Year Scaling'!U$15/'Future Year Scaling'!T$15</f>
        <v>0</v>
      </c>
      <c r="U17">
        <f>T17*'Future Year Scaling'!V$15/'Future Year Scaling'!U$15</f>
        <v>0</v>
      </c>
      <c r="V17">
        <f>U17*'Future Year Scaling'!W$15/'Future Year Scaling'!V$15</f>
        <v>0</v>
      </c>
      <c r="W17">
        <f>V17*'Future Year Scaling'!X$15/'Future Year Scaling'!W$15</f>
        <v>0</v>
      </c>
      <c r="X17">
        <f>W17*'Future Year Scaling'!Y$15/'Future Year Scaling'!X$15</f>
        <v>0</v>
      </c>
      <c r="Y17">
        <f>X17*'Future Year Scaling'!Z$15/'Future Year Scaling'!Y$15</f>
        <v>0</v>
      </c>
      <c r="Z17">
        <f>Y17*'Future Year Scaling'!AA$15/'Future Year Scaling'!Z$15</f>
        <v>0</v>
      </c>
      <c r="AA17">
        <f>Z17*'Future Year Scaling'!AB$15/'Future Year Scaling'!AA$15</f>
        <v>0</v>
      </c>
      <c r="AB17">
        <f>AA17*'Future Year Scaling'!AC$15/'Future Year Scaling'!AB$15</f>
        <v>0</v>
      </c>
      <c r="AC17">
        <f>AB17*'Future Year Scaling'!AD$15/'Future Year Scaling'!AC$15</f>
        <v>0</v>
      </c>
      <c r="AD17">
        <f>AC17*'Future Year Scaling'!AE$15/'Future Year Scaling'!AD$15</f>
        <v>0</v>
      </c>
      <c r="AE17">
        <f>AD17*'Future Year Scaling'!AF$15/'Future Year Scaling'!AE$15</f>
        <v>0</v>
      </c>
      <c r="AF17">
        <f>AE17*'Future Year Scaling'!AG$15/'Future Year Scaling'!AF$15</f>
        <v>0</v>
      </c>
      <c r="AG17">
        <f>AF17*'Future Year Scaling'!AH$15/'Future Year Scaling'!AG$15</f>
        <v>0</v>
      </c>
      <c r="AH17">
        <f>AG17*'Future Year Scaling'!AI$15/'Future Year Scaling'!AH$15</f>
        <v>0</v>
      </c>
      <c r="AI17">
        <f>AH17*'Future Year Scaling'!AJ$15/'Future Year Scaling'!AI$15</f>
        <v>0</v>
      </c>
      <c r="AJ17">
        <f>AI17*'Future Year Scaling'!AK$15/'Future Year Scaling'!AJ$15</f>
        <v>0</v>
      </c>
      <c r="AK17">
        <f>AJ17*'Future Year Scaling'!AL$15/'Future Year Scaling'!AK$15</f>
        <v>0</v>
      </c>
    </row>
    <row r="18" spans="1:37">
      <c r="A18" t="s">
        <v>85</v>
      </c>
      <c r="B18" t="s">
        <v>72</v>
      </c>
      <c r="C18" t="s">
        <v>67</v>
      </c>
      <c r="D18" s="5">
        <f t="array" ref="D18">IFERROR('Building Energy Consumption'!$N$10*INDEX('Residential Energy Apportioning'!$B$18:$B$21,MATCH(Calculations!C18,'Residential Energy Apportioning'!$C$18:$C$21,0),1),0)*SUMPRODUCT(IF('Residential Energy Apportioning'!$B$2:$B$14="U",1,0),'Building Energy Consumption'!$G$61:$G$73)/'Building Energy Consumption'!$G$74</f>
        <v>0</v>
      </c>
      <c r="E18">
        <f>D18*'Future Year Scaling'!F$15/'Future Year Scaling'!E$15</f>
        <v>0</v>
      </c>
      <c r="F18">
        <f>E18*'Future Year Scaling'!G$15/'Future Year Scaling'!F$15</f>
        <v>0</v>
      </c>
      <c r="G18">
        <f>F18*'Future Year Scaling'!H$15/'Future Year Scaling'!G$15</f>
        <v>0</v>
      </c>
      <c r="H18">
        <f>G18*'Future Year Scaling'!I$15/'Future Year Scaling'!H$15</f>
        <v>0</v>
      </c>
      <c r="I18">
        <f>H18*'Future Year Scaling'!J$15/'Future Year Scaling'!I$15</f>
        <v>0</v>
      </c>
      <c r="J18">
        <f>I18*'Future Year Scaling'!K$15/'Future Year Scaling'!J$15</f>
        <v>0</v>
      </c>
      <c r="K18">
        <f>J18*'Future Year Scaling'!L$15/'Future Year Scaling'!K$15</f>
        <v>0</v>
      </c>
      <c r="L18">
        <f>K18*'Future Year Scaling'!M$15/'Future Year Scaling'!L$15</f>
        <v>0</v>
      </c>
      <c r="M18">
        <f>L18*'Future Year Scaling'!N$15/'Future Year Scaling'!M$15</f>
        <v>0</v>
      </c>
      <c r="N18">
        <f>M18*'Future Year Scaling'!O$15/'Future Year Scaling'!N$15</f>
        <v>0</v>
      </c>
      <c r="O18">
        <f>N18*'Future Year Scaling'!P$15/'Future Year Scaling'!O$15</f>
        <v>0</v>
      </c>
      <c r="P18">
        <f>O18*'Future Year Scaling'!Q$15/'Future Year Scaling'!P$15</f>
        <v>0</v>
      </c>
      <c r="Q18">
        <f>P18*'Future Year Scaling'!R$15/'Future Year Scaling'!Q$15</f>
        <v>0</v>
      </c>
      <c r="R18">
        <f>Q18*'Future Year Scaling'!S$15/'Future Year Scaling'!R$15</f>
        <v>0</v>
      </c>
      <c r="S18">
        <f>R18*'Future Year Scaling'!T$15/'Future Year Scaling'!S$15</f>
        <v>0</v>
      </c>
      <c r="T18">
        <f>S18*'Future Year Scaling'!U$15/'Future Year Scaling'!T$15</f>
        <v>0</v>
      </c>
      <c r="U18">
        <f>T18*'Future Year Scaling'!V$15/'Future Year Scaling'!U$15</f>
        <v>0</v>
      </c>
      <c r="V18">
        <f>U18*'Future Year Scaling'!W$15/'Future Year Scaling'!V$15</f>
        <v>0</v>
      </c>
      <c r="W18">
        <f>V18*'Future Year Scaling'!X$15/'Future Year Scaling'!W$15</f>
        <v>0</v>
      </c>
      <c r="X18">
        <f>W18*'Future Year Scaling'!Y$15/'Future Year Scaling'!X$15</f>
        <v>0</v>
      </c>
      <c r="Y18">
        <f>X18*'Future Year Scaling'!Z$15/'Future Year Scaling'!Y$15</f>
        <v>0</v>
      </c>
      <c r="Z18">
        <f>Y18*'Future Year Scaling'!AA$15/'Future Year Scaling'!Z$15</f>
        <v>0</v>
      </c>
      <c r="AA18">
        <f>Z18*'Future Year Scaling'!AB$15/'Future Year Scaling'!AA$15</f>
        <v>0</v>
      </c>
      <c r="AB18">
        <f>AA18*'Future Year Scaling'!AC$15/'Future Year Scaling'!AB$15</f>
        <v>0</v>
      </c>
      <c r="AC18">
        <f>AB18*'Future Year Scaling'!AD$15/'Future Year Scaling'!AC$15</f>
        <v>0</v>
      </c>
      <c r="AD18">
        <f>AC18*'Future Year Scaling'!AE$15/'Future Year Scaling'!AD$15</f>
        <v>0</v>
      </c>
      <c r="AE18">
        <f>AD18*'Future Year Scaling'!AF$15/'Future Year Scaling'!AE$15</f>
        <v>0</v>
      </c>
      <c r="AF18">
        <f>AE18*'Future Year Scaling'!AG$15/'Future Year Scaling'!AF$15</f>
        <v>0</v>
      </c>
      <c r="AG18">
        <f>AF18*'Future Year Scaling'!AH$15/'Future Year Scaling'!AG$15</f>
        <v>0</v>
      </c>
      <c r="AH18">
        <f>AG18*'Future Year Scaling'!AI$15/'Future Year Scaling'!AH$15</f>
        <v>0</v>
      </c>
      <c r="AI18">
        <f>AH18*'Future Year Scaling'!AJ$15/'Future Year Scaling'!AI$15</f>
        <v>0</v>
      </c>
      <c r="AJ18">
        <f>AI18*'Future Year Scaling'!AK$15/'Future Year Scaling'!AJ$15</f>
        <v>0</v>
      </c>
      <c r="AK18">
        <f>AJ18*'Future Year Scaling'!AL$15/'Future Year Scaling'!AK$15</f>
        <v>0</v>
      </c>
    </row>
    <row r="19" spans="1:37">
      <c r="A19" t="s">
        <v>85</v>
      </c>
      <c r="B19" t="s">
        <v>72</v>
      </c>
      <c r="C19" t="s">
        <v>68</v>
      </c>
      <c r="D19" s="5">
        <f t="array" ref="D19">IFERROR('Building Energy Consumption'!$N$10*INDEX('Residential Energy Apportioning'!$B$18:$B$21,MATCH(Calculations!C19,'Residential Energy Apportioning'!$C$18:$C$21,0),1),0)*SUMPRODUCT(IF('Residential Energy Apportioning'!$B$2:$B$14="U",1,0),'Building Energy Consumption'!$G$61:$G$73)/'Building Energy Consumption'!$G$74</f>
        <v>0</v>
      </c>
      <c r="E19">
        <f>D19*'Future Year Scaling'!F$13/'Future Year Scaling'!E$13</f>
        <v>0</v>
      </c>
      <c r="F19">
        <f>E19*'Future Year Scaling'!G$13/'Future Year Scaling'!F$13</f>
        <v>0</v>
      </c>
      <c r="G19">
        <f>F19*'Future Year Scaling'!H$13/'Future Year Scaling'!G$13</f>
        <v>0</v>
      </c>
      <c r="H19">
        <f>G19*'Future Year Scaling'!I$13/'Future Year Scaling'!H$13</f>
        <v>0</v>
      </c>
      <c r="I19">
        <f>H19*'Future Year Scaling'!J$13/'Future Year Scaling'!I$13</f>
        <v>0</v>
      </c>
      <c r="J19">
        <f>I19*'Future Year Scaling'!K$13/'Future Year Scaling'!J$13</f>
        <v>0</v>
      </c>
      <c r="K19">
        <f>J19*'Future Year Scaling'!L$13/'Future Year Scaling'!K$13</f>
        <v>0</v>
      </c>
      <c r="L19">
        <f>K19*'Future Year Scaling'!M$13/'Future Year Scaling'!L$13</f>
        <v>0</v>
      </c>
      <c r="M19">
        <f>L19*'Future Year Scaling'!N$13/'Future Year Scaling'!M$13</f>
        <v>0</v>
      </c>
      <c r="N19">
        <f>M19*'Future Year Scaling'!O$13/'Future Year Scaling'!N$13</f>
        <v>0</v>
      </c>
      <c r="O19">
        <f>N19*'Future Year Scaling'!P$13/'Future Year Scaling'!O$13</f>
        <v>0</v>
      </c>
      <c r="P19">
        <f>O19*'Future Year Scaling'!Q$13/'Future Year Scaling'!P$13</f>
        <v>0</v>
      </c>
      <c r="Q19">
        <f>P19*'Future Year Scaling'!R$13/'Future Year Scaling'!Q$13</f>
        <v>0</v>
      </c>
      <c r="R19">
        <f>Q19*'Future Year Scaling'!S$13/'Future Year Scaling'!R$13</f>
        <v>0</v>
      </c>
      <c r="S19">
        <f>R19*'Future Year Scaling'!T$13/'Future Year Scaling'!S$13</f>
        <v>0</v>
      </c>
      <c r="T19">
        <f>S19*'Future Year Scaling'!U$13/'Future Year Scaling'!T$13</f>
        <v>0</v>
      </c>
      <c r="U19">
        <f>T19*'Future Year Scaling'!V$13/'Future Year Scaling'!U$13</f>
        <v>0</v>
      </c>
      <c r="V19">
        <f>U19*'Future Year Scaling'!W$13/'Future Year Scaling'!V$13</f>
        <v>0</v>
      </c>
      <c r="W19">
        <f>V19*'Future Year Scaling'!X$13/'Future Year Scaling'!W$13</f>
        <v>0</v>
      </c>
      <c r="X19">
        <f>W19*'Future Year Scaling'!Y$13/'Future Year Scaling'!X$13</f>
        <v>0</v>
      </c>
      <c r="Y19">
        <f>X19*'Future Year Scaling'!Z$13/'Future Year Scaling'!Y$13</f>
        <v>0</v>
      </c>
      <c r="Z19">
        <f>Y19*'Future Year Scaling'!AA$13/'Future Year Scaling'!Z$13</f>
        <v>0</v>
      </c>
      <c r="AA19">
        <f>Z19*'Future Year Scaling'!AB$13/'Future Year Scaling'!AA$13</f>
        <v>0</v>
      </c>
      <c r="AB19">
        <f>AA19*'Future Year Scaling'!AC$13/'Future Year Scaling'!AB$13</f>
        <v>0</v>
      </c>
      <c r="AC19">
        <f>AB19*'Future Year Scaling'!AD$13/'Future Year Scaling'!AC$13</f>
        <v>0</v>
      </c>
      <c r="AD19">
        <f>AC19*'Future Year Scaling'!AE$13/'Future Year Scaling'!AD$13</f>
        <v>0</v>
      </c>
      <c r="AE19">
        <f>AD19*'Future Year Scaling'!AF$13/'Future Year Scaling'!AE$13</f>
        <v>0</v>
      </c>
      <c r="AF19">
        <f>AE19*'Future Year Scaling'!AG$13/'Future Year Scaling'!AF$13</f>
        <v>0</v>
      </c>
      <c r="AG19">
        <f>AF19*'Future Year Scaling'!AH$13/'Future Year Scaling'!AG$13</f>
        <v>0</v>
      </c>
      <c r="AH19">
        <f>AG19*'Future Year Scaling'!AI$13/'Future Year Scaling'!AH$13</f>
        <v>0</v>
      </c>
      <c r="AI19">
        <f>AH19*'Future Year Scaling'!AJ$13/'Future Year Scaling'!AI$13</f>
        <v>0</v>
      </c>
      <c r="AJ19">
        <f>AI19*'Future Year Scaling'!AK$13/'Future Year Scaling'!AJ$13</f>
        <v>0</v>
      </c>
      <c r="AK19">
        <f>AJ19*'Future Year Scaling'!AL$13/'Future Year Scaling'!AK$13</f>
        <v>0</v>
      </c>
    </row>
    <row r="20" spans="1:37">
      <c r="A20" t="s">
        <v>85</v>
      </c>
      <c r="B20" t="s">
        <v>8</v>
      </c>
      <c r="C20" t="s">
        <v>63</v>
      </c>
      <c r="D20">
        <v>0</v>
      </c>
      <c r="E20">
        <f>D20*'Future Year Scaling'!F$13/'Future Year Scaling'!E$13</f>
        <v>0</v>
      </c>
      <c r="F20">
        <f>E20*'Future Year Scaling'!G$13/'Future Year Scaling'!F$13</f>
        <v>0</v>
      </c>
      <c r="G20">
        <f>F20*'Future Year Scaling'!H$13/'Future Year Scaling'!G$13</f>
        <v>0</v>
      </c>
      <c r="H20">
        <f>G20*'Future Year Scaling'!I$13/'Future Year Scaling'!H$13</f>
        <v>0</v>
      </c>
      <c r="I20">
        <f>H20*'Future Year Scaling'!J$13/'Future Year Scaling'!I$13</f>
        <v>0</v>
      </c>
      <c r="J20">
        <f>I20*'Future Year Scaling'!K$13/'Future Year Scaling'!J$13</f>
        <v>0</v>
      </c>
      <c r="K20">
        <f>J20*'Future Year Scaling'!L$13/'Future Year Scaling'!K$13</f>
        <v>0</v>
      </c>
      <c r="L20">
        <f>K20*'Future Year Scaling'!M$13/'Future Year Scaling'!L$13</f>
        <v>0</v>
      </c>
      <c r="M20">
        <f>L20*'Future Year Scaling'!N$13/'Future Year Scaling'!M$13</f>
        <v>0</v>
      </c>
      <c r="N20">
        <f>M20*'Future Year Scaling'!O$13/'Future Year Scaling'!N$13</f>
        <v>0</v>
      </c>
      <c r="O20">
        <f>N20*'Future Year Scaling'!P$13/'Future Year Scaling'!O$13</f>
        <v>0</v>
      </c>
      <c r="P20">
        <f>O20*'Future Year Scaling'!Q$13/'Future Year Scaling'!P$13</f>
        <v>0</v>
      </c>
      <c r="Q20">
        <f>P20*'Future Year Scaling'!R$13/'Future Year Scaling'!Q$13</f>
        <v>0</v>
      </c>
      <c r="R20">
        <f>Q20*'Future Year Scaling'!S$13/'Future Year Scaling'!R$13</f>
        <v>0</v>
      </c>
      <c r="S20">
        <f>R20*'Future Year Scaling'!T$13/'Future Year Scaling'!S$13</f>
        <v>0</v>
      </c>
      <c r="T20">
        <f>S20*'Future Year Scaling'!U$13/'Future Year Scaling'!T$13</f>
        <v>0</v>
      </c>
      <c r="U20">
        <f>T20*'Future Year Scaling'!V$13/'Future Year Scaling'!U$13</f>
        <v>0</v>
      </c>
      <c r="V20">
        <f>U20*'Future Year Scaling'!W$13/'Future Year Scaling'!V$13</f>
        <v>0</v>
      </c>
      <c r="W20">
        <f>V20*'Future Year Scaling'!X$13/'Future Year Scaling'!W$13</f>
        <v>0</v>
      </c>
      <c r="X20">
        <f>W20*'Future Year Scaling'!Y$13/'Future Year Scaling'!X$13</f>
        <v>0</v>
      </c>
      <c r="Y20">
        <f>X20*'Future Year Scaling'!Z$13/'Future Year Scaling'!Y$13</f>
        <v>0</v>
      </c>
      <c r="Z20">
        <f>Y20*'Future Year Scaling'!AA$13/'Future Year Scaling'!Z$13</f>
        <v>0</v>
      </c>
      <c r="AA20">
        <f>Z20*'Future Year Scaling'!AB$13/'Future Year Scaling'!AA$13</f>
        <v>0</v>
      </c>
      <c r="AB20">
        <f>AA20*'Future Year Scaling'!AC$13/'Future Year Scaling'!AB$13</f>
        <v>0</v>
      </c>
      <c r="AC20">
        <f>AB20*'Future Year Scaling'!AD$13/'Future Year Scaling'!AC$13</f>
        <v>0</v>
      </c>
      <c r="AD20">
        <f>AC20*'Future Year Scaling'!AE$13/'Future Year Scaling'!AD$13</f>
        <v>0</v>
      </c>
      <c r="AE20">
        <f>AD20*'Future Year Scaling'!AF$13/'Future Year Scaling'!AE$13</f>
        <v>0</v>
      </c>
      <c r="AF20">
        <f>AE20*'Future Year Scaling'!AG$13/'Future Year Scaling'!AF$13</f>
        <v>0</v>
      </c>
      <c r="AG20">
        <f>AF20*'Future Year Scaling'!AH$13/'Future Year Scaling'!AG$13</f>
        <v>0</v>
      </c>
      <c r="AH20">
        <f>AG20*'Future Year Scaling'!AI$13/'Future Year Scaling'!AH$13</f>
        <v>0</v>
      </c>
      <c r="AI20">
        <f>AH20*'Future Year Scaling'!AJ$13/'Future Year Scaling'!AI$13</f>
        <v>0</v>
      </c>
      <c r="AJ20">
        <f>AI20*'Future Year Scaling'!AK$13/'Future Year Scaling'!AJ$13</f>
        <v>0</v>
      </c>
      <c r="AK20">
        <f>AJ20*'Future Year Scaling'!AL$13/'Future Year Scaling'!AK$13</f>
        <v>0</v>
      </c>
    </row>
    <row r="21" spans="1:37">
      <c r="A21" t="s">
        <v>85</v>
      </c>
      <c r="B21" t="s">
        <v>8</v>
      </c>
      <c r="C21" t="s">
        <v>64</v>
      </c>
      <c r="D21">
        <v>0</v>
      </c>
      <c r="E21">
        <f>D21*'Future Year Scaling'!F$14/'Future Year Scaling'!E$14</f>
        <v>0</v>
      </c>
      <c r="F21">
        <f>E21*'Future Year Scaling'!G$14/'Future Year Scaling'!F$14</f>
        <v>0</v>
      </c>
      <c r="G21">
        <f>F21*'Future Year Scaling'!H$14/'Future Year Scaling'!G$14</f>
        <v>0</v>
      </c>
      <c r="H21">
        <f>G21*'Future Year Scaling'!I$14/'Future Year Scaling'!H$14</f>
        <v>0</v>
      </c>
      <c r="I21">
        <f>H21*'Future Year Scaling'!J$14/'Future Year Scaling'!I$14</f>
        <v>0</v>
      </c>
      <c r="J21">
        <f>I21*'Future Year Scaling'!K$14/'Future Year Scaling'!J$14</f>
        <v>0</v>
      </c>
      <c r="K21">
        <f>J21*'Future Year Scaling'!L$14/'Future Year Scaling'!K$14</f>
        <v>0</v>
      </c>
      <c r="L21">
        <f>K21*'Future Year Scaling'!M$14/'Future Year Scaling'!L$14</f>
        <v>0</v>
      </c>
      <c r="M21">
        <f>L21*'Future Year Scaling'!N$14/'Future Year Scaling'!M$14</f>
        <v>0</v>
      </c>
      <c r="N21">
        <f>M21*'Future Year Scaling'!O$14/'Future Year Scaling'!N$14</f>
        <v>0</v>
      </c>
      <c r="O21">
        <f>N21*'Future Year Scaling'!P$14/'Future Year Scaling'!O$14</f>
        <v>0</v>
      </c>
      <c r="P21">
        <f>O21*'Future Year Scaling'!Q$14/'Future Year Scaling'!P$14</f>
        <v>0</v>
      </c>
      <c r="Q21">
        <f>P21*'Future Year Scaling'!R$14/'Future Year Scaling'!Q$14</f>
        <v>0</v>
      </c>
      <c r="R21">
        <f>Q21*'Future Year Scaling'!S$14/'Future Year Scaling'!R$14</f>
        <v>0</v>
      </c>
      <c r="S21">
        <f>R21*'Future Year Scaling'!T$14/'Future Year Scaling'!S$14</f>
        <v>0</v>
      </c>
      <c r="T21">
        <f>S21*'Future Year Scaling'!U$14/'Future Year Scaling'!T$14</f>
        <v>0</v>
      </c>
      <c r="U21">
        <f>T21*'Future Year Scaling'!V$14/'Future Year Scaling'!U$14</f>
        <v>0</v>
      </c>
      <c r="V21">
        <f>U21*'Future Year Scaling'!W$14/'Future Year Scaling'!V$14</f>
        <v>0</v>
      </c>
      <c r="W21">
        <f>V21*'Future Year Scaling'!X$14/'Future Year Scaling'!W$14</f>
        <v>0</v>
      </c>
      <c r="X21">
        <f>W21*'Future Year Scaling'!Y$14/'Future Year Scaling'!X$14</f>
        <v>0</v>
      </c>
      <c r="Y21">
        <f>X21*'Future Year Scaling'!Z$14/'Future Year Scaling'!Y$14</f>
        <v>0</v>
      </c>
      <c r="Z21">
        <f>Y21*'Future Year Scaling'!AA$14/'Future Year Scaling'!Z$14</f>
        <v>0</v>
      </c>
      <c r="AA21">
        <f>Z21*'Future Year Scaling'!AB$14/'Future Year Scaling'!AA$14</f>
        <v>0</v>
      </c>
      <c r="AB21">
        <f>AA21*'Future Year Scaling'!AC$14/'Future Year Scaling'!AB$14</f>
        <v>0</v>
      </c>
      <c r="AC21">
        <f>AB21*'Future Year Scaling'!AD$14/'Future Year Scaling'!AC$14</f>
        <v>0</v>
      </c>
      <c r="AD21">
        <f>AC21*'Future Year Scaling'!AE$14/'Future Year Scaling'!AD$14</f>
        <v>0</v>
      </c>
      <c r="AE21">
        <f>AD21*'Future Year Scaling'!AF$14/'Future Year Scaling'!AE$14</f>
        <v>0</v>
      </c>
      <c r="AF21">
        <f>AE21*'Future Year Scaling'!AG$14/'Future Year Scaling'!AF$14</f>
        <v>0</v>
      </c>
      <c r="AG21">
        <f>AF21*'Future Year Scaling'!AH$14/'Future Year Scaling'!AG$14</f>
        <v>0</v>
      </c>
      <c r="AH21">
        <f>AG21*'Future Year Scaling'!AI$14/'Future Year Scaling'!AH$14</f>
        <v>0</v>
      </c>
      <c r="AI21">
        <f>AH21*'Future Year Scaling'!AJ$14/'Future Year Scaling'!AI$14</f>
        <v>0</v>
      </c>
      <c r="AJ21">
        <f>AI21*'Future Year Scaling'!AK$14/'Future Year Scaling'!AJ$14</f>
        <v>0</v>
      </c>
      <c r="AK21">
        <f>AJ21*'Future Year Scaling'!AL$14/'Future Year Scaling'!AK$14</f>
        <v>0</v>
      </c>
    </row>
    <row r="22" spans="1:37">
      <c r="A22" t="s">
        <v>85</v>
      </c>
      <c r="B22" t="s">
        <v>8</v>
      </c>
      <c r="C22" t="s">
        <v>65</v>
      </c>
      <c r="D22">
        <v>0</v>
      </c>
      <c r="E22">
        <f>D22*'Future Year Scaling'!F$15/'Future Year Scaling'!E$15</f>
        <v>0</v>
      </c>
      <c r="F22">
        <f>E22*'Future Year Scaling'!G$15/'Future Year Scaling'!F$15</f>
        <v>0</v>
      </c>
      <c r="G22">
        <f>F22*'Future Year Scaling'!H$15/'Future Year Scaling'!G$15</f>
        <v>0</v>
      </c>
      <c r="H22">
        <f>G22*'Future Year Scaling'!I$15/'Future Year Scaling'!H$15</f>
        <v>0</v>
      </c>
      <c r="I22">
        <f>H22*'Future Year Scaling'!J$15/'Future Year Scaling'!I$15</f>
        <v>0</v>
      </c>
      <c r="J22">
        <f>I22*'Future Year Scaling'!K$15/'Future Year Scaling'!J$15</f>
        <v>0</v>
      </c>
      <c r="K22">
        <f>J22*'Future Year Scaling'!L$15/'Future Year Scaling'!K$15</f>
        <v>0</v>
      </c>
      <c r="L22">
        <f>K22*'Future Year Scaling'!M$15/'Future Year Scaling'!L$15</f>
        <v>0</v>
      </c>
      <c r="M22">
        <f>L22*'Future Year Scaling'!N$15/'Future Year Scaling'!M$15</f>
        <v>0</v>
      </c>
      <c r="N22">
        <f>M22*'Future Year Scaling'!O$15/'Future Year Scaling'!N$15</f>
        <v>0</v>
      </c>
      <c r="O22">
        <f>N22*'Future Year Scaling'!P$15/'Future Year Scaling'!O$15</f>
        <v>0</v>
      </c>
      <c r="P22">
        <f>O22*'Future Year Scaling'!Q$15/'Future Year Scaling'!P$15</f>
        <v>0</v>
      </c>
      <c r="Q22">
        <f>P22*'Future Year Scaling'!R$15/'Future Year Scaling'!Q$15</f>
        <v>0</v>
      </c>
      <c r="R22">
        <f>Q22*'Future Year Scaling'!S$15/'Future Year Scaling'!R$15</f>
        <v>0</v>
      </c>
      <c r="S22">
        <f>R22*'Future Year Scaling'!T$15/'Future Year Scaling'!S$15</f>
        <v>0</v>
      </c>
      <c r="T22">
        <f>S22*'Future Year Scaling'!U$15/'Future Year Scaling'!T$15</f>
        <v>0</v>
      </c>
      <c r="U22">
        <f>T22*'Future Year Scaling'!V$15/'Future Year Scaling'!U$15</f>
        <v>0</v>
      </c>
      <c r="V22">
        <f>U22*'Future Year Scaling'!W$15/'Future Year Scaling'!V$15</f>
        <v>0</v>
      </c>
      <c r="W22">
        <f>V22*'Future Year Scaling'!X$15/'Future Year Scaling'!W$15</f>
        <v>0</v>
      </c>
      <c r="X22">
        <f>W22*'Future Year Scaling'!Y$15/'Future Year Scaling'!X$15</f>
        <v>0</v>
      </c>
      <c r="Y22">
        <f>X22*'Future Year Scaling'!Z$15/'Future Year Scaling'!Y$15</f>
        <v>0</v>
      </c>
      <c r="Z22">
        <f>Y22*'Future Year Scaling'!AA$15/'Future Year Scaling'!Z$15</f>
        <v>0</v>
      </c>
      <c r="AA22">
        <f>Z22*'Future Year Scaling'!AB$15/'Future Year Scaling'!AA$15</f>
        <v>0</v>
      </c>
      <c r="AB22">
        <f>AA22*'Future Year Scaling'!AC$15/'Future Year Scaling'!AB$15</f>
        <v>0</v>
      </c>
      <c r="AC22">
        <f>AB22*'Future Year Scaling'!AD$15/'Future Year Scaling'!AC$15</f>
        <v>0</v>
      </c>
      <c r="AD22">
        <f>AC22*'Future Year Scaling'!AE$15/'Future Year Scaling'!AD$15</f>
        <v>0</v>
      </c>
      <c r="AE22">
        <f>AD22*'Future Year Scaling'!AF$15/'Future Year Scaling'!AE$15</f>
        <v>0</v>
      </c>
      <c r="AF22">
        <f>AE22*'Future Year Scaling'!AG$15/'Future Year Scaling'!AF$15</f>
        <v>0</v>
      </c>
      <c r="AG22">
        <f>AF22*'Future Year Scaling'!AH$15/'Future Year Scaling'!AG$15</f>
        <v>0</v>
      </c>
      <c r="AH22">
        <f>AG22*'Future Year Scaling'!AI$15/'Future Year Scaling'!AH$15</f>
        <v>0</v>
      </c>
      <c r="AI22">
        <f>AH22*'Future Year Scaling'!AJ$15/'Future Year Scaling'!AI$15</f>
        <v>0</v>
      </c>
      <c r="AJ22">
        <f>AI22*'Future Year Scaling'!AK$15/'Future Year Scaling'!AJ$15</f>
        <v>0</v>
      </c>
      <c r="AK22">
        <f>AJ22*'Future Year Scaling'!AL$15/'Future Year Scaling'!AK$15</f>
        <v>0</v>
      </c>
    </row>
    <row r="23" spans="1:37">
      <c r="A23" t="s">
        <v>85</v>
      </c>
      <c r="B23" t="s">
        <v>8</v>
      </c>
      <c r="C23" t="s">
        <v>66</v>
      </c>
      <c r="D23">
        <v>0</v>
      </c>
      <c r="E23">
        <f>D23*'Future Year Scaling'!F$15/'Future Year Scaling'!E$15</f>
        <v>0</v>
      </c>
      <c r="F23">
        <f>E23*'Future Year Scaling'!G$15/'Future Year Scaling'!F$15</f>
        <v>0</v>
      </c>
      <c r="G23">
        <f>F23*'Future Year Scaling'!H$15/'Future Year Scaling'!G$15</f>
        <v>0</v>
      </c>
      <c r="H23">
        <f>G23*'Future Year Scaling'!I$15/'Future Year Scaling'!H$15</f>
        <v>0</v>
      </c>
      <c r="I23">
        <f>H23*'Future Year Scaling'!J$15/'Future Year Scaling'!I$15</f>
        <v>0</v>
      </c>
      <c r="J23">
        <f>I23*'Future Year Scaling'!K$15/'Future Year Scaling'!J$15</f>
        <v>0</v>
      </c>
      <c r="K23">
        <f>J23*'Future Year Scaling'!L$15/'Future Year Scaling'!K$15</f>
        <v>0</v>
      </c>
      <c r="L23">
        <f>K23*'Future Year Scaling'!M$15/'Future Year Scaling'!L$15</f>
        <v>0</v>
      </c>
      <c r="M23">
        <f>L23*'Future Year Scaling'!N$15/'Future Year Scaling'!M$15</f>
        <v>0</v>
      </c>
      <c r="N23">
        <f>M23*'Future Year Scaling'!O$15/'Future Year Scaling'!N$15</f>
        <v>0</v>
      </c>
      <c r="O23">
        <f>N23*'Future Year Scaling'!P$15/'Future Year Scaling'!O$15</f>
        <v>0</v>
      </c>
      <c r="P23">
        <f>O23*'Future Year Scaling'!Q$15/'Future Year Scaling'!P$15</f>
        <v>0</v>
      </c>
      <c r="Q23">
        <f>P23*'Future Year Scaling'!R$15/'Future Year Scaling'!Q$15</f>
        <v>0</v>
      </c>
      <c r="R23">
        <f>Q23*'Future Year Scaling'!S$15/'Future Year Scaling'!R$15</f>
        <v>0</v>
      </c>
      <c r="S23">
        <f>R23*'Future Year Scaling'!T$15/'Future Year Scaling'!S$15</f>
        <v>0</v>
      </c>
      <c r="T23">
        <f>S23*'Future Year Scaling'!U$15/'Future Year Scaling'!T$15</f>
        <v>0</v>
      </c>
      <c r="U23">
        <f>T23*'Future Year Scaling'!V$15/'Future Year Scaling'!U$15</f>
        <v>0</v>
      </c>
      <c r="V23">
        <f>U23*'Future Year Scaling'!W$15/'Future Year Scaling'!V$15</f>
        <v>0</v>
      </c>
      <c r="W23">
        <f>V23*'Future Year Scaling'!X$15/'Future Year Scaling'!W$15</f>
        <v>0</v>
      </c>
      <c r="X23">
        <f>W23*'Future Year Scaling'!Y$15/'Future Year Scaling'!X$15</f>
        <v>0</v>
      </c>
      <c r="Y23">
        <f>X23*'Future Year Scaling'!Z$15/'Future Year Scaling'!Y$15</f>
        <v>0</v>
      </c>
      <c r="Z23">
        <f>Y23*'Future Year Scaling'!AA$15/'Future Year Scaling'!Z$15</f>
        <v>0</v>
      </c>
      <c r="AA23">
        <f>Z23*'Future Year Scaling'!AB$15/'Future Year Scaling'!AA$15</f>
        <v>0</v>
      </c>
      <c r="AB23">
        <f>AA23*'Future Year Scaling'!AC$15/'Future Year Scaling'!AB$15</f>
        <v>0</v>
      </c>
      <c r="AC23">
        <f>AB23*'Future Year Scaling'!AD$15/'Future Year Scaling'!AC$15</f>
        <v>0</v>
      </c>
      <c r="AD23">
        <f>AC23*'Future Year Scaling'!AE$15/'Future Year Scaling'!AD$15</f>
        <v>0</v>
      </c>
      <c r="AE23">
        <f>AD23*'Future Year Scaling'!AF$15/'Future Year Scaling'!AE$15</f>
        <v>0</v>
      </c>
      <c r="AF23">
        <f>AE23*'Future Year Scaling'!AG$15/'Future Year Scaling'!AF$15</f>
        <v>0</v>
      </c>
      <c r="AG23">
        <f>AF23*'Future Year Scaling'!AH$15/'Future Year Scaling'!AG$15</f>
        <v>0</v>
      </c>
      <c r="AH23">
        <f>AG23*'Future Year Scaling'!AI$15/'Future Year Scaling'!AH$15</f>
        <v>0</v>
      </c>
      <c r="AI23">
        <f>AH23*'Future Year Scaling'!AJ$15/'Future Year Scaling'!AI$15</f>
        <v>0</v>
      </c>
      <c r="AJ23">
        <f>AI23*'Future Year Scaling'!AK$15/'Future Year Scaling'!AJ$15</f>
        <v>0</v>
      </c>
      <c r="AK23">
        <f>AJ23*'Future Year Scaling'!AL$15/'Future Year Scaling'!AK$15</f>
        <v>0</v>
      </c>
    </row>
    <row r="24" spans="1:37">
      <c r="A24" t="s">
        <v>85</v>
      </c>
      <c r="B24" t="s">
        <v>8</v>
      </c>
      <c r="C24" t="s">
        <v>67</v>
      </c>
      <c r="D24">
        <v>0</v>
      </c>
      <c r="E24">
        <f>D24*'Future Year Scaling'!F$15/'Future Year Scaling'!E$15</f>
        <v>0</v>
      </c>
      <c r="F24">
        <f>E24*'Future Year Scaling'!G$15/'Future Year Scaling'!F$15</f>
        <v>0</v>
      </c>
      <c r="G24">
        <f>F24*'Future Year Scaling'!H$15/'Future Year Scaling'!G$15</f>
        <v>0</v>
      </c>
      <c r="H24">
        <f>G24*'Future Year Scaling'!I$15/'Future Year Scaling'!H$15</f>
        <v>0</v>
      </c>
      <c r="I24">
        <f>H24*'Future Year Scaling'!J$15/'Future Year Scaling'!I$15</f>
        <v>0</v>
      </c>
      <c r="J24">
        <f>I24*'Future Year Scaling'!K$15/'Future Year Scaling'!J$15</f>
        <v>0</v>
      </c>
      <c r="K24">
        <f>J24*'Future Year Scaling'!L$15/'Future Year Scaling'!K$15</f>
        <v>0</v>
      </c>
      <c r="L24">
        <f>K24*'Future Year Scaling'!M$15/'Future Year Scaling'!L$15</f>
        <v>0</v>
      </c>
      <c r="M24">
        <f>L24*'Future Year Scaling'!N$15/'Future Year Scaling'!M$15</f>
        <v>0</v>
      </c>
      <c r="N24">
        <f>M24*'Future Year Scaling'!O$15/'Future Year Scaling'!N$15</f>
        <v>0</v>
      </c>
      <c r="O24">
        <f>N24*'Future Year Scaling'!P$15/'Future Year Scaling'!O$15</f>
        <v>0</v>
      </c>
      <c r="P24">
        <f>O24*'Future Year Scaling'!Q$15/'Future Year Scaling'!P$15</f>
        <v>0</v>
      </c>
      <c r="Q24">
        <f>P24*'Future Year Scaling'!R$15/'Future Year Scaling'!Q$15</f>
        <v>0</v>
      </c>
      <c r="R24">
        <f>Q24*'Future Year Scaling'!S$15/'Future Year Scaling'!R$15</f>
        <v>0</v>
      </c>
      <c r="S24">
        <f>R24*'Future Year Scaling'!T$15/'Future Year Scaling'!S$15</f>
        <v>0</v>
      </c>
      <c r="T24">
        <f>S24*'Future Year Scaling'!U$15/'Future Year Scaling'!T$15</f>
        <v>0</v>
      </c>
      <c r="U24">
        <f>T24*'Future Year Scaling'!V$15/'Future Year Scaling'!U$15</f>
        <v>0</v>
      </c>
      <c r="V24">
        <f>U24*'Future Year Scaling'!W$15/'Future Year Scaling'!V$15</f>
        <v>0</v>
      </c>
      <c r="W24">
        <f>V24*'Future Year Scaling'!X$15/'Future Year Scaling'!W$15</f>
        <v>0</v>
      </c>
      <c r="X24">
        <f>W24*'Future Year Scaling'!Y$15/'Future Year Scaling'!X$15</f>
        <v>0</v>
      </c>
      <c r="Y24">
        <f>X24*'Future Year Scaling'!Z$15/'Future Year Scaling'!Y$15</f>
        <v>0</v>
      </c>
      <c r="Z24">
        <f>Y24*'Future Year Scaling'!AA$15/'Future Year Scaling'!Z$15</f>
        <v>0</v>
      </c>
      <c r="AA24">
        <f>Z24*'Future Year Scaling'!AB$15/'Future Year Scaling'!AA$15</f>
        <v>0</v>
      </c>
      <c r="AB24">
        <f>AA24*'Future Year Scaling'!AC$15/'Future Year Scaling'!AB$15</f>
        <v>0</v>
      </c>
      <c r="AC24">
        <f>AB24*'Future Year Scaling'!AD$15/'Future Year Scaling'!AC$15</f>
        <v>0</v>
      </c>
      <c r="AD24">
        <f>AC24*'Future Year Scaling'!AE$15/'Future Year Scaling'!AD$15</f>
        <v>0</v>
      </c>
      <c r="AE24">
        <f>AD24*'Future Year Scaling'!AF$15/'Future Year Scaling'!AE$15</f>
        <v>0</v>
      </c>
      <c r="AF24">
        <f>AE24*'Future Year Scaling'!AG$15/'Future Year Scaling'!AF$15</f>
        <v>0</v>
      </c>
      <c r="AG24">
        <f>AF24*'Future Year Scaling'!AH$15/'Future Year Scaling'!AG$15</f>
        <v>0</v>
      </c>
      <c r="AH24">
        <f>AG24*'Future Year Scaling'!AI$15/'Future Year Scaling'!AH$15</f>
        <v>0</v>
      </c>
      <c r="AI24">
        <f>AH24*'Future Year Scaling'!AJ$15/'Future Year Scaling'!AI$15</f>
        <v>0</v>
      </c>
      <c r="AJ24">
        <f>AI24*'Future Year Scaling'!AK$15/'Future Year Scaling'!AJ$15</f>
        <v>0</v>
      </c>
      <c r="AK24">
        <f>AJ24*'Future Year Scaling'!AL$15/'Future Year Scaling'!AK$15</f>
        <v>0</v>
      </c>
    </row>
    <row r="25" spans="1:37">
      <c r="A25" t="s">
        <v>85</v>
      </c>
      <c r="B25" t="s">
        <v>8</v>
      </c>
      <c r="C25" t="s">
        <v>68</v>
      </c>
      <c r="D25">
        <v>0</v>
      </c>
      <c r="E25">
        <f>D25*'Future Year Scaling'!F$13/'Future Year Scaling'!E$13</f>
        <v>0</v>
      </c>
      <c r="F25">
        <f>E25*'Future Year Scaling'!G$13/'Future Year Scaling'!F$13</f>
        <v>0</v>
      </c>
      <c r="G25">
        <f>F25*'Future Year Scaling'!H$13/'Future Year Scaling'!G$13</f>
        <v>0</v>
      </c>
      <c r="H25">
        <f>G25*'Future Year Scaling'!I$13/'Future Year Scaling'!H$13</f>
        <v>0</v>
      </c>
      <c r="I25">
        <f>H25*'Future Year Scaling'!J$13/'Future Year Scaling'!I$13</f>
        <v>0</v>
      </c>
      <c r="J25">
        <f>I25*'Future Year Scaling'!K$13/'Future Year Scaling'!J$13</f>
        <v>0</v>
      </c>
      <c r="K25">
        <f>J25*'Future Year Scaling'!L$13/'Future Year Scaling'!K$13</f>
        <v>0</v>
      </c>
      <c r="L25">
        <f>K25*'Future Year Scaling'!M$13/'Future Year Scaling'!L$13</f>
        <v>0</v>
      </c>
      <c r="M25">
        <f>L25*'Future Year Scaling'!N$13/'Future Year Scaling'!M$13</f>
        <v>0</v>
      </c>
      <c r="N25">
        <f>M25*'Future Year Scaling'!O$13/'Future Year Scaling'!N$13</f>
        <v>0</v>
      </c>
      <c r="O25">
        <f>N25*'Future Year Scaling'!P$13/'Future Year Scaling'!O$13</f>
        <v>0</v>
      </c>
      <c r="P25">
        <f>O25*'Future Year Scaling'!Q$13/'Future Year Scaling'!P$13</f>
        <v>0</v>
      </c>
      <c r="Q25">
        <f>P25*'Future Year Scaling'!R$13/'Future Year Scaling'!Q$13</f>
        <v>0</v>
      </c>
      <c r="R25">
        <f>Q25*'Future Year Scaling'!S$13/'Future Year Scaling'!R$13</f>
        <v>0</v>
      </c>
      <c r="S25">
        <f>R25*'Future Year Scaling'!T$13/'Future Year Scaling'!S$13</f>
        <v>0</v>
      </c>
      <c r="T25">
        <f>S25*'Future Year Scaling'!U$13/'Future Year Scaling'!T$13</f>
        <v>0</v>
      </c>
      <c r="U25">
        <f>T25*'Future Year Scaling'!V$13/'Future Year Scaling'!U$13</f>
        <v>0</v>
      </c>
      <c r="V25">
        <f>U25*'Future Year Scaling'!W$13/'Future Year Scaling'!V$13</f>
        <v>0</v>
      </c>
      <c r="W25">
        <f>V25*'Future Year Scaling'!X$13/'Future Year Scaling'!W$13</f>
        <v>0</v>
      </c>
      <c r="X25">
        <f>W25*'Future Year Scaling'!Y$13/'Future Year Scaling'!X$13</f>
        <v>0</v>
      </c>
      <c r="Y25">
        <f>X25*'Future Year Scaling'!Z$13/'Future Year Scaling'!Y$13</f>
        <v>0</v>
      </c>
      <c r="Z25">
        <f>Y25*'Future Year Scaling'!AA$13/'Future Year Scaling'!Z$13</f>
        <v>0</v>
      </c>
      <c r="AA25">
        <f>Z25*'Future Year Scaling'!AB$13/'Future Year Scaling'!AA$13</f>
        <v>0</v>
      </c>
      <c r="AB25">
        <f>AA25*'Future Year Scaling'!AC$13/'Future Year Scaling'!AB$13</f>
        <v>0</v>
      </c>
      <c r="AC25">
        <f>AB25*'Future Year Scaling'!AD$13/'Future Year Scaling'!AC$13</f>
        <v>0</v>
      </c>
      <c r="AD25">
        <f>AC25*'Future Year Scaling'!AE$13/'Future Year Scaling'!AD$13</f>
        <v>0</v>
      </c>
      <c r="AE25">
        <f>AD25*'Future Year Scaling'!AF$13/'Future Year Scaling'!AE$13</f>
        <v>0</v>
      </c>
      <c r="AF25">
        <f>AE25*'Future Year Scaling'!AG$13/'Future Year Scaling'!AF$13</f>
        <v>0</v>
      </c>
      <c r="AG25">
        <f>AF25*'Future Year Scaling'!AH$13/'Future Year Scaling'!AG$13</f>
        <v>0</v>
      </c>
      <c r="AH25">
        <f>AG25*'Future Year Scaling'!AI$13/'Future Year Scaling'!AH$13</f>
        <v>0</v>
      </c>
      <c r="AI25">
        <f>AH25*'Future Year Scaling'!AJ$13/'Future Year Scaling'!AI$13</f>
        <v>0</v>
      </c>
      <c r="AJ25">
        <f>AI25*'Future Year Scaling'!AK$13/'Future Year Scaling'!AJ$13</f>
        <v>0</v>
      </c>
      <c r="AK25">
        <f>AJ25*'Future Year Scaling'!AL$13/'Future Year Scaling'!AK$13</f>
        <v>0</v>
      </c>
    </row>
    <row r="26" spans="1:37">
      <c r="A26" t="s">
        <v>85</v>
      </c>
      <c r="B26" t="s">
        <v>29</v>
      </c>
      <c r="C26" t="s">
        <v>63</v>
      </c>
      <c r="D26">
        <v>0</v>
      </c>
      <c r="E26">
        <f>D26*'Future Year Scaling'!F$13/'Future Year Scaling'!E$13</f>
        <v>0</v>
      </c>
      <c r="F26">
        <f>E26*'Future Year Scaling'!G$13/'Future Year Scaling'!F$13</f>
        <v>0</v>
      </c>
      <c r="G26">
        <f>F26*'Future Year Scaling'!H$13/'Future Year Scaling'!G$13</f>
        <v>0</v>
      </c>
      <c r="H26">
        <f>G26*'Future Year Scaling'!I$13/'Future Year Scaling'!H$13</f>
        <v>0</v>
      </c>
      <c r="I26">
        <f>H26*'Future Year Scaling'!J$13/'Future Year Scaling'!I$13</f>
        <v>0</v>
      </c>
      <c r="J26">
        <f>I26*'Future Year Scaling'!K$13/'Future Year Scaling'!J$13</f>
        <v>0</v>
      </c>
      <c r="K26">
        <f>J26*'Future Year Scaling'!L$13/'Future Year Scaling'!K$13</f>
        <v>0</v>
      </c>
      <c r="L26">
        <f>K26*'Future Year Scaling'!M$13/'Future Year Scaling'!L$13</f>
        <v>0</v>
      </c>
      <c r="M26">
        <f>L26*'Future Year Scaling'!N$13/'Future Year Scaling'!M$13</f>
        <v>0</v>
      </c>
      <c r="N26">
        <f>M26*'Future Year Scaling'!O$13/'Future Year Scaling'!N$13</f>
        <v>0</v>
      </c>
      <c r="O26">
        <f>N26*'Future Year Scaling'!P$13/'Future Year Scaling'!O$13</f>
        <v>0</v>
      </c>
      <c r="P26">
        <f>O26*'Future Year Scaling'!Q$13/'Future Year Scaling'!P$13</f>
        <v>0</v>
      </c>
      <c r="Q26">
        <f>P26*'Future Year Scaling'!R$13/'Future Year Scaling'!Q$13</f>
        <v>0</v>
      </c>
      <c r="R26">
        <f>Q26*'Future Year Scaling'!S$13/'Future Year Scaling'!R$13</f>
        <v>0</v>
      </c>
      <c r="S26">
        <f>R26*'Future Year Scaling'!T$13/'Future Year Scaling'!S$13</f>
        <v>0</v>
      </c>
      <c r="T26">
        <f>S26*'Future Year Scaling'!U$13/'Future Year Scaling'!T$13</f>
        <v>0</v>
      </c>
      <c r="U26">
        <f>T26*'Future Year Scaling'!V$13/'Future Year Scaling'!U$13</f>
        <v>0</v>
      </c>
      <c r="V26">
        <f>U26*'Future Year Scaling'!W$13/'Future Year Scaling'!V$13</f>
        <v>0</v>
      </c>
      <c r="W26">
        <f>V26*'Future Year Scaling'!X$13/'Future Year Scaling'!W$13</f>
        <v>0</v>
      </c>
      <c r="X26">
        <f>W26*'Future Year Scaling'!Y$13/'Future Year Scaling'!X$13</f>
        <v>0</v>
      </c>
      <c r="Y26">
        <f>X26*'Future Year Scaling'!Z$13/'Future Year Scaling'!Y$13</f>
        <v>0</v>
      </c>
      <c r="Z26">
        <f>Y26*'Future Year Scaling'!AA$13/'Future Year Scaling'!Z$13</f>
        <v>0</v>
      </c>
      <c r="AA26">
        <f>Z26*'Future Year Scaling'!AB$13/'Future Year Scaling'!AA$13</f>
        <v>0</v>
      </c>
      <c r="AB26">
        <f>AA26*'Future Year Scaling'!AC$13/'Future Year Scaling'!AB$13</f>
        <v>0</v>
      </c>
      <c r="AC26">
        <f>AB26*'Future Year Scaling'!AD$13/'Future Year Scaling'!AC$13</f>
        <v>0</v>
      </c>
      <c r="AD26">
        <f>AC26*'Future Year Scaling'!AE$13/'Future Year Scaling'!AD$13</f>
        <v>0</v>
      </c>
      <c r="AE26">
        <f>AD26*'Future Year Scaling'!AF$13/'Future Year Scaling'!AE$13</f>
        <v>0</v>
      </c>
      <c r="AF26">
        <f>AE26*'Future Year Scaling'!AG$13/'Future Year Scaling'!AF$13</f>
        <v>0</v>
      </c>
      <c r="AG26">
        <f>AF26*'Future Year Scaling'!AH$13/'Future Year Scaling'!AG$13</f>
        <v>0</v>
      </c>
      <c r="AH26">
        <f>AG26*'Future Year Scaling'!AI$13/'Future Year Scaling'!AH$13</f>
        <v>0</v>
      </c>
      <c r="AI26">
        <f>AH26*'Future Year Scaling'!AJ$13/'Future Year Scaling'!AI$13</f>
        <v>0</v>
      </c>
      <c r="AJ26">
        <f>AI26*'Future Year Scaling'!AK$13/'Future Year Scaling'!AJ$13</f>
        <v>0</v>
      </c>
      <c r="AK26">
        <f>AJ26*'Future Year Scaling'!AL$13/'Future Year Scaling'!AK$13</f>
        <v>0</v>
      </c>
    </row>
    <row r="27" spans="1:37">
      <c r="A27" t="s">
        <v>85</v>
      </c>
      <c r="B27" t="s">
        <v>29</v>
      </c>
      <c r="C27" t="s">
        <v>64</v>
      </c>
      <c r="D27">
        <v>0</v>
      </c>
      <c r="E27">
        <f>D27*'Future Year Scaling'!F$14/'Future Year Scaling'!E$14</f>
        <v>0</v>
      </c>
      <c r="F27">
        <f>E27*'Future Year Scaling'!G$14/'Future Year Scaling'!F$14</f>
        <v>0</v>
      </c>
      <c r="G27">
        <f>F27*'Future Year Scaling'!H$14/'Future Year Scaling'!G$14</f>
        <v>0</v>
      </c>
      <c r="H27">
        <f>G27*'Future Year Scaling'!I$14/'Future Year Scaling'!H$14</f>
        <v>0</v>
      </c>
      <c r="I27">
        <f>H27*'Future Year Scaling'!J$14/'Future Year Scaling'!I$14</f>
        <v>0</v>
      </c>
      <c r="J27">
        <f>I27*'Future Year Scaling'!K$14/'Future Year Scaling'!J$14</f>
        <v>0</v>
      </c>
      <c r="K27">
        <f>J27*'Future Year Scaling'!L$14/'Future Year Scaling'!K$14</f>
        <v>0</v>
      </c>
      <c r="L27">
        <f>K27*'Future Year Scaling'!M$14/'Future Year Scaling'!L$14</f>
        <v>0</v>
      </c>
      <c r="M27">
        <f>L27*'Future Year Scaling'!N$14/'Future Year Scaling'!M$14</f>
        <v>0</v>
      </c>
      <c r="N27">
        <f>M27*'Future Year Scaling'!O$14/'Future Year Scaling'!N$14</f>
        <v>0</v>
      </c>
      <c r="O27">
        <f>N27*'Future Year Scaling'!P$14/'Future Year Scaling'!O$14</f>
        <v>0</v>
      </c>
      <c r="P27">
        <f>O27*'Future Year Scaling'!Q$14/'Future Year Scaling'!P$14</f>
        <v>0</v>
      </c>
      <c r="Q27">
        <f>P27*'Future Year Scaling'!R$14/'Future Year Scaling'!Q$14</f>
        <v>0</v>
      </c>
      <c r="R27">
        <f>Q27*'Future Year Scaling'!S$14/'Future Year Scaling'!R$14</f>
        <v>0</v>
      </c>
      <c r="S27">
        <f>R27*'Future Year Scaling'!T$14/'Future Year Scaling'!S$14</f>
        <v>0</v>
      </c>
      <c r="T27">
        <f>S27*'Future Year Scaling'!U$14/'Future Year Scaling'!T$14</f>
        <v>0</v>
      </c>
      <c r="U27">
        <f>T27*'Future Year Scaling'!V$14/'Future Year Scaling'!U$14</f>
        <v>0</v>
      </c>
      <c r="V27">
        <f>U27*'Future Year Scaling'!W$14/'Future Year Scaling'!V$14</f>
        <v>0</v>
      </c>
      <c r="W27">
        <f>V27*'Future Year Scaling'!X$14/'Future Year Scaling'!W$14</f>
        <v>0</v>
      </c>
      <c r="X27">
        <f>W27*'Future Year Scaling'!Y$14/'Future Year Scaling'!X$14</f>
        <v>0</v>
      </c>
      <c r="Y27">
        <f>X27*'Future Year Scaling'!Z$14/'Future Year Scaling'!Y$14</f>
        <v>0</v>
      </c>
      <c r="Z27">
        <f>Y27*'Future Year Scaling'!AA$14/'Future Year Scaling'!Z$14</f>
        <v>0</v>
      </c>
      <c r="AA27">
        <f>Z27*'Future Year Scaling'!AB$14/'Future Year Scaling'!AA$14</f>
        <v>0</v>
      </c>
      <c r="AB27">
        <f>AA27*'Future Year Scaling'!AC$14/'Future Year Scaling'!AB$14</f>
        <v>0</v>
      </c>
      <c r="AC27">
        <f>AB27*'Future Year Scaling'!AD$14/'Future Year Scaling'!AC$14</f>
        <v>0</v>
      </c>
      <c r="AD27">
        <f>AC27*'Future Year Scaling'!AE$14/'Future Year Scaling'!AD$14</f>
        <v>0</v>
      </c>
      <c r="AE27">
        <f>AD27*'Future Year Scaling'!AF$14/'Future Year Scaling'!AE$14</f>
        <v>0</v>
      </c>
      <c r="AF27">
        <f>AE27*'Future Year Scaling'!AG$14/'Future Year Scaling'!AF$14</f>
        <v>0</v>
      </c>
      <c r="AG27">
        <f>AF27*'Future Year Scaling'!AH$14/'Future Year Scaling'!AG$14</f>
        <v>0</v>
      </c>
      <c r="AH27">
        <f>AG27*'Future Year Scaling'!AI$14/'Future Year Scaling'!AH$14</f>
        <v>0</v>
      </c>
      <c r="AI27">
        <f>AH27*'Future Year Scaling'!AJ$14/'Future Year Scaling'!AI$14</f>
        <v>0</v>
      </c>
      <c r="AJ27">
        <f>AI27*'Future Year Scaling'!AK$14/'Future Year Scaling'!AJ$14</f>
        <v>0</v>
      </c>
      <c r="AK27">
        <f>AJ27*'Future Year Scaling'!AL$14/'Future Year Scaling'!AK$14</f>
        <v>0</v>
      </c>
    </row>
    <row r="28" spans="1:37">
      <c r="A28" t="s">
        <v>85</v>
      </c>
      <c r="B28" t="s">
        <v>29</v>
      </c>
      <c r="C28" t="s">
        <v>65</v>
      </c>
      <c r="D28">
        <v>0</v>
      </c>
      <c r="E28">
        <f>D28*'Future Year Scaling'!F$15/'Future Year Scaling'!E$15</f>
        <v>0</v>
      </c>
      <c r="F28">
        <f>E28*'Future Year Scaling'!G$15/'Future Year Scaling'!F$15</f>
        <v>0</v>
      </c>
      <c r="G28">
        <f>F28*'Future Year Scaling'!H$15/'Future Year Scaling'!G$15</f>
        <v>0</v>
      </c>
      <c r="H28">
        <f>G28*'Future Year Scaling'!I$15/'Future Year Scaling'!H$15</f>
        <v>0</v>
      </c>
      <c r="I28">
        <f>H28*'Future Year Scaling'!J$15/'Future Year Scaling'!I$15</f>
        <v>0</v>
      </c>
      <c r="J28">
        <f>I28*'Future Year Scaling'!K$15/'Future Year Scaling'!J$15</f>
        <v>0</v>
      </c>
      <c r="K28">
        <f>J28*'Future Year Scaling'!L$15/'Future Year Scaling'!K$15</f>
        <v>0</v>
      </c>
      <c r="L28">
        <f>K28*'Future Year Scaling'!M$15/'Future Year Scaling'!L$15</f>
        <v>0</v>
      </c>
      <c r="M28">
        <f>L28*'Future Year Scaling'!N$15/'Future Year Scaling'!M$15</f>
        <v>0</v>
      </c>
      <c r="N28">
        <f>M28*'Future Year Scaling'!O$15/'Future Year Scaling'!N$15</f>
        <v>0</v>
      </c>
      <c r="O28">
        <f>N28*'Future Year Scaling'!P$15/'Future Year Scaling'!O$15</f>
        <v>0</v>
      </c>
      <c r="P28">
        <f>O28*'Future Year Scaling'!Q$15/'Future Year Scaling'!P$15</f>
        <v>0</v>
      </c>
      <c r="Q28">
        <f>P28*'Future Year Scaling'!R$15/'Future Year Scaling'!Q$15</f>
        <v>0</v>
      </c>
      <c r="R28">
        <f>Q28*'Future Year Scaling'!S$15/'Future Year Scaling'!R$15</f>
        <v>0</v>
      </c>
      <c r="S28">
        <f>R28*'Future Year Scaling'!T$15/'Future Year Scaling'!S$15</f>
        <v>0</v>
      </c>
      <c r="T28">
        <f>S28*'Future Year Scaling'!U$15/'Future Year Scaling'!T$15</f>
        <v>0</v>
      </c>
      <c r="U28">
        <f>T28*'Future Year Scaling'!V$15/'Future Year Scaling'!U$15</f>
        <v>0</v>
      </c>
      <c r="V28">
        <f>U28*'Future Year Scaling'!W$15/'Future Year Scaling'!V$15</f>
        <v>0</v>
      </c>
      <c r="W28">
        <f>V28*'Future Year Scaling'!X$15/'Future Year Scaling'!W$15</f>
        <v>0</v>
      </c>
      <c r="X28">
        <f>W28*'Future Year Scaling'!Y$15/'Future Year Scaling'!X$15</f>
        <v>0</v>
      </c>
      <c r="Y28">
        <f>X28*'Future Year Scaling'!Z$15/'Future Year Scaling'!Y$15</f>
        <v>0</v>
      </c>
      <c r="Z28">
        <f>Y28*'Future Year Scaling'!AA$15/'Future Year Scaling'!Z$15</f>
        <v>0</v>
      </c>
      <c r="AA28">
        <f>Z28*'Future Year Scaling'!AB$15/'Future Year Scaling'!AA$15</f>
        <v>0</v>
      </c>
      <c r="AB28">
        <f>AA28*'Future Year Scaling'!AC$15/'Future Year Scaling'!AB$15</f>
        <v>0</v>
      </c>
      <c r="AC28">
        <f>AB28*'Future Year Scaling'!AD$15/'Future Year Scaling'!AC$15</f>
        <v>0</v>
      </c>
      <c r="AD28">
        <f>AC28*'Future Year Scaling'!AE$15/'Future Year Scaling'!AD$15</f>
        <v>0</v>
      </c>
      <c r="AE28">
        <f>AD28*'Future Year Scaling'!AF$15/'Future Year Scaling'!AE$15</f>
        <v>0</v>
      </c>
      <c r="AF28">
        <f>AE28*'Future Year Scaling'!AG$15/'Future Year Scaling'!AF$15</f>
        <v>0</v>
      </c>
      <c r="AG28">
        <f>AF28*'Future Year Scaling'!AH$15/'Future Year Scaling'!AG$15</f>
        <v>0</v>
      </c>
      <c r="AH28">
        <f>AG28*'Future Year Scaling'!AI$15/'Future Year Scaling'!AH$15</f>
        <v>0</v>
      </c>
      <c r="AI28">
        <f>AH28*'Future Year Scaling'!AJ$15/'Future Year Scaling'!AI$15</f>
        <v>0</v>
      </c>
      <c r="AJ28">
        <f>AI28*'Future Year Scaling'!AK$15/'Future Year Scaling'!AJ$15</f>
        <v>0</v>
      </c>
      <c r="AK28">
        <f>AJ28*'Future Year Scaling'!AL$15/'Future Year Scaling'!AK$15</f>
        <v>0</v>
      </c>
    </row>
    <row r="29" spans="1:37">
      <c r="A29" t="s">
        <v>85</v>
      </c>
      <c r="B29" t="s">
        <v>29</v>
      </c>
      <c r="C29" t="s">
        <v>66</v>
      </c>
      <c r="D29">
        <v>0</v>
      </c>
      <c r="E29">
        <f>D29*'Future Year Scaling'!F$15/'Future Year Scaling'!E$15</f>
        <v>0</v>
      </c>
      <c r="F29">
        <f>E29*'Future Year Scaling'!G$15/'Future Year Scaling'!F$15</f>
        <v>0</v>
      </c>
      <c r="G29">
        <f>F29*'Future Year Scaling'!H$15/'Future Year Scaling'!G$15</f>
        <v>0</v>
      </c>
      <c r="H29">
        <f>G29*'Future Year Scaling'!I$15/'Future Year Scaling'!H$15</f>
        <v>0</v>
      </c>
      <c r="I29">
        <f>H29*'Future Year Scaling'!J$15/'Future Year Scaling'!I$15</f>
        <v>0</v>
      </c>
      <c r="J29">
        <f>I29*'Future Year Scaling'!K$15/'Future Year Scaling'!J$15</f>
        <v>0</v>
      </c>
      <c r="K29">
        <f>J29*'Future Year Scaling'!L$15/'Future Year Scaling'!K$15</f>
        <v>0</v>
      </c>
      <c r="L29">
        <f>K29*'Future Year Scaling'!M$15/'Future Year Scaling'!L$15</f>
        <v>0</v>
      </c>
      <c r="M29">
        <f>L29*'Future Year Scaling'!N$15/'Future Year Scaling'!M$15</f>
        <v>0</v>
      </c>
      <c r="N29">
        <f>M29*'Future Year Scaling'!O$15/'Future Year Scaling'!N$15</f>
        <v>0</v>
      </c>
      <c r="O29">
        <f>N29*'Future Year Scaling'!P$15/'Future Year Scaling'!O$15</f>
        <v>0</v>
      </c>
      <c r="P29">
        <f>O29*'Future Year Scaling'!Q$15/'Future Year Scaling'!P$15</f>
        <v>0</v>
      </c>
      <c r="Q29">
        <f>P29*'Future Year Scaling'!R$15/'Future Year Scaling'!Q$15</f>
        <v>0</v>
      </c>
      <c r="R29">
        <f>Q29*'Future Year Scaling'!S$15/'Future Year Scaling'!R$15</f>
        <v>0</v>
      </c>
      <c r="S29">
        <f>R29*'Future Year Scaling'!T$15/'Future Year Scaling'!S$15</f>
        <v>0</v>
      </c>
      <c r="T29">
        <f>S29*'Future Year Scaling'!U$15/'Future Year Scaling'!T$15</f>
        <v>0</v>
      </c>
      <c r="U29">
        <f>T29*'Future Year Scaling'!V$15/'Future Year Scaling'!U$15</f>
        <v>0</v>
      </c>
      <c r="V29">
        <f>U29*'Future Year Scaling'!W$15/'Future Year Scaling'!V$15</f>
        <v>0</v>
      </c>
      <c r="W29">
        <f>V29*'Future Year Scaling'!X$15/'Future Year Scaling'!W$15</f>
        <v>0</v>
      </c>
      <c r="X29">
        <f>W29*'Future Year Scaling'!Y$15/'Future Year Scaling'!X$15</f>
        <v>0</v>
      </c>
      <c r="Y29">
        <f>X29*'Future Year Scaling'!Z$15/'Future Year Scaling'!Y$15</f>
        <v>0</v>
      </c>
      <c r="Z29">
        <f>Y29*'Future Year Scaling'!AA$15/'Future Year Scaling'!Z$15</f>
        <v>0</v>
      </c>
      <c r="AA29">
        <f>Z29*'Future Year Scaling'!AB$15/'Future Year Scaling'!AA$15</f>
        <v>0</v>
      </c>
      <c r="AB29">
        <f>AA29*'Future Year Scaling'!AC$15/'Future Year Scaling'!AB$15</f>
        <v>0</v>
      </c>
      <c r="AC29">
        <f>AB29*'Future Year Scaling'!AD$15/'Future Year Scaling'!AC$15</f>
        <v>0</v>
      </c>
      <c r="AD29">
        <f>AC29*'Future Year Scaling'!AE$15/'Future Year Scaling'!AD$15</f>
        <v>0</v>
      </c>
      <c r="AE29">
        <f>AD29*'Future Year Scaling'!AF$15/'Future Year Scaling'!AE$15</f>
        <v>0</v>
      </c>
      <c r="AF29">
        <f>AE29*'Future Year Scaling'!AG$15/'Future Year Scaling'!AF$15</f>
        <v>0</v>
      </c>
      <c r="AG29">
        <f>AF29*'Future Year Scaling'!AH$15/'Future Year Scaling'!AG$15</f>
        <v>0</v>
      </c>
      <c r="AH29">
        <f>AG29*'Future Year Scaling'!AI$15/'Future Year Scaling'!AH$15</f>
        <v>0</v>
      </c>
      <c r="AI29">
        <f>AH29*'Future Year Scaling'!AJ$15/'Future Year Scaling'!AI$15</f>
        <v>0</v>
      </c>
      <c r="AJ29">
        <f>AI29*'Future Year Scaling'!AK$15/'Future Year Scaling'!AJ$15</f>
        <v>0</v>
      </c>
      <c r="AK29">
        <f>AJ29*'Future Year Scaling'!AL$15/'Future Year Scaling'!AK$15</f>
        <v>0</v>
      </c>
    </row>
    <row r="30" spans="1:37">
      <c r="A30" t="s">
        <v>85</v>
      </c>
      <c r="B30" t="s">
        <v>29</v>
      </c>
      <c r="C30" t="s">
        <v>67</v>
      </c>
      <c r="D30" s="5">
        <f t="array" ref="D30">'Building Energy Consumption'!$N$12*SUMPRODUCT(IF('Residential Energy Apportioning'!$B$2:$B$14="U",1,0),'Building Energy Consumption'!$G$61:$G$73)/'Building Energy Consumption'!$G$74</f>
        <v>30400200358519.82</v>
      </c>
      <c r="E30">
        <f>D30*'Future Year Scaling'!F$15/'Future Year Scaling'!E$15</f>
        <v>31191995723278.598</v>
      </c>
      <c r="F30">
        <f>E30*'Future Year Scaling'!G$15/'Future Year Scaling'!F$15</f>
        <v>31983791088037.375</v>
      </c>
      <c r="G30">
        <f>F30*'Future Year Scaling'!H$15/'Future Year Scaling'!G$15</f>
        <v>32775586452795.836</v>
      </c>
      <c r="H30">
        <f>G30*'Future Year Scaling'!I$15/'Future Year Scaling'!H$15</f>
        <v>33841294787042.391</v>
      </c>
      <c r="I30">
        <f>H30*'Future Year Scaling'!J$15/'Future Year Scaling'!I$15</f>
        <v>34907003121288.32</v>
      </c>
      <c r="J30">
        <f>I30*'Future Year Scaling'!K$15/'Future Year Scaling'!J$15</f>
        <v>35972711455534.25</v>
      </c>
      <c r="K30">
        <f>J30*'Future Year Scaling'!L$15/'Future Year Scaling'!K$15</f>
        <v>37038419789780.492</v>
      </c>
      <c r="L30">
        <f>K30*'Future Year Scaling'!M$15/'Future Year Scaling'!L$15</f>
        <v>38104128124026.422</v>
      </c>
      <c r="M30">
        <f>L30*'Future Year Scaling'!N$15/'Future Year Scaling'!M$15</f>
        <v>39202193099321.203</v>
      </c>
      <c r="N30">
        <f>M30*'Future Year Scaling'!O$15/'Future Year Scaling'!N$15</f>
        <v>40300258074615.977</v>
      </c>
      <c r="O30">
        <f>N30*'Future Year Scaling'!P$15/'Future Year Scaling'!O$15</f>
        <v>41398323049910.75</v>
      </c>
      <c r="P30">
        <f>O30*'Future Year Scaling'!Q$15/'Future Year Scaling'!P$15</f>
        <v>42496388025205.531</v>
      </c>
      <c r="Q30">
        <f>P30*'Future Year Scaling'!R$15/'Future Year Scaling'!Q$15</f>
        <v>43594453000500.305</v>
      </c>
      <c r="R30">
        <f>Q30*'Future Year Scaling'!S$15/'Future Year Scaling'!R$15</f>
        <v>44584192802985.867</v>
      </c>
      <c r="S30">
        <f>R30*'Future Year Scaling'!T$15/'Future Year Scaling'!S$15</f>
        <v>45573932605472.055</v>
      </c>
      <c r="T30">
        <f>S30*'Future Year Scaling'!U$15/'Future Year Scaling'!T$15</f>
        <v>46563672407958.242</v>
      </c>
      <c r="U30">
        <f>T30*'Future Year Scaling'!V$15/'Future Year Scaling'!U$15</f>
        <v>47553412210444.117</v>
      </c>
      <c r="V30">
        <f>U30*'Future Year Scaling'!W$15/'Future Year Scaling'!V$15</f>
        <v>48543152012930.305</v>
      </c>
      <c r="W30">
        <f>V30*'Future Year Scaling'!X$15/'Future Year Scaling'!W$15</f>
        <v>49468971156534.969</v>
      </c>
      <c r="X30">
        <f>W30*'Future Year Scaling'!Y$15/'Future Year Scaling'!X$15</f>
        <v>50394790300139.32</v>
      </c>
      <c r="Y30">
        <f>X30*'Future Year Scaling'!Z$15/'Future Year Scaling'!Y$15</f>
        <v>51320609443743.672</v>
      </c>
      <c r="Z30">
        <f>Y30*'Future Year Scaling'!AA$15/'Future Year Scaling'!Z$15</f>
        <v>52246428587348.023</v>
      </c>
      <c r="AA30">
        <f>Z30*'Future Year Scaling'!AB$15/'Future Year Scaling'!AA$15</f>
        <v>53172247730952.375</v>
      </c>
      <c r="AB30">
        <f>AA30*'Future Year Scaling'!AC$15/'Future Year Scaling'!AB$15</f>
        <v>53979772263079.781</v>
      </c>
      <c r="AC30">
        <f>AB30*'Future Year Scaling'!AD$15/'Future Year Scaling'!AC$15</f>
        <v>54787296795207.188</v>
      </c>
      <c r="AD30">
        <f>AC30*'Future Year Scaling'!AE$15/'Future Year Scaling'!AD$15</f>
        <v>55594821327334.602</v>
      </c>
      <c r="AE30">
        <f>AD30*'Future Year Scaling'!AF$15/'Future Year Scaling'!AE$15</f>
        <v>56402345859462.32</v>
      </c>
      <c r="AF30">
        <f>AE30*'Future Year Scaling'!AG$15/'Future Year Scaling'!AF$15</f>
        <v>57209870391589.727</v>
      </c>
      <c r="AG30">
        <f>AF30*'Future Year Scaling'!AH$15/'Future Year Scaling'!AG$15</f>
        <v>57868170392980.273</v>
      </c>
      <c r="AH30">
        <f>AG30*'Future Year Scaling'!AI$15/'Future Year Scaling'!AH$15</f>
        <v>58526470394370.344</v>
      </c>
      <c r="AI30">
        <f>AH30*'Future Year Scaling'!AJ$15/'Future Year Scaling'!AI$15</f>
        <v>59184770395760.57</v>
      </c>
      <c r="AJ30">
        <f>AI30*'Future Year Scaling'!AK$15/'Future Year Scaling'!AJ$15</f>
        <v>59843070397150.797</v>
      </c>
      <c r="AK30">
        <f>AJ30*'Future Year Scaling'!AL$15/'Future Year Scaling'!AK$15</f>
        <v>60501370398540.867</v>
      </c>
    </row>
    <row r="31" spans="1:37">
      <c r="A31" t="s">
        <v>85</v>
      </c>
      <c r="B31" t="s">
        <v>29</v>
      </c>
      <c r="C31" t="s">
        <v>68</v>
      </c>
      <c r="D31">
        <v>0</v>
      </c>
      <c r="E31">
        <f>D31*'Future Year Scaling'!F$13/'Future Year Scaling'!E$13</f>
        <v>0</v>
      </c>
      <c r="F31">
        <f>E31*'Future Year Scaling'!G$13/'Future Year Scaling'!F$13</f>
        <v>0</v>
      </c>
      <c r="G31">
        <f>F31*'Future Year Scaling'!H$13/'Future Year Scaling'!G$13</f>
        <v>0</v>
      </c>
      <c r="H31">
        <f>G31*'Future Year Scaling'!I$13/'Future Year Scaling'!H$13</f>
        <v>0</v>
      </c>
      <c r="I31">
        <f>H31*'Future Year Scaling'!J$13/'Future Year Scaling'!I$13</f>
        <v>0</v>
      </c>
      <c r="J31">
        <f>I31*'Future Year Scaling'!K$13/'Future Year Scaling'!J$13</f>
        <v>0</v>
      </c>
      <c r="K31">
        <f>J31*'Future Year Scaling'!L$13/'Future Year Scaling'!K$13</f>
        <v>0</v>
      </c>
      <c r="L31">
        <f>K31*'Future Year Scaling'!M$13/'Future Year Scaling'!L$13</f>
        <v>0</v>
      </c>
      <c r="M31">
        <f>L31*'Future Year Scaling'!N$13/'Future Year Scaling'!M$13</f>
        <v>0</v>
      </c>
      <c r="N31">
        <f>M31*'Future Year Scaling'!O$13/'Future Year Scaling'!N$13</f>
        <v>0</v>
      </c>
      <c r="O31">
        <f>N31*'Future Year Scaling'!P$13/'Future Year Scaling'!O$13</f>
        <v>0</v>
      </c>
      <c r="P31">
        <f>O31*'Future Year Scaling'!Q$13/'Future Year Scaling'!P$13</f>
        <v>0</v>
      </c>
      <c r="Q31">
        <f>P31*'Future Year Scaling'!R$13/'Future Year Scaling'!Q$13</f>
        <v>0</v>
      </c>
      <c r="R31">
        <f>Q31*'Future Year Scaling'!S$13/'Future Year Scaling'!R$13</f>
        <v>0</v>
      </c>
      <c r="S31">
        <f>R31*'Future Year Scaling'!T$13/'Future Year Scaling'!S$13</f>
        <v>0</v>
      </c>
      <c r="T31">
        <f>S31*'Future Year Scaling'!U$13/'Future Year Scaling'!T$13</f>
        <v>0</v>
      </c>
      <c r="U31">
        <f>T31*'Future Year Scaling'!V$13/'Future Year Scaling'!U$13</f>
        <v>0</v>
      </c>
      <c r="V31">
        <f>U31*'Future Year Scaling'!W$13/'Future Year Scaling'!V$13</f>
        <v>0</v>
      </c>
      <c r="W31">
        <f>V31*'Future Year Scaling'!X$13/'Future Year Scaling'!W$13</f>
        <v>0</v>
      </c>
      <c r="X31">
        <f>W31*'Future Year Scaling'!Y$13/'Future Year Scaling'!X$13</f>
        <v>0</v>
      </c>
      <c r="Y31">
        <f>X31*'Future Year Scaling'!Z$13/'Future Year Scaling'!Y$13</f>
        <v>0</v>
      </c>
      <c r="Z31">
        <f>Y31*'Future Year Scaling'!AA$13/'Future Year Scaling'!Z$13</f>
        <v>0</v>
      </c>
      <c r="AA31">
        <f>Z31*'Future Year Scaling'!AB$13/'Future Year Scaling'!AA$13</f>
        <v>0</v>
      </c>
      <c r="AB31">
        <f>AA31*'Future Year Scaling'!AC$13/'Future Year Scaling'!AB$13</f>
        <v>0</v>
      </c>
      <c r="AC31">
        <f>AB31*'Future Year Scaling'!AD$13/'Future Year Scaling'!AC$13</f>
        <v>0</v>
      </c>
      <c r="AD31">
        <f>AC31*'Future Year Scaling'!AE$13/'Future Year Scaling'!AD$13</f>
        <v>0</v>
      </c>
      <c r="AE31">
        <f>AD31*'Future Year Scaling'!AF$13/'Future Year Scaling'!AE$13</f>
        <v>0</v>
      </c>
      <c r="AF31">
        <f>AE31*'Future Year Scaling'!AG$13/'Future Year Scaling'!AF$13</f>
        <v>0</v>
      </c>
      <c r="AG31">
        <f>AF31*'Future Year Scaling'!AH$13/'Future Year Scaling'!AG$13</f>
        <v>0</v>
      </c>
      <c r="AH31">
        <f>AG31*'Future Year Scaling'!AI$13/'Future Year Scaling'!AH$13</f>
        <v>0</v>
      </c>
      <c r="AI31">
        <f>AH31*'Future Year Scaling'!AJ$13/'Future Year Scaling'!AI$13</f>
        <v>0</v>
      </c>
      <c r="AJ31">
        <f>AI31*'Future Year Scaling'!AK$13/'Future Year Scaling'!AJ$13</f>
        <v>0</v>
      </c>
      <c r="AK31">
        <f>AJ31*'Future Year Scaling'!AL$13/'Future Year Scaling'!AK$13</f>
        <v>0</v>
      </c>
    </row>
    <row r="32" spans="1:37">
      <c r="A32" t="s">
        <v>84</v>
      </c>
      <c r="B32" t="s">
        <v>70</v>
      </c>
      <c r="C32" t="s">
        <v>63</v>
      </c>
      <c r="D32">
        <f t="array" ref="D32">IFERROR('Building Energy Consumption'!$N$13*INDEX('Residential Energy Apportioning'!$B$18:$B$21,MATCH(Calculations!C32,'Residential Energy Apportioning'!$C$18:$C$21,0),1),0)*SUMPRODUCT(IF('Residential Energy Apportioning'!$B$2:$B$14="R",1,0),'Building Energy Consumption'!$G$61:$G$73)/'Building Energy Consumption'!$G$74</f>
        <v>1452881568628.3787</v>
      </c>
      <c r="E32">
        <f>D32*'Future Year Scaling'!F$13/'Future Year Scaling'!E$13</f>
        <v>1507003181212.7566</v>
      </c>
      <c r="F32">
        <f>E32*'Future Year Scaling'!G$13/'Future Year Scaling'!F$13</f>
        <v>1561124793797.1143</v>
      </c>
      <c r="G32">
        <f>F32*'Future Year Scaling'!H$13/'Future Year Scaling'!G$13</f>
        <v>1615246406381.4922</v>
      </c>
      <c r="H32">
        <f>G32*'Future Year Scaling'!I$13/'Future Year Scaling'!H$13</f>
        <v>1698799046653.7471</v>
      </c>
      <c r="I32">
        <f>H32*'Future Year Scaling'!J$13/'Future Year Scaling'!I$13</f>
        <v>1782351686926.002</v>
      </c>
      <c r="J32">
        <f>I32*'Future Year Scaling'!K$13/'Future Year Scaling'!J$13</f>
        <v>1865904327198.2566</v>
      </c>
      <c r="K32">
        <f>J32*'Future Year Scaling'!L$13/'Future Year Scaling'!K$13</f>
        <v>1949456967470.5115</v>
      </c>
      <c r="L32">
        <f>K32*'Future Year Scaling'!M$13/'Future Year Scaling'!L$13</f>
        <v>2033009607742.7866</v>
      </c>
      <c r="M32">
        <f>L32*'Future Year Scaling'!N$13/'Future Year Scaling'!M$13</f>
        <v>2120936181997.4448</v>
      </c>
      <c r="N32">
        <f>M32*'Future Year Scaling'!O$13/'Future Year Scaling'!N$13</f>
        <v>2208862756252.1235</v>
      </c>
      <c r="O32">
        <f>N32*'Future Year Scaling'!P$13/'Future Year Scaling'!O$13</f>
        <v>2296789330506.8022</v>
      </c>
      <c r="P32">
        <f>O32*'Future Year Scaling'!Q$13/'Future Year Scaling'!P$13</f>
        <v>2384715904761.481</v>
      </c>
      <c r="Q32">
        <f>P32*'Future Year Scaling'!R$13/'Future Year Scaling'!Q$13</f>
        <v>2472642479016.1597</v>
      </c>
      <c r="R32">
        <f>Q32*'Future Year Scaling'!S$13/'Future Year Scaling'!R$13</f>
        <v>2548405651620.2612</v>
      </c>
      <c r="S32">
        <f>R32*'Future Year Scaling'!T$13/'Future Year Scaling'!S$13</f>
        <v>2624168824224.3628</v>
      </c>
      <c r="T32">
        <f>S32*'Future Year Scaling'!U$13/'Future Year Scaling'!T$13</f>
        <v>2699931996828.4644</v>
      </c>
      <c r="U32">
        <f>T32*'Future Year Scaling'!V$13/'Future Year Scaling'!U$13</f>
        <v>2775695169432.5454</v>
      </c>
      <c r="V32">
        <f>U32*'Future Year Scaling'!W$13/'Future Year Scaling'!V$13</f>
        <v>2851458342036.647</v>
      </c>
      <c r="W32">
        <f>V32*'Future Year Scaling'!X$13/'Future Year Scaling'!W$13</f>
        <v>2936812780608.1816</v>
      </c>
      <c r="X32">
        <f>W32*'Future Year Scaling'!Y$13/'Future Year Scaling'!X$13</f>
        <v>3022167219179.7158</v>
      </c>
      <c r="Y32">
        <f>X32*'Future Year Scaling'!Z$13/'Future Year Scaling'!Y$13</f>
        <v>3107521657751.23</v>
      </c>
      <c r="Z32">
        <f>Y32*'Future Year Scaling'!AA$13/'Future Year Scaling'!Z$13</f>
        <v>3192876096322.7646</v>
      </c>
      <c r="AA32">
        <f>Z32*'Future Year Scaling'!AB$13/'Future Year Scaling'!AA$13</f>
        <v>3278230534894.2788</v>
      </c>
      <c r="AB32">
        <f>AA32*'Future Year Scaling'!AC$13/'Future Year Scaling'!AB$13</f>
        <v>3365319309111.2563</v>
      </c>
      <c r="AC32">
        <f>AB32*'Future Year Scaling'!AD$13/'Future Year Scaling'!AC$13</f>
        <v>3452408083328.2344</v>
      </c>
      <c r="AD32">
        <f>AC32*'Future Year Scaling'!AE$13/'Future Year Scaling'!AD$13</f>
        <v>3539496857545.2119</v>
      </c>
      <c r="AE32">
        <f>AD32*'Future Year Scaling'!AF$13/'Future Year Scaling'!AE$13</f>
        <v>3626585631762.2104</v>
      </c>
      <c r="AF32">
        <f>AE32*'Future Year Scaling'!AG$13/'Future Year Scaling'!AF$13</f>
        <v>3713674405979.1885</v>
      </c>
      <c r="AG32">
        <f>AF32*'Future Year Scaling'!AH$13/'Future Year Scaling'!AG$13</f>
        <v>3798590308593.4756</v>
      </c>
      <c r="AH32">
        <f>AG32*'Future Year Scaling'!AI$13/'Future Year Scaling'!AH$13</f>
        <v>3883506211207.7832</v>
      </c>
      <c r="AI32">
        <f>AH32*'Future Year Scaling'!AJ$13/'Future Year Scaling'!AI$13</f>
        <v>3968422113822.0708</v>
      </c>
      <c r="AJ32">
        <f>AI32*'Future Year Scaling'!AK$13/'Future Year Scaling'!AJ$13</f>
        <v>4053338016436.3584</v>
      </c>
      <c r="AK32">
        <f>AJ32*'Future Year Scaling'!AL$13/'Future Year Scaling'!AK$13</f>
        <v>4138253919050.6665</v>
      </c>
    </row>
    <row r="33" spans="1:37">
      <c r="A33" t="s">
        <v>84</v>
      </c>
      <c r="B33" t="s">
        <v>70</v>
      </c>
      <c r="C33" t="s">
        <v>64</v>
      </c>
      <c r="D33">
        <f t="array" ref="D33">IFERROR('Building Energy Consumption'!$N$13*INDEX('Residential Energy Apportioning'!$B$18:$B$21,MATCH(Calculations!C33,'Residential Energy Apportioning'!$C$18:$C$21,0),1),0)*SUMPRODUCT(IF('Residential Energy Apportioning'!$B$2:$B$14="R",1,0),'Building Energy Consumption'!$G$61:$G$73)/'Building Energy Consumption'!$G$74</f>
        <v>113324762353013.53</v>
      </c>
      <c r="E33">
        <f>D33*'Future Year Scaling'!F$14/'Future Year Scaling'!E$14</f>
        <v>114453699929733.36</v>
      </c>
      <c r="F33">
        <f>E33*'Future Year Scaling'!G$14/'Future Year Scaling'!F$14</f>
        <v>115582637506453.2</v>
      </c>
      <c r="G33">
        <f>F33*'Future Year Scaling'!H$14/'Future Year Scaling'!G$14</f>
        <v>116711575083173.03</v>
      </c>
      <c r="H33">
        <f>G33*'Future Year Scaling'!I$14/'Future Year Scaling'!H$14</f>
        <v>117751865624054.69</v>
      </c>
      <c r="I33">
        <f>H33*'Future Year Scaling'!J$14/'Future Year Scaling'!I$14</f>
        <v>118792156164936.34</v>
      </c>
      <c r="J33">
        <f>I33*'Future Year Scaling'!K$14/'Future Year Scaling'!J$14</f>
        <v>119832446705818.02</v>
      </c>
      <c r="K33">
        <f>J33*'Future Year Scaling'!L$14/'Future Year Scaling'!K$14</f>
        <v>120872737246699.67</v>
      </c>
      <c r="L33">
        <f>K33*'Future Year Scaling'!M$14/'Future Year Scaling'!L$14</f>
        <v>121913027787581.77</v>
      </c>
      <c r="M33">
        <f>L33*'Future Year Scaling'!N$14/'Future Year Scaling'!M$14</f>
        <v>122974312411910.42</v>
      </c>
      <c r="N33">
        <f>M33*'Future Year Scaling'!O$14/'Future Year Scaling'!N$14</f>
        <v>124035597036238.66</v>
      </c>
      <c r="O33">
        <f>N33*'Future Year Scaling'!P$14/'Future Year Scaling'!O$14</f>
        <v>125096881660567.31</v>
      </c>
      <c r="P33">
        <f>O33*'Future Year Scaling'!Q$14/'Future Year Scaling'!P$14</f>
        <v>126158166284895.55</v>
      </c>
      <c r="Q33">
        <f>P33*'Future Year Scaling'!R$14/'Future Year Scaling'!Q$14</f>
        <v>127219450909223.77</v>
      </c>
      <c r="R33">
        <f>Q33*'Future Year Scaling'!S$14/'Future Year Scaling'!R$14</f>
        <v>128192545937605.86</v>
      </c>
      <c r="S33">
        <f>R33*'Future Year Scaling'!T$14/'Future Year Scaling'!S$14</f>
        <v>129165640965987.73</v>
      </c>
      <c r="T33">
        <f>S33*'Future Year Scaling'!U$14/'Future Year Scaling'!T$14</f>
        <v>130138735994369.63</v>
      </c>
      <c r="U33">
        <f>T33*'Future Year Scaling'!V$14/'Future Year Scaling'!U$14</f>
        <v>131111831022751.5</v>
      </c>
      <c r="V33">
        <f>U33*'Future Year Scaling'!W$14/'Future Year Scaling'!V$14</f>
        <v>132084926051133.8</v>
      </c>
      <c r="W33">
        <f>V33*'Future Year Scaling'!X$14/'Future Year Scaling'!W$14</f>
        <v>132802625165292.56</v>
      </c>
      <c r="X33">
        <f>W33*'Future Year Scaling'!Y$14/'Future Year Scaling'!X$14</f>
        <v>133520324279451.09</v>
      </c>
      <c r="Y33">
        <f>X33*'Future Year Scaling'!Z$14/'Future Year Scaling'!Y$14</f>
        <v>134238023393609.84</v>
      </c>
      <c r="Z33">
        <f>Y33*'Future Year Scaling'!AA$14/'Future Year Scaling'!Z$14</f>
        <v>134955722507768.59</v>
      </c>
      <c r="AA33">
        <f>Z33*'Future Year Scaling'!AB$14/'Future Year Scaling'!AA$14</f>
        <v>135673421621927.34</v>
      </c>
      <c r="AB33">
        <f>AA33*'Future Year Scaling'!AC$14/'Future Year Scaling'!AB$14</f>
        <v>136094916368373.78</v>
      </c>
      <c r="AC33">
        <f>AB33*'Future Year Scaling'!AD$14/'Future Year Scaling'!AC$14</f>
        <v>136516411114820.31</v>
      </c>
      <c r="AD33">
        <f>AC33*'Future Year Scaling'!AE$14/'Future Year Scaling'!AD$14</f>
        <v>136937905861266.84</v>
      </c>
      <c r="AE33">
        <f>AD33*'Future Year Scaling'!AF$14/'Future Year Scaling'!AE$14</f>
        <v>137359400607713.27</v>
      </c>
      <c r="AF33">
        <f>AE33*'Future Year Scaling'!AG$14/'Future Year Scaling'!AF$14</f>
        <v>137780895354159.7</v>
      </c>
      <c r="AG33">
        <f>AF33*'Future Year Scaling'!AH$14/'Future Year Scaling'!AG$14</f>
        <v>137886491741771.53</v>
      </c>
      <c r="AH33">
        <f>AG33*'Future Year Scaling'!AI$14/'Future Year Scaling'!AH$14</f>
        <v>137992088129383.33</v>
      </c>
      <c r="AI33">
        <f>AH33*'Future Year Scaling'!AJ$14/'Future Year Scaling'!AI$14</f>
        <v>138097684516995.11</v>
      </c>
      <c r="AJ33">
        <f>AI33*'Future Year Scaling'!AK$14/'Future Year Scaling'!AJ$14</f>
        <v>138203280904606.89</v>
      </c>
      <c r="AK33">
        <f>AJ33*'Future Year Scaling'!AL$14/'Future Year Scaling'!AK$14</f>
        <v>138308877292218.69</v>
      </c>
    </row>
    <row r="34" spans="1:37">
      <c r="A34" t="s">
        <v>84</v>
      </c>
      <c r="B34" t="s">
        <v>70</v>
      </c>
      <c r="C34" t="s">
        <v>65</v>
      </c>
      <c r="D34">
        <f t="array" ref="D34">IFERROR('Building Energy Consumption'!$N$13*INDEX('Residential Energy Apportioning'!$B$18:$B$21,MATCH(Calculations!C34,'Residential Energy Apportioning'!$C$18:$C$21,0),1),0)*SUMPRODUCT(IF('Residential Energy Apportioning'!$B$2:$B$14="R",1,0),'Building Energy Consumption'!$G$61:$G$73)/'Building Energy Consumption'!$G$74</f>
        <v>0</v>
      </c>
      <c r="E34">
        <f>D34*'Future Year Scaling'!F$15/'Future Year Scaling'!E$15</f>
        <v>0</v>
      </c>
      <c r="F34">
        <f>E34*'Future Year Scaling'!G$15/'Future Year Scaling'!F$15</f>
        <v>0</v>
      </c>
      <c r="G34">
        <f>F34*'Future Year Scaling'!H$15/'Future Year Scaling'!G$15</f>
        <v>0</v>
      </c>
      <c r="H34">
        <f>G34*'Future Year Scaling'!I$15/'Future Year Scaling'!H$15</f>
        <v>0</v>
      </c>
      <c r="I34">
        <f>H34*'Future Year Scaling'!J$15/'Future Year Scaling'!I$15</f>
        <v>0</v>
      </c>
      <c r="J34">
        <f>I34*'Future Year Scaling'!K$15/'Future Year Scaling'!J$15</f>
        <v>0</v>
      </c>
      <c r="K34">
        <f>J34*'Future Year Scaling'!L$15/'Future Year Scaling'!K$15</f>
        <v>0</v>
      </c>
      <c r="L34">
        <f>K34*'Future Year Scaling'!M$15/'Future Year Scaling'!L$15</f>
        <v>0</v>
      </c>
      <c r="M34">
        <f>L34*'Future Year Scaling'!N$15/'Future Year Scaling'!M$15</f>
        <v>0</v>
      </c>
      <c r="N34">
        <f>M34*'Future Year Scaling'!O$15/'Future Year Scaling'!N$15</f>
        <v>0</v>
      </c>
      <c r="O34">
        <f>N34*'Future Year Scaling'!P$15/'Future Year Scaling'!O$15</f>
        <v>0</v>
      </c>
      <c r="P34">
        <f>O34*'Future Year Scaling'!Q$15/'Future Year Scaling'!P$15</f>
        <v>0</v>
      </c>
      <c r="Q34">
        <f>P34*'Future Year Scaling'!R$15/'Future Year Scaling'!Q$15</f>
        <v>0</v>
      </c>
      <c r="R34">
        <f>Q34*'Future Year Scaling'!S$15/'Future Year Scaling'!R$15</f>
        <v>0</v>
      </c>
      <c r="S34">
        <f>R34*'Future Year Scaling'!T$15/'Future Year Scaling'!S$15</f>
        <v>0</v>
      </c>
      <c r="T34">
        <f>S34*'Future Year Scaling'!U$15/'Future Year Scaling'!T$15</f>
        <v>0</v>
      </c>
      <c r="U34">
        <f>T34*'Future Year Scaling'!V$15/'Future Year Scaling'!U$15</f>
        <v>0</v>
      </c>
      <c r="V34">
        <f>U34*'Future Year Scaling'!W$15/'Future Year Scaling'!V$15</f>
        <v>0</v>
      </c>
      <c r="W34">
        <f>V34*'Future Year Scaling'!X$15/'Future Year Scaling'!W$15</f>
        <v>0</v>
      </c>
      <c r="X34">
        <f>W34*'Future Year Scaling'!Y$15/'Future Year Scaling'!X$15</f>
        <v>0</v>
      </c>
      <c r="Y34">
        <f>X34*'Future Year Scaling'!Z$15/'Future Year Scaling'!Y$15</f>
        <v>0</v>
      </c>
      <c r="Z34">
        <f>Y34*'Future Year Scaling'!AA$15/'Future Year Scaling'!Z$15</f>
        <v>0</v>
      </c>
      <c r="AA34">
        <f>Z34*'Future Year Scaling'!AB$15/'Future Year Scaling'!AA$15</f>
        <v>0</v>
      </c>
      <c r="AB34">
        <f>AA34*'Future Year Scaling'!AC$15/'Future Year Scaling'!AB$15</f>
        <v>0</v>
      </c>
      <c r="AC34">
        <f>AB34*'Future Year Scaling'!AD$15/'Future Year Scaling'!AC$15</f>
        <v>0</v>
      </c>
      <c r="AD34">
        <f>AC34*'Future Year Scaling'!AE$15/'Future Year Scaling'!AD$15</f>
        <v>0</v>
      </c>
      <c r="AE34">
        <f>AD34*'Future Year Scaling'!AF$15/'Future Year Scaling'!AE$15</f>
        <v>0</v>
      </c>
      <c r="AF34">
        <f>AE34*'Future Year Scaling'!AG$15/'Future Year Scaling'!AF$15</f>
        <v>0</v>
      </c>
      <c r="AG34">
        <f>AF34*'Future Year Scaling'!AH$15/'Future Year Scaling'!AG$15</f>
        <v>0</v>
      </c>
      <c r="AH34">
        <f>AG34*'Future Year Scaling'!AI$15/'Future Year Scaling'!AH$15</f>
        <v>0</v>
      </c>
      <c r="AI34">
        <f>AH34*'Future Year Scaling'!AJ$15/'Future Year Scaling'!AI$15</f>
        <v>0</v>
      </c>
      <c r="AJ34">
        <f>AI34*'Future Year Scaling'!AK$15/'Future Year Scaling'!AJ$15</f>
        <v>0</v>
      </c>
      <c r="AK34">
        <f>AJ34*'Future Year Scaling'!AL$15/'Future Year Scaling'!AK$15</f>
        <v>0</v>
      </c>
    </row>
    <row r="35" spans="1:37">
      <c r="A35" t="s">
        <v>84</v>
      </c>
      <c r="B35" t="s">
        <v>70</v>
      </c>
      <c r="C35" t="s">
        <v>66</v>
      </c>
      <c r="D35">
        <f t="array" ref="D35">IFERROR('Building Energy Consumption'!$N$13*INDEX('Residential Energy Apportioning'!$B$18:$B$21,MATCH(Calculations!C35,'Residential Energy Apportioning'!$C$18:$C$21,0),1),0)*SUMPRODUCT(IF('Residential Energy Apportioning'!$B$2:$B$14="R",1,0),'Building Energy Consumption'!$G$61:$G$73)/'Building Energy Consumption'!$G$74</f>
        <v>18887460392168.926</v>
      </c>
      <c r="E35">
        <f>D35*'Future Year Scaling'!F$15/'Future Year Scaling'!E$15</f>
        <v>19379398057520.301</v>
      </c>
      <c r="F35">
        <f>E35*'Future Year Scaling'!G$15/'Future Year Scaling'!F$15</f>
        <v>19871335722871.676</v>
      </c>
      <c r="G35">
        <f>F35*'Future Year Scaling'!H$15/'Future Year Scaling'!G$15</f>
        <v>20363273388222.855</v>
      </c>
      <c r="H35">
        <f>G35*'Future Year Scaling'!I$15/'Future Year Scaling'!H$15</f>
        <v>21025391522817.484</v>
      </c>
      <c r="I35">
        <f>H35*'Future Year Scaling'!J$15/'Future Year Scaling'!I$15</f>
        <v>21687509657411.727</v>
      </c>
      <c r="J35">
        <f>I35*'Future Year Scaling'!K$15/'Future Year Scaling'!J$15</f>
        <v>22349627792005.965</v>
      </c>
      <c r="K35">
        <f>J35*'Future Year Scaling'!L$15/'Future Year Scaling'!K$15</f>
        <v>23011745926600.398</v>
      </c>
      <c r="L35">
        <f>K35*'Future Year Scaling'!M$15/'Future Year Scaling'!L$15</f>
        <v>23673864061194.637</v>
      </c>
      <c r="M35">
        <f>L35*'Future Year Scaling'!N$15/'Future Year Scaling'!M$15</f>
        <v>24356085180934.578</v>
      </c>
      <c r="N35">
        <f>M35*'Future Year Scaling'!O$15/'Future Year Scaling'!N$15</f>
        <v>25038306300674.523</v>
      </c>
      <c r="O35">
        <f>N35*'Future Year Scaling'!P$15/'Future Year Scaling'!O$15</f>
        <v>25720527420414.465</v>
      </c>
      <c r="P35">
        <f>O35*'Future Year Scaling'!Q$15/'Future Year Scaling'!P$15</f>
        <v>26402748540154.41</v>
      </c>
      <c r="Q35">
        <f>P35*'Future Year Scaling'!R$15/'Future Year Scaling'!Q$15</f>
        <v>27084969659894.355</v>
      </c>
      <c r="R35">
        <f>Q35*'Future Year Scaling'!S$15/'Future Year Scaling'!R$15</f>
        <v>27699889005738.734</v>
      </c>
      <c r="S35">
        <f>R35*'Future Year Scaling'!T$15/'Future Year Scaling'!S$15</f>
        <v>28314808351583.504</v>
      </c>
      <c r="T35">
        <f>S35*'Future Year Scaling'!U$15/'Future Year Scaling'!T$15</f>
        <v>28929727697428.273</v>
      </c>
      <c r="U35">
        <f>T35*'Future Year Scaling'!V$15/'Future Year Scaling'!U$15</f>
        <v>29544647043272.848</v>
      </c>
      <c r="V35">
        <f>U35*'Future Year Scaling'!W$15/'Future Year Scaling'!V$15</f>
        <v>30159566389117.617</v>
      </c>
      <c r="W35">
        <f>V35*'Future Year Scaling'!X$15/'Future Year Scaling'!W$15</f>
        <v>30734772216675.402</v>
      </c>
      <c r="X35">
        <f>W35*'Future Year Scaling'!Y$15/'Future Year Scaling'!X$15</f>
        <v>31309978044232.992</v>
      </c>
      <c r="Y35">
        <f>X35*'Future Year Scaling'!Z$15/'Future Year Scaling'!Y$15</f>
        <v>31885183871790.586</v>
      </c>
      <c r="Z35">
        <f>Y35*'Future Year Scaling'!AA$15/'Future Year Scaling'!Z$15</f>
        <v>32460389699348.176</v>
      </c>
      <c r="AA35">
        <f>Z35*'Future Year Scaling'!AB$15/'Future Year Scaling'!AA$15</f>
        <v>33035595526905.766</v>
      </c>
      <c r="AB35">
        <f>AA35*'Future Year Scaling'!AC$15/'Future Year Scaling'!AB$15</f>
        <v>33537305628694.184</v>
      </c>
      <c r="AC35">
        <f>AB35*'Future Year Scaling'!AD$15/'Future Year Scaling'!AC$15</f>
        <v>34039015730482.598</v>
      </c>
      <c r="AD35">
        <f>AC35*'Future Year Scaling'!AE$15/'Future Year Scaling'!AD$15</f>
        <v>34540725832271.012</v>
      </c>
      <c r="AE35">
        <f>AD35*'Future Year Scaling'!AF$15/'Future Year Scaling'!AE$15</f>
        <v>35042435934059.621</v>
      </c>
      <c r="AF35">
        <f>AE35*'Future Year Scaling'!AG$15/'Future Year Scaling'!AF$15</f>
        <v>35544146035848.031</v>
      </c>
      <c r="AG35">
        <f>AF35*'Future Year Scaling'!AH$15/'Future Year Scaling'!AG$15</f>
        <v>35953143840329.406</v>
      </c>
      <c r="AH35">
        <f>AG35*'Future Year Scaling'!AI$15/'Future Year Scaling'!AH$15</f>
        <v>36362141644810.492</v>
      </c>
      <c r="AI35">
        <f>AH35*'Future Year Scaling'!AJ$15/'Future Year Scaling'!AI$15</f>
        <v>36771139449291.68</v>
      </c>
      <c r="AJ35">
        <f>AI35*'Future Year Scaling'!AK$15/'Future Year Scaling'!AJ$15</f>
        <v>37180137253772.867</v>
      </c>
      <c r="AK35">
        <f>AJ35*'Future Year Scaling'!AL$15/'Future Year Scaling'!AK$15</f>
        <v>37589135058253.953</v>
      </c>
    </row>
    <row r="36" spans="1:37">
      <c r="A36" t="s">
        <v>84</v>
      </c>
      <c r="B36" t="s">
        <v>70</v>
      </c>
      <c r="C36" t="s">
        <v>67</v>
      </c>
      <c r="D36">
        <f t="array" ref="D36">IFERROR('Building Energy Consumption'!$N$13*INDEX('Residential Energy Apportioning'!$B$18:$B$21,MATCH(Calculations!C36,'Residential Energy Apportioning'!$C$18:$C$21,0),1),0)*SUMPRODUCT(IF('Residential Energy Apportioning'!$B$2:$B$14="R",1,0),'Building Energy Consumption'!$G$61:$G$73)/'Building Energy Consumption'!$G$74</f>
        <v>11623052549027.029</v>
      </c>
      <c r="E36">
        <f>D36*'Future Year Scaling'!F$15/'Future Year Scaling'!E$15</f>
        <v>11925783420012.492</v>
      </c>
      <c r="F36">
        <f>E36*'Future Year Scaling'!G$15/'Future Year Scaling'!F$15</f>
        <v>12228514290997.955</v>
      </c>
      <c r="G36">
        <f>F36*'Future Year Scaling'!H$15/'Future Year Scaling'!G$15</f>
        <v>12531245161983.299</v>
      </c>
      <c r="H36">
        <f>G36*'Future Year Scaling'!I$15/'Future Year Scaling'!H$15</f>
        <v>12938702475579.992</v>
      </c>
      <c r="I36">
        <f>H36*'Future Year Scaling'!J$15/'Future Year Scaling'!I$15</f>
        <v>13346159789176.449</v>
      </c>
      <c r="J36">
        <f>I36*'Future Year Scaling'!K$15/'Future Year Scaling'!J$15</f>
        <v>13753617102772.906</v>
      </c>
      <c r="K36">
        <f>J36*'Future Year Scaling'!L$15/'Future Year Scaling'!K$15</f>
        <v>14161074416369.482</v>
      </c>
      <c r="L36">
        <f>K36*'Future Year Scaling'!M$15/'Future Year Scaling'!L$15</f>
        <v>14568531729965.939</v>
      </c>
      <c r="M36">
        <f>L36*'Future Year Scaling'!N$15/'Future Year Scaling'!M$15</f>
        <v>14988360111344.367</v>
      </c>
      <c r="N36">
        <f>M36*'Future Year Scaling'!O$15/'Future Year Scaling'!N$15</f>
        <v>15408188492722.795</v>
      </c>
      <c r="O36">
        <f>N36*'Future Year Scaling'!P$15/'Future Year Scaling'!O$15</f>
        <v>15828016874101.223</v>
      </c>
      <c r="P36">
        <f>O36*'Future Year Scaling'!Q$15/'Future Year Scaling'!P$15</f>
        <v>16247845255479.65</v>
      </c>
      <c r="Q36">
        <f>P36*'Future Year Scaling'!R$15/'Future Year Scaling'!Q$15</f>
        <v>16667673636858.078</v>
      </c>
      <c r="R36">
        <f>Q36*'Future Year Scaling'!S$15/'Future Year Scaling'!R$15</f>
        <v>17046085541993.08</v>
      </c>
      <c r="S36">
        <f>R36*'Future Year Scaling'!T$15/'Future Year Scaling'!S$15</f>
        <v>17424497447128.322</v>
      </c>
      <c r="T36">
        <f>S36*'Future Year Scaling'!U$15/'Future Year Scaling'!T$15</f>
        <v>17802909352263.563</v>
      </c>
      <c r="U36">
        <f>T36*'Future Year Scaling'!V$15/'Future Year Scaling'!U$15</f>
        <v>18181321257398.684</v>
      </c>
      <c r="V36">
        <f>U36*'Future Year Scaling'!W$15/'Future Year Scaling'!V$15</f>
        <v>18559733162533.926</v>
      </c>
      <c r="W36">
        <f>V36*'Future Year Scaling'!X$15/'Future Year Scaling'!W$15</f>
        <v>18913705979492.563</v>
      </c>
      <c r="X36">
        <f>W36*'Future Year Scaling'!Y$15/'Future Year Scaling'!X$15</f>
        <v>19267678796451.078</v>
      </c>
      <c r="Y36">
        <f>X36*'Future Year Scaling'!Z$15/'Future Year Scaling'!Y$15</f>
        <v>19621651613409.594</v>
      </c>
      <c r="Z36">
        <f>Y36*'Future Year Scaling'!AA$15/'Future Year Scaling'!Z$15</f>
        <v>19975624430368.109</v>
      </c>
      <c r="AA36">
        <f>Z36*'Future Year Scaling'!AB$15/'Future Year Scaling'!AA$15</f>
        <v>20329597247326.629</v>
      </c>
      <c r="AB36">
        <f>AA36*'Future Year Scaling'!AC$15/'Future Year Scaling'!AB$15</f>
        <v>20638341925350.27</v>
      </c>
      <c r="AC36">
        <f>AB36*'Future Year Scaling'!AD$15/'Future Year Scaling'!AC$15</f>
        <v>20947086603373.91</v>
      </c>
      <c r="AD36">
        <f>AC36*'Future Year Scaling'!AE$15/'Future Year Scaling'!AD$15</f>
        <v>21255831281397.547</v>
      </c>
      <c r="AE36">
        <f>AD36*'Future Year Scaling'!AF$15/'Future Year Scaling'!AE$15</f>
        <v>21564575959421.305</v>
      </c>
      <c r="AF36">
        <f>AE36*'Future Year Scaling'!AG$15/'Future Year Scaling'!AF$15</f>
        <v>21873320637444.945</v>
      </c>
      <c r="AG36">
        <f>AF36*'Future Year Scaling'!AH$15/'Future Year Scaling'!AG$15</f>
        <v>22125011594048.871</v>
      </c>
      <c r="AH36">
        <f>AG36*'Future Year Scaling'!AI$15/'Future Year Scaling'!AH$15</f>
        <v>22376702550652.617</v>
      </c>
      <c r="AI36">
        <f>AH36*'Future Year Scaling'!AJ$15/'Future Year Scaling'!AI$15</f>
        <v>22628393507256.426</v>
      </c>
      <c r="AJ36">
        <f>AI36*'Future Year Scaling'!AK$15/'Future Year Scaling'!AJ$15</f>
        <v>22880084463860.23</v>
      </c>
      <c r="AK36">
        <f>AJ36*'Future Year Scaling'!AL$15/'Future Year Scaling'!AK$15</f>
        <v>23131775420463.977</v>
      </c>
    </row>
    <row r="37" spans="1:37">
      <c r="A37" t="s">
        <v>84</v>
      </c>
      <c r="B37" t="s">
        <v>70</v>
      </c>
      <c r="C37" t="s">
        <v>68</v>
      </c>
      <c r="D37">
        <f t="array" ref="D37">IFERROR('Building Energy Consumption'!$N$13*INDEX('Residential Energy Apportioning'!$B$18:$B$21,MATCH(Calculations!C37,'Residential Energy Apportioning'!$C$18:$C$21,0),1),0)*SUMPRODUCT(IF('Residential Energy Apportioning'!$B$2:$B$14="R",1,0),'Building Energy Consumption'!$G$61:$G$73)/'Building Energy Consumption'!$G$74</f>
        <v>0</v>
      </c>
      <c r="E37">
        <f>D37*'Future Year Scaling'!F$13/'Future Year Scaling'!E$13</f>
        <v>0</v>
      </c>
      <c r="F37">
        <f>E37*'Future Year Scaling'!G$13/'Future Year Scaling'!F$13</f>
        <v>0</v>
      </c>
      <c r="G37">
        <f>F37*'Future Year Scaling'!H$13/'Future Year Scaling'!G$13</f>
        <v>0</v>
      </c>
      <c r="H37">
        <f>G37*'Future Year Scaling'!I$13/'Future Year Scaling'!H$13</f>
        <v>0</v>
      </c>
      <c r="I37">
        <f>H37*'Future Year Scaling'!J$13/'Future Year Scaling'!I$13</f>
        <v>0</v>
      </c>
      <c r="J37">
        <f>I37*'Future Year Scaling'!K$13/'Future Year Scaling'!J$13</f>
        <v>0</v>
      </c>
      <c r="K37">
        <f>J37*'Future Year Scaling'!L$13/'Future Year Scaling'!K$13</f>
        <v>0</v>
      </c>
      <c r="L37">
        <f>K37*'Future Year Scaling'!M$13/'Future Year Scaling'!L$13</f>
        <v>0</v>
      </c>
      <c r="M37">
        <f>L37*'Future Year Scaling'!N$13/'Future Year Scaling'!M$13</f>
        <v>0</v>
      </c>
      <c r="N37">
        <f>M37*'Future Year Scaling'!O$13/'Future Year Scaling'!N$13</f>
        <v>0</v>
      </c>
      <c r="O37">
        <f>N37*'Future Year Scaling'!P$13/'Future Year Scaling'!O$13</f>
        <v>0</v>
      </c>
      <c r="P37">
        <f>O37*'Future Year Scaling'!Q$13/'Future Year Scaling'!P$13</f>
        <v>0</v>
      </c>
      <c r="Q37">
        <f>P37*'Future Year Scaling'!R$13/'Future Year Scaling'!Q$13</f>
        <v>0</v>
      </c>
      <c r="R37">
        <f>Q37*'Future Year Scaling'!S$13/'Future Year Scaling'!R$13</f>
        <v>0</v>
      </c>
      <c r="S37">
        <f>R37*'Future Year Scaling'!T$13/'Future Year Scaling'!S$13</f>
        <v>0</v>
      </c>
      <c r="T37">
        <f>S37*'Future Year Scaling'!U$13/'Future Year Scaling'!T$13</f>
        <v>0</v>
      </c>
      <c r="U37">
        <f>T37*'Future Year Scaling'!V$13/'Future Year Scaling'!U$13</f>
        <v>0</v>
      </c>
      <c r="V37">
        <f>U37*'Future Year Scaling'!W$13/'Future Year Scaling'!V$13</f>
        <v>0</v>
      </c>
      <c r="W37">
        <f>V37*'Future Year Scaling'!X$13/'Future Year Scaling'!W$13</f>
        <v>0</v>
      </c>
      <c r="X37">
        <f>W37*'Future Year Scaling'!Y$13/'Future Year Scaling'!X$13</f>
        <v>0</v>
      </c>
      <c r="Y37">
        <f>X37*'Future Year Scaling'!Z$13/'Future Year Scaling'!Y$13</f>
        <v>0</v>
      </c>
      <c r="Z37">
        <f>Y37*'Future Year Scaling'!AA$13/'Future Year Scaling'!Z$13</f>
        <v>0</v>
      </c>
      <c r="AA37">
        <f>Z37*'Future Year Scaling'!AB$13/'Future Year Scaling'!AA$13</f>
        <v>0</v>
      </c>
      <c r="AB37">
        <f>AA37*'Future Year Scaling'!AC$13/'Future Year Scaling'!AB$13</f>
        <v>0</v>
      </c>
      <c r="AC37">
        <f>AB37*'Future Year Scaling'!AD$13/'Future Year Scaling'!AC$13</f>
        <v>0</v>
      </c>
      <c r="AD37">
        <f>AC37*'Future Year Scaling'!AE$13/'Future Year Scaling'!AD$13</f>
        <v>0</v>
      </c>
      <c r="AE37">
        <f>AD37*'Future Year Scaling'!AF$13/'Future Year Scaling'!AE$13</f>
        <v>0</v>
      </c>
      <c r="AF37">
        <f>AE37*'Future Year Scaling'!AG$13/'Future Year Scaling'!AF$13</f>
        <v>0</v>
      </c>
      <c r="AG37">
        <f>AF37*'Future Year Scaling'!AH$13/'Future Year Scaling'!AG$13</f>
        <v>0</v>
      </c>
      <c r="AH37">
        <f>AG37*'Future Year Scaling'!AI$13/'Future Year Scaling'!AH$13</f>
        <v>0</v>
      </c>
      <c r="AI37">
        <f>AH37*'Future Year Scaling'!AJ$13/'Future Year Scaling'!AI$13</f>
        <v>0</v>
      </c>
      <c r="AJ37">
        <f>AI37*'Future Year Scaling'!AK$13/'Future Year Scaling'!AJ$13</f>
        <v>0</v>
      </c>
      <c r="AK37">
        <f>AJ37*'Future Year Scaling'!AL$13/'Future Year Scaling'!AK$13</f>
        <v>0</v>
      </c>
    </row>
    <row r="38" spans="1:37">
      <c r="A38" t="s">
        <v>84</v>
      </c>
      <c r="B38" t="s">
        <v>71</v>
      </c>
      <c r="C38" t="s">
        <v>63</v>
      </c>
      <c r="D38">
        <v>0</v>
      </c>
      <c r="E38">
        <f>D38*'Future Year Scaling'!F$13/'Future Year Scaling'!E$13</f>
        <v>0</v>
      </c>
      <c r="F38">
        <f>E38*'Future Year Scaling'!G$13/'Future Year Scaling'!F$13</f>
        <v>0</v>
      </c>
      <c r="G38">
        <f>F38*'Future Year Scaling'!H$13/'Future Year Scaling'!G$13</f>
        <v>0</v>
      </c>
      <c r="H38">
        <f>G38*'Future Year Scaling'!I$13/'Future Year Scaling'!H$13</f>
        <v>0</v>
      </c>
      <c r="I38">
        <f>H38*'Future Year Scaling'!J$13/'Future Year Scaling'!I$13</f>
        <v>0</v>
      </c>
      <c r="J38">
        <f>I38*'Future Year Scaling'!K$13/'Future Year Scaling'!J$13</f>
        <v>0</v>
      </c>
      <c r="K38">
        <f>J38*'Future Year Scaling'!L$13/'Future Year Scaling'!K$13</f>
        <v>0</v>
      </c>
      <c r="L38">
        <f>K38*'Future Year Scaling'!M$13/'Future Year Scaling'!L$13</f>
        <v>0</v>
      </c>
      <c r="M38">
        <f>L38*'Future Year Scaling'!N$13/'Future Year Scaling'!M$13</f>
        <v>0</v>
      </c>
      <c r="N38">
        <f>M38*'Future Year Scaling'!O$13/'Future Year Scaling'!N$13</f>
        <v>0</v>
      </c>
      <c r="O38">
        <f>N38*'Future Year Scaling'!P$13/'Future Year Scaling'!O$13</f>
        <v>0</v>
      </c>
      <c r="P38">
        <f>O38*'Future Year Scaling'!Q$13/'Future Year Scaling'!P$13</f>
        <v>0</v>
      </c>
      <c r="Q38">
        <f>P38*'Future Year Scaling'!R$13/'Future Year Scaling'!Q$13</f>
        <v>0</v>
      </c>
      <c r="R38">
        <f>Q38*'Future Year Scaling'!S$13/'Future Year Scaling'!R$13</f>
        <v>0</v>
      </c>
      <c r="S38">
        <f>R38*'Future Year Scaling'!T$13/'Future Year Scaling'!S$13</f>
        <v>0</v>
      </c>
      <c r="T38">
        <f>S38*'Future Year Scaling'!U$13/'Future Year Scaling'!T$13</f>
        <v>0</v>
      </c>
      <c r="U38">
        <f>T38*'Future Year Scaling'!V$13/'Future Year Scaling'!U$13</f>
        <v>0</v>
      </c>
      <c r="V38">
        <f>U38*'Future Year Scaling'!W$13/'Future Year Scaling'!V$13</f>
        <v>0</v>
      </c>
      <c r="W38">
        <f>V38*'Future Year Scaling'!X$13/'Future Year Scaling'!W$13</f>
        <v>0</v>
      </c>
      <c r="X38">
        <f>W38*'Future Year Scaling'!Y$13/'Future Year Scaling'!X$13</f>
        <v>0</v>
      </c>
      <c r="Y38">
        <f>X38*'Future Year Scaling'!Z$13/'Future Year Scaling'!Y$13</f>
        <v>0</v>
      </c>
      <c r="Z38">
        <f>Y38*'Future Year Scaling'!AA$13/'Future Year Scaling'!Z$13</f>
        <v>0</v>
      </c>
      <c r="AA38">
        <f>Z38*'Future Year Scaling'!AB$13/'Future Year Scaling'!AA$13</f>
        <v>0</v>
      </c>
      <c r="AB38">
        <f>AA38*'Future Year Scaling'!AC$13/'Future Year Scaling'!AB$13</f>
        <v>0</v>
      </c>
      <c r="AC38">
        <f>AB38*'Future Year Scaling'!AD$13/'Future Year Scaling'!AC$13</f>
        <v>0</v>
      </c>
      <c r="AD38">
        <f>AC38*'Future Year Scaling'!AE$13/'Future Year Scaling'!AD$13</f>
        <v>0</v>
      </c>
      <c r="AE38">
        <f>AD38*'Future Year Scaling'!AF$13/'Future Year Scaling'!AE$13</f>
        <v>0</v>
      </c>
      <c r="AF38">
        <f>AE38*'Future Year Scaling'!AG$13/'Future Year Scaling'!AF$13</f>
        <v>0</v>
      </c>
      <c r="AG38">
        <f>AF38*'Future Year Scaling'!AH$13/'Future Year Scaling'!AG$13</f>
        <v>0</v>
      </c>
      <c r="AH38">
        <f>AG38*'Future Year Scaling'!AI$13/'Future Year Scaling'!AH$13</f>
        <v>0</v>
      </c>
      <c r="AI38">
        <f>AH38*'Future Year Scaling'!AJ$13/'Future Year Scaling'!AI$13</f>
        <v>0</v>
      </c>
      <c r="AJ38">
        <f>AI38*'Future Year Scaling'!AK$13/'Future Year Scaling'!AJ$13</f>
        <v>0</v>
      </c>
      <c r="AK38">
        <f>AJ38*'Future Year Scaling'!AL$13/'Future Year Scaling'!AK$13</f>
        <v>0</v>
      </c>
    </row>
    <row r="39" spans="1:37">
      <c r="A39" t="s">
        <v>84</v>
      </c>
      <c r="B39" t="s">
        <v>71</v>
      </c>
      <c r="C39" t="s">
        <v>64</v>
      </c>
      <c r="D39">
        <v>0</v>
      </c>
      <c r="E39">
        <f>D39*'Future Year Scaling'!F$14/'Future Year Scaling'!E$14</f>
        <v>0</v>
      </c>
      <c r="F39">
        <f>E39*'Future Year Scaling'!G$14/'Future Year Scaling'!F$14</f>
        <v>0</v>
      </c>
      <c r="G39">
        <f>F39*'Future Year Scaling'!H$14/'Future Year Scaling'!G$14</f>
        <v>0</v>
      </c>
      <c r="H39">
        <f>G39*'Future Year Scaling'!I$14/'Future Year Scaling'!H$14</f>
        <v>0</v>
      </c>
      <c r="I39">
        <f>H39*'Future Year Scaling'!J$14/'Future Year Scaling'!I$14</f>
        <v>0</v>
      </c>
      <c r="J39">
        <f>I39*'Future Year Scaling'!K$14/'Future Year Scaling'!J$14</f>
        <v>0</v>
      </c>
      <c r="K39">
        <f>J39*'Future Year Scaling'!L$14/'Future Year Scaling'!K$14</f>
        <v>0</v>
      </c>
      <c r="L39">
        <f>K39*'Future Year Scaling'!M$14/'Future Year Scaling'!L$14</f>
        <v>0</v>
      </c>
      <c r="M39">
        <f>L39*'Future Year Scaling'!N$14/'Future Year Scaling'!M$14</f>
        <v>0</v>
      </c>
      <c r="N39">
        <f>M39*'Future Year Scaling'!O$14/'Future Year Scaling'!N$14</f>
        <v>0</v>
      </c>
      <c r="O39">
        <f>N39*'Future Year Scaling'!P$14/'Future Year Scaling'!O$14</f>
        <v>0</v>
      </c>
      <c r="P39">
        <f>O39*'Future Year Scaling'!Q$14/'Future Year Scaling'!P$14</f>
        <v>0</v>
      </c>
      <c r="Q39">
        <f>P39*'Future Year Scaling'!R$14/'Future Year Scaling'!Q$14</f>
        <v>0</v>
      </c>
      <c r="R39">
        <f>Q39*'Future Year Scaling'!S$14/'Future Year Scaling'!R$14</f>
        <v>0</v>
      </c>
      <c r="S39">
        <f>R39*'Future Year Scaling'!T$14/'Future Year Scaling'!S$14</f>
        <v>0</v>
      </c>
      <c r="T39">
        <f>S39*'Future Year Scaling'!U$14/'Future Year Scaling'!T$14</f>
        <v>0</v>
      </c>
      <c r="U39">
        <f>T39*'Future Year Scaling'!V$14/'Future Year Scaling'!U$14</f>
        <v>0</v>
      </c>
      <c r="V39">
        <f>U39*'Future Year Scaling'!W$14/'Future Year Scaling'!V$14</f>
        <v>0</v>
      </c>
      <c r="W39">
        <f>V39*'Future Year Scaling'!X$14/'Future Year Scaling'!W$14</f>
        <v>0</v>
      </c>
      <c r="X39">
        <f>W39*'Future Year Scaling'!Y$14/'Future Year Scaling'!X$14</f>
        <v>0</v>
      </c>
      <c r="Y39">
        <f>X39*'Future Year Scaling'!Z$14/'Future Year Scaling'!Y$14</f>
        <v>0</v>
      </c>
      <c r="Z39">
        <f>Y39*'Future Year Scaling'!AA$14/'Future Year Scaling'!Z$14</f>
        <v>0</v>
      </c>
      <c r="AA39">
        <f>Z39*'Future Year Scaling'!AB$14/'Future Year Scaling'!AA$14</f>
        <v>0</v>
      </c>
      <c r="AB39">
        <f>AA39*'Future Year Scaling'!AC$14/'Future Year Scaling'!AB$14</f>
        <v>0</v>
      </c>
      <c r="AC39">
        <f>AB39*'Future Year Scaling'!AD$14/'Future Year Scaling'!AC$14</f>
        <v>0</v>
      </c>
      <c r="AD39">
        <f>AC39*'Future Year Scaling'!AE$14/'Future Year Scaling'!AD$14</f>
        <v>0</v>
      </c>
      <c r="AE39">
        <f>AD39*'Future Year Scaling'!AF$14/'Future Year Scaling'!AE$14</f>
        <v>0</v>
      </c>
      <c r="AF39">
        <f>AE39*'Future Year Scaling'!AG$14/'Future Year Scaling'!AF$14</f>
        <v>0</v>
      </c>
      <c r="AG39">
        <f>AF39*'Future Year Scaling'!AH$14/'Future Year Scaling'!AG$14</f>
        <v>0</v>
      </c>
      <c r="AH39">
        <f>AG39*'Future Year Scaling'!AI$14/'Future Year Scaling'!AH$14</f>
        <v>0</v>
      </c>
      <c r="AI39">
        <f>AH39*'Future Year Scaling'!AJ$14/'Future Year Scaling'!AI$14</f>
        <v>0</v>
      </c>
      <c r="AJ39">
        <f>AI39*'Future Year Scaling'!AK$14/'Future Year Scaling'!AJ$14</f>
        <v>0</v>
      </c>
      <c r="AK39">
        <f>AJ39*'Future Year Scaling'!AL$14/'Future Year Scaling'!AK$14</f>
        <v>0</v>
      </c>
    </row>
    <row r="40" spans="1:37">
      <c r="A40" t="s">
        <v>84</v>
      </c>
      <c r="B40" t="s">
        <v>71</v>
      </c>
      <c r="C40" t="s">
        <v>65</v>
      </c>
      <c r="D40">
        <v>0</v>
      </c>
      <c r="E40">
        <f>D40*'Future Year Scaling'!F$15/'Future Year Scaling'!E$15</f>
        <v>0</v>
      </c>
      <c r="F40">
        <f>E40*'Future Year Scaling'!G$15/'Future Year Scaling'!F$15</f>
        <v>0</v>
      </c>
      <c r="G40">
        <f>F40*'Future Year Scaling'!H$15/'Future Year Scaling'!G$15</f>
        <v>0</v>
      </c>
      <c r="H40">
        <f>G40*'Future Year Scaling'!I$15/'Future Year Scaling'!H$15</f>
        <v>0</v>
      </c>
      <c r="I40">
        <f>H40*'Future Year Scaling'!J$15/'Future Year Scaling'!I$15</f>
        <v>0</v>
      </c>
      <c r="J40">
        <f>I40*'Future Year Scaling'!K$15/'Future Year Scaling'!J$15</f>
        <v>0</v>
      </c>
      <c r="K40">
        <f>J40*'Future Year Scaling'!L$15/'Future Year Scaling'!K$15</f>
        <v>0</v>
      </c>
      <c r="L40">
        <f>K40*'Future Year Scaling'!M$15/'Future Year Scaling'!L$15</f>
        <v>0</v>
      </c>
      <c r="M40">
        <f>L40*'Future Year Scaling'!N$15/'Future Year Scaling'!M$15</f>
        <v>0</v>
      </c>
      <c r="N40">
        <f>M40*'Future Year Scaling'!O$15/'Future Year Scaling'!N$15</f>
        <v>0</v>
      </c>
      <c r="O40">
        <f>N40*'Future Year Scaling'!P$15/'Future Year Scaling'!O$15</f>
        <v>0</v>
      </c>
      <c r="P40">
        <f>O40*'Future Year Scaling'!Q$15/'Future Year Scaling'!P$15</f>
        <v>0</v>
      </c>
      <c r="Q40">
        <f>P40*'Future Year Scaling'!R$15/'Future Year Scaling'!Q$15</f>
        <v>0</v>
      </c>
      <c r="R40">
        <f>Q40*'Future Year Scaling'!S$15/'Future Year Scaling'!R$15</f>
        <v>0</v>
      </c>
      <c r="S40">
        <f>R40*'Future Year Scaling'!T$15/'Future Year Scaling'!S$15</f>
        <v>0</v>
      </c>
      <c r="T40">
        <f>S40*'Future Year Scaling'!U$15/'Future Year Scaling'!T$15</f>
        <v>0</v>
      </c>
      <c r="U40">
        <f>T40*'Future Year Scaling'!V$15/'Future Year Scaling'!U$15</f>
        <v>0</v>
      </c>
      <c r="V40">
        <f>U40*'Future Year Scaling'!W$15/'Future Year Scaling'!V$15</f>
        <v>0</v>
      </c>
      <c r="W40">
        <f>V40*'Future Year Scaling'!X$15/'Future Year Scaling'!W$15</f>
        <v>0</v>
      </c>
      <c r="X40">
        <f>W40*'Future Year Scaling'!Y$15/'Future Year Scaling'!X$15</f>
        <v>0</v>
      </c>
      <c r="Y40">
        <f>X40*'Future Year Scaling'!Z$15/'Future Year Scaling'!Y$15</f>
        <v>0</v>
      </c>
      <c r="Z40">
        <f>Y40*'Future Year Scaling'!AA$15/'Future Year Scaling'!Z$15</f>
        <v>0</v>
      </c>
      <c r="AA40">
        <f>Z40*'Future Year Scaling'!AB$15/'Future Year Scaling'!AA$15</f>
        <v>0</v>
      </c>
      <c r="AB40">
        <f>AA40*'Future Year Scaling'!AC$15/'Future Year Scaling'!AB$15</f>
        <v>0</v>
      </c>
      <c r="AC40">
        <f>AB40*'Future Year Scaling'!AD$15/'Future Year Scaling'!AC$15</f>
        <v>0</v>
      </c>
      <c r="AD40">
        <f>AC40*'Future Year Scaling'!AE$15/'Future Year Scaling'!AD$15</f>
        <v>0</v>
      </c>
      <c r="AE40">
        <f>AD40*'Future Year Scaling'!AF$15/'Future Year Scaling'!AE$15</f>
        <v>0</v>
      </c>
      <c r="AF40">
        <f>AE40*'Future Year Scaling'!AG$15/'Future Year Scaling'!AF$15</f>
        <v>0</v>
      </c>
      <c r="AG40">
        <f>AF40*'Future Year Scaling'!AH$15/'Future Year Scaling'!AG$15</f>
        <v>0</v>
      </c>
      <c r="AH40">
        <f>AG40*'Future Year Scaling'!AI$15/'Future Year Scaling'!AH$15</f>
        <v>0</v>
      </c>
      <c r="AI40">
        <f>AH40*'Future Year Scaling'!AJ$15/'Future Year Scaling'!AI$15</f>
        <v>0</v>
      </c>
      <c r="AJ40">
        <f>AI40*'Future Year Scaling'!AK$15/'Future Year Scaling'!AJ$15</f>
        <v>0</v>
      </c>
      <c r="AK40">
        <f>AJ40*'Future Year Scaling'!AL$15/'Future Year Scaling'!AK$15</f>
        <v>0</v>
      </c>
    </row>
    <row r="41" spans="1:37">
      <c r="A41" t="s">
        <v>84</v>
      </c>
      <c r="B41" t="s">
        <v>71</v>
      </c>
      <c r="C41" t="s">
        <v>66</v>
      </c>
      <c r="D41">
        <v>0</v>
      </c>
      <c r="E41">
        <f>D41*'Future Year Scaling'!F$15/'Future Year Scaling'!E$15</f>
        <v>0</v>
      </c>
      <c r="F41">
        <f>E41*'Future Year Scaling'!G$15/'Future Year Scaling'!F$15</f>
        <v>0</v>
      </c>
      <c r="G41">
        <f>F41*'Future Year Scaling'!H$15/'Future Year Scaling'!G$15</f>
        <v>0</v>
      </c>
      <c r="H41">
        <f>G41*'Future Year Scaling'!I$15/'Future Year Scaling'!H$15</f>
        <v>0</v>
      </c>
      <c r="I41">
        <f>H41*'Future Year Scaling'!J$15/'Future Year Scaling'!I$15</f>
        <v>0</v>
      </c>
      <c r="J41">
        <f>I41*'Future Year Scaling'!K$15/'Future Year Scaling'!J$15</f>
        <v>0</v>
      </c>
      <c r="K41">
        <f>J41*'Future Year Scaling'!L$15/'Future Year Scaling'!K$15</f>
        <v>0</v>
      </c>
      <c r="L41">
        <f>K41*'Future Year Scaling'!M$15/'Future Year Scaling'!L$15</f>
        <v>0</v>
      </c>
      <c r="M41">
        <f>L41*'Future Year Scaling'!N$15/'Future Year Scaling'!M$15</f>
        <v>0</v>
      </c>
      <c r="N41">
        <f>M41*'Future Year Scaling'!O$15/'Future Year Scaling'!N$15</f>
        <v>0</v>
      </c>
      <c r="O41">
        <f>N41*'Future Year Scaling'!P$15/'Future Year Scaling'!O$15</f>
        <v>0</v>
      </c>
      <c r="P41">
        <f>O41*'Future Year Scaling'!Q$15/'Future Year Scaling'!P$15</f>
        <v>0</v>
      </c>
      <c r="Q41">
        <f>P41*'Future Year Scaling'!R$15/'Future Year Scaling'!Q$15</f>
        <v>0</v>
      </c>
      <c r="R41">
        <f>Q41*'Future Year Scaling'!S$15/'Future Year Scaling'!R$15</f>
        <v>0</v>
      </c>
      <c r="S41">
        <f>R41*'Future Year Scaling'!T$15/'Future Year Scaling'!S$15</f>
        <v>0</v>
      </c>
      <c r="T41">
        <f>S41*'Future Year Scaling'!U$15/'Future Year Scaling'!T$15</f>
        <v>0</v>
      </c>
      <c r="U41">
        <f>T41*'Future Year Scaling'!V$15/'Future Year Scaling'!U$15</f>
        <v>0</v>
      </c>
      <c r="V41">
        <f>U41*'Future Year Scaling'!W$15/'Future Year Scaling'!V$15</f>
        <v>0</v>
      </c>
      <c r="W41">
        <f>V41*'Future Year Scaling'!X$15/'Future Year Scaling'!W$15</f>
        <v>0</v>
      </c>
      <c r="X41">
        <f>W41*'Future Year Scaling'!Y$15/'Future Year Scaling'!X$15</f>
        <v>0</v>
      </c>
      <c r="Y41">
        <f>X41*'Future Year Scaling'!Z$15/'Future Year Scaling'!Y$15</f>
        <v>0</v>
      </c>
      <c r="Z41">
        <f>Y41*'Future Year Scaling'!AA$15/'Future Year Scaling'!Z$15</f>
        <v>0</v>
      </c>
      <c r="AA41">
        <f>Z41*'Future Year Scaling'!AB$15/'Future Year Scaling'!AA$15</f>
        <v>0</v>
      </c>
      <c r="AB41">
        <f>AA41*'Future Year Scaling'!AC$15/'Future Year Scaling'!AB$15</f>
        <v>0</v>
      </c>
      <c r="AC41">
        <f>AB41*'Future Year Scaling'!AD$15/'Future Year Scaling'!AC$15</f>
        <v>0</v>
      </c>
      <c r="AD41">
        <f>AC41*'Future Year Scaling'!AE$15/'Future Year Scaling'!AD$15</f>
        <v>0</v>
      </c>
      <c r="AE41">
        <f>AD41*'Future Year Scaling'!AF$15/'Future Year Scaling'!AE$15</f>
        <v>0</v>
      </c>
      <c r="AF41">
        <f>AE41*'Future Year Scaling'!AG$15/'Future Year Scaling'!AF$15</f>
        <v>0</v>
      </c>
      <c r="AG41">
        <f>AF41*'Future Year Scaling'!AH$15/'Future Year Scaling'!AG$15</f>
        <v>0</v>
      </c>
      <c r="AH41">
        <f>AG41*'Future Year Scaling'!AI$15/'Future Year Scaling'!AH$15</f>
        <v>0</v>
      </c>
      <c r="AI41">
        <f>AH41*'Future Year Scaling'!AJ$15/'Future Year Scaling'!AI$15</f>
        <v>0</v>
      </c>
      <c r="AJ41">
        <f>AI41*'Future Year Scaling'!AK$15/'Future Year Scaling'!AJ$15</f>
        <v>0</v>
      </c>
      <c r="AK41">
        <f>AJ41*'Future Year Scaling'!AL$15/'Future Year Scaling'!AK$15</f>
        <v>0</v>
      </c>
    </row>
    <row r="42" spans="1:37">
      <c r="A42" t="s">
        <v>84</v>
      </c>
      <c r="B42" t="s">
        <v>71</v>
      </c>
      <c r="C42" t="s">
        <v>67</v>
      </c>
      <c r="D42">
        <v>0</v>
      </c>
      <c r="E42">
        <f>D42*'Future Year Scaling'!F$15/'Future Year Scaling'!E$15</f>
        <v>0</v>
      </c>
      <c r="F42">
        <f>E42*'Future Year Scaling'!G$15/'Future Year Scaling'!F$15</f>
        <v>0</v>
      </c>
      <c r="G42">
        <f>F42*'Future Year Scaling'!H$15/'Future Year Scaling'!G$15</f>
        <v>0</v>
      </c>
      <c r="H42">
        <f>G42*'Future Year Scaling'!I$15/'Future Year Scaling'!H$15</f>
        <v>0</v>
      </c>
      <c r="I42">
        <f>H42*'Future Year Scaling'!J$15/'Future Year Scaling'!I$15</f>
        <v>0</v>
      </c>
      <c r="J42">
        <f>I42*'Future Year Scaling'!K$15/'Future Year Scaling'!J$15</f>
        <v>0</v>
      </c>
      <c r="K42">
        <f>J42*'Future Year Scaling'!L$15/'Future Year Scaling'!K$15</f>
        <v>0</v>
      </c>
      <c r="L42">
        <f>K42*'Future Year Scaling'!M$15/'Future Year Scaling'!L$15</f>
        <v>0</v>
      </c>
      <c r="M42">
        <f>L42*'Future Year Scaling'!N$15/'Future Year Scaling'!M$15</f>
        <v>0</v>
      </c>
      <c r="N42">
        <f>M42*'Future Year Scaling'!O$15/'Future Year Scaling'!N$15</f>
        <v>0</v>
      </c>
      <c r="O42">
        <f>N42*'Future Year Scaling'!P$15/'Future Year Scaling'!O$15</f>
        <v>0</v>
      </c>
      <c r="P42">
        <f>O42*'Future Year Scaling'!Q$15/'Future Year Scaling'!P$15</f>
        <v>0</v>
      </c>
      <c r="Q42">
        <f>P42*'Future Year Scaling'!R$15/'Future Year Scaling'!Q$15</f>
        <v>0</v>
      </c>
      <c r="R42">
        <f>Q42*'Future Year Scaling'!S$15/'Future Year Scaling'!R$15</f>
        <v>0</v>
      </c>
      <c r="S42">
        <f>R42*'Future Year Scaling'!T$15/'Future Year Scaling'!S$15</f>
        <v>0</v>
      </c>
      <c r="T42">
        <f>S42*'Future Year Scaling'!U$15/'Future Year Scaling'!T$15</f>
        <v>0</v>
      </c>
      <c r="U42">
        <f>T42*'Future Year Scaling'!V$15/'Future Year Scaling'!U$15</f>
        <v>0</v>
      </c>
      <c r="V42">
        <f>U42*'Future Year Scaling'!W$15/'Future Year Scaling'!V$15</f>
        <v>0</v>
      </c>
      <c r="W42">
        <f>V42*'Future Year Scaling'!X$15/'Future Year Scaling'!W$15</f>
        <v>0</v>
      </c>
      <c r="X42">
        <f>W42*'Future Year Scaling'!Y$15/'Future Year Scaling'!X$15</f>
        <v>0</v>
      </c>
      <c r="Y42">
        <f>X42*'Future Year Scaling'!Z$15/'Future Year Scaling'!Y$15</f>
        <v>0</v>
      </c>
      <c r="Z42">
        <f>Y42*'Future Year Scaling'!AA$15/'Future Year Scaling'!Z$15</f>
        <v>0</v>
      </c>
      <c r="AA42">
        <f>Z42*'Future Year Scaling'!AB$15/'Future Year Scaling'!AA$15</f>
        <v>0</v>
      </c>
      <c r="AB42">
        <f>AA42*'Future Year Scaling'!AC$15/'Future Year Scaling'!AB$15</f>
        <v>0</v>
      </c>
      <c r="AC42">
        <f>AB42*'Future Year Scaling'!AD$15/'Future Year Scaling'!AC$15</f>
        <v>0</v>
      </c>
      <c r="AD42">
        <f>AC42*'Future Year Scaling'!AE$15/'Future Year Scaling'!AD$15</f>
        <v>0</v>
      </c>
      <c r="AE42">
        <f>AD42*'Future Year Scaling'!AF$15/'Future Year Scaling'!AE$15</f>
        <v>0</v>
      </c>
      <c r="AF42">
        <f>AE42*'Future Year Scaling'!AG$15/'Future Year Scaling'!AF$15</f>
        <v>0</v>
      </c>
      <c r="AG42">
        <f>AF42*'Future Year Scaling'!AH$15/'Future Year Scaling'!AG$15</f>
        <v>0</v>
      </c>
      <c r="AH42">
        <f>AG42*'Future Year Scaling'!AI$15/'Future Year Scaling'!AH$15</f>
        <v>0</v>
      </c>
      <c r="AI42">
        <f>AH42*'Future Year Scaling'!AJ$15/'Future Year Scaling'!AI$15</f>
        <v>0</v>
      </c>
      <c r="AJ42">
        <f>AI42*'Future Year Scaling'!AK$15/'Future Year Scaling'!AJ$15</f>
        <v>0</v>
      </c>
      <c r="AK42">
        <f>AJ42*'Future Year Scaling'!AL$15/'Future Year Scaling'!AK$15</f>
        <v>0</v>
      </c>
    </row>
    <row r="43" spans="1:37">
      <c r="A43" t="s">
        <v>84</v>
      </c>
      <c r="B43" t="s">
        <v>71</v>
      </c>
      <c r="C43" t="s">
        <v>68</v>
      </c>
      <c r="D43">
        <v>0</v>
      </c>
      <c r="E43">
        <f>D43*'Future Year Scaling'!F$13/'Future Year Scaling'!E$13</f>
        <v>0</v>
      </c>
      <c r="F43">
        <f>E43*'Future Year Scaling'!G$13/'Future Year Scaling'!F$13</f>
        <v>0</v>
      </c>
      <c r="G43">
        <f>F43*'Future Year Scaling'!H$13/'Future Year Scaling'!G$13</f>
        <v>0</v>
      </c>
      <c r="H43">
        <f>G43*'Future Year Scaling'!I$13/'Future Year Scaling'!H$13</f>
        <v>0</v>
      </c>
      <c r="I43">
        <f>H43*'Future Year Scaling'!J$13/'Future Year Scaling'!I$13</f>
        <v>0</v>
      </c>
      <c r="J43">
        <f>I43*'Future Year Scaling'!K$13/'Future Year Scaling'!J$13</f>
        <v>0</v>
      </c>
      <c r="K43">
        <f>J43*'Future Year Scaling'!L$13/'Future Year Scaling'!K$13</f>
        <v>0</v>
      </c>
      <c r="L43">
        <f>K43*'Future Year Scaling'!M$13/'Future Year Scaling'!L$13</f>
        <v>0</v>
      </c>
      <c r="M43">
        <f>L43*'Future Year Scaling'!N$13/'Future Year Scaling'!M$13</f>
        <v>0</v>
      </c>
      <c r="N43">
        <f>M43*'Future Year Scaling'!O$13/'Future Year Scaling'!N$13</f>
        <v>0</v>
      </c>
      <c r="O43">
        <f>N43*'Future Year Scaling'!P$13/'Future Year Scaling'!O$13</f>
        <v>0</v>
      </c>
      <c r="P43">
        <f>O43*'Future Year Scaling'!Q$13/'Future Year Scaling'!P$13</f>
        <v>0</v>
      </c>
      <c r="Q43">
        <f>P43*'Future Year Scaling'!R$13/'Future Year Scaling'!Q$13</f>
        <v>0</v>
      </c>
      <c r="R43">
        <f>Q43*'Future Year Scaling'!S$13/'Future Year Scaling'!R$13</f>
        <v>0</v>
      </c>
      <c r="S43">
        <f>R43*'Future Year Scaling'!T$13/'Future Year Scaling'!S$13</f>
        <v>0</v>
      </c>
      <c r="T43">
        <f>S43*'Future Year Scaling'!U$13/'Future Year Scaling'!T$13</f>
        <v>0</v>
      </c>
      <c r="U43">
        <f>T43*'Future Year Scaling'!V$13/'Future Year Scaling'!U$13</f>
        <v>0</v>
      </c>
      <c r="V43">
        <f>U43*'Future Year Scaling'!W$13/'Future Year Scaling'!V$13</f>
        <v>0</v>
      </c>
      <c r="W43">
        <f>V43*'Future Year Scaling'!X$13/'Future Year Scaling'!W$13</f>
        <v>0</v>
      </c>
      <c r="X43">
        <f>W43*'Future Year Scaling'!Y$13/'Future Year Scaling'!X$13</f>
        <v>0</v>
      </c>
      <c r="Y43">
        <f>X43*'Future Year Scaling'!Z$13/'Future Year Scaling'!Y$13</f>
        <v>0</v>
      </c>
      <c r="Z43">
        <f>Y43*'Future Year Scaling'!AA$13/'Future Year Scaling'!Z$13</f>
        <v>0</v>
      </c>
      <c r="AA43">
        <f>Z43*'Future Year Scaling'!AB$13/'Future Year Scaling'!AA$13</f>
        <v>0</v>
      </c>
      <c r="AB43">
        <f>AA43*'Future Year Scaling'!AC$13/'Future Year Scaling'!AB$13</f>
        <v>0</v>
      </c>
      <c r="AC43">
        <f>AB43*'Future Year Scaling'!AD$13/'Future Year Scaling'!AC$13</f>
        <v>0</v>
      </c>
      <c r="AD43">
        <f>AC43*'Future Year Scaling'!AE$13/'Future Year Scaling'!AD$13</f>
        <v>0</v>
      </c>
      <c r="AE43">
        <f>AD43*'Future Year Scaling'!AF$13/'Future Year Scaling'!AE$13</f>
        <v>0</v>
      </c>
      <c r="AF43">
        <f>AE43*'Future Year Scaling'!AG$13/'Future Year Scaling'!AF$13</f>
        <v>0</v>
      </c>
      <c r="AG43">
        <f>AF43*'Future Year Scaling'!AH$13/'Future Year Scaling'!AG$13</f>
        <v>0</v>
      </c>
      <c r="AH43">
        <f>AG43*'Future Year Scaling'!AI$13/'Future Year Scaling'!AH$13</f>
        <v>0</v>
      </c>
      <c r="AI43">
        <f>AH43*'Future Year Scaling'!AJ$13/'Future Year Scaling'!AI$13</f>
        <v>0</v>
      </c>
      <c r="AJ43">
        <f>AI43*'Future Year Scaling'!AK$13/'Future Year Scaling'!AJ$13</f>
        <v>0</v>
      </c>
      <c r="AK43">
        <f>AJ43*'Future Year Scaling'!AL$13/'Future Year Scaling'!AK$13</f>
        <v>0</v>
      </c>
    </row>
    <row r="44" spans="1:37">
      <c r="A44" t="s">
        <v>84</v>
      </c>
      <c r="B44" t="s">
        <v>72</v>
      </c>
      <c r="C44" t="s">
        <v>63</v>
      </c>
      <c r="D44">
        <f t="array" ref="D44">IFERROR('Building Energy Consumption'!$N$10*INDEX('Residential Energy Apportioning'!$B$18:$B$21,MATCH(Calculations!C14,'Residential Energy Apportioning'!$C$18:$C$21,0),1),0)*SUMPRODUCT(IF('Residential Energy Apportioning'!$B$2:$B$14="R",1,0),'Building Energy Consumption'!$G$61:$G$73)/'Building Energy Consumption'!$G$74+'Building Energy Consumption'!$N$11*SUMPRODUCT(IF('Residential Energy Apportioning'!$B$2:$B$14="R",1,0),'Building Energy Consumption'!$G$61:$G$73)/'Building Energy Consumption'!$G$74</f>
        <v>5132080854746.2041</v>
      </c>
      <c r="E44">
        <f>D44*'Future Year Scaling'!F$13/'Future Year Scaling'!E$13</f>
        <v>5323257133508.21</v>
      </c>
      <c r="F44">
        <f>E44*'Future Year Scaling'!G$13/'Future Year Scaling'!F$13</f>
        <v>5514433412270.1436</v>
      </c>
      <c r="G44">
        <f>F44*'Future Year Scaling'!H$13/'Future Year Scaling'!G$13</f>
        <v>5705609691032.1484</v>
      </c>
      <c r="H44">
        <f>G44*'Future Year Scaling'!I$13/'Future Year Scaling'!H$13</f>
        <v>6000746551987.4102</v>
      </c>
      <c r="I44">
        <f>H44*'Future Year Scaling'!J$13/'Future Year Scaling'!I$13</f>
        <v>6295883412942.6719</v>
      </c>
      <c r="J44">
        <f>I44*'Future Year Scaling'!K$13/'Future Year Scaling'!J$13</f>
        <v>6591020273897.9336</v>
      </c>
      <c r="K44">
        <f>J44*'Future Year Scaling'!L$13/'Future Year Scaling'!K$13</f>
        <v>6886157134853.1943</v>
      </c>
      <c r="L44">
        <f>K44*'Future Year Scaling'!M$13/'Future Year Scaling'!L$13</f>
        <v>7181293995808.5283</v>
      </c>
      <c r="M44">
        <f>L44*'Future Year Scaling'!N$13/'Future Year Scaling'!M$13</f>
        <v>7491881106347.5938</v>
      </c>
      <c r="N44">
        <f>M44*'Future Year Scaling'!O$13/'Future Year Scaling'!N$13</f>
        <v>7802468216886.7314</v>
      </c>
      <c r="O44">
        <f>N44*'Future Year Scaling'!P$13/'Future Year Scaling'!O$13</f>
        <v>8113055327425.8691</v>
      </c>
      <c r="P44">
        <f>O44*'Future Year Scaling'!Q$13/'Future Year Scaling'!P$13</f>
        <v>8423642437965.0068</v>
      </c>
      <c r="Q44">
        <f>P44*'Future Year Scaling'!R$13/'Future Year Scaling'!Q$13</f>
        <v>8734229548504.1445</v>
      </c>
      <c r="R44">
        <f>Q44*'Future Year Scaling'!S$13/'Future Year Scaling'!R$13</f>
        <v>9001851312047.7598</v>
      </c>
      <c r="S44">
        <f>R44*'Future Year Scaling'!T$13/'Future Year Scaling'!S$13</f>
        <v>9269473075591.377</v>
      </c>
      <c r="T44">
        <f>S44*'Future Year Scaling'!U$13/'Future Year Scaling'!T$13</f>
        <v>9537094839134.9941</v>
      </c>
      <c r="U44">
        <f>T44*'Future Year Scaling'!V$13/'Future Year Scaling'!U$13</f>
        <v>9804716602678.5371</v>
      </c>
      <c r="V44">
        <f>U44*'Future Year Scaling'!W$13/'Future Year Scaling'!V$13</f>
        <v>10072338366222.152</v>
      </c>
      <c r="W44">
        <f>V44*'Future Year Scaling'!X$13/'Future Year Scaling'!W$13</f>
        <v>10373839802759.84</v>
      </c>
      <c r="X44">
        <f>W44*'Future Year Scaling'!Y$13/'Future Year Scaling'!X$13</f>
        <v>10675341239297.527</v>
      </c>
      <c r="Y44">
        <f>X44*'Future Year Scaling'!Z$13/'Future Year Scaling'!Y$13</f>
        <v>10976842675835.143</v>
      </c>
      <c r="Z44">
        <f>Y44*'Future Year Scaling'!AA$13/'Future Year Scaling'!Z$13</f>
        <v>11278344112372.828</v>
      </c>
      <c r="AA44">
        <f>Z44*'Future Year Scaling'!AB$13/'Future Year Scaling'!AA$13</f>
        <v>11579845548910.443</v>
      </c>
      <c r="AB44">
        <f>AA44*'Future Year Scaling'!AC$13/'Future Year Scaling'!AB$13</f>
        <v>11887473259573.891</v>
      </c>
      <c r="AC44">
        <f>AB44*'Future Year Scaling'!AD$13/'Future Year Scaling'!AC$13</f>
        <v>12195100970237.338</v>
      </c>
      <c r="AD44">
        <f>AC44*'Future Year Scaling'!AE$13/'Future Year Scaling'!AD$13</f>
        <v>12502728680900.785</v>
      </c>
      <c r="AE44">
        <f>AD44*'Future Year Scaling'!AF$13/'Future Year Scaling'!AE$13</f>
        <v>12810356391564.305</v>
      </c>
      <c r="AF44">
        <f>AE44*'Future Year Scaling'!AG$13/'Future Year Scaling'!AF$13</f>
        <v>13117984102227.752</v>
      </c>
      <c r="AG44">
        <f>AF44*'Future Year Scaling'!AH$13/'Future Year Scaling'!AG$13</f>
        <v>13417936477892.961</v>
      </c>
      <c r="AH44">
        <f>AG44*'Future Year Scaling'!AI$13/'Future Year Scaling'!AH$13</f>
        <v>13717888853558.242</v>
      </c>
      <c r="AI44">
        <f>AH44*'Future Year Scaling'!AJ$13/'Future Year Scaling'!AI$13</f>
        <v>14017841229223.451</v>
      </c>
      <c r="AJ44">
        <f>AI44*'Future Year Scaling'!AK$13/'Future Year Scaling'!AJ$13</f>
        <v>14317793604888.662</v>
      </c>
      <c r="AK44">
        <f>AJ44*'Future Year Scaling'!AL$13/'Future Year Scaling'!AK$13</f>
        <v>14617745980553.943</v>
      </c>
    </row>
    <row r="45" spans="1:37">
      <c r="A45" t="s">
        <v>84</v>
      </c>
      <c r="B45" t="s">
        <v>72</v>
      </c>
      <c r="C45" t="s">
        <v>64</v>
      </c>
      <c r="D45">
        <f t="array" ref="D45">IFERROR('Building Energy Consumption'!$N$10*INDEX('Residential Energy Apportioning'!$B$18:$B$21,MATCH(Calculations!C15,'Residential Energy Apportioning'!$C$18:$C$21,0),1),0)*SUMPRODUCT(IF('Residential Energy Apportioning'!$B$2:$B$14="R",1,0),'Building Energy Consumption'!$G$61:$G$73)/'Building Energy Consumption'!$G$74</f>
        <v>0</v>
      </c>
      <c r="E45">
        <f>D45*'Future Year Scaling'!F$14/'Future Year Scaling'!E$14</f>
        <v>0</v>
      </c>
      <c r="F45">
        <f>E45*'Future Year Scaling'!G$14/'Future Year Scaling'!F$14</f>
        <v>0</v>
      </c>
      <c r="G45">
        <f>F45*'Future Year Scaling'!H$14/'Future Year Scaling'!G$14</f>
        <v>0</v>
      </c>
      <c r="H45">
        <f>G45*'Future Year Scaling'!I$14/'Future Year Scaling'!H$14</f>
        <v>0</v>
      </c>
      <c r="I45">
        <f>H45*'Future Year Scaling'!J$14/'Future Year Scaling'!I$14</f>
        <v>0</v>
      </c>
      <c r="J45">
        <f>I45*'Future Year Scaling'!K$14/'Future Year Scaling'!J$14</f>
        <v>0</v>
      </c>
      <c r="K45">
        <f>J45*'Future Year Scaling'!L$14/'Future Year Scaling'!K$14</f>
        <v>0</v>
      </c>
      <c r="L45">
        <f>K45*'Future Year Scaling'!M$14/'Future Year Scaling'!L$14</f>
        <v>0</v>
      </c>
      <c r="M45">
        <f>L45*'Future Year Scaling'!N$14/'Future Year Scaling'!M$14</f>
        <v>0</v>
      </c>
      <c r="N45">
        <f>M45*'Future Year Scaling'!O$14/'Future Year Scaling'!N$14</f>
        <v>0</v>
      </c>
      <c r="O45">
        <f>N45*'Future Year Scaling'!P$14/'Future Year Scaling'!O$14</f>
        <v>0</v>
      </c>
      <c r="P45">
        <f>O45*'Future Year Scaling'!Q$14/'Future Year Scaling'!P$14</f>
        <v>0</v>
      </c>
      <c r="Q45">
        <f>P45*'Future Year Scaling'!R$14/'Future Year Scaling'!Q$14</f>
        <v>0</v>
      </c>
      <c r="R45">
        <f>Q45*'Future Year Scaling'!S$14/'Future Year Scaling'!R$14</f>
        <v>0</v>
      </c>
      <c r="S45">
        <f>R45*'Future Year Scaling'!T$14/'Future Year Scaling'!S$14</f>
        <v>0</v>
      </c>
      <c r="T45">
        <f>S45*'Future Year Scaling'!U$14/'Future Year Scaling'!T$14</f>
        <v>0</v>
      </c>
      <c r="U45">
        <f>T45*'Future Year Scaling'!V$14/'Future Year Scaling'!U$14</f>
        <v>0</v>
      </c>
      <c r="V45">
        <f>U45*'Future Year Scaling'!W$14/'Future Year Scaling'!V$14</f>
        <v>0</v>
      </c>
      <c r="W45">
        <f>V45*'Future Year Scaling'!X$14/'Future Year Scaling'!W$14</f>
        <v>0</v>
      </c>
      <c r="X45">
        <f>W45*'Future Year Scaling'!Y$14/'Future Year Scaling'!X$14</f>
        <v>0</v>
      </c>
      <c r="Y45">
        <f>X45*'Future Year Scaling'!Z$14/'Future Year Scaling'!Y$14</f>
        <v>0</v>
      </c>
      <c r="Z45">
        <f>Y45*'Future Year Scaling'!AA$14/'Future Year Scaling'!Z$14</f>
        <v>0</v>
      </c>
      <c r="AA45">
        <f>Z45*'Future Year Scaling'!AB$14/'Future Year Scaling'!AA$14</f>
        <v>0</v>
      </c>
      <c r="AB45">
        <f>AA45*'Future Year Scaling'!AC$14/'Future Year Scaling'!AB$14</f>
        <v>0</v>
      </c>
      <c r="AC45">
        <f>AB45*'Future Year Scaling'!AD$14/'Future Year Scaling'!AC$14</f>
        <v>0</v>
      </c>
      <c r="AD45">
        <f>AC45*'Future Year Scaling'!AE$14/'Future Year Scaling'!AD$14</f>
        <v>0</v>
      </c>
      <c r="AE45">
        <f>AD45*'Future Year Scaling'!AF$14/'Future Year Scaling'!AE$14</f>
        <v>0</v>
      </c>
      <c r="AF45">
        <f>AE45*'Future Year Scaling'!AG$14/'Future Year Scaling'!AF$14</f>
        <v>0</v>
      </c>
      <c r="AG45">
        <f>AF45*'Future Year Scaling'!AH$14/'Future Year Scaling'!AG$14</f>
        <v>0</v>
      </c>
      <c r="AH45">
        <f>AG45*'Future Year Scaling'!AI$14/'Future Year Scaling'!AH$14</f>
        <v>0</v>
      </c>
      <c r="AI45">
        <f>AH45*'Future Year Scaling'!AJ$14/'Future Year Scaling'!AI$14</f>
        <v>0</v>
      </c>
      <c r="AJ45">
        <f>AI45*'Future Year Scaling'!AK$14/'Future Year Scaling'!AJ$14</f>
        <v>0</v>
      </c>
      <c r="AK45">
        <f>AJ45*'Future Year Scaling'!AL$14/'Future Year Scaling'!AK$14</f>
        <v>0</v>
      </c>
    </row>
    <row r="46" spans="1:37">
      <c r="A46" t="s">
        <v>84</v>
      </c>
      <c r="B46" t="s">
        <v>72</v>
      </c>
      <c r="C46" t="s">
        <v>65</v>
      </c>
      <c r="D46">
        <f t="array" ref="D46">IFERROR('Building Energy Consumption'!$N$10*INDEX('Residential Energy Apportioning'!$B$18:$B$21,MATCH(Calculations!C16,'Residential Energy Apportioning'!$C$18:$C$21,0),1),0)*SUMPRODUCT(IF('Residential Energy Apportioning'!$B$2:$B$14="R",1,0),'Building Energy Consumption'!$G$61:$G$73)/'Building Energy Consumption'!$G$74</f>
        <v>0</v>
      </c>
      <c r="E46">
        <f>D46*'Future Year Scaling'!F$15/'Future Year Scaling'!E$15</f>
        <v>0</v>
      </c>
      <c r="F46">
        <f>E46*'Future Year Scaling'!G$15/'Future Year Scaling'!F$15</f>
        <v>0</v>
      </c>
      <c r="G46">
        <f>F46*'Future Year Scaling'!H$15/'Future Year Scaling'!G$15</f>
        <v>0</v>
      </c>
      <c r="H46">
        <f>G46*'Future Year Scaling'!I$15/'Future Year Scaling'!H$15</f>
        <v>0</v>
      </c>
      <c r="I46">
        <f>H46*'Future Year Scaling'!J$15/'Future Year Scaling'!I$15</f>
        <v>0</v>
      </c>
      <c r="J46">
        <f>I46*'Future Year Scaling'!K$15/'Future Year Scaling'!J$15</f>
        <v>0</v>
      </c>
      <c r="K46">
        <f>J46*'Future Year Scaling'!L$15/'Future Year Scaling'!K$15</f>
        <v>0</v>
      </c>
      <c r="L46">
        <f>K46*'Future Year Scaling'!M$15/'Future Year Scaling'!L$15</f>
        <v>0</v>
      </c>
      <c r="M46">
        <f>L46*'Future Year Scaling'!N$15/'Future Year Scaling'!M$15</f>
        <v>0</v>
      </c>
      <c r="N46">
        <f>M46*'Future Year Scaling'!O$15/'Future Year Scaling'!N$15</f>
        <v>0</v>
      </c>
      <c r="O46">
        <f>N46*'Future Year Scaling'!P$15/'Future Year Scaling'!O$15</f>
        <v>0</v>
      </c>
      <c r="P46">
        <f>O46*'Future Year Scaling'!Q$15/'Future Year Scaling'!P$15</f>
        <v>0</v>
      </c>
      <c r="Q46">
        <f>P46*'Future Year Scaling'!R$15/'Future Year Scaling'!Q$15</f>
        <v>0</v>
      </c>
      <c r="R46">
        <f>Q46*'Future Year Scaling'!S$15/'Future Year Scaling'!R$15</f>
        <v>0</v>
      </c>
      <c r="S46">
        <f>R46*'Future Year Scaling'!T$15/'Future Year Scaling'!S$15</f>
        <v>0</v>
      </c>
      <c r="T46">
        <f>S46*'Future Year Scaling'!U$15/'Future Year Scaling'!T$15</f>
        <v>0</v>
      </c>
      <c r="U46">
        <f>T46*'Future Year Scaling'!V$15/'Future Year Scaling'!U$15</f>
        <v>0</v>
      </c>
      <c r="V46">
        <f>U46*'Future Year Scaling'!W$15/'Future Year Scaling'!V$15</f>
        <v>0</v>
      </c>
      <c r="W46">
        <f>V46*'Future Year Scaling'!X$15/'Future Year Scaling'!W$15</f>
        <v>0</v>
      </c>
      <c r="X46">
        <f>W46*'Future Year Scaling'!Y$15/'Future Year Scaling'!X$15</f>
        <v>0</v>
      </c>
      <c r="Y46">
        <f>X46*'Future Year Scaling'!Z$15/'Future Year Scaling'!Y$15</f>
        <v>0</v>
      </c>
      <c r="Z46">
        <f>Y46*'Future Year Scaling'!AA$15/'Future Year Scaling'!Z$15</f>
        <v>0</v>
      </c>
      <c r="AA46">
        <f>Z46*'Future Year Scaling'!AB$15/'Future Year Scaling'!AA$15</f>
        <v>0</v>
      </c>
      <c r="AB46">
        <f>AA46*'Future Year Scaling'!AC$15/'Future Year Scaling'!AB$15</f>
        <v>0</v>
      </c>
      <c r="AC46">
        <f>AB46*'Future Year Scaling'!AD$15/'Future Year Scaling'!AC$15</f>
        <v>0</v>
      </c>
      <c r="AD46">
        <f>AC46*'Future Year Scaling'!AE$15/'Future Year Scaling'!AD$15</f>
        <v>0</v>
      </c>
      <c r="AE46">
        <f>AD46*'Future Year Scaling'!AF$15/'Future Year Scaling'!AE$15</f>
        <v>0</v>
      </c>
      <c r="AF46">
        <f>AE46*'Future Year Scaling'!AG$15/'Future Year Scaling'!AF$15</f>
        <v>0</v>
      </c>
      <c r="AG46">
        <f>AF46*'Future Year Scaling'!AH$15/'Future Year Scaling'!AG$15</f>
        <v>0</v>
      </c>
      <c r="AH46">
        <f>AG46*'Future Year Scaling'!AI$15/'Future Year Scaling'!AH$15</f>
        <v>0</v>
      </c>
      <c r="AI46">
        <f>AH46*'Future Year Scaling'!AJ$15/'Future Year Scaling'!AI$15</f>
        <v>0</v>
      </c>
      <c r="AJ46">
        <f>AI46*'Future Year Scaling'!AK$15/'Future Year Scaling'!AJ$15</f>
        <v>0</v>
      </c>
      <c r="AK46">
        <f>AJ46*'Future Year Scaling'!AL$15/'Future Year Scaling'!AK$15</f>
        <v>0</v>
      </c>
    </row>
    <row r="47" spans="1:37">
      <c r="A47" t="s">
        <v>84</v>
      </c>
      <c r="B47" t="s">
        <v>72</v>
      </c>
      <c r="C47" t="s">
        <v>66</v>
      </c>
      <c r="D47">
        <f t="array" ref="D47">IFERROR('Building Energy Consumption'!$N$10*INDEX('Residential Energy Apportioning'!$B$18:$B$21,MATCH(Calculations!C17,'Residential Energy Apportioning'!$C$18:$C$21,0),1),0)*SUMPRODUCT(IF('Residential Energy Apportioning'!$B$2:$B$14="R",1,0),'Building Energy Consumption'!$G$61:$G$73)/'Building Energy Consumption'!$G$74</f>
        <v>0</v>
      </c>
      <c r="E47">
        <f>D47*'Future Year Scaling'!F$15/'Future Year Scaling'!E$15</f>
        <v>0</v>
      </c>
      <c r="F47">
        <f>E47*'Future Year Scaling'!G$15/'Future Year Scaling'!F$15</f>
        <v>0</v>
      </c>
      <c r="G47">
        <f>F47*'Future Year Scaling'!H$15/'Future Year Scaling'!G$15</f>
        <v>0</v>
      </c>
      <c r="H47">
        <f>G47*'Future Year Scaling'!I$15/'Future Year Scaling'!H$15</f>
        <v>0</v>
      </c>
      <c r="I47">
        <f>H47*'Future Year Scaling'!J$15/'Future Year Scaling'!I$15</f>
        <v>0</v>
      </c>
      <c r="J47">
        <f>I47*'Future Year Scaling'!K$15/'Future Year Scaling'!J$15</f>
        <v>0</v>
      </c>
      <c r="K47">
        <f>J47*'Future Year Scaling'!L$15/'Future Year Scaling'!K$15</f>
        <v>0</v>
      </c>
      <c r="L47">
        <f>K47*'Future Year Scaling'!M$15/'Future Year Scaling'!L$15</f>
        <v>0</v>
      </c>
      <c r="M47">
        <f>L47*'Future Year Scaling'!N$15/'Future Year Scaling'!M$15</f>
        <v>0</v>
      </c>
      <c r="N47">
        <f>M47*'Future Year Scaling'!O$15/'Future Year Scaling'!N$15</f>
        <v>0</v>
      </c>
      <c r="O47">
        <f>N47*'Future Year Scaling'!P$15/'Future Year Scaling'!O$15</f>
        <v>0</v>
      </c>
      <c r="P47">
        <f>O47*'Future Year Scaling'!Q$15/'Future Year Scaling'!P$15</f>
        <v>0</v>
      </c>
      <c r="Q47">
        <f>P47*'Future Year Scaling'!R$15/'Future Year Scaling'!Q$15</f>
        <v>0</v>
      </c>
      <c r="R47">
        <f>Q47*'Future Year Scaling'!S$15/'Future Year Scaling'!R$15</f>
        <v>0</v>
      </c>
      <c r="S47">
        <f>R47*'Future Year Scaling'!T$15/'Future Year Scaling'!S$15</f>
        <v>0</v>
      </c>
      <c r="T47">
        <f>S47*'Future Year Scaling'!U$15/'Future Year Scaling'!T$15</f>
        <v>0</v>
      </c>
      <c r="U47">
        <f>T47*'Future Year Scaling'!V$15/'Future Year Scaling'!U$15</f>
        <v>0</v>
      </c>
      <c r="V47">
        <f>U47*'Future Year Scaling'!W$15/'Future Year Scaling'!V$15</f>
        <v>0</v>
      </c>
      <c r="W47">
        <f>V47*'Future Year Scaling'!X$15/'Future Year Scaling'!W$15</f>
        <v>0</v>
      </c>
      <c r="X47">
        <f>W47*'Future Year Scaling'!Y$15/'Future Year Scaling'!X$15</f>
        <v>0</v>
      </c>
      <c r="Y47">
        <f>X47*'Future Year Scaling'!Z$15/'Future Year Scaling'!Y$15</f>
        <v>0</v>
      </c>
      <c r="Z47">
        <f>Y47*'Future Year Scaling'!AA$15/'Future Year Scaling'!Z$15</f>
        <v>0</v>
      </c>
      <c r="AA47">
        <f>Z47*'Future Year Scaling'!AB$15/'Future Year Scaling'!AA$15</f>
        <v>0</v>
      </c>
      <c r="AB47">
        <f>AA47*'Future Year Scaling'!AC$15/'Future Year Scaling'!AB$15</f>
        <v>0</v>
      </c>
      <c r="AC47">
        <f>AB47*'Future Year Scaling'!AD$15/'Future Year Scaling'!AC$15</f>
        <v>0</v>
      </c>
      <c r="AD47">
        <f>AC47*'Future Year Scaling'!AE$15/'Future Year Scaling'!AD$15</f>
        <v>0</v>
      </c>
      <c r="AE47">
        <f>AD47*'Future Year Scaling'!AF$15/'Future Year Scaling'!AE$15</f>
        <v>0</v>
      </c>
      <c r="AF47">
        <f>AE47*'Future Year Scaling'!AG$15/'Future Year Scaling'!AF$15</f>
        <v>0</v>
      </c>
      <c r="AG47">
        <f>AF47*'Future Year Scaling'!AH$15/'Future Year Scaling'!AG$15</f>
        <v>0</v>
      </c>
      <c r="AH47">
        <f>AG47*'Future Year Scaling'!AI$15/'Future Year Scaling'!AH$15</f>
        <v>0</v>
      </c>
      <c r="AI47">
        <f>AH47*'Future Year Scaling'!AJ$15/'Future Year Scaling'!AI$15</f>
        <v>0</v>
      </c>
      <c r="AJ47">
        <f>AI47*'Future Year Scaling'!AK$15/'Future Year Scaling'!AJ$15</f>
        <v>0</v>
      </c>
      <c r="AK47">
        <f>AJ47*'Future Year Scaling'!AL$15/'Future Year Scaling'!AK$15</f>
        <v>0</v>
      </c>
    </row>
    <row r="48" spans="1:37">
      <c r="A48" t="s">
        <v>84</v>
      </c>
      <c r="B48" t="s">
        <v>72</v>
      </c>
      <c r="C48" t="s">
        <v>67</v>
      </c>
      <c r="D48">
        <f t="array" ref="D48">IFERROR('Building Energy Consumption'!$N$10*INDEX('Residential Energy Apportioning'!$B$18:$B$21,MATCH(Calculations!C18,'Residential Energy Apportioning'!$C$18:$C$21,0),1),0)*SUMPRODUCT(IF('Residential Energy Apportioning'!$B$2:$B$14="R",1,0),'Building Energy Consumption'!$G$61:$G$73)/'Building Energy Consumption'!$G$74</f>
        <v>0</v>
      </c>
      <c r="E48">
        <f>D48*'Future Year Scaling'!F$15/'Future Year Scaling'!E$15</f>
        <v>0</v>
      </c>
      <c r="F48">
        <f>E48*'Future Year Scaling'!G$15/'Future Year Scaling'!F$15</f>
        <v>0</v>
      </c>
      <c r="G48">
        <f>F48*'Future Year Scaling'!H$15/'Future Year Scaling'!G$15</f>
        <v>0</v>
      </c>
      <c r="H48">
        <f>G48*'Future Year Scaling'!I$15/'Future Year Scaling'!H$15</f>
        <v>0</v>
      </c>
      <c r="I48">
        <f>H48*'Future Year Scaling'!J$15/'Future Year Scaling'!I$15</f>
        <v>0</v>
      </c>
      <c r="J48">
        <f>I48*'Future Year Scaling'!K$15/'Future Year Scaling'!J$15</f>
        <v>0</v>
      </c>
      <c r="K48">
        <f>J48*'Future Year Scaling'!L$15/'Future Year Scaling'!K$15</f>
        <v>0</v>
      </c>
      <c r="L48">
        <f>K48*'Future Year Scaling'!M$15/'Future Year Scaling'!L$15</f>
        <v>0</v>
      </c>
      <c r="M48">
        <f>L48*'Future Year Scaling'!N$15/'Future Year Scaling'!M$15</f>
        <v>0</v>
      </c>
      <c r="N48">
        <f>M48*'Future Year Scaling'!O$15/'Future Year Scaling'!N$15</f>
        <v>0</v>
      </c>
      <c r="O48">
        <f>N48*'Future Year Scaling'!P$15/'Future Year Scaling'!O$15</f>
        <v>0</v>
      </c>
      <c r="P48">
        <f>O48*'Future Year Scaling'!Q$15/'Future Year Scaling'!P$15</f>
        <v>0</v>
      </c>
      <c r="Q48">
        <f>P48*'Future Year Scaling'!R$15/'Future Year Scaling'!Q$15</f>
        <v>0</v>
      </c>
      <c r="R48">
        <f>Q48*'Future Year Scaling'!S$15/'Future Year Scaling'!R$15</f>
        <v>0</v>
      </c>
      <c r="S48">
        <f>R48*'Future Year Scaling'!T$15/'Future Year Scaling'!S$15</f>
        <v>0</v>
      </c>
      <c r="T48">
        <f>S48*'Future Year Scaling'!U$15/'Future Year Scaling'!T$15</f>
        <v>0</v>
      </c>
      <c r="U48">
        <f>T48*'Future Year Scaling'!V$15/'Future Year Scaling'!U$15</f>
        <v>0</v>
      </c>
      <c r="V48">
        <f>U48*'Future Year Scaling'!W$15/'Future Year Scaling'!V$15</f>
        <v>0</v>
      </c>
      <c r="W48">
        <f>V48*'Future Year Scaling'!X$15/'Future Year Scaling'!W$15</f>
        <v>0</v>
      </c>
      <c r="X48">
        <f>W48*'Future Year Scaling'!Y$15/'Future Year Scaling'!X$15</f>
        <v>0</v>
      </c>
      <c r="Y48">
        <f>X48*'Future Year Scaling'!Z$15/'Future Year Scaling'!Y$15</f>
        <v>0</v>
      </c>
      <c r="Z48">
        <f>Y48*'Future Year Scaling'!AA$15/'Future Year Scaling'!Z$15</f>
        <v>0</v>
      </c>
      <c r="AA48">
        <f>Z48*'Future Year Scaling'!AB$15/'Future Year Scaling'!AA$15</f>
        <v>0</v>
      </c>
      <c r="AB48">
        <f>AA48*'Future Year Scaling'!AC$15/'Future Year Scaling'!AB$15</f>
        <v>0</v>
      </c>
      <c r="AC48">
        <f>AB48*'Future Year Scaling'!AD$15/'Future Year Scaling'!AC$15</f>
        <v>0</v>
      </c>
      <c r="AD48">
        <f>AC48*'Future Year Scaling'!AE$15/'Future Year Scaling'!AD$15</f>
        <v>0</v>
      </c>
      <c r="AE48">
        <f>AD48*'Future Year Scaling'!AF$15/'Future Year Scaling'!AE$15</f>
        <v>0</v>
      </c>
      <c r="AF48">
        <f>AE48*'Future Year Scaling'!AG$15/'Future Year Scaling'!AF$15</f>
        <v>0</v>
      </c>
      <c r="AG48">
        <f>AF48*'Future Year Scaling'!AH$15/'Future Year Scaling'!AG$15</f>
        <v>0</v>
      </c>
      <c r="AH48">
        <f>AG48*'Future Year Scaling'!AI$15/'Future Year Scaling'!AH$15</f>
        <v>0</v>
      </c>
      <c r="AI48">
        <f>AH48*'Future Year Scaling'!AJ$15/'Future Year Scaling'!AI$15</f>
        <v>0</v>
      </c>
      <c r="AJ48">
        <f>AI48*'Future Year Scaling'!AK$15/'Future Year Scaling'!AJ$15</f>
        <v>0</v>
      </c>
      <c r="AK48">
        <f>AJ48*'Future Year Scaling'!AL$15/'Future Year Scaling'!AK$15</f>
        <v>0</v>
      </c>
    </row>
    <row r="49" spans="1:37">
      <c r="A49" t="s">
        <v>84</v>
      </c>
      <c r="B49" t="s">
        <v>72</v>
      </c>
      <c r="C49" t="s">
        <v>68</v>
      </c>
      <c r="D49">
        <f t="array" ref="D49">IFERROR('Building Energy Consumption'!$N$10*INDEX('Residential Energy Apportioning'!$B$18:$B$21,MATCH(Calculations!C19,'Residential Energy Apportioning'!$C$18:$C$21,0),1),0)*SUMPRODUCT(IF('Residential Energy Apportioning'!$B$2:$B$14="R",1,0),'Building Energy Consumption'!$G$61:$G$73)/'Building Energy Consumption'!$G$74</f>
        <v>0</v>
      </c>
      <c r="E49">
        <f>D49*'Future Year Scaling'!F$13/'Future Year Scaling'!E$13</f>
        <v>0</v>
      </c>
      <c r="F49">
        <f>E49*'Future Year Scaling'!G$13/'Future Year Scaling'!F$13</f>
        <v>0</v>
      </c>
      <c r="G49">
        <f>F49*'Future Year Scaling'!H$13/'Future Year Scaling'!G$13</f>
        <v>0</v>
      </c>
      <c r="H49">
        <f>G49*'Future Year Scaling'!I$13/'Future Year Scaling'!H$13</f>
        <v>0</v>
      </c>
      <c r="I49">
        <f>H49*'Future Year Scaling'!J$13/'Future Year Scaling'!I$13</f>
        <v>0</v>
      </c>
      <c r="J49">
        <f>I49*'Future Year Scaling'!K$13/'Future Year Scaling'!J$13</f>
        <v>0</v>
      </c>
      <c r="K49">
        <f>J49*'Future Year Scaling'!L$13/'Future Year Scaling'!K$13</f>
        <v>0</v>
      </c>
      <c r="L49">
        <f>K49*'Future Year Scaling'!M$13/'Future Year Scaling'!L$13</f>
        <v>0</v>
      </c>
      <c r="M49">
        <f>L49*'Future Year Scaling'!N$13/'Future Year Scaling'!M$13</f>
        <v>0</v>
      </c>
      <c r="N49">
        <f>M49*'Future Year Scaling'!O$13/'Future Year Scaling'!N$13</f>
        <v>0</v>
      </c>
      <c r="O49">
        <f>N49*'Future Year Scaling'!P$13/'Future Year Scaling'!O$13</f>
        <v>0</v>
      </c>
      <c r="P49">
        <f>O49*'Future Year Scaling'!Q$13/'Future Year Scaling'!P$13</f>
        <v>0</v>
      </c>
      <c r="Q49">
        <f>P49*'Future Year Scaling'!R$13/'Future Year Scaling'!Q$13</f>
        <v>0</v>
      </c>
      <c r="R49">
        <f>Q49*'Future Year Scaling'!S$13/'Future Year Scaling'!R$13</f>
        <v>0</v>
      </c>
      <c r="S49">
        <f>R49*'Future Year Scaling'!T$13/'Future Year Scaling'!S$13</f>
        <v>0</v>
      </c>
      <c r="T49">
        <f>S49*'Future Year Scaling'!U$13/'Future Year Scaling'!T$13</f>
        <v>0</v>
      </c>
      <c r="U49">
        <f>T49*'Future Year Scaling'!V$13/'Future Year Scaling'!U$13</f>
        <v>0</v>
      </c>
      <c r="V49">
        <f>U49*'Future Year Scaling'!W$13/'Future Year Scaling'!V$13</f>
        <v>0</v>
      </c>
      <c r="W49">
        <f>V49*'Future Year Scaling'!X$13/'Future Year Scaling'!W$13</f>
        <v>0</v>
      </c>
      <c r="X49">
        <f>W49*'Future Year Scaling'!Y$13/'Future Year Scaling'!X$13</f>
        <v>0</v>
      </c>
      <c r="Y49">
        <f>X49*'Future Year Scaling'!Z$13/'Future Year Scaling'!Y$13</f>
        <v>0</v>
      </c>
      <c r="Z49">
        <f>Y49*'Future Year Scaling'!AA$13/'Future Year Scaling'!Z$13</f>
        <v>0</v>
      </c>
      <c r="AA49">
        <f>Z49*'Future Year Scaling'!AB$13/'Future Year Scaling'!AA$13</f>
        <v>0</v>
      </c>
      <c r="AB49">
        <f>AA49*'Future Year Scaling'!AC$13/'Future Year Scaling'!AB$13</f>
        <v>0</v>
      </c>
      <c r="AC49">
        <f>AB49*'Future Year Scaling'!AD$13/'Future Year Scaling'!AC$13</f>
        <v>0</v>
      </c>
      <c r="AD49">
        <f>AC49*'Future Year Scaling'!AE$13/'Future Year Scaling'!AD$13</f>
        <v>0</v>
      </c>
      <c r="AE49">
        <f>AD49*'Future Year Scaling'!AF$13/'Future Year Scaling'!AE$13</f>
        <v>0</v>
      </c>
      <c r="AF49">
        <f>AE49*'Future Year Scaling'!AG$13/'Future Year Scaling'!AF$13</f>
        <v>0</v>
      </c>
      <c r="AG49">
        <f>AF49*'Future Year Scaling'!AH$13/'Future Year Scaling'!AG$13</f>
        <v>0</v>
      </c>
      <c r="AH49">
        <f>AG49*'Future Year Scaling'!AI$13/'Future Year Scaling'!AH$13</f>
        <v>0</v>
      </c>
      <c r="AI49">
        <f>AH49*'Future Year Scaling'!AJ$13/'Future Year Scaling'!AI$13</f>
        <v>0</v>
      </c>
      <c r="AJ49">
        <f>AI49*'Future Year Scaling'!AK$13/'Future Year Scaling'!AJ$13</f>
        <v>0</v>
      </c>
      <c r="AK49">
        <f>AJ49*'Future Year Scaling'!AL$13/'Future Year Scaling'!AK$13</f>
        <v>0</v>
      </c>
    </row>
    <row r="50" spans="1:37">
      <c r="A50" t="s">
        <v>84</v>
      </c>
      <c r="B50" t="s">
        <v>8</v>
      </c>
      <c r="C50" t="s">
        <v>63</v>
      </c>
      <c r="D50">
        <v>0</v>
      </c>
      <c r="E50">
        <f>D50*'Future Year Scaling'!F$13/'Future Year Scaling'!E$13</f>
        <v>0</v>
      </c>
      <c r="F50">
        <f>E50*'Future Year Scaling'!G$13/'Future Year Scaling'!F$13</f>
        <v>0</v>
      </c>
      <c r="G50">
        <f>F50*'Future Year Scaling'!H$13/'Future Year Scaling'!G$13</f>
        <v>0</v>
      </c>
      <c r="H50">
        <f>G50*'Future Year Scaling'!I$13/'Future Year Scaling'!H$13</f>
        <v>0</v>
      </c>
      <c r="I50">
        <f>H50*'Future Year Scaling'!J$13/'Future Year Scaling'!I$13</f>
        <v>0</v>
      </c>
      <c r="J50">
        <f>I50*'Future Year Scaling'!K$13/'Future Year Scaling'!J$13</f>
        <v>0</v>
      </c>
      <c r="K50">
        <f>J50*'Future Year Scaling'!L$13/'Future Year Scaling'!K$13</f>
        <v>0</v>
      </c>
      <c r="L50">
        <f>K50*'Future Year Scaling'!M$13/'Future Year Scaling'!L$13</f>
        <v>0</v>
      </c>
      <c r="M50">
        <f>L50*'Future Year Scaling'!N$13/'Future Year Scaling'!M$13</f>
        <v>0</v>
      </c>
      <c r="N50">
        <f>M50*'Future Year Scaling'!O$13/'Future Year Scaling'!N$13</f>
        <v>0</v>
      </c>
      <c r="O50">
        <f>N50*'Future Year Scaling'!P$13/'Future Year Scaling'!O$13</f>
        <v>0</v>
      </c>
      <c r="P50">
        <f>O50*'Future Year Scaling'!Q$13/'Future Year Scaling'!P$13</f>
        <v>0</v>
      </c>
      <c r="Q50">
        <f>P50*'Future Year Scaling'!R$13/'Future Year Scaling'!Q$13</f>
        <v>0</v>
      </c>
      <c r="R50">
        <f>Q50*'Future Year Scaling'!S$13/'Future Year Scaling'!R$13</f>
        <v>0</v>
      </c>
      <c r="S50">
        <f>R50*'Future Year Scaling'!T$13/'Future Year Scaling'!S$13</f>
        <v>0</v>
      </c>
      <c r="T50">
        <f>S50*'Future Year Scaling'!U$13/'Future Year Scaling'!T$13</f>
        <v>0</v>
      </c>
      <c r="U50">
        <f>T50*'Future Year Scaling'!V$13/'Future Year Scaling'!U$13</f>
        <v>0</v>
      </c>
      <c r="V50">
        <f>U50*'Future Year Scaling'!W$13/'Future Year Scaling'!V$13</f>
        <v>0</v>
      </c>
      <c r="W50">
        <f>V50*'Future Year Scaling'!X$13/'Future Year Scaling'!W$13</f>
        <v>0</v>
      </c>
      <c r="X50">
        <f>W50*'Future Year Scaling'!Y$13/'Future Year Scaling'!X$13</f>
        <v>0</v>
      </c>
      <c r="Y50">
        <f>X50*'Future Year Scaling'!Z$13/'Future Year Scaling'!Y$13</f>
        <v>0</v>
      </c>
      <c r="Z50">
        <f>Y50*'Future Year Scaling'!AA$13/'Future Year Scaling'!Z$13</f>
        <v>0</v>
      </c>
      <c r="AA50">
        <f>Z50*'Future Year Scaling'!AB$13/'Future Year Scaling'!AA$13</f>
        <v>0</v>
      </c>
      <c r="AB50">
        <f>AA50*'Future Year Scaling'!AC$13/'Future Year Scaling'!AB$13</f>
        <v>0</v>
      </c>
      <c r="AC50">
        <f>AB50*'Future Year Scaling'!AD$13/'Future Year Scaling'!AC$13</f>
        <v>0</v>
      </c>
      <c r="AD50">
        <f>AC50*'Future Year Scaling'!AE$13/'Future Year Scaling'!AD$13</f>
        <v>0</v>
      </c>
      <c r="AE50">
        <f>AD50*'Future Year Scaling'!AF$13/'Future Year Scaling'!AE$13</f>
        <v>0</v>
      </c>
      <c r="AF50">
        <f>AE50*'Future Year Scaling'!AG$13/'Future Year Scaling'!AF$13</f>
        <v>0</v>
      </c>
      <c r="AG50">
        <f>AF50*'Future Year Scaling'!AH$13/'Future Year Scaling'!AG$13</f>
        <v>0</v>
      </c>
      <c r="AH50">
        <f>AG50*'Future Year Scaling'!AI$13/'Future Year Scaling'!AH$13</f>
        <v>0</v>
      </c>
      <c r="AI50">
        <f>AH50*'Future Year Scaling'!AJ$13/'Future Year Scaling'!AI$13</f>
        <v>0</v>
      </c>
      <c r="AJ50">
        <f>AI50*'Future Year Scaling'!AK$13/'Future Year Scaling'!AJ$13</f>
        <v>0</v>
      </c>
      <c r="AK50">
        <f>AJ50*'Future Year Scaling'!AL$13/'Future Year Scaling'!AK$13</f>
        <v>0</v>
      </c>
    </row>
    <row r="51" spans="1:37">
      <c r="A51" t="s">
        <v>84</v>
      </c>
      <c r="B51" t="s">
        <v>8</v>
      </c>
      <c r="C51" t="s">
        <v>64</v>
      </c>
      <c r="D51">
        <v>0</v>
      </c>
      <c r="E51">
        <f>D51*'Future Year Scaling'!F$14/'Future Year Scaling'!E$14</f>
        <v>0</v>
      </c>
      <c r="F51">
        <f>E51*'Future Year Scaling'!G$14/'Future Year Scaling'!F$14</f>
        <v>0</v>
      </c>
      <c r="G51">
        <f>F51*'Future Year Scaling'!H$14/'Future Year Scaling'!G$14</f>
        <v>0</v>
      </c>
      <c r="H51">
        <f>G51*'Future Year Scaling'!I$14/'Future Year Scaling'!H$14</f>
        <v>0</v>
      </c>
      <c r="I51">
        <f>H51*'Future Year Scaling'!J$14/'Future Year Scaling'!I$14</f>
        <v>0</v>
      </c>
      <c r="J51">
        <f>I51*'Future Year Scaling'!K$14/'Future Year Scaling'!J$14</f>
        <v>0</v>
      </c>
      <c r="K51">
        <f>J51*'Future Year Scaling'!L$14/'Future Year Scaling'!K$14</f>
        <v>0</v>
      </c>
      <c r="L51">
        <f>K51*'Future Year Scaling'!M$14/'Future Year Scaling'!L$14</f>
        <v>0</v>
      </c>
      <c r="M51">
        <f>L51*'Future Year Scaling'!N$14/'Future Year Scaling'!M$14</f>
        <v>0</v>
      </c>
      <c r="N51">
        <f>M51*'Future Year Scaling'!O$14/'Future Year Scaling'!N$14</f>
        <v>0</v>
      </c>
      <c r="O51">
        <f>N51*'Future Year Scaling'!P$14/'Future Year Scaling'!O$14</f>
        <v>0</v>
      </c>
      <c r="P51">
        <f>O51*'Future Year Scaling'!Q$14/'Future Year Scaling'!P$14</f>
        <v>0</v>
      </c>
      <c r="Q51">
        <f>P51*'Future Year Scaling'!R$14/'Future Year Scaling'!Q$14</f>
        <v>0</v>
      </c>
      <c r="R51">
        <f>Q51*'Future Year Scaling'!S$14/'Future Year Scaling'!R$14</f>
        <v>0</v>
      </c>
      <c r="S51">
        <f>R51*'Future Year Scaling'!T$14/'Future Year Scaling'!S$14</f>
        <v>0</v>
      </c>
      <c r="T51">
        <f>S51*'Future Year Scaling'!U$14/'Future Year Scaling'!T$14</f>
        <v>0</v>
      </c>
      <c r="U51">
        <f>T51*'Future Year Scaling'!V$14/'Future Year Scaling'!U$14</f>
        <v>0</v>
      </c>
      <c r="V51">
        <f>U51*'Future Year Scaling'!W$14/'Future Year Scaling'!V$14</f>
        <v>0</v>
      </c>
      <c r="W51">
        <f>V51*'Future Year Scaling'!X$14/'Future Year Scaling'!W$14</f>
        <v>0</v>
      </c>
      <c r="X51">
        <f>W51*'Future Year Scaling'!Y$14/'Future Year Scaling'!X$14</f>
        <v>0</v>
      </c>
      <c r="Y51">
        <f>X51*'Future Year Scaling'!Z$14/'Future Year Scaling'!Y$14</f>
        <v>0</v>
      </c>
      <c r="Z51">
        <f>Y51*'Future Year Scaling'!AA$14/'Future Year Scaling'!Z$14</f>
        <v>0</v>
      </c>
      <c r="AA51">
        <f>Z51*'Future Year Scaling'!AB$14/'Future Year Scaling'!AA$14</f>
        <v>0</v>
      </c>
      <c r="AB51">
        <f>AA51*'Future Year Scaling'!AC$14/'Future Year Scaling'!AB$14</f>
        <v>0</v>
      </c>
      <c r="AC51">
        <f>AB51*'Future Year Scaling'!AD$14/'Future Year Scaling'!AC$14</f>
        <v>0</v>
      </c>
      <c r="AD51">
        <f>AC51*'Future Year Scaling'!AE$14/'Future Year Scaling'!AD$14</f>
        <v>0</v>
      </c>
      <c r="AE51">
        <f>AD51*'Future Year Scaling'!AF$14/'Future Year Scaling'!AE$14</f>
        <v>0</v>
      </c>
      <c r="AF51">
        <f>AE51*'Future Year Scaling'!AG$14/'Future Year Scaling'!AF$14</f>
        <v>0</v>
      </c>
      <c r="AG51">
        <f>AF51*'Future Year Scaling'!AH$14/'Future Year Scaling'!AG$14</f>
        <v>0</v>
      </c>
      <c r="AH51">
        <f>AG51*'Future Year Scaling'!AI$14/'Future Year Scaling'!AH$14</f>
        <v>0</v>
      </c>
      <c r="AI51">
        <f>AH51*'Future Year Scaling'!AJ$14/'Future Year Scaling'!AI$14</f>
        <v>0</v>
      </c>
      <c r="AJ51">
        <f>AI51*'Future Year Scaling'!AK$14/'Future Year Scaling'!AJ$14</f>
        <v>0</v>
      </c>
      <c r="AK51">
        <f>AJ51*'Future Year Scaling'!AL$14/'Future Year Scaling'!AK$14</f>
        <v>0</v>
      </c>
    </row>
    <row r="52" spans="1:37">
      <c r="A52" t="s">
        <v>84</v>
      </c>
      <c r="B52" t="s">
        <v>8</v>
      </c>
      <c r="C52" t="s">
        <v>65</v>
      </c>
      <c r="D52">
        <v>0</v>
      </c>
      <c r="E52">
        <f>D52*'Future Year Scaling'!F$15/'Future Year Scaling'!E$15</f>
        <v>0</v>
      </c>
      <c r="F52">
        <f>E52*'Future Year Scaling'!G$15/'Future Year Scaling'!F$15</f>
        <v>0</v>
      </c>
      <c r="G52">
        <f>F52*'Future Year Scaling'!H$15/'Future Year Scaling'!G$15</f>
        <v>0</v>
      </c>
      <c r="H52">
        <f>G52*'Future Year Scaling'!I$15/'Future Year Scaling'!H$15</f>
        <v>0</v>
      </c>
      <c r="I52">
        <f>H52*'Future Year Scaling'!J$15/'Future Year Scaling'!I$15</f>
        <v>0</v>
      </c>
      <c r="J52">
        <f>I52*'Future Year Scaling'!K$15/'Future Year Scaling'!J$15</f>
        <v>0</v>
      </c>
      <c r="K52">
        <f>J52*'Future Year Scaling'!L$15/'Future Year Scaling'!K$15</f>
        <v>0</v>
      </c>
      <c r="L52">
        <f>K52*'Future Year Scaling'!M$15/'Future Year Scaling'!L$15</f>
        <v>0</v>
      </c>
      <c r="M52">
        <f>L52*'Future Year Scaling'!N$15/'Future Year Scaling'!M$15</f>
        <v>0</v>
      </c>
      <c r="N52">
        <f>M52*'Future Year Scaling'!O$15/'Future Year Scaling'!N$15</f>
        <v>0</v>
      </c>
      <c r="O52">
        <f>N52*'Future Year Scaling'!P$15/'Future Year Scaling'!O$15</f>
        <v>0</v>
      </c>
      <c r="P52">
        <f>O52*'Future Year Scaling'!Q$15/'Future Year Scaling'!P$15</f>
        <v>0</v>
      </c>
      <c r="Q52">
        <f>P52*'Future Year Scaling'!R$15/'Future Year Scaling'!Q$15</f>
        <v>0</v>
      </c>
      <c r="R52">
        <f>Q52*'Future Year Scaling'!S$15/'Future Year Scaling'!R$15</f>
        <v>0</v>
      </c>
      <c r="S52">
        <f>R52*'Future Year Scaling'!T$15/'Future Year Scaling'!S$15</f>
        <v>0</v>
      </c>
      <c r="T52">
        <f>S52*'Future Year Scaling'!U$15/'Future Year Scaling'!T$15</f>
        <v>0</v>
      </c>
      <c r="U52">
        <f>T52*'Future Year Scaling'!V$15/'Future Year Scaling'!U$15</f>
        <v>0</v>
      </c>
      <c r="V52">
        <f>U52*'Future Year Scaling'!W$15/'Future Year Scaling'!V$15</f>
        <v>0</v>
      </c>
      <c r="W52">
        <f>V52*'Future Year Scaling'!X$15/'Future Year Scaling'!W$15</f>
        <v>0</v>
      </c>
      <c r="X52">
        <f>W52*'Future Year Scaling'!Y$15/'Future Year Scaling'!X$15</f>
        <v>0</v>
      </c>
      <c r="Y52">
        <f>X52*'Future Year Scaling'!Z$15/'Future Year Scaling'!Y$15</f>
        <v>0</v>
      </c>
      <c r="Z52">
        <f>Y52*'Future Year Scaling'!AA$15/'Future Year Scaling'!Z$15</f>
        <v>0</v>
      </c>
      <c r="AA52">
        <f>Z52*'Future Year Scaling'!AB$15/'Future Year Scaling'!AA$15</f>
        <v>0</v>
      </c>
      <c r="AB52">
        <f>AA52*'Future Year Scaling'!AC$15/'Future Year Scaling'!AB$15</f>
        <v>0</v>
      </c>
      <c r="AC52">
        <f>AB52*'Future Year Scaling'!AD$15/'Future Year Scaling'!AC$15</f>
        <v>0</v>
      </c>
      <c r="AD52">
        <f>AC52*'Future Year Scaling'!AE$15/'Future Year Scaling'!AD$15</f>
        <v>0</v>
      </c>
      <c r="AE52">
        <f>AD52*'Future Year Scaling'!AF$15/'Future Year Scaling'!AE$15</f>
        <v>0</v>
      </c>
      <c r="AF52">
        <f>AE52*'Future Year Scaling'!AG$15/'Future Year Scaling'!AF$15</f>
        <v>0</v>
      </c>
      <c r="AG52">
        <f>AF52*'Future Year Scaling'!AH$15/'Future Year Scaling'!AG$15</f>
        <v>0</v>
      </c>
      <c r="AH52">
        <f>AG52*'Future Year Scaling'!AI$15/'Future Year Scaling'!AH$15</f>
        <v>0</v>
      </c>
      <c r="AI52">
        <f>AH52*'Future Year Scaling'!AJ$15/'Future Year Scaling'!AI$15</f>
        <v>0</v>
      </c>
      <c r="AJ52">
        <f>AI52*'Future Year Scaling'!AK$15/'Future Year Scaling'!AJ$15</f>
        <v>0</v>
      </c>
      <c r="AK52">
        <f>AJ52*'Future Year Scaling'!AL$15/'Future Year Scaling'!AK$15</f>
        <v>0</v>
      </c>
    </row>
    <row r="53" spans="1:37">
      <c r="A53" t="s">
        <v>84</v>
      </c>
      <c r="B53" t="s">
        <v>8</v>
      </c>
      <c r="C53" t="s">
        <v>66</v>
      </c>
      <c r="D53">
        <v>0</v>
      </c>
      <c r="E53">
        <f>D53*'Future Year Scaling'!F$15/'Future Year Scaling'!E$15</f>
        <v>0</v>
      </c>
      <c r="F53">
        <f>E53*'Future Year Scaling'!G$15/'Future Year Scaling'!F$15</f>
        <v>0</v>
      </c>
      <c r="G53">
        <f>F53*'Future Year Scaling'!H$15/'Future Year Scaling'!G$15</f>
        <v>0</v>
      </c>
      <c r="H53">
        <f>G53*'Future Year Scaling'!I$15/'Future Year Scaling'!H$15</f>
        <v>0</v>
      </c>
      <c r="I53">
        <f>H53*'Future Year Scaling'!J$15/'Future Year Scaling'!I$15</f>
        <v>0</v>
      </c>
      <c r="J53">
        <f>I53*'Future Year Scaling'!K$15/'Future Year Scaling'!J$15</f>
        <v>0</v>
      </c>
      <c r="K53">
        <f>J53*'Future Year Scaling'!L$15/'Future Year Scaling'!K$15</f>
        <v>0</v>
      </c>
      <c r="L53">
        <f>K53*'Future Year Scaling'!M$15/'Future Year Scaling'!L$15</f>
        <v>0</v>
      </c>
      <c r="M53">
        <f>L53*'Future Year Scaling'!N$15/'Future Year Scaling'!M$15</f>
        <v>0</v>
      </c>
      <c r="N53">
        <f>M53*'Future Year Scaling'!O$15/'Future Year Scaling'!N$15</f>
        <v>0</v>
      </c>
      <c r="O53">
        <f>N53*'Future Year Scaling'!P$15/'Future Year Scaling'!O$15</f>
        <v>0</v>
      </c>
      <c r="P53">
        <f>O53*'Future Year Scaling'!Q$15/'Future Year Scaling'!P$15</f>
        <v>0</v>
      </c>
      <c r="Q53">
        <f>P53*'Future Year Scaling'!R$15/'Future Year Scaling'!Q$15</f>
        <v>0</v>
      </c>
      <c r="R53">
        <f>Q53*'Future Year Scaling'!S$15/'Future Year Scaling'!R$15</f>
        <v>0</v>
      </c>
      <c r="S53">
        <f>R53*'Future Year Scaling'!T$15/'Future Year Scaling'!S$15</f>
        <v>0</v>
      </c>
      <c r="T53">
        <f>S53*'Future Year Scaling'!U$15/'Future Year Scaling'!T$15</f>
        <v>0</v>
      </c>
      <c r="U53">
        <f>T53*'Future Year Scaling'!V$15/'Future Year Scaling'!U$15</f>
        <v>0</v>
      </c>
      <c r="V53">
        <f>U53*'Future Year Scaling'!W$15/'Future Year Scaling'!V$15</f>
        <v>0</v>
      </c>
      <c r="W53">
        <f>V53*'Future Year Scaling'!X$15/'Future Year Scaling'!W$15</f>
        <v>0</v>
      </c>
      <c r="X53">
        <f>W53*'Future Year Scaling'!Y$15/'Future Year Scaling'!X$15</f>
        <v>0</v>
      </c>
      <c r="Y53">
        <f>X53*'Future Year Scaling'!Z$15/'Future Year Scaling'!Y$15</f>
        <v>0</v>
      </c>
      <c r="Z53">
        <f>Y53*'Future Year Scaling'!AA$15/'Future Year Scaling'!Z$15</f>
        <v>0</v>
      </c>
      <c r="AA53">
        <f>Z53*'Future Year Scaling'!AB$15/'Future Year Scaling'!AA$15</f>
        <v>0</v>
      </c>
      <c r="AB53">
        <f>AA53*'Future Year Scaling'!AC$15/'Future Year Scaling'!AB$15</f>
        <v>0</v>
      </c>
      <c r="AC53">
        <f>AB53*'Future Year Scaling'!AD$15/'Future Year Scaling'!AC$15</f>
        <v>0</v>
      </c>
      <c r="AD53">
        <f>AC53*'Future Year Scaling'!AE$15/'Future Year Scaling'!AD$15</f>
        <v>0</v>
      </c>
      <c r="AE53">
        <f>AD53*'Future Year Scaling'!AF$15/'Future Year Scaling'!AE$15</f>
        <v>0</v>
      </c>
      <c r="AF53">
        <f>AE53*'Future Year Scaling'!AG$15/'Future Year Scaling'!AF$15</f>
        <v>0</v>
      </c>
      <c r="AG53">
        <f>AF53*'Future Year Scaling'!AH$15/'Future Year Scaling'!AG$15</f>
        <v>0</v>
      </c>
      <c r="AH53">
        <f>AG53*'Future Year Scaling'!AI$15/'Future Year Scaling'!AH$15</f>
        <v>0</v>
      </c>
      <c r="AI53">
        <f>AH53*'Future Year Scaling'!AJ$15/'Future Year Scaling'!AI$15</f>
        <v>0</v>
      </c>
      <c r="AJ53">
        <f>AI53*'Future Year Scaling'!AK$15/'Future Year Scaling'!AJ$15</f>
        <v>0</v>
      </c>
      <c r="AK53">
        <f>AJ53*'Future Year Scaling'!AL$15/'Future Year Scaling'!AK$15</f>
        <v>0</v>
      </c>
    </row>
    <row r="54" spans="1:37">
      <c r="A54" t="s">
        <v>84</v>
      </c>
      <c r="B54" t="s">
        <v>8</v>
      </c>
      <c r="C54" t="s">
        <v>67</v>
      </c>
      <c r="D54">
        <v>0</v>
      </c>
      <c r="E54">
        <f>D54*'Future Year Scaling'!F$15/'Future Year Scaling'!E$15</f>
        <v>0</v>
      </c>
      <c r="F54">
        <f>E54*'Future Year Scaling'!G$15/'Future Year Scaling'!F$15</f>
        <v>0</v>
      </c>
      <c r="G54">
        <f>F54*'Future Year Scaling'!H$15/'Future Year Scaling'!G$15</f>
        <v>0</v>
      </c>
      <c r="H54">
        <f>G54*'Future Year Scaling'!I$15/'Future Year Scaling'!H$15</f>
        <v>0</v>
      </c>
      <c r="I54">
        <f>H54*'Future Year Scaling'!J$15/'Future Year Scaling'!I$15</f>
        <v>0</v>
      </c>
      <c r="J54">
        <f>I54*'Future Year Scaling'!K$15/'Future Year Scaling'!J$15</f>
        <v>0</v>
      </c>
      <c r="K54">
        <f>J54*'Future Year Scaling'!L$15/'Future Year Scaling'!K$15</f>
        <v>0</v>
      </c>
      <c r="L54">
        <f>K54*'Future Year Scaling'!M$15/'Future Year Scaling'!L$15</f>
        <v>0</v>
      </c>
      <c r="M54">
        <f>L54*'Future Year Scaling'!N$15/'Future Year Scaling'!M$15</f>
        <v>0</v>
      </c>
      <c r="N54">
        <f>M54*'Future Year Scaling'!O$15/'Future Year Scaling'!N$15</f>
        <v>0</v>
      </c>
      <c r="O54">
        <f>N54*'Future Year Scaling'!P$15/'Future Year Scaling'!O$15</f>
        <v>0</v>
      </c>
      <c r="P54">
        <f>O54*'Future Year Scaling'!Q$15/'Future Year Scaling'!P$15</f>
        <v>0</v>
      </c>
      <c r="Q54">
        <f>P54*'Future Year Scaling'!R$15/'Future Year Scaling'!Q$15</f>
        <v>0</v>
      </c>
      <c r="R54">
        <f>Q54*'Future Year Scaling'!S$15/'Future Year Scaling'!R$15</f>
        <v>0</v>
      </c>
      <c r="S54">
        <f>R54*'Future Year Scaling'!T$15/'Future Year Scaling'!S$15</f>
        <v>0</v>
      </c>
      <c r="T54">
        <f>S54*'Future Year Scaling'!U$15/'Future Year Scaling'!T$15</f>
        <v>0</v>
      </c>
      <c r="U54">
        <f>T54*'Future Year Scaling'!V$15/'Future Year Scaling'!U$15</f>
        <v>0</v>
      </c>
      <c r="V54">
        <f>U54*'Future Year Scaling'!W$15/'Future Year Scaling'!V$15</f>
        <v>0</v>
      </c>
      <c r="W54">
        <f>V54*'Future Year Scaling'!X$15/'Future Year Scaling'!W$15</f>
        <v>0</v>
      </c>
      <c r="X54">
        <f>W54*'Future Year Scaling'!Y$15/'Future Year Scaling'!X$15</f>
        <v>0</v>
      </c>
      <c r="Y54">
        <f>X54*'Future Year Scaling'!Z$15/'Future Year Scaling'!Y$15</f>
        <v>0</v>
      </c>
      <c r="Z54">
        <f>Y54*'Future Year Scaling'!AA$15/'Future Year Scaling'!Z$15</f>
        <v>0</v>
      </c>
      <c r="AA54">
        <f>Z54*'Future Year Scaling'!AB$15/'Future Year Scaling'!AA$15</f>
        <v>0</v>
      </c>
      <c r="AB54">
        <f>AA54*'Future Year Scaling'!AC$15/'Future Year Scaling'!AB$15</f>
        <v>0</v>
      </c>
      <c r="AC54">
        <f>AB54*'Future Year Scaling'!AD$15/'Future Year Scaling'!AC$15</f>
        <v>0</v>
      </c>
      <c r="AD54">
        <f>AC54*'Future Year Scaling'!AE$15/'Future Year Scaling'!AD$15</f>
        <v>0</v>
      </c>
      <c r="AE54">
        <f>AD54*'Future Year Scaling'!AF$15/'Future Year Scaling'!AE$15</f>
        <v>0</v>
      </c>
      <c r="AF54">
        <f>AE54*'Future Year Scaling'!AG$15/'Future Year Scaling'!AF$15</f>
        <v>0</v>
      </c>
      <c r="AG54">
        <f>AF54*'Future Year Scaling'!AH$15/'Future Year Scaling'!AG$15</f>
        <v>0</v>
      </c>
      <c r="AH54">
        <f>AG54*'Future Year Scaling'!AI$15/'Future Year Scaling'!AH$15</f>
        <v>0</v>
      </c>
      <c r="AI54">
        <f>AH54*'Future Year Scaling'!AJ$15/'Future Year Scaling'!AI$15</f>
        <v>0</v>
      </c>
      <c r="AJ54">
        <f>AI54*'Future Year Scaling'!AK$15/'Future Year Scaling'!AJ$15</f>
        <v>0</v>
      </c>
      <c r="AK54">
        <f>AJ54*'Future Year Scaling'!AL$15/'Future Year Scaling'!AK$15</f>
        <v>0</v>
      </c>
    </row>
    <row r="55" spans="1:37">
      <c r="A55" t="s">
        <v>84</v>
      </c>
      <c r="B55" t="s">
        <v>8</v>
      </c>
      <c r="C55" t="s">
        <v>68</v>
      </c>
      <c r="D55">
        <v>0</v>
      </c>
      <c r="E55">
        <f>D55*'Future Year Scaling'!F$13/'Future Year Scaling'!E$13</f>
        <v>0</v>
      </c>
      <c r="F55">
        <f>E55*'Future Year Scaling'!G$13/'Future Year Scaling'!F$13</f>
        <v>0</v>
      </c>
      <c r="G55">
        <f>F55*'Future Year Scaling'!H$13/'Future Year Scaling'!G$13</f>
        <v>0</v>
      </c>
      <c r="H55">
        <f>G55*'Future Year Scaling'!I$13/'Future Year Scaling'!H$13</f>
        <v>0</v>
      </c>
      <c r="I55">
        <f>H55*'Future Year Scaling'!J$13/'Future Year Scaling'!I$13</f>
        <v>0</v>
      </c>
      <c r="J55">
        <f>I55*'Future Year Scaling'!K$13/'Future Year Scaling'!J$13</f>
        <v>0</v>
      </c>
      <c r="K55">
        <f>J55*'Future Year Scaling'!L$13/'Future Year Scaling'!K$13</f>
        <v>0</v>
      </c>
      <c r="L55">
        <f>K55*'Future Year Scaling'!M$13/'Future Year Scaling'!L$13</f>
        <v>0</v>
      </c>
      <c r="M55">
        <f>L55*'Future Year Scaling'!N$13/'Future Year Scaling'!M$13</f>
        <v>0</v>
      </c>
      <c r="N55">
        <f>M55*'Future Year Scaling'!O$13/'Future Year Scaling'!N$13</f>
        <v>0</v>
      </c>
      <c r="O55">
        <f>N55*'Future Year Scaling'!P$13/'Future Year Scaling'!O$13</f>
        <v>0</v>
      </c>
      <c r="P55">
        <f>O55*'Future Year Scaling'!Q$13/'Future Year Scaling'!P$13</f>
        <v>0</v>
      </c>
      <c r="Q55">
        <f>P55*'Future Year Scaling'!R$13/'Future Year Scaling'!Q$13</f>
        <v>0</v>
      </c>
      <c r="R55">
        <f>Q55*'Future Year Scaling'!S$13/'Future Year Scaling'!R$13</f>
        <v>0</v>
      </c>
      <c r="S55">
        <f>R55*'Future Year Scaling'!T$13/'Future Year Scaling'!S$13</f>
        <v>0</v>
      </c>
      <c r="T55">
        <f>S55*'Future Year Scaling'!U$13/'Future Year Scaling'!T$13</f>
        <v>0</v>
      </c>
      <c r="U55">
        <f>T55*'Future Year Scaling'!V$13/'Future Year Scaling'!U$13</f>
        <v>0</v>
      </c>
      <c r="V55">
        <f>U55*'Future Year Scaling'!W$13/'Future Year Scaling'!V$13</f>
        <v>0</v>
      </c>
      <c r="W55">
        <f>V55*'Future Year Scaling'!X$13/'Future Year Scaling'!W$13</f>
        <v>0</v>
      </c>
      <c r="X55">
        <f>W55*'Future Year Scaling'!Y$13/'Future Year Scaling'!X$13</f>
        <v>0</v>
      </c>
      <c r="Y55">
        <f>X55*'Future Year Scaling'!Z$13/'Future Year Scaling'!Y$13</f>
        <v>0</v>
      </c>
      <c r="Z55">
        <f>Y55*'Future Year Scaling'!AA$13/'Future Year Scaling'!Z$13</f>
        <v>0</v>
      </c>
      <c r="AA55">
        <f>Z55*'Future Year Scaling'!AB$13/'Future Year Scaling'!AA$13</f>
        <v>0</v>
      </c>
      <c r="AB55">
        <f>AA55*'Future Year Scaling'!AC$13/'Future Year Scaling'!AB$13</f>
        <v>0</v>
      </c>
      <c r="AC55">
        <f>AB55*'Future Year Scaling'!AD$13/'Future Year Scaling'!AC$13</f>
        <v>0</v>
      </c>
      <c r="AD55">
        <f>AC55*'Future Year Scaling'!AE$13/'Future Year Scaling'!AD$13</f>
        <v>0</v>
      </c>
      <c r="AE55">
        <f>AD55*'Future Year Scaling'!AF$13/'Future Year Scaling'!AE$13</f>
        <v>0</v>
      </c>
      <c r="AF55">
        <f>AE55*'Future Year Scaling'!AG$13/'Future Year Scaling'!AF$13</f>
        <v>0</v>
      </c>
      <c r="AG55">
        <f>AF55*'Future Year Scaling'!AH$13/'Future Year Scaling'!AG$13</f>
        <v>0</v>
      </c>
      <c r="AH55">
        <f>AG55*'Future Year Scaling'!AI$13/'Future Year Scaling'!AH$13</f>
        <v>0</v>
      </c>
      <c r="AI55">
        <f>AH55*'Future Year Scaling'!AJ$13/'Future Year Scaling'!AI$13</f>
        <v>0</v>
      </c>
      <c r="AJ55">
        <f>AI55*'Future Year Scaling'!AK$13/'Future Year Scaling'!AJ$13</f>
        <v>0</v>
      </c>
      <c r="AK55">
        <f>AJ55*'Future Year Scaling'!AL$13/'Future Year Scaling'!AK$13</f>
        <v>0</v>
      </c>
    </row>
    <row r="56" spans="1:37">
      <c r="A56" t="s">
        <v>84</v>
      </c>
      <c r="B56" t="s">
        <v>29</v>
      </c>
      <c r="C56" t="s">
        <v>63</v>
      </c>
      <c r="D56">
        <v>0</v>
      </c>
      <c r="E56">
        <f>D56*'Future Year Scaling'!F$13/'Future Year Scaling'!E$13</f>
        <v>0</v>
      </c>
      <c r="F56">
        <f>E56*'Future Year Scaling'!G$13/'Future Year Scaling'!F$13</f>
        <v>0</v>
      </c>
      <c r="G56">
        <f>F56*'Future Year Scaling'!H$13/'Future Year Scaling'!G$13</f>
        <v>0</v>
      </c>
      <c r="H56">
        <f>G56*'Future Year Scaling'!I$13/'Future Year Scaling'!H$13</f>
        <v>0</v>
      </c>
      <c r="I56">
        <f>H56*'Future Year Scaling'!J$13/'Future Year Scaling'!I$13</f>
        <v>0</v>
      </c>
      <c r="J56">
        <f>I56*'Future Year Scaling'!K$13/'Future Year Scaling'!J$13</f>
        <v>0</v>
      </c>
      <c r="K56">
        <f>J56*'Future Year Scaling'!L$13/'Future Year Scaling'!K$13</f>
        <v>0</v>
      </c>
      <c r="L56">
        <f>K56*'Future Year Scaling'!M$13/'Future Year Scaling'!L$13</f>
        <v>0</v>
      </c>
      <c r="M56">
        <f>L56*'Future Year Scaling'!N$13/'Future Year Scaling'!M$13</f>
        <v>0</v>
      </c>
      <c r="N56">
        <f>M56*'Future Year Scaling'!O$13/'Future Year Scaling'!N$13</f>
        <v>0</v>
      </c>
      <c r="O56">
        <f>N56*'Future Year Scaling'!P$13/'Future Year Scaling'!O$13</f>
        <v>0</v>
      </c>
      <c r="P56">
        <f>O56*'Future Year Scaling'!Q$13/'Future Year Scaling'!P$13</f>
        <v>0</v>
      </c>
      <c r="Q56">
        <f>P56*'Future Year Scaling'!R$13/'Future Year Scaling'!Q$13</f>
        <v>0</v>
      </c>
      <c r="R56">
        <f>Q56*'Future Year Scaling'!S$13/'Future Year Scaling'!R$13</f>
        <v>0</v>
      </c>
      <c r="S56">
        <f>R56*'Future Year Scaling'!T$13/'Future Year Scaling'!S$13</f>
        <v>0</v>
      </c>
      <c r="T56">
        <f>S56*'Future Year Scaling'!U$13/'Future Year Scaling'!T$13</f>
        <v>0</v>
      </c>
      <c r="U56">
        <f>T56*'Future Year Scaling'!V$13/'Future Year Scaling'!U$13</f>
        <v>0</v>
      </c>
      <c r="V56">
        <f>U56*'Future Year Scaling'!W$13/'Future Year Scaling'!V$13</f>
        <v>0</v>
      </c>
      <c r="W56">
        <f>V56*'Future Year Scaling'!X$13/'Future Year Scaling'!W$13</f>
        <v>0</v>
      </c>
      <c r="X56">
        <f>W56*'Future Year Scaling'!Y$13/'Future Year Scaling'!X$13</f>
        <v>0</v>
      </c>
      <c r="Y56">
        <f>X56*'Future Year Scaling'!Z$13/'Future Year Scaling'!Y$13</f>
        <v>0</v>
      </c>
      <c r="Z56">
        <f>Y56*'Future Year Scaling'!AA$13/'Future Year Scaling'!Z$13</f>
        <v>0</v>
      </c>
      <c r="AA56">
        <f>Z56*'Future Year Scaling'!AB$13/'Future Year Scaling'!AA$13</f>
        <v>0</v>
      </c>
      <c r="AB56">
        <f>AA56*'Future Year Scaling'!AC$13/'Future Year Scaling'!AB$13</f>
        <v>0</v>
      </c>
      <c r="AC56">
        <f>AB56*'Future Year Scaling'!AD$13/'Future Year Scaling'!AC$13</f>
        <v>0</v>
      </c>
      <c r="AD56">
        <f>AC56*'Future Year Scaling'!AE$13/'Future Year Scaling'!AD$13</f>
        <v>0</v>
      </c>
      <c r="AE56">
        <f>AD56*'Future Year Scaling'!AF$13/'Future Year Scaling'!AE$13</f>
        <v>0</v>
      </c>
      <c r="AF56">
        <f>AE56*'Future Year Scaling'!AG$13/'Future Year Scaling'!AF$13</f>
        <v>0</v>
      </c>
      <c r="AG56">
        <f>AF56*'Future Year Scaling'!AH$13/'Future Year Scaling'!AG$13</f>
        <v>0</v>
      </c>
      <c r="AH56">
        <f>AG56*'Future Year Scaling'!AI$13/'Future Year Scaling'!AH$13</f>
        <v>0</v>
      </c>
      <c r="AI56">
        <f>AH56*'Future Year Scaling'!AJ$13/'Future Year Scaling'!AI$13</f>
        <v>0</v>
      </c>
      <c r="AJ56">
        <f>AI56*'Future Year Scaling'!AK$13/'Future Year Scaling'!AJ$13</f>
        <v>0</v>
      </c>
      <c r="AK56">
        <f>AJ56*'Future Year Scaling'!AL$13/'Future Year Scaling'!AK$13</f>
        <v>0</v>
      </c>
    </row>
    <row r="57" spans="1:37">
      <c r="A57" t="s">
        <v>84</v>
      </c>
      <c r="B57" t="s">
        <v>29</v>
      </c>
      <c r="C57" t="s">
        <v>64</v>
      </c>
      <c r="D57">
        <v>0</v>
      </c>
      <c r="E57">
        <f>D57*'Future Year Scaling'!F$14/'Future Year Scaling'!E$14</f>
        <v>0</v>
      </c>
      <c r="F57">
        <f>E57*'Future Year Scaling'!G$14/'Future Year Scaling'!F$14</f>
        <v>0</v>
      </c>
      <c r="G57">
        <f>F57*'Future Year Scaling'!H$14/'Future Year Scaling'!G$14</f>
        <v>0</v>
      </c>
      <c r="H57">
        <f>G57*'Future Year Scaling'!I$14/'Future Year Scaling'!H$14</f>
        <v>0</v>
      </c>
      <c r="I57">
        <f>H57*'Future Year Scaling'!J$14/'Future Year Scaling'!I$14</f>
        <v>0</v>
      </c>
      <c r="J57">
        <f>I57*'Future Year Scaling'!K$14/'Future Year Scaling'!J$14</f>
        <v>0</v>
      </c>
      <c r="K57">
        <f>J57*'Future Year Scaling'!L$14/'Future Year Scaling'!K$14</f>
        <v>0</v>
      </c>
      <c r="L57">
        <f>K57*'Future Year Scaling'!M$14/'Future Year Scaling'!L$14</f>
        <v>0</v>
      </c>
      <c r="M57">
        <f>L57*'Future Year Scaling'!N$14/'Future Year Scaling'!M$14</f>
        <v>0</v>
      </c>
      <c r="N57">
        <f>M57*'Future Year Scaling'!O$14/'Future Year Scaling'!N$14</f>
        <v>0</v>
      </c>
      <c r="O57">
        <f>N57*'Future Year Scaling'!P$14/'Future Year Scaling'!O$14</f>
        <v>0</v>
      </c>
      <c r="P57">
        <f>O57*'Future Year Scaling'!Q$14/'Future Year Scaling'!P$14</f>
        <v>0</v>
      </c>
      <c r="Q57">
        <f>P57*'Future Year Scaling'!R$14/'Future Year Scaling'!Q$14</f>
        <v>0</v>
      </c>
      <c r="R57">
        <f>Q57*'Future Year Scaling'!S$14/'Future Year Scaling'!R$14</f>
        <v>0</v>
      </c>
      <c r="S57">
        <f>R57*'Future Year Scaling'!T$14/'Future Year Scaling'!S$14</f>
        <v>0</v>
      </c>
      <c r="T57">
        <f>S57*'Future Year Scaling'!U$14/'Future Year Scaling'!T$14</f>
        <v>0</v>
      </c>
      <c r="U57">
        <f>T57*'Future Year Scaling'!V$14/'Future Year Scaling'!U$14</f>
        <v>0</v>
      </c>
      <c r="V57">
        <f>U57*'Future Year Scaling'!W$14/'Future Year Scaling'!V$14</f>
        <v>0</v>
      </c>
      <c r="W57">
        <f>V57*'Future Year Scaling'!X$14/'Future Year Scaling'!W$14</f>
        <v>0</v>
      </c>
      <c r="X57">
        <f>W57*'Future Year Scaling'!Y$14/'Future Year Scaling'!X$14</f>
        <v>0</v>
      </c>
      <c r="Y57">
        <f>X57*'Future Year Scaling'!Z$14/'Future Year Scaling'!Y$14</f>
        <v>0</v>
      </c>
      <c r="Z57">
        <f>Y57*'Future Year Scaling'!AA$14/'Future Year Scaling'!Z$14</f>
        <v>0</v>
      </c>
      <c r="AA57">
        <f>Z57*'Future Year Scaling'!AB$14/'Future Year Scaling'!AA$14</f>
        <v>0</v>
      </c>
      <c r="AB57">
        <f>AA57*'Future Year Scaling'!AC$14/'Future Year Scaling'!AB$14</f>
        <v>0</v>
      </c>
      <c r="AC57">
        <f>AB57*'Future Year Scaling'!AD$14/'Future Year Scaling'!AC$14</f>
        <v>0</v>
      </c>
      <c r="AD57">
        <f>AC57*'Future Year Scaling'!AE$14/'Future Year Scaling'!AD$14</f>
        <v>0</v>
      </c>
      <c r="AE57">
        <f>AD57*'Future Year Scaling'!AF$14/'Future Year Scaling'!AE$14</f>
        <v>0</v>
      </c>
      <c r="AF57">
        <f>AE57*'Future Year Scaling'!AG$14/'Future Year Scaling'!AF$14</f>
        <v>0</v>
      </c>
      <c r="AG57">
        <f>AF57*'Future Year Scaling'!AH$14/'Future Year Scaling'!AG$14</f>
        <v>0</v>
      </c>
      <c r="AH57">
        <f>AG57*'Future Year Scaling'!AI$14/'Future Year Scaling'!AH$14</f>
        <v>0</v>
      </c>
      <c r="AI57">
        <f>AH57*'Future Year Scaling'!AJ$14/'Future Year Scaling'!AI$14</f>
        <v>0</v>
      </c>
      <c r="AJ57">
        <f>AI57*'Future Year Scaling'!AK$14/'Future Year Scaling'!AJ$14</f>
        <v>0</v>
      </c>
      <c r="AK57">
        <f>AJ57*'Future Year Scaling'!AL$14/'Future Year Scaling'!AK$14</f>
        <v>0</v>
      </c>
    </row>
    <row r="58" spans="1:37">
      <c r="A58" t="s">
        <v>84</v>
      </c>
      <c r="B58" t="s">
        <v>29</v>
      </c>
      <c r="C58" t="s">
        <v>65</v>
      </c>
      <c r="D58">
        <v>0</v>
      </c>
      <c r="E58">
        <f>D58*'Future Year Scaling'!F$15/'Future Year Scaling'!E$15</f>
        <v>0</v>
      </c>
      <c r="F58">
        <f>E58*'Future Year Scaling'!G$15/'Future Year Scaling'!F$15</f>
        <v>0</v>
      </c>
      <c r="G58">
        <f>F58*'Future Year Scaling'!H$15/'Future Year Scaling'!G$15</f>
        <v>0</v>
      </c>
      <c r="H58">
        <f>G58*'Future Year Scaling'!I$15/'Future Year Scaling'!H$15</f>
        <v>0</v>
      </c>
      <c r="I58">
        <f>H58*'Future Year Scaling'!J$15/'Future Year Scaling'!I$15</f>
        <v>0</v>
      </c>
      <c r="J58">
        <f>I58*'Future Year Scaling'!K$15/'Future Year Scaling'!J$15</f>
        <v>0</v>
      </c>
      <c r="K58">
        <f>J58*'Future Year Scaling'!L$15/'Future Year Scaling'!K$15</f>
        <v>0</v>
      </c>
      <c r="L58">
        <f>K58*'Future Year Scaling'!M$15/'Future Year Scaling'!L$15</f>
        <v>0</v>
      </c>
      <c r="M58">
        <f>L58*'Future Year Scaling'!N$15/'Future Year Scaling'!M$15</f>
        <v>0</v>
      </c>
      <c r="N58">
        <f>M58*'Future Year Scaling'!O$15/'Future Year Scaling'!N$15</f>
        <v>0</v>
      </c>
      <c r="O58">
        <f>N58*'Future Year Scaling'!P$15/'Future Year Scaling'!O$15</f>
        <v>0</v>
      </c>
      <c r="P58">
        <f>O58*'Future Year Scaling'!Q$15/'Future Year Scaling'!P$15</f>
        <v>0</v>
      </c>
      <c r="Q58">
        <f>P58*'Future Year Scaling'!R$15/'Future Year Scaling'!Q$15</f>
        <v>0</v>
      </c>
      <c r="R58">
        <f>Q58*'Future Year Scaling'!S$15/'Future Year Scaling'!R$15</f>
        <v>0</v>
      </c>
      <c r="S58">
        <f>R58*'Future Year Scaling'!T$15/'Future Year Scaling'!S$15</f>
        <v>0</v>
      </c>
      <c r="T58">
        <f>S58*'Future Year Scaling'!U$15/'Future Year Scaling'!T$15</f>
        <v>0</v>
      </c>
      <c r="U58">
        <f>T58*'Future Year Scaling'!V$15/'Future Year Scaling'!U$15</f>
        <v>0</v>
      </c>
      <c r="V58">
        <f>U58*'Future Year Scaling'!W$15/'Future Year Scaling'!V$15</f>
        <v>0</v>
      </c>
      <c r="W58">
        <f>V58*'Future Year Scaling'!X$15/'Future Year Scaling'!W$15</f>
        <v>0</v>
      </c>
      <c r="X58">
        <f>W58*'Future Year Scaling'!Y$15/'Future Year Scaling'!X$15</f>
        <v>0</v>
      </c>
      <c r="Y58">
        <f>X58*'Future Year Scaling'!Z$15/'Future Year Scaling'!Y$15</f>
        <v>0</v>
      </c>
      <c r="Z58">
        <f>Y58*'Future Year Scaling'!AA$15/'Future Year Scaling'!Z$15</f>
        <v>0</v>
      </c>
      <c r="AA58">
        <f>Z58*'Future Year Scaling'!AB$15/'Future Year Scaling'!AA$15</f>
        <v>0</v>
      </c>
      <c r="AB58">
        <f>AA58*'Future Year Scaling'!AC$15/'Future Year Scaling'!AB$15</f>
        <v>0</v>
      </c>
      <c r="AC58">
        <f>AB58*'Future Year Scaling'!AD$15/'Future Year Scaling'!AC$15</f>
        <v>0</v>
      </c>
      <c r="AD58">
        <f>AC58*'Future Year Scaling'!AE$15/'Future Year Scaling'!AD$15</f>
        <v>0</v>
      </c>
      <c r="AE58">
        <f>AD58*'Future Year Scaling'!AF$15/'Future Year Scaling'!AE$15</f>
        <v>0</v>
      </c>
      <c r="AF58">
        <f>AE58*'Future Year Scaling'!AG$15/'Future Year Scaling'!AF$15</f>
        <v>0</v>
      </c>
      <c r="AG58">
        <f>AF58*'Future Year Scaling'!AH$15/'Future Year Scaling'!AG$15</f>
        <v>0</v>
      </c>
      <c r="AH58">
        <f>AG58*'Future Year Scaling'!AI$15/'Future Year Scaling'!AH$15</f>
        <v>0</v>
      </c>
      <c r="AI58">
        <f>AH58*'Future Year Scaling'!AJ$15/'Future Year Scaling'!AI$15</f>
        <v>0</v>
      </c>
      <c r="AJ58">
        <f>AI58*'Future Year Scaling'!AK$15/'Future Year Scaling'!AJ$15</f>
        <v>0</v>
      </c>
      <c r="AK58">
        <f>AJ58*'Future Year Scaling'!AL$15/'Future Year Scaling'!AK$15</f>
        <v>0</v>
      </c>
    </row>
    <row r="59" spans="1:37">
      <c r="A59" t="s">
        <v>84</v>
      </c>
      <c r="B59" t="s">
        <v>29</v>
      </c>
      <c r="C59" t="s">
        <v>66</v>
      </c>
      <c r="D59">
        <v>0</v>
      </c>
      <c r="E59">
        <f>D59*'Future Year Scaling'!F$15/'Future Year Scaling'!E$15</f>
        <v>0</v>
      </c>
      <c r="F59">
        <f>E59*'Future Year Scaling'!G$15/'Future Year Scaling'!F$15</f>
        <v>0</v>
      </c>
      <c r="G59">
        <f>F59*'Future Year Scaling'!H$15/'Future Year Scaling'!G$15</f>
        <v>0</v>
      </c>
      <c r="H59">
        <f>G59*'Future Year Scaling'!I$15/'Future Year Scaling'!H$15</f>
        <v>0</v>
      </c>
      <c r="I59">
        <f>H59*'Future Year Scaling'!J$15/'Future Year Scaling'!I$15</f>
        <v>0</v>
      </c>
      <c r="J59">
        <f>I59*'Future Year Scaling'!K$15/'Future Year Scaling'!J$15</f>
        <v>0</v>
      </c>
      <c r="K59">
        <f>J59*'Future Year Scaling'!L$15/'Future Year Scaling'!K$15</f>
        <v>0</v>
      </c>
      <c r="L59">
        <f>K59*'Future Year Scaling'!M$15/'Future Year Scaling'!L$15</f>
        <v>0</v>
      </c>
      <c r="M59">
        <f>L59*'Future Year Scaling'!N$15/'Future Year Scaling'!M$15</f>
        <v>0</v>
      </c>
      <c r="N59">
        <f>M59*'Future Year Scaling'!O$15/'Future Year Scaling'!N$15</f>
        <v>0</v>
      </c>
      <c r="O59">
        <f>N59*'Future Year Scaling'!P$15/'Future Year Scaling'!O$15</f>
        <v>0</v>
      </c>
      <c r="P59">
        <f>O59*'Future Year Scaling'!Q$15/'Future Year Scaling'!P$15</f>
        <v>0</v>
      </c>
      <c r="Q59">
        <f>P59*'Future Year Scaling'!R$15/'Future Year Scaling'!Q$15</f>
        <v>0</v>
      </c>
      <c r="R59">
        <f>Q59*'Future Year Scaling'!S$15/'Future Year Scaling'!R$15</f>
        <v>0</v>
      </c>
      <c r="S59">
        <f>R59*'Future Year Scaling'!T$15/'Future Year Scaling'!S$15</f>
        <v>0</v>
      </c>
      <c r="T59">
        <f>S59*'Future Year Scaling'!U$15/'Future Year Scaling'!T$15</f>
        <v>0</v>
      </c>
      <c r="U59">
        <f>T59*'Future Year Scaling'!V$15/'Future Year Scaling'!U$15</f>
        <v>0</v>
      </c>
      <c r="V59">
        <f>U59*'Future Year Scaling'!W$15/'Future Year Scaling'!V$15</f>
        <v>0</v>
      </c>
      <c r="W59">
        <f>V59*'Future Year Scaling'!X$15/'Future Year Scaling'!W$15</f>
        <v>0</v>
      </c>
      <c r="X59">
        <f>W59*'Future Year Scaling'!Y$15/'Future Year Scaling'!X$15</f>
        <v>0</v>
      </c>
      <c r="Y59">
        <f>X59*'Future Year Scaling'!Z$15/'Future Year Scaling'!Y$15</f>
        <v>0</v>
      </c>
      <c r="Z59">
        <f>Y59*'Future Year Scaling'!AA$15/'Future Year Scaling'!Z$15</f>
        <v>0</v>
      </c>
      <c r="AA59">
        <f>Z59*'Future Year Scaling'!AB$15/'Future Year Scaling'!AA$15</f>
        <v>0</v>
      </c>
      <c r="AB59">
        <f>AA59*'Future Year Scaling'!AC$15/'Future Year Scaling'!AB$15</f>
        <v>0</v>
      </c>
      <c r="AC59">
        <f>AB59*'Future Year Scaling'!AD$15/'Future Year Scaling'!AC$15</f>
        <v>0</v>
      </c>
      <c r="AD59">
        <f>AC59*'Future Year Scaling'!AE$15/'Future Year Scaling'!AD$15</f>
        <v>0</v>
      </c>
      <c r="AE59">
        <f>AD59*'Future Year Scaling'!AF$15/'Future Year Scaling'!AE$15</f>
        <v>0</v>
      </c>
      <c r="AF59">
        <f>AE59*'Future Year Scaling'!AG$15/'Future Year Scaling'!AF$15</f>
        <v>0</v>
      </c>
      <c r="AG59">
        <f>AF59*'Future Year Scaling'!AH$15/'Future Year Scaling'!AG$15</f>
        <v>0</v>
      </c>
      <c r="AH59">
        <f>AG59*'Future Year Scaling'!AI$15/'Future Year Scaling'!AH$15</f>
        <v>0</v>
      </c>
      <c r="AI59">
        <f>AH59*'Future Year Scaling'!AJ$15/'Future Year Scaling'!AI$15</f>
        <v>0</v>
      </c>
      <c r="AJ59">
        <f>AI59*'Future Year Scaling'!AK$15/'Future Year Scaling'!AJ$15</f>
        <v>0</v>
      </c>
      <c r="AK59">
        <f>AJ59*'Future Year Scaling'!AL$15/'Future Year Scaling'!AK$15</f>
        <v>0</v>
      </c>
    </row>
    <row r="60" spans="1:37">
      <c r="A60" t="s">
        <v>84</v>
      </c>
      <c r="B60" t="s">
        <v>29</v>
      </c>
      <c r="C60" t="s">
        <v>67</v>
      </c>
      <c r="D60">
        <f t="array" ref="D60">'Building Energy Consumption'!$N$12*SUMPRODUCT(IF('Residential Energy Apportioning'!$B$2:$B$14="R",1,0),'Building Energy Consumption'!$G$61:$G$73)/'Building Energy Consumption'!$G$74</f>
        <v>12695762661171.703</v>
      </c>
      <c r="E60">
        <f>D60*'Future Year Scaling'!F$15/'Future Year Scaling'!E$15</f>
        <v>13026433048492.883</v>
      </c>
      <c r="F60">
        <f>E60*'Future Year Scaling'!G$15/'Future Year Scaling'!F$15</f>
        <v>13357103435814.064</v>
      </c>
      <c r="G60">
        <f>F60*'Future Year Scaling'!H$15/'Future Year Scaling'!G$15</f>
        <v>13687773823135.115</v>
      </c>
      <c r="H60">
        <f>G60*'Future Year Scaling'!I$15/'Future Year Scaling'!H$15</f>
        <v>14132836023977.982</v>
      </c>
      <c r="I60">
        <f>H60*'Future Year Scaling'!J$15/'Future Year Scaling'!I$15</f>
        <v>14577898224820.588</v>
      </c>
      <c r="J60">
        <f>I60*'Future Year Scaling'!K$15/'Future Year Scaling'!J$15</f>
        <v>15022960425663.191</v>
      </c>
      <c r="K60">
        <f>J60*'Future Year Scaling'!L$15/'Future Year Scaling'!K$15</f>
        <v>15468022626505.926</v>
      </c>
      <c r="L60">
        <f>K60*'Future Year Scaling'!M$15/'Future Year Scaling'!L$15</f>
        <v>15913084827348.529</v>
      </c>
      <c r="M60">
        <f>L60*'Future Year Scaling'!N$15/'Future Year Scaling'!M$15</f>
        <v>16371659841607.635</v>
      </c>
      <c r="N60">
        <f>M60*'Future Year Scaling'!O$15/'Future Year Scaling'!N$15</f>
        <v>16830234855866.74</v>
      </c>
      <c r="O60">
        <f>N60*'Future Year Scaling'!P$15/'Future Year Scaling'!O$15</f>
        <v>17288809870125.846</v>
      </c>
      <c r="P60">
        <f>O60*'Future Year Scaling'!Q$15/'Future Year Scaling'!P$15</f>
        <v>17747384884384.949</v>
      </c>
      <c r="Q60">
        <f>P60*'Future Year Scaling'!R$15/'Future Year Scaling'!Q$15</f>
        <v>18205959898644.055</v>
      </c>
      <c r="R60">
        <f>Q60*'Future Year Scaling'!S$15/'Future Year Scaling'!R$15</f>
        <v>18619296043816.863</v>
      </c>
      <c r="S60">
        <f>R60*'Future Year Scaling'!T$15/'Future Year Scaling'!S$15</f>
        <v>19032632188989.934</v>
      </c>
      <c r="T60">
        <f>S60*'Future Year Scaling'!U$15/'Future Year Scaling'!T$15</f>
        <v>19445968334163.004</v>
      </c>
      <c r="U60">
        <f>T60*'Future Year Scaling'!V$15/'Future Year Scaling'!U$15</f>
        <v>19859304479335.941</v>
      </c>
      <c r="V60">
        <f>U60*'Future Year Scaling'!W$15/'Future Year Scaling'!V$15</f>
        <v>20272640624509.012</v>
      </c>
      <c r="W60">
        <f>V60*'Future Year Scaling'!X$15/'Future Year Scaling'!W$15</f>
        <v>20659282158964.555</v>
      </c>
      <c r="X60">
        <f>W60*'Future Year Scaling'!Y$15/'Future Year Scaling'!X$15</f>
        <v>21045923693419.965</v>
      </c>
      <c r="Y60">
        <f>X60*'Future Year Scaling'!Z$15/'Future Year Scaling'!Y$15</f>
        <v>21432565227875.379</v>
      </c>
      <c r="Z60">
        <f>Y60*'Future Year Scaling'!AA$15/'Future Year Scaling'!Z$15</f>
        <v>21819206762330.789</v>
      </c>
      <c r="AA60">
        <f>Z60*'Future Year Scaling'!AB$15/'Future Year Scaling'!AA$15</f>
        <v>22205848296786.203</v>
      </c>
      <c r="AB60">
        <f>AA60*'Future Year Scaling'!AC$15/'Future Year Scaling'!AB$15</f>
        <v>22543087515016.883</v>
      </c>
      <c r="AC60">
        <f>AB60*'Future Year Scaling'!AD$15/'Future Year Scaling'!AC$15</f>
        <v>22880326733247.566</v>
      </c>
      <c r="AD60">
        <f>AC60*'Future Year Scaling'!AE$15/'Future Year Scaling'!AD$15</f>
        <v>23217565951478.246</v>
      </c>
      <c r="AE60">
        <f>AD60*'Future Year Scaling'!AF$15/'Future Year Scaling'!AE$15</f>
        <v>23554805169709.059</v>
      </c>
      <c r="AF60">
        <f>AE60*'Future Year Scaling'!AG$15/'Future Year Scaling'!AF$15</f>
        <v>23892044387939.738</v>
      </c>
      <c r="AG60">
        <f>AF60*'Future Year Scaling'!AH$15/'Future Year Scaling'!AG$15</f>
        <v>24166964305536.961</v>
      </c>
      <c r="AH60">
        <f>AG60*'Future Year Scaling'!AI$15/'Future Year Scaling'!AH$15</f>
        <v>24441884223133.988</v>
      </c>
      <c r="AI60">
        <f>AH60*'Future Year Scaling'!AJ$15/'Future Year Scaling'!AI$15</f>
        <v>24716804140731.078</v>
      </c>
      <c r="AJ60">
        <f>AI60*'Future Year Scaling'!AK$15/'Future Year Scaling'!AJ$15</f>
        <v>24991724058328.168</v>
      </c>
      <c r="AK60">
        <f>AJ60*'Future Year Scaling'!AL$15/'Future Year Scaling'!AK$15</f>
        <v>25266643975925.195</v>
      </c>
    </row>
    <row r="61" spans="1:37">
      <c r="A61" t="s">
        <v>84</v>
      </c>
      <c r="B61" t="s">
        <v>29</v>
      </c>
      <c r="C61" t="s">
        <v>68</v>
      </c>
      <c r="D61">
        <v>0</v>
      </c>
      <c r="E61">
        <f>D61*'Future Year Scaling'!F$13/'Future Year Scaling'!E$13</f>
        <v>0</v>
      </c>
      <c r="F61">
        <f>E61*'Future Year Scaling'!G$13/'Future Year Scaling'!F$13</f>
        <v>0</v>
      </c>
      <c r="G61">
        <f>F61*'Future Year Scaling'!H$13/'Future Year Scaling'!G$13</f>
        <v>0</v>
      </c>
      <c r="H61">
        <f>G61*'Future Year Scaling'!I$13/'Future Year Scaling'!H$13</f>
        <v>0</v>
      </c>
      <c r="I61">
        <f>H61*'Future Year Scaling'!J$13/'Future Year Scaling'!I$13</f>
        <v>0</v>
      </c>
      <c r="J61">
        <f>I61*'Future Year Scaling'!K$13/'Future Year Scaling'!J$13</f>
        <v>0</v>
      </c>
      <c r="K61">
        <f>J61*'Future Year Scaling'!L$13/'Future Year Scaling'!K$13</f>
        <v>0</v>
      </c>
      <c r="L61">
        <f>K61*'Future Year Scaling'!M$13/'Future Year Scaling'!L$13</f>
        <v>0</v>
      </c>
      <c r="M61">
        <f>L61*'Future Year Scaling'!N$13/'Future Year Scaling'!M$13</f>
        <v>0</v>
      </c>
      <c r="N61">
        <f>M61*'Future Year Scaling'!O$13/'Future Year Scaling'!N$13</f>
        <v>0</v>
      </c>
      <c r="O61">
        <f>N61*'Future Year Scaling'!P$13/'Future Year Scaling'!O$13</f>
        <v>0</v>
      </c>
      <c r="P61">
        <f>O61*'Future Year Scaling'!Q$13/'Future Year Scaling'!P$13</f>
        <v>0</v>
      </c>
      <c r="Q61">
        <f>P61*'Future Year Scaling'!R$13/'Future Year Scaling'!Q$13</f>
        <v>0</v>
      </c>
      <c r="R61">
        <f>Q61*'Future Year Scaling'!S$13/'Future Year Scaling'!R$13</f>
        <v>0</v>
      </c>
      <c r="S61">
        <f>R61*'Future Year Scaling'!T$13/'Future Year Scaling'!S$13</f>
        <v>0</v>
      </c>
      <c r="T61">
        <f>S61*'Future Year Scaling'!U$13/'Future Year Scaling'!T$13</f>
        <v>0</v>
      </c>
      <c r="U61">
        <f>T61*'Future Year Scaling'!V$13/'Future Year Scaling'!U$13</f>
        <v>0</v>
      </c>
      <c r="V61">
        <f>U61*'Future Year Scaling'!W$13/'Future Year Scaling'!V$13</f>
        <v>0</v>
      </c>
      <c r="W61">
        <f>V61*'Future Year Scaling'!X$13/'Future Year Scaling'!W$13</f>
        <v>0</v>
      </c>
      <c r="X61">
        <f>W61*'Future Year Scaling'!Y$13/'Future Year Scaling'!X$13</f>
        <v>0</v>
      </c>
      <c r="Y61">
        <f>X61*'Future Year Scaling'!Z$13/'Future Year Scaling'!Y$13</f>
        <v>0</v>
      </c>
      <c r="Z61">
        <f>Y61*'Future Year Scaling'!AA$13/'Future Year Scaling'!Z$13</f>
        <v>0</v>
      </c>
      <c r="AA61">
        <f>Z61*'Future Year Scaling'!AB$13/'Future Year Scaling'!AA$13</f>
        <v>0</v>
      </c>
      <c r="AB61">
        <f>AA61*'Future Year Scaling'!AC$13/'Future Year Scaling'!AB$13</f>
        <v>0</v>
      </c>
      <c r="AC61">
        <f>AB61*'Future Year Scaling'!AD$13/'Future Year Scaling'!AC$13</f>
        <v>0</v>
      </c>
      <c r="AD61">
        <f>AC61*'Future Year Scaling'!AE$13/'Future Year Scaling'!AD$13</f>
        <v>0</v>
      </c>
      <c r="AE61">
        <f>AD61*'Future Year Scaling'!AF$13/'Future Year Scaling'!AE$13</f>
        <v>0</v>
      </c>
      <c r="AF61">
        <f>AE61*'Future Year Scaling'!AG$13/'Future Year Scaling'!AF$13</f>
        <v>0</v>
      </c>
      <c r="AG61">
        <f>AF61*'Future Year Scaling'!AH$13/'Future Year Scaling'!AG$13</f>
        <v>0</v>
      </c>
      <c r="AH61">
        <f>AG61*'Future Year Scaling'!AI$13/'Future Year Scaling'!AH$13</f>
        <v>0</v>
      </c>
      <c r="AI61">
        <f>AH61*'Future Year Scaling'!AJ$13/'Future Year Scaling'!AI$13</f>
        <v>0</v>
      </c>
      <c r="AJ61">
        <f>AI61*'Future Year Scaling'!AK$13/'Future Year Scaling'!AJ$13</f>
        <v>0</v>
      </c>
      <c r="AK61">
        <f>AJ61*'Future Year Scaling'!AL$13/'Future Year Scaling'!AK$13</f>
        <v>0</v>
      </c>
    </row>
    <row r="62" spans="1:37">
      <c r="A62" t="s">
        <v>73</v>
      </c>
      <c r="B62" t="s">
        <v>70</v>
      </c>
      <c r="C62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73</v>
      </c>
      <c r="B63" t="s">
        <v>70</v>
      </c>
      <c r="C63" t="s">
        <v>64</v>
      </c>
      <c r="D63">
        <f>'Commercial Building Calcs'!D65</f>
        <v>135844063747066.7</v>
      </c>
      <c r="E63">
        <f>'Commercial Building Calcs'!E65</f>
        <v>137549707517464.86</v>
      </c>
      <c r="F63">
        <f>'Commercial Building Calcs'!F65</f>
        <v>139255351287862.63</v>
      </c>
      <c r="G63">
        <f>'Commercial Building Calcs'!G65</f>
        <v>140960995058260.81</v>
      </c>
      <c r="H63">
        <f>'Commercial Building Calcs'!H65</f>
        <v>142669018224881.25</v>
      </c>
      <c r="I63">
        <f>'Commercial Building Calcs'!I65</f>
        <v>144377041391502.06</v>
      </c>
      <c r="J63">
        <f>'Commercial Building Calcs'!J65</f>
        <v>146085064558122.91</v>
      </c>
      <c r="K63">
        <f>'Commercial Building Calcs'!K65</f>
        <v>147793087724743.72</v>
      </c>
      <c r="L63">
        <f>'Commercial Building Calcs'!L65</f>
        <v>149501110891364.13</v>
      </c>
      <c r="M63">
        <f>'Commercial Building Calcs'!M65</f>
        <v>151022704390493.53</v>
      </c>
      <c r="N63">
        <f>'Commercial Building Calcs'!N65</f>
        <v>152544297889622.94</v>
      </c>
      <c r="O63">
        <f>'Commercial Building Calcs'!O65</f>
        <v>154065891388752.34</v>
      </c>
      <c r="P63">
        <f>'Commercial Building Calcs'!P65</f>
        <v>155587484887881.34</v>
      </c>
      <c r="Q63">
        <f>'Commercial Building Calcs'!Q65</f>
        <v>157109078387010.75</v>
      </c>
      <c r="R63">
        <f>'Commercial Building Calcs'!R65</f>
        <v>158391044715676.41</v>
      </c>
      <c r="S63">
        <f>'Commercial Building Calcs'!S65</f>
        <v>159673011044341.63</v>
      </c>
      <c r="T63">
        <f>'Commercial Building Calcs'!T65</f>
        <v>160954977373006.88</v>
      </c>
      <c r="U63">
        <f>'Commercial Building Calcs'!U65</f>
        <v>162236943701672.13</v>
      </c>
      <c r="V63">
        <f>'Commercial Building Calcs'!V65</f>
        <v>163518910030337.34</v>
      </c>
      <c r="W63">
        <f>'Commercial Building Calcs'!W65</f>
        <v>164505415183660.88</v>
      </c>
      <c r="X63">
        <f>'Commercial Building Calcs'!X65</f>
        <v>165491920336984.59</v>
      </c>
      <c r="Y63">
        <f>'Commercial Building Calcs'!Y65</f>
        <v>166478425490308.34</v>
      </c>
      <c r="Z63">
        <f>'Commercial Building Calcs'!Z65</f>
        <v>167464930643632.06</v>
      </c>
      <c r="AA63">
        <f>'Commercial Building Calcs'!AA65</f>
        <v>168451435796956.22</v>
      </c>
      <c r="AB63">
        <f>'Commercial Building Calcs'!AB65</f>
        <v>169070625748735.16</v>
      </c>
      <c r="AC63">
        <f>'Commercial Building Calcs'!AC65</f>
        <v>169689815700514.5</v>
      </c>
      <c r="AD63">
        <f>'Commercial Building Calcs'!AD65</f>
        <v>170309005652293.66</v>
      </c>
      <c r="AE63">
        <f>'Commercial Building Calcs'!AE65</f>
        <v>170928195604072.81</v>
      </c>
      <c r="AF63">
        <f>'Commercial Building Calcs'!AF65</f>
        <v>171547385555851.97</v>
      </c>
      <c r="AG63">
        <f>'Commercial Building Calcs'!AG65</f>
        <v>171773521689973.38</v>
      </c>
      <c r="AH63">
        <f>'Commercial Building Calcs'!AH65</f>
        <v>171999657824094.72</v>
      </c>
      <c r="AI63">
        <f>'Commercial Building Calcs'!AI65</f>
        <v>172225793958216.06</v>
      </c>
      <c r="AJ63">
        <f>'Commercial Building Calcs'!AJ65</f>
        <v>172451930092337.41</v>
      </c>
      <c r="AK63">
        <f>'Commercial Building Calcs'!AK65</f>
        <v>172678066226458.75</v>
      </c>
    </row>
    <row r="64" spans="1:37">
      <c r="A64" t="s">
        <v>73</v>
      </c>
      <c r="B64" t="s">
        <v>70</v>
      </c>
      <c r="C64" t="s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73</v>
      </c>
      <c r="B65" t="s">
        <v>70</v>
      </c>
      <c r="C65" t="s">
        <v>66</v>
      </c>
      <c r="D65">
        <f>'Commercial Building Calcs'!D66*'Commercial Building Calcs'!$B$78</f>
        <v>60694332424233.516</v>
      </c>
      <c r="E65">
        <f>'Commercial Building Calcs'!E66*'Commercial Building Calcs'!$B$78</f>
        <v>62955270422526.781</v>
      </c>
      <c r="F65">
        <f>'Commercial Building Calcs'!F66*'Commercial Building Calcs'!$B$78</f>
        <v>65216208420819.195</v>
      </c>
      <c r="G65">
        <f>'Commercial Building Calcs'!G66*'Commercial Building Calcs'!$B$78</f>
        <v>67477146419112.461</v>
      </c>
      <c r="H65">
        <f>'Commercial Building Calcs'!H66*'Commercial Building Calcs'!$B$78</f>
        <v>70967569749621.219</v>
      </c>
      <c r="I65">
        <f>'Commercial Building Calcs'!I66*'Commercial Building Calcs'!$B$78</f>
        <v>74457993080129.969</v>
      </c>
      <c r="J65">
        <f>'Commercial Building Calcs'!J66*'Commercial Building Calcs'!$B$78</f>
        <v>77948416410638.719</v>
      </c>
      <c r="K65">
        <f>'Commercial Building Calcs'!K66*'Commercial Building Calcs'!$B$78</f>
        <v>81438839741147.469</v>
      </c>
      <c r="L65">
        <f>'Commercial Building Calcs'!L66*'Commercial Building Calcs'!$B$78</f>
        <v>84929263071657.063</v>
      </c>
      <c r="M65">
        <f>'Commercial Building Calcs'!M66*'Commercial Building Calcs'!$B$78</f>
        <v>88602408111121.234</v>
      </c>
      <c r="N65">
        <f>'Commercial Building Calcs'!N66*'Commercial Building Calcs'!$B$78</f>
        <v>92275553150586.281</v>
      </c>
      <c r="O65">
        <f>'Commercial Building Calcs'!O66*'Commercial Building Calcs'!$B$78</f>
        <v>95948698190051.328</v>
      </c>
      <c r="P65">
        <f>'Commercial Building Calcs'!P66*'Commercial Building Calcs'!$B$78</f>
        <v>99621843229516.375</v>
      </c>
      <c r="Q65">
        <f>'Commercial Building Calcs'!Q66*'Commercial Building Calcs'!$B$78</f>
        <v>103294988268981.42</v>
      </c>
      <c r="R65">
        <f>'Commercial Building Calcs'!R66*'Commercial Building Calcs'!$B$78</f>
        <v>106460005489131.81</v>
      </c>
      <c r="S65">
        <f>'Commercial Building Calcs'!S66*'Commercial Building Calcs'!$B$78</f>
        <v>109625022709282.22</v>
      </c>
      <c r="T65">
        <f>'Commercial Building Calcs'!T66*'Commercial Building Calcs'!$B$78</f>
        <v>112790039929432.61</v>
      </c>
      <c r="U65">
        <f>'Commercial Building Calcs'!U66*'Commercial Building Calcs'!$B$78</f>
        <v>115955057149582.16</v>
      </c>
      <c r="V65">
        <f>'Commercial Building Calcs'!V66*'Commercial Building Calcs'!$B$78</f>
        <v>119120074369732.55</v>
      </c>
      <c r="W65">
        <f>'Commercial Building Calcs'!W66*'Commercial Building Calcs'!$B$78</f>
        <v>122685768078295</v>
      </c>
      <c r="X65">
        <f>'Commercial Building Calcs'!X66*'Commercial Building Calcs'!$B$78</f>
        <v>126251461786857.44</v>
      </c>
      <c r="Y65">
        <f>'Commercial Building Calcs'!Y66*'Commercial Building Calcs'!$B$78</f>
        <v>129817155495419.03</v>
      </c>
      <c r="Z65">
        <f>'Commercial Building Calcs'!Z66*'Commercial Building Calcs'!$B$78</f>
        <v>133382849203981.45</v>
      </c>
      <c r="AA65">
        <f>'Commercial Building Calcs'!AA66*'Commercial Building Calcs'!$B$78</f>
        <v>136948542912543.03</v>
      </c>
      <c r="AB65">
        <f>'Commercial Building Calcs'!AB66*'Commercial Building Calcs'!$B$78</f>
        <v>140586688737281.14</v>
      </c>
      <c r="AC65">
        <f>'Commercial Building Calcs'!AC66*'Commercial Building Calcs'!$B$78</f>
        <v>144224834562019.22</v>
      </c>
      <c r="AD65">
        <f>'Commercial Building Calcs'!AD66*'Commercial Building Calcs'!$B$78</f>
        <v>147862980386757.31</v>
      </c>
      <c r="AE65">
        <f>'Commercial Building Calcs'!AE66*'Commercial Building Calcs'!$B$78</f>
        <v>151501126211496.25</v>
      </c>
      <c r="AF65">
        <f>'Commercial Building Calcs'!AF66*'Commercial Building Calcs'!$B$78</f>
        <v>155139272036234.38</v>
      </c>
      <c r="AG65">
        <f>'Commercial Building Calcs'!AG66*'Commercial Building Calcs'!$B$78</f>
        <v>158686645843337.59</v>
      </c>
      <c r="AH65">
        <f>'Commercial Building Calcs'!AH66*'Commercial Building Calcs'!$B$78</f>
        <v>162234019650441.69</v>
      </c>
      <c r="AI65">
        <f>'Commercial Building Calcs'!AI66*'Commercial Building Calcs'!$B$78</f>
        <v>165781393457544.94</v>
      </c>
      <c r="AJ65">
        <f>'Commercial Building Calcs'!AJ66*'Commercial Building Calcs'!$B$78</f>
        <v>169328767264648.19</v>
      </c>
      <c r="AK65">
        <f>'Commercial Building Calcs'!AK66*'Commercial Building Calcs'!$B$78</f>
        <v>172876141071752.31</v>
      </c>
    </row>
    <row r="66" spans="1:37">
      <c r="A66" t="s">
        <v>73</v>
      </c>
      <c r="B66" t="s">
        <v>70</v>
      </c>
      <c r="C66" t="s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73</v>
      </c>
      <c r="B67" t="s">
        <v>70</v>
      </c>
      <c r="C67" t="s">
        <v>68</v>
      </c>
      <c r="D67">
        <f>'Commercial Building Calcs'!D66*(1-'Commercial Building Calcs'!$B$78)</f>
        <v>138745021461499.8</v>
      </c>
      <c r="E67">
        <f>'Commercial Building Calcs'!E66*(1-'Commercial Building Calcs'!$B$78)</f>
        <v>143913442936238.19</v>
      </c>
      <c r="F67">
        <f>'Commercial Building Calcs'!F66*(1-'Commercial Building Calcs'!$B$78)</f>
        <v>149081864410974.66</v>
      </c>
      <c r="G67">
        <f>'Commercial Building Calcs'!G66*(1-'Commercial Building Calcs'!$B$78)</f>
        <v>154250285885713.03</v>
      </c>
      <c r="H67">
        <f>'Commercial Building Calcs'!H66*(1-'Commercial Building Calcs'!$B$78)</f>
        <v>162229265809508.97</v>
      </c>
      <c r="I67">
        <f>'Commercial Building Calcs'!I66*(1-'Commercial Building Calcs'!$B$78)</f>
        <v>170208245733304.91</v>
      </c>
      <c r="J67">
        <f>'Commercial Building Calcs'!J66*(1-'Commercial Building Calcs'!$B$78)</f>
        <v>178187225657100.84</v>
      </c>
      <c r="K67">
        <f>'Commercial Building Calcs'!K66*(1-'Commercial Building Calcs'!$B$78)</f>
        <v>186166205580896.78</v>
      </c>
      <c r="L67">
        <f>'Commercial Building Calcs'!L66*(1-'Commercial Building Calcs'!$B$78)</f>
        <v>194145185504694.66</v>
      </c>
      <c r="M67">
        <f>'Commercial Building Calcs'!M66*(1-'Commercial Building Calcs'!$B$78)</f>
        <v>202541860564393.94</v>
      </c>
      <c r="N67">
        <f>'Commercial Building Calcs'!N66*(1-'Commercial Building Calcs'!$B$78)</f>
        <v>210938535624095.22</v>
      </c>
      <c r="O67">
        <f>'Commercial Building Calcs'!O66*(1-'Commercial Building Calcs'!$B$78)</f>
        <v>219335210683796.47</v>
      </c>
      <c r="P67">
        <f>'Commercial Building Calcs'!P66*(1-'Commercial Building Calcs'!$B$78)</f>
        <v>227731885743497.75</v>
      </c>
      <c r="Q67">
        <f>'Commercial Building Calcs'!Q66*(1-'Commercial Building Calcs'!$B$78)</f>
        <v>236128560803199</v>
      </c>
      <c r="R67">
        <f>'Commercial Building Calcs'!R66*(1-'Commercial Building Calcs'!$B$78)</f>
        <v>243363674274196.69</v>
      </c>
      <c r="S67">
        <f>'Commercial Building Calcs'!S66*(1-'Commercial Building Calcs'!$B$78)</f>
        <v>250598787745194.34</v>
      </c>
      <c r="T67">
        <f>'Commercial Building Calcs'!T66*(1-'Commercial Building Calcs'!$B$78)</f>
        <v>257833901216192.03</v>
      </c>
      <c r="U67">
        <f>'Commercial Building Calcs'!U66*(1-'Commercial Building Calcs'!$B$78)</f>
        <v>265069014687187.78</v>
      </c>
      <c r="V67">
        <f>'Commercial Building Calcs'!V66*(1-'Commercial Building Calcs'!$B$78)</f>
        <v>272304128158185.44</v>
      </c>
      <c r="W67">
        <f>'Commercial Building Calcs'!W66*(1-'Commercial Building Calcs'!$B$78)</f>
        <v>280455173410016.94</v>
      </c>
      <c r="X67">
        <f>'Commercial Building Calcs'!X66*(1-'Commercial Building Calcs'!$B$78)</f>
        <v>288606218661848.44</v>
      </c>
      <c r="Y67">
        <f>'Commercial Building Calcs'!Y66*(1-'Commercial Building Calcs'!$B$78)</f>
        <v>296757263913678</v>
      </c>
      <c r="Z67">
        <f>'Commercial Building Calcs'!Z66*(1-'Commercial Building Calcs'!$B$78)</f>
        <v>304908309165509.44</v>
      </c>
      <c r="AA67">
        <f>'Commercial Building Calcs'!AA66*(1-'Commercial Building Calcs'!$B$78)</f>
        <v>313059354417338.94</v>
      </c>
      <c r="AB67">
        <f>'Commercial Building Calcs'!AB66*(1-'Commercial Building Calcs'!$B$78)</f>
        <v>321376022553749.88</v>
      </c>
      <c r="AC67">
        <f>'Commercial Building Calcs'!AC66*(1-'Commercial Building Calcs'!$B$78)</f>
        <v>329692690690160.69</v>
      </c>
      <c r="AD67">
        <f>'Commercial Building Calcs'!AD66*(1-'Commercial Building Calcs'!$B$78)</f>
        <v>338009358826571.56</v>
      </c>
      <c r="AE67">
        <f>'Commercial Building Calcs'!AE66*(1-'Commercial Building Calcs'!$B$78)</f>
        <v>346326026962984.44</v>
      </c>
      <c r="AF67">
        <f>'Commercial Building Calcs'!AF66*(1-'Commercial Building Calcs'!$B$78)</f>
        <v>354642695099395.31</v>
      </c>
      <c r="AG67">
        <f>'Commercial Building Calcs'!AG66*(1-'Commercial Building Calcs'!$B$78)</f>
        <v>362751861727315.69</v>
      </c>
      <c r="AH67">
        <f>'Commercial Building Calcs'!AH66*(1-'Commercial Building Calcs'!$B$78)</f>
        <v>370861028355238.06</v>
      </c>
      <c r="AI67">
        <f>'Commercial Building Calcs'!AI66*(1-'Commercial Building Calcs'!$B$78)</f>
        <v>378970194983158.5</v>
      </c>
      <c r="AJ67">
        <f>'Commercial Building Calcs'!AJ66*(1-'Commercial Building Calcs'!$B$78)</f>
        <v>387079361611078.94</v>
      </c>
      <c r="AK67">
        <f>'Commercial Building Calcs'!AK66*(1-'Commercial Building Calcs'!$B$78)</f>
        <v>395188528239001.31</v>
      </c>
    </row>
    <row r="68" spans="1:37">
      <c r="A68" t="s">
        <v>73</v>
      </c>
      <c r="B68" t="s">
        <v>71</v>
      </c>
      <c r="C68" t="s">
        <v>63</v>
      </c>
      <c r="D68">
        <f>'Commercial Building Calcs'!D67</f>
        <v>0</v>
      </c>
      <c r="E68">
        <f>'Commercial Building Calcs'!E67</f>
        <v>0</v>
      </c>
      <c r="F68">
        <f>'Commercial Building Calcs'!F67</f>
        <v>0</v>
      </c>
      <c r="G68">
        <f>'Commercial Building Calcs'!G67</f>
        <v>0</v>
      </c>
      <c r="H68">
        <f>'Commercial Building Calcs'!H67</f>
        <v>0</v>
      </c>
      <c r="I68">
        <f>'Commercial Building Calcs'!I67</f>
        <v>0</v>
      </c>
      <c r="J68">
        <f>'Commercial Building Calcs'!J67</f>
        <v>0</v>
      </c>
      <c r="K68">
        <f>'Commercial Building Calcs'!K67</f>
        <v>0</v>
      </c>
      <c r="L68">
        <f>'Commercial Building Calcs'!L67</f>
        <v>0</v>
      </c>
      <c r="M68">
        <f>'Commercial Building Calcs'!M67</f>
        <v>0</v>
      </c>
      <c r="N68">
        <f>'Commercial Building Calcs'!N67</f>
        <v>0</v>
      </c>
      <c r="O68">
        <f>'Commercial Building Calcs'!O67</f>
        <v>0</v>
      </c>
      <c r="P68">
        <f>'Commercial Building Calcs'!P67</f>
        <v>0</v>
      </c>
      <c r="Q68">
        <f>'Commercial Building Calcs'!Q67</f>
        <v>0</v>
      </c>
      <c r="R68">
        <f>'Commercial Building Calcs'!R67</f>
        <v>0</v>
      </c>
      <c r="S68">
        <f>'Commercial Building Calcs'!S67</f>
        <v>0</v>
      </c>
      <c r="T68">
        <f>'Commercial Building Calcs'!T67</f>
        <v>0</v>
      </c>
      <c r="U68">
        <f>'Commercial Building Calcs'!U67</f>
        <v>0</v>
      </c>
      <c r="V68">
        <f>'Commercial Building Calcs'!V67</f>
        <v>0</v>
      </c>
      <c r="W68">
        <f>'Commercial Building Calcs'!W67</f>
        <v>0</v>
      </c>
      <c r="X68">
        <f>'Commercial Building Calcs'!X67</f>
        <v>0</v>
      </c>
      <c r="Y68">
        <f>'Commercial Building Calcs'!Y67</f>
        <v>0</v>
      </c>
      <c r="Z68">
        <f>'Commercial Building Calcs'!Z67</f>
        <v>0</v>
      </c>
      <c r="AA68">
        <f>'Commercial Building Calcs'!AA67</f>
        <v>0</v>
      </c>
      <c r="AB68">
        <f>'Commercial Building Calcs'!AB67</f>
        <v>0</v>
      </c>
      <c r="AC68">
        <f>'Commercial Building Calcs'!AC67</f>
        <v>0</v>
      </c>
      <c r="AD68">
        <f>'Commercial Building Calcs'!AD67</f>
        <v>0</v>
      </c>
      <c r="AE68">
        <f>'Commercial Building Calcs'!AE67</f>
        <v>0</v>
      </c>
      <c r="AF68">
        <f>'Commercial Building Calcs'!AF67</f>
        <v>0</v>
      </c>
      <c r="AG68">
        <f>'Commercial Building Calcs'!AG67</f>
        <v>0</v>
      </c>
      <c r="AH68">
        <f>'Commercial Building Calcs'!AH67</f>
        <v>0</v>
      </c>
      <c r="AI68">
        <f>'Commercial Building Calcs'!AI67</f>
        <v>0</v>
      </c>
      <c r="AJ68">
        <f>'Commercial Building Calcs'!AJ67</f>
        <v>0</v>
      </c>
      <c r="AK68">
        <f>'Commercial Building Calcs'!AK67</f>
        <v>0</v>
      </c>
    </row>
    <row r="69" spans="1:37">
      <c r="A69" t="s">
        <v>73</v>
      </c>
      <c r="B69" t="s">
        <v>71</v>
      </c>
      <c r="C69" t="s">
        <v>64</v>
      </c>
      <c r="D69">
        <f>'Commercial Building Calcs'!D68</f>
        <v>0</v>
      </c>
      <c r="E69">
        <f>'Commercial Building Calcs'!E68</f>
        <v>0</v>
      </c>
      <c r="F69">
        <f>'Commercial Building Calcs'!F68</f>
        <v>0</v>
      </c>
      <c r="G69">
        <f>'Commercial Building Calcs'!G68</f>
        <v>0</v>
      </c>
      <c r="H69">
        <f>'Commercial Building Calcs'!H68</f>
        <v>0</v>
      </c>
      <c r="I69">
        <f>'Commercial Building Calcs'!I68</f>
        <v>0</v>
      </c>
      <c r="J69">
        <f>'Commercial Building Calcs'!J68</f>
        <v>0</v>
      </c>
      <c r="K69">
        <f>'Commercial Building Calcs'!K68</f>
        <v>0</v>
      </c>
      <c r="L69">
        <f>'Commercial Building Calcs'!L68</f>
        <v>0</v>
      </c>
      <c r="M69">
        <f>'Commercial Building Calcs'!M68</f>
        <v>0</v>
      </c>
      <c r="N69">
        <f>'Commercial Building Calcs'!N68</f>
        <v>0</v>
      </c>
      <c r="O69">
        <f>'Commercial Building Calcs'!O68</f>
        <v>0</v>
      </c>
      <c r="P69">
        <f>'Commercial Building Calcs'!P68</f>
        <v>0</v>
      </c>
      <c r="Q69">
        <f>'Commercial Building Calcs'!Q68</f>
        <v>0</v>
      </c>
      <c r="R69">
        <f>'Commercial Building Calcs'!R68</f>
        <v>0</v>
      </c>
      <c r="S69">
        <f>'Commercial Building Calcs'!S68</f>
        <v>0</v>
      </c>
      <c r="T69">
        <f>'Commercial Building Calcs'!T68</f>
        <v>0</v>
      </c>
      <c r="U69">
        <f>'Commercial Building Calcs'!U68</f>
        <v>0</v>
      </c>
      <c r="V69">
        <f>'Commercial Building Calcs'!V68</f>
        <v>0</v>
      </c>
      <c r="W69">
        <f>'Commercial Building Calcs'!W68</f>
        <v>0</v>
      </c>
      <c r="X69">
        <f>'Commercial Building Calcs'!X68</f>
        <v>0</v>
      </c>
      <c r="Y69">
        <f>'Commercial Building Calcs'!Y68</f>
        <v>0</v>
      </c>
      <c r="Z69">
        <f>'Commercial Building Calcs'!Z68</f>
        <v>0</v>
      </c>
      <c r="AA69">
        <f>'Commercial Building Calcs'!AA68</f>
        <v>0</v>
      </c>
      <c r="AB69">
        <f>'Commercial Building Calcs'!AB68</f>
        <v>0</v>
      </c>
      <c r="AC69">
        <f>'Commercial Building Calcs'!AC68</f>
        <v>0</v>
      </c>
      <c r="AD69">
        <f>'Commercial Building Calcs'!AD68</f>
        <v>0</v>
      </c>
      <c r="AE69">
        <f>'Commercial Building Calcs'!AE68</f>
        <v>0</v>
      </c>
      <c r="AF69">
        <f>'Commercial Building Calcs'!AF68</f>
        <v>0</v>
      </c>
      <c r="AG69">
        <f>'Commercial Building Calcs'!AG68</f>
        <v>0</v>
      </c>
      <c r="AH69">
        <f>'Commercial Building Calcs'!AH68</f>
        <v>0</v>
      </c>
      <c r="AI69">
        <f>'Commercial Building Calcs'!AI68</f>
        <v>0</v>
      </c>
      <c r="AJ69">
        <f>'Commercial Building Calcs'!AJ68</f>
        <v>0</v>
      </c>
      <c r="AK69">
        <f>'Commercial Building Calcs'!AK68</f>
        <v>0</v>
      </c>
    </row>
    <row r="70" spans="1:37">
      <c r="A70" t="s">
        <v>73</v>
      </c>
      <c r="B70" t="s">
        <v>71</v>
      </c>
      <c r="C70" t="s">
        <v>65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73</v>
      </c>
      <c r="B71" t="s">
        <v>71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73</v>
      </c>
      <c r="B72" t="s">
        <v>71</v>
      </c>
      <c r="C72" t="s">
        <v>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73</v>
      </c>
      <c r="B73" t="s">
        <v>71</v>
      </c>
      <c r="C73" t="s">
        <v>68</v>
      </c>
      <c r="D73">
        <f>'Commercial Building Calcs'!D69</f>
        <v>0</v>
      </c>
      <c r="E73">
        <f>'Commercial Building Calcs'!E69</f>
        <v>0</v>
      </c>
      <c r="F73">
        <f>'Commercial Building Calcs'!F69</f>
        <v>0</v>
      </c>
      <c r="G73">
        <f>'Commercial Building Calcs'!G69</f>
        <v>0</v>
      </c>
      <c r="H73">
        <f>'Commercial Building Calcs'!H69</f>
        <v>0</v>
      </c>
      <c r="I73">
        <f>'Commercial Building Calcs'!I69</f>
        <v>0</v>
      </c>
      <c r="J73">
        <f>'Commercial Building Calcs'!J69</f>
        <v>0</v>
      </c>
      <c r="K73">
        <f>'Commercial Building Calcs'!K69</f>
        <v>0</v>
      </c>
      <c r="L73">
        <f>'Commercial Building Calcs'!L69</f>
        <v>0</v>
      </c>
      <c r="M73">
        <f>'Commercial Building Calcs'!M69</f>
        <v>0</v>
      </c>
      <c r="N73">
        <f>'Commercial Building Calcs'!N69</f>
        <v>0</v>
      </c>
      <c r="O73">
        <f>'Commercial Building Calcs'!O69</f>
        <v>0</v>
      </c>
      <c r="P73">
        <f>'Commercial Building Calcs'!P69</f>
        <v>0</v>
      </c>
      <c r="Q73">
        <f>'Commercial Building Calcs'!Q69</f>
        <v>0</v>
      </c>
      <c r="R73">
        <f>'Commercial Building Calcs'!R69</f>
        <v>0</v>
      </c>
      <c r="S73">
        <f>'Commercial Building Calcs'!S69</f>
        <v>0</v>
      </c>
      <c r="T73">
        <f>'Commercial Building Calcs'!T69</f>
        <v>0</v>
      </c>
      <c r="U73">
        <f>'Commercial Building Calcs'!U69</f>
        <v>0</v>
      </c>
      <c r="V73">
        <f>'Commercial Building Calcs'!V69</f>
        <v>0</v>
      </c>
      <c r="W73">
        <f>'Commercial Building Calcs'!W69</f>
        <v>0</v>
      </c>
      <c r="X73">
        <f>'Commercial Building Calcs'!X69</f>
        <v>0</v>
      </c>
      <c r="Y73">
        <f>'Commercial Building Calcs'!Y69</f>
        <v>0</v>
      </c>
      <c r="Z73">
        <f>'Commercial Building Calcs'!Z69</f>
        <v>0</v>
      </c>
      <c r="AA73">
        <f>'Commercial Building Calcs'!AA69</f>
        <v>0</v>
      </c>
      <c r="AB73">
        <f>'Commercial Building Calcs'!AB69</f>
        <v>0</v>
      </c>
      <c r="AC73">
        <f>'Commercial Building Calcs'!AC69</f>
        <v>0</v>
      </c>
      <c r="AD73">
        <f>'Commercial Building Calcs'!AD69</f>
        <v>0</v>
      </c>
      <c r="AE73">
        <f>'Commercial Building Calcs'!AE69</f>
        <v>0</v>
      </c>
      <c r="AF73">
        <f>'Commercial Building Calcs'!AF69</f>
        <v>0</v>
      </c>
      <c r="AG73">
        <f>'Commercial Building Calcs'!AG69</f>
        <v>0</v>
      </c>
      <c r="AH73">
        <f>'Commercial Building Calcs'!AH69</f>
        <v>0</v>
      </c>
      <c r="AI73">
        <f>'Commercial Building Calcs'!AI69</f>
        <v>0</v>
      </c>
      <c r="AJ73">
        <f>'Commercial Building Calcs'!AJ69</f>
        <v>0</v>
      </c>
      <c r="AK73">
        <f>'Commercial Building Calcs'!AK69</f>
        <v>0</v>
      </c>
    </row>
    <row r="74" spans="1:37">
      <c r="A74" t="s">
        <v>73</v>
      </c>
      <c r="B74" t="s">
        <v>72</v>
      </c>
      <c r="C74" t="s">
        <v>63</v>
      </c>
      <c r="D74">
        <f>'Commercial Building Calcs'!D70</f>
        <v>0</v>
      </c>
      <c r="E74">
        <f>'Commercial Building Calcs'!E70</f>
        <v>0</v>
      </c>
      <c r="F74">
        <f>'Commercial Building Calcs'!F70</f>
        <v>0</v>
      </c>
      <c r="G74">
        <f>'Commercial Building Calcs'!G70</f>
        <v>0</v>
      </c>
      <c r="H74">
        <f>'Commercial Building Calcs'!H70</f>
        <v>0</v>
      </c>
      <c r="I74">
        <f>'Commercial Building Calcs'!I70</f>
        <v>0</v>
      </c>
      <c r="J74">
        <f>'Commercial Building Calcs'!J70</f>
        <v>0</v>
      </c>
      <c r="K74">
        <f>'Commercial Building Calcs'!K70</f>
        <v>0</v>
      </c>
      <c r="L74">
        <f>'Commercial Building Calcs'!L70</f>
        <v>0</v>
      </c>
      <c r="M74">
        <f>'Commercial Building Calcs'!M70</f>
        <v>0</v>
      </c>
      <c r="N74">
        <f>'Commercial Building Calcs'!N70</f>
        <v>0</v>
      </c>
      <c r="O74">
        <f>'Commercial Building Calcs'!O70</f>
        <v>0</v>
      </c>
      <c r="P74">
        <f>'Commercial Building Calcs'!P70</f>
        <v>0</v>
      </c>
      <c r="Q74">
        <f>'Commercial Building Calcs'!Q70</f>
        <v>0</v>
      </c>
      <c r="R74">
        <f>'Commercial Building Calcs'!R70</f>
        <v>0</v>
      </c>
      <c r="S74">
        <f>'Commercial Building Calcs'!S70</f>
        <v>0</v>
      </c>
      <c r="T74">
        <f>'Commercial Building Calcs'!T70</f>
        <v>0</v>
      </c>
      <c r="U74">
        <f>'Commercial Building Calcs'!U70</f>
        <v>0</v>
      </c>
      <c r="V74">
        <f>'Commercial Building Calcs'!V70</f>
        <v>0</v>
      </c>
      <c r="W74">
        <f>'Commercial Building Calcs'!W70</f>
        <v>0</v>
      </c>
      <c r="X74">
        <f>'Commercial Building Calcs'!X70</f>
        <v>0</v>
      </c>
      <c r="Y74">
        <f>'Commercial Building Calcs'!Y70</f>
        <v>0</v>
      </c>
      <c r="Z74">
        <f>'Commercial Building Calcs'!Z70</f>
        <v>0</v>
      </c>
      <c r="AA74">
        <f>'Commercial Building Calcs'!AA70</f>
        <v>0</v>
      </c>
      <c r="AB74">
        <f>'Commercial Building Calcs'!AB70</f>
        <v>0</v>
      </c>
      <c r="AC74">
        <f>'Commercial Building Calcs'!AC70</f>
        <v>0</v>
      </c>
      <c r="AD74">
        <f>'Commercial Building Calcs'!AD70</f>
        <v>0</v>
      </c>
      <c r="AE74">
        <f>'Commercial Building Calcs'!AE70</f>
        <v>0</v>
      </c>
      <c r="AF74">
        <f>'Commercial Building Calcs'!AF70</f>
        <v>0</v>
      </c>
      <c r="AG74">
        <f>'Commercial Building Calcs'!AG70</f>
        <v>0</v>
      </c>
      <c r="AH74">
        <f>'Commercial Building Calcs'!AH70</f>
        <v>0</v>
      </c>
      <c r="AI74">
        <f>'Commercial Building Calcs'!AI70</f>
        <v>0</v>
      </c>
      <c r="AJ74">
        <f>'Commercial Building Calcs'!AJ70</f>
        <v>0</v>
      </c>
      <c r="AK74">
        <f>'Commercial Building Calcs'!AK70</f>
        <v>0</v>
      </c>
    </row>
    <row r="75" spans="1:37">
      <c r="A75" t="s">
        <v>73</v>
      </c>
      <c r="B75" t="s">
        <v>72</v>
      </c>
      <c r="C75" t="s">
        <v>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73</v>
      </c>
      <c r="B76" t="s">
        <v>72</v>
      </c>
      <c r="C76" t="s">
        <v>65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73</v>
      </c>
      <c r="B77" t="s">
        <v>72</v>
      </c>
      <c r="C77" t="s">
        <v>66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73</v>
      </c>
      <c r="B78" t="s">
        <v>72</v>
      </c>
      <c r="C78" t="s">
        <v>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73</v>
      </c>
      <c r="B79" t="s">
        <v>72</v>
      </c>
      <c r="C79" t="s">
        <v>68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73</v>
      </c>
      <c r="B80" t="s">
        <v>8</v>
      </c>
      <c r="C80" t="s">
        <v>63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73</v>
      </c>
      <c r="B81" t="s">
        <v>8</v>
      </c>
      <c r="C81" t="s">
        <v>64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73</v>
      </c>
      <c r="B82" t="s">
        <v>8</v>
      </c>
      <c r="C82" t="s">
        <v>65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73</v>
      </c>
      <c r="B83" t="s">
        <v>8</v>
      </c>
      <c r="C83" t="s">
        <v>66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73</v>
      </c>
      <c r="B84" t="s">
        <v>8</v>
      </c>
      <c r="C84" t="s">
        <v>67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73</v>
      </c>
      <c r="B85" t="s">
        <v>8</v>
      </c>
      <c r="C85" t="s">
        <v>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73</v>
      </c>
      <c r="B86" t="s">
        <v>29</v>
      </c>
      <c r="C86" t="s">
        <v>63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73</v>
      </c>
      <c r="B87" t="s">
        <v>29</v>
      </c>
      <c r="C87" t="s">
        <v>64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73</v>
      </c>
      <c r="B88" t="s">
        <v>29</v>
      </c>
      <c r="C88" t="s">
        <v>65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73</v>
      </c>
      <c r="B89" t="s">
        <v>29</v>
      </c>
      <c r="C89" t="s">
        <v>66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73</v>
      </c>
      <c r="B90" t="s">
        <v>29</v>
      </c>
      <c r="C90" t="s">
        <v>67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73</v>
      </c>
      <c r="B91" t="s">
        <v>29</v>
      </c>
      <c r="C91" t="s">
        <v>68</v>
      </c>
      <c r="D91">
        <f>'Commercial Building Calcs'!D75</f>
        <v>0</v>
      </c>
      <c r="E91">
        <f>'Commercial Building Calcs'!E75</f>
        <v>0</v>
      </c>
      <c r="F91">
        <f>'Commercial Building Calcs'!F75</f>
        <v>0</v>
      </c>
      <c r="G91">
        <f>'Commercial Building Calcs'!G75</f>
        <v>0</v>
      </c>
      <c r="H91">
        <f>'Commercial Building Calcs'!H75</f>
        <v>0</v>
      </c>
      <c r="I91">
        <f>'Commercial Building Calcs'!I75</f>
        <v>0</v>
      </c>
      <c r="J91">
        <f>'Commercial Building Calcs'!J75</f>
        <v>0</v>
      </c>
      <c r="K91">
        <f>'Commercial Building Calcs'!K75</f>
        <v>0</v>
      </c>
      <c r="L91">
        <f>'Commercial Building Calcs'!L75</f>
        <v>0</v>
      </c>
      <c r="M91">
        <f>'Commercial Building Calcs'!M75</f>
        <v>0</v>
      </c>
      <c r="N91">
        <f>'Commercial Building Calcs'!N75</f>
        <v>0</v>
      </c>
      <c r="O91">
        <f>'Commercial Building Calcs'!O75</f>
        <v>0</v>
      </c>
      <c r="P91">
        <f>'Commercial Building Calcs'!P75</f>
        <v>0</v>
      </c>
      <c r="Q91">
        <f>'Commercial Building Calcs'!Q75</f>
        <v>0</v>
      </c>
      <c r="R91">
        <f>'Commercial Building Calcs'!R75</f>
        <v>0</v>
      </c>
      <c r="S91">
        <f>'Commercial Building Calcs'!S75</f>
        <v>0</v>
      </c>
      <c r="T91">
        <f>'Commercial Building Calcs'!T75</f>
        <v>0</v>
      </c>
      <c r="U91">
        <f>'Commercial Building Calcs'!U75</f>
        <v>0</v>
      </c>
      <c r="V91">
        <f>'Commercial Building Calcs'!V75</f>
        <v>0</v>
      </c>
      <c r="W91">
        <f>'Commercial Building Calcs'!W75</f>
        <v>0</v>
      </c>
      <c r="X91">
        <f>'Commercial Building Calcs'!X75</f>
        <v>0</v>
      </c>
      <c r="Y91">
        <f>'Commercial Building Calcs'!Y75</f>
        <v>0</v>
      </c>
      <c r="Z91">
        <f>'Commercial Building Calcs'!Z75</f>
        <v>0</v>
      </c>
      <c r="AA91">
        <f>'Commercial Building Calcs'!AA75</f>
        <v>0</v>
      </c>
      <c r="AB91">
        <f>'Commercial Building Calcs'!AB75</f>
        <v>0</v>
      </c>
      <c r="AC91">
        <f>'Commercial Building Calcs'!AC75</f>
        <v>0</v>
      </c>
      <c r="AD91">
        <f>'Commercial Building Calcs'!AD75</f>
        <v>0</v>
      </c>
      <c r="AE91">
        <f>'Commercial Building Calcs'!AE75</f>
        <v>0</v>
      </c>
      <c r="AF91">
        <f>'Commercial Building Calcs'!AF75</f>
        <v>0</v>
      </c>
      <c r="AG91">
        <f>'Commercial Building Calcs'!AG75</f>
        <v>0</v>
      </c>
      <c r="AH91">
        <f>'Commercial Building Calcs'!AH75</f>
        <v>0</v>
      </c>
      <c r="AI91">
        <f>'Commercial Building Calcs'!AI75</f>
        <v>0</v>
      </c>
      <c r="AJ91">
        <f>'Commercial Building Calcs'!AJ75</f>
        <v>0</v>
      </c>
      <c r="AK91">
        <f>'Commercial Building Calcs'!AK75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:AI9"/>
    </sheetView>
  </sheetViews>
  <sheetFormatPr defaultRowHeight="15"/>
  <cols>
    <col min="1" max="1" width="29" customWidth="1"/>
    <col min="2" max="2" width="12.140625" bestFit="1" customWidth="1"/>
    <col min="3" max="26" width="9.5703125" bestFit="1" customWidth="1"/>
    <col min="27" max="27" width="11.42578125" customWidth="1"/>
    <col min="28" max="36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Calculations!D2</f>
        <v>3478947422243.8706</v>
      </c>
      <c r="C2" s="6">
        <f>Calculations!E2</f>
        <v>3608542461959.2271</v>
      </c>
      <c r="D2" s="6">
        <f>Calculations!F2</f>
        <v>3738137501674.5342</v>
      </c>
      <c r="E2" s="6">
        <f>Calculations!G2</f>
        <v>3867732541389.8901</v>
      </c>
      <c r="F2" s="6">
        <f>Calculations!H2</f>
        <v>4067800632811.3042</v>
      </c>
      <c r="G2" s="6">
        <f>Calculations!I2</f>
        <v>4267868724232.7188</v>
      </c>
      <c r="H2" s="6">
        <f>Calculations!J2</f>
        <v>4467936815654.1338</v>
      </c>
      <c r="I2" s="6">
        <f>Calculations!K2</f>
        <v>4668004907075.5488</v>
      </c>
      <c r="J2" s="6">
        <f>Calculations!L2</f>
        <v>4868072998497.0127</v>
      </c>
      <c r="K2" s="6">
        <f>Calculations!M2</f>
        <v>5078614542594.624</v>
      </c>
      <c r="L2" s="6">
        <f>Calculations!N2</f>
        <v>5289156086692.2832</v>
      </c>
      <c r="M2" s="6">
        <f>Calculations!O2</f>
        <v>5499697630789.9434</v>
      </c>
      <c r="N2" s="6">
        <f>Calculations!P2</f>
        <v>5710239174887.6035</v>
      </c>
      <c r="O2" s="6">
        <f>Calculations!Q2</f>
        <v>5920780718985.2637</v>
      </c>
      <c r="P2" s="6">
        <f>Calculations!R2</f>
        <v>6102196809410.9219</v>
      </c>
      <c r="Q2" s="6">
        <f>Calculations!S2</f>
        <v>6283612899836.5791</v>
      </c>
      <c r="R2" s="6">
        <f>Calculations!T2</f>
        <v>6465028990262.2363</v>
      </c>
      <c r="S2" s="6">
        <f>Calculations!U2</f>
        <v>6646445080687.8447</v>
      </c>
      <c r="T2" s="6">
        <f>Calculations!V2</f>
        <v>6827861171113.502</v>
      </c>
      <c r="U2" s="6">
        <f>Calculations!W2</f>
        <v>7032243696473.6719</v>
      </c>
      <c r="V2" s="6">
        <f>Calculations!X2</f>
        <v>7236626221833.8418</v>
      </c>
      <c r="W2" s="6">
        <f>Calculations!Y2</f>
        <v>7441008747193.9629</v>
      </c>
      <c r="X2" s="6">
        <f>Calculations!Z2</f>
        <v>7645391272554.1328</v>
      </c>
      <c r="Y2" s="6">
        <f>Calculations!AA2</f>
        <v>7849773797914.2539</v>
      </c>
      <c r="Z2" s="6">
        <f>Calculations!AB2</f>
        <v>8058309216843.5234</v>
      </c>
      <c r="AA2" s="6">
        <f>Calculations!AC2</f>
        <v>8266844635772.792</v>
      </c>
      <c r="AB2" s="6">
        <f>Calculations!AD2</f>
        <v>8475380054702.0615</v>
      </c>
      <c r="AC2" s="6">
        <f>Calculations!AE2</f>
        <v>8683915473631.3799</v>
      </c>
      <c r="AD2" s="6">
        <f>Calculations!AF2</f>
        <v>8892450892560.6484</v>
      </c>
      <c r="AE2" s="6">
        <f>Calculations!AG2</f>
        <v>9095783336777.957</v>
      </c>
      <c r="AF2" s="6">
        <f>Calculations!AH2</f>
        <v>9299115780995.3164</v>
      </c>
      <c r="AG2" s="6">
        <f>Calculations!AI2</f>
        <v>9502448225212.625</v>
      </c>
      <c r="AH2" s="6">
        <f>Calculations!AJ2</f>
        <v>9705780669429.9355</v>
      </c>
      <c r="AI2" s="6">
        <f>Calculations!AK2</f>
        <v>9909113113647.293</v>
      </c>
      <c r="AJ2" s="6"/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/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/>
    </row>
    <row r="5" spans="1:37">
      <c r="A5" s="1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/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/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/>
    </row>
    <row r="8" spans="1:37">
      <c r="A8" s="1" t="s">
        <v>210</v>
      </c>
      <c r="B8" s="6">
        <f>Calculations!D14</f>
        <v>12288847106252.486</v>
      </c>
      <c r="C8" s="6">
        <f>Calculations!E14</f>
        <v>12746621667203.898</v>
      </c>
      <c r="D8" s="6">
        <f>Calculations!F14</f>
        <v>13204396228155.139</v>
      </c>
      <c r="E8" s="6">
        <f>Calculations!G14</f>
        <v>13662170789106.549</v>
      </c>
      <c r="F8" s="6">
        <f>Calculations!H14</f>
        <v>14368880574542.668</v>
      </c>
      <c r="G8" s="6">
        <f>Calculations!I14</f>
        <v>15075590359978.787</v>
      </c>
      <c r="H8" s="6">
        <f>Calculations!J14</f>
        <v>15782300145414.908</v>
      </c>
      <c r="I8" s="6">
        <f>Calculations!K14</f>
        <v>16489009930851.027</v>
      </c>
      <c r="J8" s="6">
        <f>Calculations!L14</f>
        <v>17195719716287.318</v>
      </c>
      <c r="K8" s="6">
        <f>Calculations!M14</f>
        <v>17939425363687.148</v>
      </c>
      <c r="L8" s="6">
        <f>Calculations!N14</f>
        <v>18683131011087.152</v>
      </c>
      <c r="M8" s="6">
        <f>Calculations!O14</f>
        <v>19426836658487.156</v>
      </c>
      <c r="N8" s="6">
        <f>Calculations!P14</f>
        <v>20170542305887.16</v>
      </c>
      <c r="O8" s="6">
        <f>Calculations!Q14</f>
        <v>20914247953287.164</v>
      </c>
      <c r="P8" s="6">
        <f>Calculations!R14</f>
        <v>21555072411742.777</v>
      </c>
      <c r="Q8" s="6">
        <f>Calculations!S14</f>
        <v>22195896870198.387</v>
      </c>
      <c r="R8" s="6">
        <f>Calculations!T14</f>
        <v>22836721328654</v>
      </c>
      <c r="S8" s="6">
        <f>Calculations!U14</f>
        <v>23477545787109.438</v>
      </c>
      <c r="T8" s="6">
        <f>Calculations!V14</f>
        <v>24118370245565.047</v>
      </c>
      <c r="U8" s="6">
        <f>Calculations!W14</f>
        <v>24840320105825.059</v>
      </c>
      <c r="V8" s="6">
        <f>Calculations!X14</f>
        <v>25562269966085.07</v>
      </c>
      <c r="W8" s="6">
        <f>Calculations!Y14</f>
        <v>26284219826344.91</v>
      </c>
      <c r="X8" s="6">
        <f>Calculations!Z14</f>
        <v>27006169686604.926</v>
      </c>
      <c r="Y8" s="6">
        <f>Calculations!AA14</f>
        <v>27728119546864.766</v>
      </c>
      <c r="Z8" s="6">
        <f>Calculations!AB14</f>
        <v>28464738865419.234</v>
      </c>
      <c r="AA8" s="6">
        <f>Calculations!AC14</f>
        <v>29201358183973.703</v>
      </c>
      <c r="AB8" s="6">
        <f>Calculations!AD14</f>
        <v>29937977502528.168</v>
      </c>
      <c r="AC8" s="6">
        <f>Calculations!AE14</f>
        <v>30674596821082.805</v>
      </c>
      <c r="AD8" s="6">
        <f>Calculations!AF14</f>
        <v>31411216139637.27</v>
      </c>
      <c r="AE8" s="6">
        <f>Calculations!AG14</f>
        <v>32129456749642.086</v>
      </c>
      <c r="AF8" s="6">
        <f>Calculations!AH14</f>
        <v>32847697359647.078</v>
      </c>
      <c r="AG8" s="6">
        <f>Calculations!AI14</f>
        <v>33565937969651.895</v>
      </c>
      <c r="AH8" s="6">
        <f>Calculations!AJ14</f>
        <v>34284178579656.711</v>
      </c>
      <c r="AI8" s="6">
        <f>Calculations!AK14</f>
        <v>35002419189661.699</v>
      </c>
      <c r="AJ8" s="6"/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/>
    </row>
    <row r="10" spans="1:37">
      <c r="A10" s="1" t="s">
        <v>212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/>
    </row>
    <row r="11" spans="1:37">
      <c r="A11" s="1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Calculations!D3</f>
        <v>271357898935021.88</v>
      </c>
      <c r="C2" s="6">
        <f>Calculations!E3</f>
        <v>274061157450519.16</v>
      </c>
      <c r="D2" s="6">
        <f>Calculations!F3</f>
        <v>276764415966016.41</v>
      </c>
      <c r="E2" s="6">
        <f>Calculations!G3</f>
        <v>279467674481513.69</v>
      </c>
      <c r="F2" s="6">
        <f>Calculations!H3</f>
        <v>281958666296491.19</v>
      </c>
      <c r="G2" s="6">
        <f>Calculations!I3</f>
        <v>284449658111468.69</v>
      </c>
      <c r="H2" s="6">
        <f>Calculations!J3</f>
        <v>286940649926446.19</v>
      </c>
      <c r="I2" s="6">
        <f>Calculations!K3</f>
        <v>289431641741423.69</v>
      </c>
      <c r="J2" s="6">
        <f>Calculations!L3</f>
        <v>291922633556402.19</v>
      </c>
      <c r="K2" s="6">
        <f>Calculations!M3</f>
        <v>294463896029406.69</v>
      </c>
      <c r="L2" s="6">
        <f>Calculations!N3</f>
        <v>297005158502410.19</v>
      </c>
      <c r="M2" s="6">
        <f>Calculations!O3</f>
        <v>299546420975414.69</v>
      </c>
      <c r="N2" s="6">
        <f>Calculations!P3</f>
        <v>302087683448418.19</v>
      </c>
      <c r="O2" s="6">
        <f>Calculations!Q3</f>
        <v>304628945921421.63</v>
      </c>
      <c r="P2" s="6">
        <f>Calculations!R3</f>
        <v>306959037040812.88</v>
      </c>
      <c r="Q2" s="6">
        <f>Calculations!S3</f>
        <v>309289128160203.63</v>
      </c>
      <c r="R2" s="6">
        <f>Calculations!T3</f>
        <v>311619219279594.38</v>
      </c>
      <c r="S2" s="6">
        <f>Calculations!U3</f>
        <v>313949310398985.13</v>
      </c>
      <c r="T2" s="6">
        <f>Calculations!V3</f>
        <v>316279401518376.88</v>
      </c>
      <c r="U2" s="6">
        <f>Calculations!W3</f>
        <v>317997943164897</v>
      </c>
      <c r="V2" s="6">
        <f>Calculations!X3</f>
        <v>319716484811416.63</v>
      </c>
      <c r="W2" s="6">
        <f>Calculations!Y3</f>
        <v>321435026457936.69</v>
      </c>
      <c r="X2" s="6">
        <f>Calculations!Z3</f>
        <v>323153568104456.75</v>
      </c>
      <c r="Y2" s="6">
        <f>Calculations!AA3</f>
        <v>324872109750976.81</v>
      </c>
      <c r="Z2" s="6">
        <f>Calculations!AB3</f>
        <v>325881385450594.56</v>
      </c>
      <c r="AA2" s="6">
        <f>Calculations!AC3</f>
        <v>326890661150212.5</v>
      </c>
      <c r="AB2" s="6">
        <f>Calculations!AD3</f>
        <v>327899936849830.5</v>
      </c>
      <c r="AC2" s="6">
        <f>Calculations!AE3</f>
        <v>328909212549448.25</v>
      </c>
      <c r="AD2" s="6">
        <f>Calculations!AF3</f>
        <v>329918488249066</v>
      </c>
      <c r="AE2" s="6">
        <f>Calculations!AG3</f>
        <v>330171340434965.25</v>
      </c>
      <c r="AF2" s="6">
        <f>Calculations!AH3</f>
        <v>330424192620864.5</v>
      </c>
      <c r="AG2" s="6">
        <f>Calculations!AI3</f>
        <v>330677044806763.69</v>
      </c>
      <c r="AH2" s="6">
        <f>Calculations!AJ3</f>
        <v>330929896992662.88</v>
      </c>
      <c r="AI2" s="6">
        <f>Calculations!AK3</f>
        <v>331182749178562.06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r="5" spans="1:37">
      <c r="A5" s="1" t="s">
        <v>5</v>
      </c>
      <c r="B5" s="6">
        <f>Calculations!D15</f>
        <v>0</v>
      </c>
      <c r="C5" s="6">
        <f>Calculations!E15</f>
        <v>0</v>
      </c>
      <c r="D5" s="6">
        <f>Calculations!F15</f>
        <v>0</v>
      </c>
      <c r="E5" s="6">
        <f>Calculations!G15</f>
        <v>0</v>
      </c>
      <c r="F5" s="6">
        <f>Calculations!H15</f>
        <v>0</v>
      </c>
      <c r="G5" s="6">
        <f>Calculations!I15</f>
        <v>0</v>
      </c>
      <c r="H5" s="6">
        <f>Calculations!J15</f>
        <v>0</v>
      </c>
      <c r="I5" s="6">
        <f>Calculations!K15</f>
        <v>0</v>
      </c>
      <c r="J5" s="6">
        <f>Calculations!L15</f>
        <v>0</v>
      </c>
      <c r="K5" s="6">
        <f>Calculations!M15</f>
        <v>0</v>
      </c>
      <c r="L5" s="6">
        <f>Calculations!N15</f>
        <v>0</v>
      </c>
      <c r="M5" s="6">
        <f>Calculations!O15</f>
        <v>0</v>
      </c>
      <c r="N5" s="6">
        <f>Calculations!P15</f>
        <v>0</v>
      </c>
      <c r="O5" s="6">
        <f>Calculations!Q15</f>
        <v>0</v>
      </c>
      <c r="P5" s="6">
        <f>Calculations!R15</f>
        <v>0</v>
      </c>
      <c r="Q5" s="6">
        <f>Calculations!S15</f>
        <v>0</v>
      </c>
      <c r="R5" s="6">
        <f>Calculations!T15</f>
        <v>0</v>
      </c>
      <c r="S5" s="6">
        <f>Calculations!U15</f>
        <v>0</v>
      </c>
      <c r="T5" s="6">
        <f>Calculations!V15</f>
        <v>0</v>
      </c>
      <c r="U5" s="6">
        <f>Calculations!W15</f>
        <v>0</v>
      </c>
      <c r="V5" s="6">
        <f>Calculations!X15</f>
        <v>0</v>
      </c>
      <c r="W5" s="6">
        <f>Calculations!Y15</f>
        <v>0</v>
      </c>
      <c r="X5" s="6">
        <f>Calculations!Z15</f>
        <v>0</v>
      </c>
      <c r="Y5" s="6">
        <f>Calculations!AA15</f>
        <v>0</v>
      </c>
      <c r="Z5" s="6">
        <f>Calculations!AB15</f>
        <v>0</v>
      </c>
      <c r="AA5" s="6">
        <f>Calculations!AC15</f>
        <v>0</v>
      </c>
      <c r="AB5" s="6">
        <f>Calculations!AD15</f>
        <v>0</v>
      </c>
      <c r="AC5" s="6">
        <f>Calculations!AE15</f>
        <v>0</v>
      </c>
      <c r="AD5" s="6">
        <f>Calculations!AF15</f>
        <v>0</v>
      </c>
      <c r="AE5" s="6">
        <f>Calculations!AG15</f>
        <v>0</v>
      </c>
      <c r="AF5" s="6">
        <f>Calculations!AH15</f>
        <v>0</v>
      </c>
      <c r="AG5" s="6">
        <f>Calculations!AI15</f>
        <v>0</v>
      </c>
      <c r="AH5" s="6">
        <f>Calculations!AJ15</f>
        <v>0</v>
      </c>
      <c r="AI5" s="6">
        <f>Calculations!AK15</f>
        <v>0</v>
      </c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N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5" width="10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Calculations!D5</f>
        <v>45226316489170.313</v>
      </c>
      <c r="C2" s="6">
        <f>Calculations!E5</f>
        <v>46404268849316.602</v>
      </c>
      <c r="D2" s="6">
        <f>Calculations!F5</f>
        <v>47582221209462.891</v>
      </c>
      <c r="E2" s="6">
        <f>Calculations!G5</f>
        <v>48760173569608.711</v>
      </c>
      <c r="F2" s="6">
        <f>Calculations!H5</f>
        <v>50345625699573.813</v>
      </c>
      <c r="G2" s="6">
        <f>Calculations!I5</f>
        <v>51931077829537.984</v>
      </c>
      <c r="H2" s="6">
        <f>Calculations!J5</f>
        <v>53516529959502.156</v>
      </c>
      <c r="I2" s="6">
        <f>Calculations!K5</f>
        <v>55101982089466.789</v>
      </c>
      <c r="J2" s="6">
        <f>Calculations!L5</f>
        <v>56687434219430.969</v>
      </c>
      <c r="K2" s="6">
        <f>Calculations!M5</f>
        <v>58321023258735.992</v>
      </c>
      <c r="L2" s="6">
        <f>Calculations!N5</f>
        <v>59954612298041.016</v>
      </c>
      <c r="M2" s="6">
        <f>Calculations!O5</f>
        <v>61588201337346.039</v>
      </c>
      <c r="N2" s="6">
        <f>Calculations!P5</f>
        <v>63221790376651.055</v>
      </c>
      <c r="O2" s="6">
        <f>Calculations!Q5</f>
        <v>64855379415956.078</v>
      </c>
      <c r="P2" s="6">
        <f>Calculations!R5</f>
        <v>66327813315116.086</v>
      </c>
      <c r="Q2" s="6">
        <f>Calculations!S5</f>
        <v>67800247214277.023</v>
      </c>
      <c r="R2" s="6">
        <f>Calculations!T5</f>
        <v>69272681113437.969</v>
      </c>
      <c r="S2" s="6">
        <f>Calculations!U5</f>
        <v>70745115012598.453</v>
      </c>
      <c r="T2" s="6">
        <f>Calculations!V5</f>
        <v>72217548911759.391</v>
      </c>
      <c r="U2" s="6">
        <f>Calculations!W5</f>
        <v>73594888176191.656</v>
      </c>
      <c r="V2" s="6">
        <f>Calculations!X5</f>
        <v>74972227440623.453</v>
      </c>
      <c r="W2" s="6">
        <f>Calculations!Y5</f>
        <v>76349566705055.25</v>
      </c>
      <c r="X2" s="6">
        <f>Calculations!Z5</f>
        <v>77726905969487.047</v>
      </c>
      <c r="Y2" s="6">
        <f>Calculations!AA5</f>
        <v>79104245233918.844</v>
      </c>
      <c r="Z2" s="6">
        <f>Calculations!AB5</f>
        <v>80305597844495.563</v>
      </c>
      <c r="AA2" s="6">
        <f>Calculations!AC5</f>
        <v>81506950455072.297</v>
      </c>
      <c r="AB2" s="6">
        <f>Calculations!AD5</f>
        <v>82708303065649.031</v>
      </c>
      <c r="AC2" s="6">
        <f>Calculations!AE5</f>
        <v>83909655676226.219</v>
      </c>
      <c r="AD2" s="6">
        <f>Calculations!AF5</f>
        <v>85111008286802.953</v>
      </c>
      <c r="AE2" s="6">
        <f>Calculations!AG5</f>
        <v>86090359865298.922</v>
      </c>
      <c r="AF2" s="6">
        <f>Calculations!AH5</f>
        <v>87069711443794.188</v>
      </c>
      <c r="AG2" s="6">
        <f>Calculations!AI5</f>
        <v>88049063022289.688</v>
      </c>
      <c r="AH2" s="6">
        <f>Calculations!AJ5</f>
        <v>89028414600785.188</v>
      </c>
      <c r="AI2" s="6">
        <f>Calculations!AK5</f>
        <v>90007766179280.453</v>
      </c>
    </row>
    <row r="3" spans="1:37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f t="shared" ref="Z3:AI10" si="0">TREND($P3:$Y3,$P$1:$Y$1,Z$1)</f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</row>
    <row r="4" spans="1:37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</row>
    <row r="5" spans="1:37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</row>
    <row r="6" spans="1:37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</row>
    <row r="7" spans="1:37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>
      <c r="A8" s="1" t="s">
        <v>210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</row>
    <row r="11" spans="1:37">
      <c r="A11" s="55" t="s">
        <v>213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2" width="9.5703125" customWidth="1"/>
    <col min="3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Calculations!D6</f>
        <v>27831579377950.965</v>
      </c>
      <c r="C2" s="6">
        <f>Calculations!E6</f>
        <v>28556473138040.988</v>
      </c>
      <c r="D2" s="6">
        <f>Calculations!F6</f>
        <v>29281366898131.008</v>
      </c>
      <c r="E2" s="6">
        <f>Calculations!G6</f>
        <v>30006260658220.742</v>
      </c>
      <c r="F2" s="6">
        <f>Calculations!H6</f>
        <v>30981923507430.035</v>
      </c>
      <c r="G2" s="6">
        <f>Calculations!I6</f>
        <v>31957586356638.758</v>
      </c>
      <c r="H2" s="6">
        <f>Calculations!J6</f>
        <v>32933249205847.477</v>
      </c>
      <c r="I2" s="6">
        <f>Calculations!K6</f>
        <v>33908912055056.484</v>
      </c>
      <c r="J2" s="6">
        <f>Calculations!L6</f>
        <v>34884574904265.207</v>
      </c>
      <c r="K2" s="6">
        <f>Calculations!M6</f>
        <v>35889860466914.453</v>
      </c>
      <c r="L2" s="6">
        <f>Calculations!N6</f>
        <v>36895146029563.695</v>
      </c>
      <c r="M2" s="6">
        <f>Calculations!O6</f>
        <v>37900431592212.938</v>
      </c>
      <c r="N2" s="6">
        <f>Calculations!P6</f>
        <v>38905717154862.18</v>
      </c>
      <c r="O2" s="6">
        <f>Calculations!Q6</f>
        <v>39911002717511.422</v>
      </c>
      <c r="P2" s="6">
        <f>Calculations!R6</f>
        <v>40817115886225.273</v>
      </c>
      <c r="Q2" s="6">
        <f>Calculations!S6</f>
        <v>41723229054939.695</v>
      </c>
      <c r="R2" s="6">
        <f>Calculations!T6</f>
        <v>42629342223654.117</v>
      </c>
      <c r="S2" s="6">
        <f>Calculations!U6</f>
        <v>43535455392368.25</v>
      </c>
      <c r="T2" s="6">
        <f>Calculations!V6</f>
        <v>44441568561082.68</v>
      </c>
      <c r="U2" s="6">
        <f>Calculations!W6</f>
        <v>45289161954579.461</v>
      </c>
      <c r="V2" s="6">
        <f>Calculations!X6</f>
        <v>46136755348075.953</v>
      </c>
      <c r="W2" s="6">
        <f>Calculations!Y6</f>
        <v>46984348741572.445</v>
      </c>
      <c r="X2" s="6">
        <f>Calculations!Z6</f>
        <v>47831942135068.938</v>
      </c>
      <c r="Y2" s="6">
        <f>Calculations!AA6</f>
        <v>48679535528565.43</v>
      </c>
      <c r="Z2" s="6">
        <f>Calculations!AB6</f>
        <v>49418829442766.492</v>
      </c>
      <c r="AA2" s="6">
        <f>Calculations!AC6</f>
        <v>50158123356967.555</v>
      </c>
      <c r="AB2" s="6">
        <f>Calculations!AD6</f>
        <v>50897417271168.617</v>
      </c>
      <c r="AC2" s="6">
        <f>Calculations!AE6</f>
        <v>51636711185369.969</v>
      </c>
      <c r="AD2" s="6">
        <f>Calculations!AF6</f>
        <v>52376005099571.031</v>
      </c>
      <c r="AE2" s="6">
        <f>Calculations!AG6</f>
        <v>52978682994030.086</v>
      </c>
      <c r="AF2" s="6">
        <f>Calculations!AH6</f>
        <v>53581360888488.703</v>
      </c>
      <c r="AG2" s="6">
        <f>Calculations!AI6</f>
        <v>54184038782947.469</v>
      </c>
      <c r="AH2" s="6">
        <f>Calculations!AJ6</f>
        <v>54786716677406.242</v>
      </c>
      <c r="AI2" s="6">
        <f>Calculations!AK6</f>
        <v>55389394571864.867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r="5" spans="1:37">
      <c r="A5" s="1" t="s">
        <v>5</v>
      </c>
      <c r="B5" s="6">
        <f>Calculations!D18</f>
        <v>0</v>
      </c>
      <c r="C5" s="6">
        <f>Calculations!E18</f>
        <v>0</v>
      </c>
      <c r="D5" s="6">
        <f>Calculations!F18</f>
        <v>0</v>
      </c>
      <c r="E5" s="6">
        <f>Calculations!G18</f>
        <v>0</v>
      </c>
      <c r="F5" s="6">
        <f>Calculations!H18</f>
        <v>0</v>
      </c>
      <c r="G5" s="6">
        <f>Calculations!I18</f>
        <v>0</v>
      </c>
      <c r="H5" s="6">
        <f>Calculations!J18</f>
        <v>0</v>
      </c>
      <c r="I5" s="6">
        <f>Calculations!K18</f>
        <v>0</v>
      </c>
      <c r="J5" s="6">
        <f>Calculations!L18</f>
        <v>0</v>
      </c>
      <c r="K5" s="6">
        <f>Calculations!M18</f>
        <v>0</v>
      </c>
      <c r="L5" s="6">
        <f>Calculations!N18</f>
        <v>0</v>
      </c>
      <c r="M5" s="6">
        <f>Calculations!O18</f>
        <v>0</v>
      </c>
      <c r="N5" s="6">
        <f>Calculations!P18</f>
        <v>0</v>
      </c>
      <c r="O5" s="6">
        <f>Calculations!Q18</f>
        <v>0</v>
      </c>
      <c r="P5" s="6">
        <f>Calculations!R18</f>
        <v>0</v>
      </c>
      <c r="Q5" s="6">
        <f>Calculations!S18</f>
        <v>0</v>
      </c>
      <c r="R5" s="6">
        <f>Calculations!T18</f>
        <v>0</v>
      </c>
      <c r="S5" s="6">
        <f>Calculations!U18</f>
        <v>0</v>
      </c>
      <c r="T5" s="6">
        <f>Calculations!V18</f>
        <v>0</v>
      </c>
      <c r="U5" s="6">
        <f>Calculations!W18</f>
        <v>0</v>
      </c>
      <c r="V5" s="6">
        <f>Calculations!X18</f>
        <v>0</v>
      </c>
      <c r="W5" s="6">
        <f>Calculations!Y18</f>
        <v>0</v>
      </c>
      <c r="X5" s="6">
        <f>Calculations!Z18</f>
        <v>0</v>
      </c>
      <c r="Y5" s="6">
        <f>Calculations!AA18</f>
        <v>0</v>
      </c>
      <c r="Z5" s="6">
        <f>Calculations!AB18</f>
        <v>0</v>
      </c>
      <c r="AA5" s="6">
        <f>Calculations!AC18</f>
        <v>0</v>
      </c>
      <c r="AB5" s="6">
        <f>Calculations!AD18</f>
        <v>0</v>
      </c>
      <c r="AC5" s="6">
        <f>Calculations!AE18</f>
        <v>0</v>
      </c>
      <c r="AD5" s="6">
        <f>Calculations!AF18</f>
        <v>0</v>
      </c>
      <c r="AE5" s="6">
        <f>Calculations!AG18</f>
        <v>0</v>
      </c>
      <c r="AF5" s="6">
        <f>Calculations!AH18</f>
        <v>0</v>
      </c>
      <c r="AG5" s="6">
        <f>Calculations!AI18</f>
        <v>0</v>
      </c>
      <c r="AH5" s="6">
        <f>Calculations!AJ18</f>
        <v>0</v>
      </c>
      <c r="AI5" s="6">
        <f>Calculations!AK18</f>
        <v>0</v>
      </c>
    </row>
    <row r="6" spans="1:37">
      <c r="A6" s="1" t="s">
        <v>7</v>
      </c>
      <c r="B6" s="6">
        <f>Calculations!D19</f>
        <v>0</v>
      </c>
      <c r="C6" s="6">
        <f>Calculations!E19</f>
        <v>0</v>
      </c>
      <c r="D6" s="6">
        <f>Calculations!F19</f>
        <v>0</v>
      </c>
      <c r="E6" s="6">
        <f>Calculations!G19</f>
        <v>0</v>
      </c>
      <c r="F6" s="6">
        <f>Calculations!H19</f>
        <v>0</v>
      </c>
      <c r="G6" s="6">
        <f>Calculations!I19</f>
        <v>0</v>
      </c>
      <c r="H6" s="6">
        <f>Calculations!J19</f>
        <v>0</v>
      </c>
      <c r="I6" s="6">
        <f>Calculations!K19</f>
        <v>0</v>
      </c>
      <c r="J6" s="6">
        <f>Calculations!L19</f>
        <v>0</v>
      </c>
      <c r="K6" s="6">
        <f>Calculations!M19</f>
        <v>0</v>
      </c>
      <c r="L6" s="6">
        <f>Calculations!N19</f>
        <v>0</v>
      </c>
      <c r="M6" s="6">
        <f>Calculations!O19</f>
        <v>0</v>
      </c>
      <c r="N6" s="6">
        <f>Calculations!P19</f>
        <v>0</v>
      </c>
      <c r="O6" s="6">
        <f>Calculations!Q19</f>
        <v>0</v>
      </c>
      <c r="P6" s="6">
        <f>Calculations!R19</f>
        <v>0</v>
      </c>
      <c r="Q6" s="6">
        <f>Calculations!S19</f>
        <v>0</v>
      </c>
      <c r="R6" s="6">
        <f>Calculations!T19</f>
        <v>0</v>
      </c>
      <c r="S6" s="6">
        <f>Calculations!U19</f>
        <v>0</v>
      </c>
      <c r="T6" s="6">
        <f>Calculations!V19</f>
        <v>0</v>
      </c>
      <c r="U6" s="6">
        <f>Calculations!W19</f>
        <v>0</v>
      </c>
      <c r="V6" s="6">
        <f>Calculations!X19</f>
        <v>0</v>
      </c>
      <c r="W6" s="6">
        <f>Calculations!Y19</f>
        <v>0</v>
      </c>
      <c r="X6" s="6">
        <f>Calculations!Z19</f>
        <v>0</v>
      </c>
      <c r="Y6" s="6">
        <f>Calculations!AA19</f>
        <v>0</v>
      </c>
      <c r="Z6" s="6">
        <f>Calculations!AB19</f>
        <v>0</v>
      </c>
      <c r="AA6" s="6">
        <f>Calculations!AC19</f>
        <v>0</v>
      </c>
      <c r="AB6" s="6">
        <f>Calculations!AD19</f>
        <v>0</v>
      </c>
      <c r="AC6" s="6">
        <f>Calculations!AE19</f>
        <v>0</v>
      </c>
      <c r="AD6" s="6">
        <f>Calculations!AF19</f>
        <v>0</v>
      </c>
      <c r="AE6" s="6">
        <f>Calculations!AG19</f>
        <v>0</v>
      </c>
      <c r="AF6" s="6">
        <f>Calculations!AH19</f>
        <v>0</v>
      </c>
      <c r="AG6" s="6">
        <f>Calculations!AI19</f>
        <v>0</v>
      </c>
      <c r="AH6" s="6">
        <f>Calculations!AJ19</f>
        <v>0</v>
      </c>
      <c r="AI6" s="6">
        <f>Calculations!AK19</f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f>Calculations!D30</f>
        <v>30400200358519.82</v>
      </c>
      <c r="C10" s="6">
        <f>Calculations!E30</f>
        <v>31191995723278.598</v>
      </c>
      <c r="D10" s="6">
        <f>Calculations!F30</f>
        <v>31983791088037.375</v>
      </c>
      <c r="E10" s="6">
        <f>Calculations!G30</f>
        <v>32775586452795.836</v>
      </c>
      <c r="F10" s="6">
        <f>Calculations!H30</f>
        <v>33841294787042.391</v>
      </c>
      <c r="G10" s="6">
        <f>Calculations!I30</f>
        <v>34907003121288.32</v>
      </c>
      <c r="H10" s="6">
        <f>Calculations!J30</f>
        <v>35972711455534.25</v>
      </c>
      <c r="I10" s="6">
        <f>Calculations!K30</f>
        <v>37038419789780.492</v>
      </c>
      <c r="J10" s="6">
        <f>Calculations!L30</f>
        <v>38104128124026.422</v>
      </c>
      <c r="K10" s="6">
        <f>Calculations!M30</f>
        <v>39202193099321.203</v>
      </c>
      <c r="L10" s="6">
        <f>Calculations!N30</f>
        <v>40300258074615.977</v>
      </c>
      <c r="M10" s="6">
        <f>Calculations!O30</f>
        <v>41398323049910.75</v>
      </c>
      <c r="N10" s="6">
        <f>Calculations!P30</f>
        <v>42496388025205.531</v>
      </c>
      <c r="O10" s="6">
        <f>Calculations!Q30</f>
        <v>43594453000500.305</v>
      </c>
      <c r="P10" s="6">
        <f>Calculations!R30</f>
        <v>44584192802985.867</v>
      </c>
      <c r="Q10" s="6">
        <f>Calculations!S30</f>
        <v>45573932605472.055</v>
      </c>
      <c r="R10" s="6">
        <f>Calculations!T30</f>
        <v>46563672407958.242</v>
      </c>
      <c r="S10" s="6">
        <f>Calculations!U30</f>
        <v>47553412210444.117</v>
      </c>
      <c r="T10" s="6">
        <f>Calculations!V30</f>
        <v>48543152012930.305</v>
      </c>
      <c r="U10" s="6">
        <f>Calculations!W30</f>
        <v>49468971156534.969</v>
      </c>
      <c r="V10" s="6">
        <f>Calculations!X30</f>
        <v>50394790300139.32</v>
      </c>
      <c r="W10" s="6">
        <f>Calculations!Y30</f>
        <v>51320609443743.672</v>
      </c>
      <c r="X10" s="6">
        <f>Calculations!Z30</f>
        <v>52246428587348.023</v>
      </c>
      <c r="Y10" s="6">
        <f>Calculations!AA30</f>
        <v>53172247730952.375</v>
      </c>
      <c r="Z10" s="6">
        <f>Calculations!AB30</f>
        <v>53979772263079.781</v>
      </c>
      <c r="AA10" s="6">
        <f>Calculations!AC30</f>
        <v>54787296795207.188</v>
      </c>
      <c r="AB10" s="6">
        <f>Calculations!AD30</f>
        <v>55594821327334.602</v>
      </c>
      <c r="AC10" s="6">
        <f>Calculations!AE30</f>
        <v>56402345859462.32</v>
      </c>
      <c r="AD10" s="6">
        <f>Calculations!AF30</f>
        <v>57209870391589.727</v>
      </c>
      <c r="AE10" s="6">
        <f>Calculations!AG30</f>
        <v>57868170392980.273</v>
      </c>
      <c r="AF10" s="6">
        <f>Calculations!AH30</f>
        <v>58526470394370.344</v>
      </c>
      <c r="AG10" s="6">
        <f>Calculations!AI30</f>
        <v>59184770395760.57</v>
      </c>
      <c r="AH10" s="6">
        <f>Calculations!AJ30</f>
        <v>59843070397150.797</v>
      </c>
      <c r="AI10" s="6">
        <f>Calculations!AK30</f>
        <v>60501370398540.867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r="5" spans="1:37">
      <c r="A5" s="1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7" sqref="B7:AI7"/>
      <selection pane="topRight" activeCell="B7" sqref="B7:AI7"/>
      <selection pane="bottomLeft" activeCell="B7" sqref="B7:AI7"/>
      <selection pane="bottomRight" activeCell="B9" sqref="B9:AI9"/>
    </sheetView>
  </sheetViews>
  <sheetFormatPr defaultRowHeight="15"/>
  <cols>
    <col min="1" max="1" width="29" customWidth="1"/>
    <col min="2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Calculations!D32</f>
        <v>1452881568628.3787</v>
      </c>
      <c r="C2" s="6">
        <f>Calculations!E32</f>
        <v>1507003181212.7566</v>
      </c>
      <c r="D2" s="6">
        <f>Calculations!F32</f>
        <v>1561124793797.1143</v>
      </c>
      <c r="E2" s="6">
        <f>Calculations!G32</f>
        <v>1615246406381.4922</v>
      </c>
      <c r="F2" s="6">
        <f>Calculations!H32</f>
        <v>1698799046653.7471</v>
      </c>
      <c r="G2" s="6">
        <f>Calculations!I32</f>
        <v>1782351686926.002</v>
      </c>
      <c r="H2" s="6">
        <f>Calculations!J32</f>
        <v>1865904327198.2566</v>
      </c>
      <c r="I2" s="6">
        <f>Calculations!K32</f>
        <v>1949456967470.5115</v>
      </c>
      <c r="J2" s="6">
        <f>Calculations!L32</f>
        <v>2033009607742.7866</v>
      </c>
      <c r="K2" s="6">
        <f>Calculations!M32</f>
        <v>2120936181997.4448</v>
      </c>
      <c r="L2" s="6">
        <f>Calculations!N32</f>
        <v>2208862756252.1235</v>
      </c>
      <c r="M2" s="6">
        <f>Calculations!O32</f>
        <v>2296789330506.8022</v>
      </c>
      <c r="N2" s="6">
        <f>Calculations!P32</f>
        <v>2384715904761.481</v>
      </c>
      <c r="O2" s="6">
        <f>Calculations!Q32</f>
        <v>2472642479016.1597</v>
      </c>
      <c r="P2" s="6">
        <f>Calculations!R32</f>
        <v>2548405651620.2612</v>
      </c>
      <c r="Q2" s="6">
        <f>Calculations!S32</f>
        <v>2624168824224.3628</v>
      </c>
      <c r="R2" s="6">
        <f>Calculations!T32</f>
        <v>2699931996828.4644</v>
      </c>
      <c r="S2" s="6">
        <f>Calculations!U32</f>
        <v>2775695169432.5454</v>
      </c>
      <c r="T2" s="6">
        <f>Calculations!V32</f>
        <v>2851458342036.647</v>
      </c>
      <c r="U2" s="6">
        <f>Calculations!W32</f>
        <v>2936812780608.1816</v>
      </c>
      <c r="V2" s="6">
        <f>Calculations!X32</f>
        <v>3022167219179.7158</v>
      </c>
      <c r="W2" s="6">
        <f>Calculations!Y32</f>
        <v>3107521657751.23</v>
      </c>
      <c r="X2" s="6">
        <f>Calculations!Z32</f>
        <v>3192876096322.7646</v>
      </c>
      <c r="Y2" s="6">
        <f>Calculations!AA32</f>
        <v>3278230534894.2788</v>
      </c>
      <c r="Z2" s="6">
        <f>Calculations!AB32</f>
        <v>3365319309111.2563</v>
      </c>
      <c r="AA2" s="6">
        <f>Calculations!AC32</f>
        <v>3452408083328.2344</v>
      </c>
      <c r="AB2" s="6">
        <f>Calculations!AD32</f>
        <v>3539496857545.2119</v>
      </c>
      <c r="AC2" s="6">
        <f>Calculations!AE32</f>
        <v>3626585631762.2104</v>
      </c>
      <c r="AD2" s="6">
        <f>Calculations!AF32</f>
        <v>3713674405979.1885</v>
      </c>
      <c r="AE2" s="6">
        <f>Calculations!AG32</f>
        <v>3798590308593.4756</v>
      </c>
      <c r="AF2" s="6">
        <f>Calculations!AH32</f>
        <v>3883506211207.7832</v>
      </c>
      <c r="AG2" s="6">
        <f>Calculations!AI32</f>
        <v>3968422113822.0708</v>
      </c>
      <c r="AH2" s="6">
        <f>Calculations!AJ32</f>
        <v>4053338016436.3584</v>
      </c>
      <c r="AI2" s="6">
        <f>Calculations!AK32</f>
        <v>4138253919050.6665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r="5" spans="1:37">
      <c r="A5" s="1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f>Calculations!D44</f>
        <v>5132080854746.2041</v>
      </c>
      <c r="C8" s="6">
        <f>Calculations!E44</f>
        <v>5323257133508.21</v>
      </c>
      <c r="D8" s="6">
        <f>Calculations!F44</f>
        <v>5514433412270.1436</v>
      </c>
      <c r="E8" s="6">
        <f>Calculations!G44</f>
        <v>5705609691032.1484</v>
      </c>
      <c r="F8" s="6">
        <f>Calculations!H44</f>
        <v>6000746551987.4102</v>
      </c>
      <c r="G8" s="6">
        <f>Calculations!I44</f>
        <v>6295883412942.6719</v>
      </c>
      <c r="H8" s="6">
        <f>Calculations!J44</f>
        <v>6591020273897.9336</v>
      </c>
      <c r="I8" s="6">
        <f>Calculations!K44</f>
        <v>6886157134853.1943</v>
      </c>
      <c r="J8" s="6">
        <f>Calculations!L44</f>
        <v>7181293995808.5283</v>
      </c>
      <c r="K8" s="6">
        <f>Calculations!M44</f>
        <v>7491881106347.5938</v>
      </c>
      <c r="L8" s="6">
        <f>Calculations!N44</f>
        <v>7802468216886.7314</v>
      </c>
      <c r="M8" s="6">
        <f>Calculations!O44</f>
        <v>8113055327425.8691</v>
      </c>
      <c r="N8" s="6">
        <f>Calculations!P44</f>
        <v>8423642437965.0068</v>
      </c>
      <c r="O8" s="6">
        <f>Calculations!Q44</f>
        <v>8734229548504.1445</v>
      </c>
      <c r="P8" s="6">
        <f>Calculations!R44</f>
        <v>9001851312047.7598</v>
      </c>
      <c r="Q8" s="6">
        <f>Calculations!S44</f>
        <v>9269473075591.377</v>
      </c>
      <c r="R8" s="6">
        <f>Calculations!T44</f>
        <v>9537094839134.9941</v>
      </c>
      <c r="S8" s="6">
        <f>Calculations!U44</f>
        <v>9804716602678.5371</v>
      </c>
      <c r="T8" s="6">
        <f>Calculations!V44</f>
        <v>10072338366222.152</v>
      </c>
      <c r="U8" s="6">
        <f>Calculations!W44</f>
        <v>10373839802759.84</v>
      </c>
      <c r="V8" s="6">
        <f>Calculations!X44</f>
        <v>10675341239297.527</v>
      </c>
      <c r="W8" s="6">
        <f>Calculations!Y44</f>
        <v>10976842675835.143</v>
      </c>
      <c r="X8" s="6">
        <f>Calculations!Z44</f>
        <v>11278344112372.828</v>
      </c>
      <c r="Y8" s="6">
        <f>Calculations!AA44</f>
        <v>11579845548910.443</v>
      </c>
      <c r="Z8" s="6">
        <f>Calculations!AB44</f>
        <v>11887473259573.891</v>
      </c>
      <c r="AA8" s="6">
        <f>Calculations!AC44</f>
        <v>12195100970237.338</v>
      </c>
      <c r="AB8" s="6">
        <f>Calculations!AD44</f>
        <v>12502728680900.785</v>
      </c>
      <c r="AC8" s="6">
        <f>Calculations!AE44</f>
        <v>12810356391564.305</v>
      </c>
      <c r="AD8" s="6">
        <f>Calculations!AF44</f>
        <v>13117984102227.752</v>
      </c>
      <c r="AE8" s="6">
        <f>Calculations!AG44</f>
        <v>13417936477892.961</v>
      </c>
      <c r="AF8" s="6">
        <f>Calculations!AH44</f>
        <v>13717888853558.242</v>
      </c>
      <c r="AG8" s="6">
        <f>Calculations!AI44</f>
        <v>14017841229223.451</v>
      </c>
      <c r="AH8" s="6">
        <f>Calculations!AJ44</f>
        <v>14317793604888.662</v>
      </c>
      <c r="AI8" s="6">
        <f>Calculations!AK44</f>
        <v>14617745980553.943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Calculations!D33</f>
        <v>113324762353013.53</v>
      </c>
      <c r="C2" s="6">
        <f>Calculations!E33</f>
        <v>114453699929733.36</v>
      </c>
      <c r="D2" s="6">
        <f>Calculations!F33</f>
        <v>115582637506453.2</v>
      </c>
      <c r="E2" s="6">
        <f>Calculations!G33</f>
        <v>116711575083173.03</v>
      </c>
      <c r="F2" s="6">
        <f>Calculations!H33</f>
        <v>117751865624054.69</v>
      </c>
      <c r="G2" s="6">
        <f>Calculations!I33</f>
        <v>118792156164936.34</v>
      </c>
      <c r="H2" s="6">
        <f>Calculations!J33</f>
        <v>119832446705818.02</v>
      </c>
      <c r="I2" s="6">
        <f>Calculations!K33</f>
        <v>120872737246699.67</v>
      </c>
      <c r="J2" s="6">
        <f>Calculations!L33</f>
        <v>121913027787581.77</v>
      </c>
      <c r="K2" s="6">
        <f>Calculations!M33</f>
        <v>122974312411910.42</v>
      </c>
      <c r="L2" s="6">
        <f>Calculations!N33</f>
        <v>124035597036238.66</v>
      </c>
      <c r="M2" s="6">
        <f>Calculations!O33</f>
        <v>125096881660567.31</v>
      </c>
      <c r="N2" s="6">
        <f>Calculations!P33</f>
        <v>126158166284895.55</v>
      </c>
      <c r="O2" s="6">
        <f>Calculations!Q33</f>
        <v>127219450909223.77</v>
      </c>
      <c r="P2" s="6">
        <f>Calculations!R33</f>
        <v>128192545937605.86</v>
      </c>
      <c r="Q2" s="6">
        <f>Calculations!S33</f>
        <v>129165640965987.73</v>
      </c>
      <c r="R2" s="6">
        <f>Calculations!T33</f>
        <v>130138735994369.63</v>
      </c>
      <c r="S2" s="6">
        <f>Calculations!U33</f>
        <v>131111831022751.5</v>
      </c>
      <c r="T2" s="6">
        <f>Calculations!V33</f>
        <v>132084926051133.8</v>
      </c>
      <c r="U2" s="6">
        <f>Calculations!W33</f>
        <v>132802625165292.56</v>
      </c>
      <c r="V2" s="6">
        <f>Calculations!X33</f>
        <v>133520324279451.09</v>
      </c>
      <c r="W2" s="6">
        <f>Calculations!Y33</f>
        <v>134238023393609.84</v>
      </c>
      <c r="X2" s="6">
        <f>Calculations!Z33</f>
        <v>134955722507768.59</v>
      </c>
      <c r="Y2" s="6">
        <f>Calculations!AA33</f>
        <v>135673421621927.34</v>
      </c>
      <c r="Z2" s="6">
        <f>Calculations!AB33</f>
        <v>136094916368373.78</v>
      </c>
      <c r="AA2" s="6">
        <f>Calculations!AC33</f>
        <v>136516411114820.31</v>
      </c>
      <c r="AB2" s="6">
        <f>Calculations!AD33</f>
        <v>136937905861266.84</v>
      </c>
      <c r="AC2" s="6">
        <f>Calculations!AE33</f>
        <v>137359400607713.27</v>
      </c>
      <c r="AD2" s="6">
        <f>Calculations!AF33</f>
        <v>137780895354159.7</v>
      </c>
      <c r="AE2" s="6">
        <f>Calculations!AG33</f>
        <v>137886491741771.53</v>
      </c>
      <c r="AF2" s="6">
        <f>Calculations!AH33</f>
        <v>137992088129383.33</v>
      </c>
      <c r="AG2" s="6">
        <f>Calculations!AI33</f>
        <v>138097684516995.11</v>
      </c>
      <c r="AH2" s="6">
        <f>Calculations!AJ33</f>
        <v>138203280904606.89</v>
      </c>
      <c r="AI2" s="6">
        <f>Calculations!AK33</f>
        <v>138308877292218.69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r="5" spans="1:37">
      <c r="A5" s="1" t="s">
        <v>5</v>
      </c>
      <c r="B5" s="6">
        <f>Calculations!D45</f>
        <v>0</v>
      </c>
      <c r="C5" s="6">
        <f>Calculations!E45</f>
        <v>0</v>
      </c>
      <c r="D5" s="6">
        <f>Calculations!F45</f>
        <v>0</v>
      </c>
      <c r="E5" s="6">
        <f>Calculations!G45</f>
        <v>0</v>
      </c>
      <c r="F5" s="6">
        <f>Calculations!H45</f>
        <v>0</v>
      </c>
      <c r="G5" s="6">
        <f>Calculations!I45</f>
        <v>0</v>
      </c>
      <c r="H5" s="6">
        <f>Calculations!J45</f>
        <v>0</v>
      </c>
      <c r="I5" s="6">
        <f>Calculations!K45</f>
        <v>0</v>
      </c>
      <c r="J5" s="6">
        <f>Calculations!L45</f>
        <v>0</v>
      </c>
      <c r="K5" s="6">
        <f>Calculations!M45</f>
        <v>0</v>
      </c>
      <c r="L5" s="6">
        <f>Calculations!N45</f>
        <v>0</v>
      </c>
      <c r="M5" s="6">
        <f>Calculations!O45</f>
        <v>0</v>
      </c>
      <c r="N5" s="6">
        <f>Calculations!P45</f>
        <v>0</v>
      </c>
      <c r="O5" s="6">
        <f>Calculations!Q45</f>
        <v>0</v>
      </c>
      <c r="P5" s="6">
        <f>Calculations!R45</f>
        <v>0</v>
      </c>
      <c r="Q5" s="6">
        <f>Calculations!S45</f>
        <v>0</v>
      </c>
      <c r="R5" s="6">
        <f>Calculations!T45</f>
        <v>0</v>
      </c>
      <c r="S5" s="6">
        <f>Calculations!U45</f>
        <v>0</v>
      </c>
      <c r="T5" s="6">
        <f>Calculations!V45</f>
        <v>0</v>
      </c>
      <c r="U5" s="6">
        <f>Calculations!W45</f>
        <v>0</v>
      </c>
      <c r="V5" s="6">
        <f>Calculations!X45</f>
        <v>0</v>
      </c>
      <c r="W5" s="6">
        <f>Calculations!Y45</f>
        <v>0</v>
      </c>
      <c r="X5" s="6">
        <f>Calculations!Z45</f>
        <v>0</v>
      </c>
      <c r="Y5" s="6">
        <f>Calculations!AA45</f>
        <v>0</v>
      </c>
      <c r="Z5" s="6">
        <f>Calculations!AB45</f>
        <v>0</v>
      </c>
      <c r="AA5" s="6">
        <f>Calculations!AC45</f>
        <v>0</v>
      </c>
      <c r="AB5" s="6">
        <f>Calculations!AD45</f>
        <v>0</v>
      </c>
      <c r="AC5" s="6">
        <f>Calculations!AE45</f>
        <v>0</v>
      </c>
      <c r="AD5" s="6">
        <f>Calculations!AF45</f>
        <v>0</v>
      </c>
      <c r="AE5" s="6">
        <f>Calculations!AG45</f>
        <v>0</v>
      </c>
      <c r="AF5" s="6">
        <f>Calculations!AH45</f>
        <v>0</v>
      </c>
      <c r="AG5" s="6">
        <f>Calculations!AI45</f>
        <v>0</v>
      </c>
      <c r="AH5" s="6">
        <f>Calculations!AJ45</f>
        <v>0</v>
      </c>
      <c r="AI5" s="6">
        <f>Calculations!AK45</f>
        <v>0</v>
      </c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Calculations!D35</f>
        <v>18887460392168.926</v>
      </c>
      <c r="C2" s="6">
        <f>Calculations!E35</f>
        <v>19379398057520.301</v>
      </c>
      <c r="D2" s="6">
        <f>Calculations!F35</f>
        <v>19871335722871.676</v>
      </c>
      <c r="E2" s="6">
        <f>Calculations!G35</f>
        <v>20363273388222.855</v>
      </c>
      <c r="F2" s="6">
        <f>Calculations!H35</f>
        <v>21025391522817.484</v>
      </c>
      <c r="G2" s="6">
        <f>Calculations!I35</f>
        <v>21687509657411.727</v>
      </c>
      <c r="H2" s="6">
        <f>Calculations!J35</f>
        <v>22349627792005.965</v>
      </c>
      <c r="I2" s="6">
        <f>Calculations!K35</f>
        <v>23011745926600.398</v>
      </c>
      <c r="J2" s="6">
        <f>Calculations!L35</f>
        <v>23673864061194.637</v>
      </c>
      <c r="K2" s="6">
        <f>Calculations!M35</f>
        <v>24356085180934.578</v>
      </c>
      <c r="L2" s="6">
        <f>Calculations!N35</f>
        <v>25038306300674.523</v>
      </c>
      <c r="M2" s="6">
        <f>Calculations!O35</f>
        <v>25720527420414.465</v>
      </c>
      <c r="N2" s="6">
        <f>Calculations!P35</f>
        <v>26402748540154.41</v>
      </c>
      <c r="O2" s="6">
        <f>Calculations!Q35</f>
        <v>27084969659894.355</v>
      </c>
      <c r="P2" s="6">
        <f>Calculations!R35</f>
        <v>27699889005738.734</v>
      </c>
      <c r="Q2" s="6">
        <f>Calculations!S35</f>
        <v>28314808351583.504</v>
      </c>
      <c r="R2" s="6">
        <f>Calculations!T35</f>
        <v>28929727697428.273</v>
      </c>
      <c r="S2" s="6">
        <f>Calculations!U35</f>
        <v>29544647043272.848</v>
      </c>
      <c r="T2" s="6">
        <f>Calculations!V35</f>
        <v>30159566389117.617</v>
      </c>
      <c r="U2" s="6">
        <f>Calculations!W35</f>
        <v>30734772216675.402</v>
      </c>
      <c r="V2" s="6">
        <f>Calculations!X35</f>
        <v>31309978044232.992</v>
      </c>
      <c r="W2" s="6">
        <f>Calculations!Y35</f>
        <v>31885183871790.586</v>
      </c>
      <c r="X2" s="6">
        <f>Calculations!Z35</f>
        <v>32460389699348.176</v>
      </c>
      <c r="Y2" s="6">
        <f>Calculations!AA35</f>
        <v>33035595526905.766</v>
      </c>
      <c r="Z2" s="6">
        <f>Calculations!AB35</f>
        <v>33537305628694.184</v>
      </c>
      <c r="AA2" s="6">
        <f>Calculations!AC35</f>
        <v>34039015730482.598</v>
      </c>
      <c r="AB2" s="6">
        <f>Calculations!AD35</f>
        <v>34540725832271.012</v>
      </c>
      <c r="AC2" s="6">
        <f>Calculations!AE35</f>
        <v>35042435934059.621</v>
      </c>
      <c r="AD2" s="6">
        <f>Calculations!AF35</f>
        <v>35544146035848.031</v>
      </c>
      <c r="AE2" s="6">
        <f>Calculations!AG35</f>
        <v>35953143840329.406</v>
      </c>
      <c r="AF2" s="6">
        <f>Calculations!AH35</f>
        <v>36362141644810.492</v>
      </c>
      <c r="AG2" s="6">
        <f>Calculations!AI35</f>
        <v>36771139449291.68</v>
      </c>
      <c r="AH2" s="6">
        <f>Calculations!AJ35</f>
        <v>37180137253772.867</v>
      </c>
      <c r="AI2" s="6">
        <f>Calculations!AK35</f>
        <v>37589135058253.953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r="5" spans="1:37">
      <c r="A5" s="1" t="s">
        <v>5</v>
      </c>
      <c r="B5" s="6">
        <f>Calculations!D47</f>
        <v>0</v>
      </c>
      <c r="C5" s="6">
        <f>Calculations!E47</f>
        <v>0</v>
      </c>
      <c r="D5" s="6">
        <f>Calculations!F47</f>
        <v>0</v>
      </c>
      <c r="E5" s="6">
        <f>Calculations!G47</f>
        <v>0</v>
      </c>
      <c r="F5" s="6">
        <f>Calculations!H47</f>
        <v>0</v>
      </c>
      <c r="G5" s="6">
        <f>Calculations!I47</f>
        <v>0</v>
      </c>
      <c r="H5" s="6">
        <f>Calculations!J47</f>
        <v>0</v>
      </c>
      <c r="I5" s="6">
        <f>Calculations!K47</f>
        <v>0</v>
      </c>
      <c r="J5" s="6">
        <f>Calculations!L47</f>
        <v>0</v>
      </c>
      <c r="K5" s="6">
        <f>Calculations!M47</f>
        <v>0</v>
      </c>
      <c r="L5" s="6">
        <f>Calculations!N47</f>
        <v>0</v>
      </c>
      <c r="M5" s="6">
        <f>Calculations!O47</f>
        <v>0</v>
      </c>
      <c r="N5" s="6">
        <f>Calculations!P47</f>
        <v>0</v>
      </c>
      <c r="O5" s="6">
        <f>Calculations!Q47</f>
        <v>0</v>
      </c>
      <c r="P5" s="6">
        <f>Calculations!R47</f>
        <v>0</v>
      </c>
      <c r="Q5" s="6">
        <f>Calculations!S47</f>
        <v>0</v>
      </c>
      <c r="R5" s="6">
        <f>Calculations!T47</f>
        <v>0</v>
      </c>
      <c r="S5" s="6">
        <f>Calculations!U47</f>
        <v>0</v>
      </c>
      <c r="T5" s="6">
        <f>Calculations!V47</f>
        <v>0</v>
      </c>
      <c r="U5" s="6">
        <f>Calculations!W47</f>
        <v>0</v>
      </c>
      <c r="V5" s="6">
        <f>Calculations!X47</f>
        <v>0</v>
      </c>
      <c r="W5" s="6">
        <f>Calculations!Y47</f>
        <v>0</v>
      </c>
      <c r="X5" s="6">
        <f>Calculations!Z47</f>
        <v>0</v>
      </c>
      <c r="Y5" s="6">
        <f>Calculations!AA47</f>
        <v>0</v>
      </c>
      <c r="Z5" s="6">
        <f>Calculations!AB47</f>
        <v>0</v>
      </c>
      <c r="AA5" s="6">
        <f>Calculations!AC47</f>
        <v>0</v>
      </c>
      <c r="AB5" s="6">
        <f>Calculations!AD47</f>
        <v>0</v>
      </c>
      <c r="AC5" s="6">
        <f>Calculations!AE47</f>
        <v>0</v>
      </c>
      <c r="AD5" s="6">
        <f>Calculations!AF47</f>
        <v>0</v>
      </c>
      <c r="AE5" s="6">
        <f>Calculations!AG47</f>
        <v>0</v>
      </c>
      <c r="AF5" s="6">
        <f>Calculations!AH47</f>
        <v>0</v>
      </c>
      <c r="AG5" s="6">
        <f>Calculations!AI47</f>
        <v>0</v>
      </c>
      <c r="AH5" s="6">
        <f>Calculations!AJ47</f>
        <v>0</v>
      </c>
      <c r="AI5" s="6">
        <f>Calculations!AK47</f>
        <v>0</v>
      </c>
    </row>
    <row r="6" spans="1:37">
      <c r="A6" s="1" t="s">
        <v>7</v>
      </c>
      <c r="B6" s="6">
        <f>0</f>
        <v>0</v>
      </c>
      <c r="C6" s="6">
        <f>0</f>
        <v>0</v>
      </c>
      <c r="D6" s="6">
        <f>0</f>
        <v>0</v>
      </c>
      <c r="E6" s="6">
        <f>0</f>
        <v>0</v>
      </c>
      <c r="F6" s="6">
        <f>0</f>
        <v>0</v>
      </c>
      <c r="G6" s="6">
        <f>0</f>
        <v>0</v>
      </c>
      <c r="H6" s="6">
        <f>0</f>
        <v>0</v>
      </c>
      <c r="I6" s="6">
        <f>0</f>
        <v>0</v>
      </c>
      <c r="J6" s="6">
        <f>0</f>
        <v>0</v>
      </c>
      <c r="K6" s="6">
        <f>0</f>
        <v>0</v>
      </c>
      <c r="L6" s="6">
        <f>0</f>
        <v>0</v>
      </c>
      <c r="M6" s="6">
        <f>0</f>
        <v>0</v>
      </c>
      <c r="N6" s="6">
        <f>0</f>
        <v>0</v>
      </c>
      <c r="O6" s="6">
        <f>0</f>
        <v>0</v>
      </c>
      <c r="P6" s="6">
        <f>0</f>
        <v>0</v>
      </c>
      <c r="Q6" s="6">
        <f>0</f>
        <v>0</v>
      </c>
      <c r="R6" s="6">
        <f>0</f>
        <v>0</v>
      </c>
      <c r="S6" s="6">
        <f>0</f>
        <v>0</v>
      </c>
      <c r="T6" s="6">
        <f>0</f>
        <v>0</v>
      </c>
      <c r="U6" s="6">
        <f>0</f>
        <v>0</v>
      </c>
      <c r="V6" s="6">
        <f>0</f>
        <v>0</v>
      </c>
      <c r="W6" s="6">
        <f>0</f>
        <v>0</v>
      </c>
      <c r="X6" s="6">
        <f>0</f>
        <v>0</v>
      </c>
      <c r="Y6" s="6">
        <f>0</f>
        <v>0</v>
      </c>
      <c r="Z6" s="6">
        <f>0</f>
        <v>0</v>
      </c>
      <c r="AA6" s="6">
        <f>0</f>
        <v>0</v>
      </c>
      <c r="AB6" s="6">
        <f>0</f>
        <v>0</v>
      </c>
      <c r="AC6" s="6">
        <f>0</f>
        <v>0</v>
      </c>
      <c r="AD6" s="6">
        <f>0</f>
        <v>0</v>
      </c>
      <c r="AE6" s="6">
        <f>0</f>
        <v>0</v>
      </c>
      <c r="AF6" s="6">
        <f>0</f>
        <v>0</v>
      </c>
      <c r="AG6" s="6">
        <f>0</f>
        <v>0</v>
      </c>
      <c r="AH6" s="6">
        <f>0</f>
        <v>0</v>
      </c>
      <c r="AI6" s="6">
        <f>0</f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f>0</f>
        <v>0</v>
      </c>
      <c r="C10" s="6">
        <f>0</f>
        <v>0</v>
      </c>
      <c r="D10" s="6">
        <f>0</f>
        <v>0</v>
      </c>
      <c r="E10" s="6">
        <f>0</f>
        <v>0</v>
      </c>
      <c r="F10" s="6">
        <f>0</f>
        <v>0</v>
      </c>
      <c r="G10" s="6">
        <f>0</f>
        <v>0</v>
      </c>
      <c r="H10" s="6">
        <f>0</f>
        <v>0</v>
      </c>
      <c r="I10" s="6">
        <f>0</f>
        <v>0</v>
      </c>
      <c r="J10" s="6">
        <f>0</f>
        <v>0</v>
      </c>
      <c r="K10" s="6">
        <f>0</f>
        <v>0</v>
      </c>
      <c r="L10" s="6">
        <f>0</f>
        <v>0</v>
      </c>
      <c r="M10" s="6">
        <f>0</f>
        <v>0</v>
      </c>
      <c r="N10" s="6">
        <f>0</f>
        <v>0</v>
      </c>
      <c r="O10" s="6">
        <f>0</f>
        <v>0</v>
      </c>
      <c r="P10" s="6">
        <f>0</f>
        <v>0</v>
      </c>
      <c r="Q10" s="6">
        <f>0</f>
        <v>0</v>
      </c>
      <c r="R10" s="6">
        <f>0</f>
        <v>0</v>
      </c>
      <c r="S10" s="6">
        <f>0</f>
        <v>0</v>
      </c>
      <c r="T10" s="6">
        <f>0</f>
        <v>0</v>
      </c>
      <c r="U10" s="6">
        <f>0</f>
        <v>0</v>
      </c>
      <c r="V10" s="6">
        <f>0</f>
        <v>0</v>
      </c>
      <c r="W10" s="6">
        <f>0</f>
        <v>0</v>
      </c>
      <c r="X10" s="6">
        <f>0</f>
        <v>0</v>
      </c>
      <c r="Y10" s="6">
        <f>0</f>
        <v>0</v>
      </c>
      <c r="Z10" s="6">
        <f>0</f>
        <v>0</v>
      </c>
      <c r="AA10" s="6">
        <f>0</f>
        <v>0</v>
      </c>
      <c r="AB10" s="6">
        <f>0</f>
        <v>0</v>
      </c>
      <c r="AC10" s="6">
        <f>0</f>
        <v>0</v>
      </c>
      <c r="AD10" s="6">
        <f>0</f>
        <v>0</v>
      </c>
      <c r="AE10" s="6">
        <f>0</f>
        <v>0</v>
      </c>
      <c r="AF10" s="6">
        <f>0</f>
        <v>0</v>
      </c>
      <c r="AG10" s="6">
        <f>0</f>
        <v>0</v>
      </c>
      <c r="AH10" s="6">
        <f>0</f>
        <v>0</v>
      </c>
      <c r="AI10" s="6">
        <f>0</f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" width="9.5703125" bestFit="1" customWidth="1"/>
    <col min="4" max="4" width="9.5703125" customWidth="1"/>
    <col min="5" max="33" width="9.5703125" bestFit="1" customWidth="1"/>
    <col min="34" max="34" width="10.28515625" bestFit="1" customWidth="1"/>
    <col min="35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Calculations!D36</f>
        <v>11623052549027.029</v>
      </c>
      <c r="C2" s="6">
        <f>Calculations!E36</f>
        <v>11925783420012.492</v>
      </c>
      <c r="D2" s="6">
        <f>Calculations!F36</f>
        <v>12228514290997.955</v>
      </c>
      <c r="E2" s="6">
        <f>Calculations!G36</f>
        <v>12531245161983.299</v>
      </c>
      <c r="F2" s="6">
        <f>Calculations!H36</f>
        <v>12938702475579.992</v>
      </c>
      <c r="G2" s="6">
        <f>Calculations!I36</f>
        <v>13346159789176.449</v>
      </c>
      <c r="H2" s="6">
        <f>Calculations!J36</f>
        <v>13753617102772.906</v>
      </c>
      <c r="I2" s="6">
        <f>Calculations!K36</f>
        <v>14161074416369.482</v>
      </c>
      <c r="J2" s="6">
        <f>Calculations!L36</f>
        <v>14568531729965.939</v>
      </c>
      <c r="K2" s="6">
        <f>Calculations!M36</f>
        <v>14988360111344.367</v>
      </c>
      <c r="L2" s="6">
        <f>Calculations!N36</f>
        <v>15408188492722.795</v>
      </c>
      <c r="M2" s="6">
        <f>Calculations!O36</f>
        <v>15828016874101.223</v>
      </c>
      <c r="N2" s="6">
        <f>Calculations!P36</f>
        <v>16247845255479.65</v>
      </c>
      <c r="O2" s="6">
        <f>Calculations!Q36</f>
        <v>16667673636858.078</v>
      </c>
      <c r="P2" s="6">
        <f>Calculations!R36</f>
        <v>17046085541993.08</v>
      </c>
      <c r="Q2" s="6">
        <f>Calculations!S36</f>
        <v>17424497447128.322</v>
      </c>
      <c r="R2" s="6">
        <f>Calculations!T36</f>
        <v>17802909352263.563</v>
      </c>
      <c r="S2" s="6">
        <f>Calculations!U36</f>
        <v>18181321257398.684</v>
      </c>
      <c r="T2" s="6">
        <f>Calculations!V36</f>
        <v>18559733162533.926</v>
      </c>
      <c r="U2" s="6">
        <f>Calculations!W36</f>
        <v>18913705979492.563</v>
      </c>
      <c r="V2" s="6">
        <f>Calculations!X36</f>
        <v>19267678796451.078</v>
      </c>
      <c r="W2" s="6">
        <f>Calculations!Y36</f>
        <v>19621651613409.594</v>
      </c>
      <c r="X2" s="6">
        <f>Calculations!Z36</f>
        <v>19975624430368.109</v>
      </c>
      <c r="Y2" s="6">
        <f>Calculations!AA36</f>
        <v>20329597247326.629</v>
      </c>
      <c r="Z2" s="6">
        <f>Calculations!AB36</f>
        <v>20638341925350.27</v>
      </c>
      <c r="AA2" s="6">
        <f>Calculations!AC36</f>
        <v>20947086603373.91</v>
      </c>
      <c r="AB2" s="6">
        <f>Calculations!AD36</f>
        <v>21255831281397.547</v>
      </c>
      <c r="AC2" s="6">
        <f>Calculations!AE36</f>
        <v>21564575959421.305</v>
      </c>
      <c r="AD2" s="6">
        <f>Calculations!AF36</f>
        <v>21873320637444.945</v>
      </c>
      <c r="AE2" s="6">
        <f>Calculations!AG36</f>
        <v>22125011594048.871</v>
      </c>
      <c r="AF2" s="6">
        <f>Calculations!AH36</f>
        <v>22376702550652.617</v>
      </c>
      <c r="AG2" s="6">
        <f>Calculations!AI36</f>
        <v>22628393507256.426</v>
      </c>
      <c r="AH2" s="6">
        <f>Calculations!AJ36</f>
        <v>22880084463860.23</v>
      </c>
      <c r="AI2" s="6">
        <f>Calculations!AK36</f>
        <v>23131775420463.977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r="5" spans="1:37">
      <c r="A5" s="1" t="s">
        <v>5</v>
      </c>
      <c r="B5" s="6">
        <f>Calculations!D48</f>
        <v>0</v>
      </c>
      <c r="C5" s="6">
        <f>Calculations!E48</f>
        <v>0</v>
      </c>
      <c r="D5" s="6">
        <f>Calculations!F48</f>
        <v>0</v>
      </c>
      <c r="E5" s="6">
        <f>Calculations!G48</f>
        <v>0</v>
      </c>
      <c r="F5" s="6">
        <f>Calculations!H48</f>
        <v>0</v>
      </c>
      <c r="G5" s="6">
        <f>Calculations!I48</f>
        <v>0</v>
      </c>
      <c r="H5" s="6">
        <f>Calculations!J48</f>
        <v>0</v>
      </c>
      <c r="I5" s="6">
        <f>Calculations!K48</f>
        <v>0</v>
      </c>
      <c r="J5" s="6">
        <f>Calculations!L48</f>
        <v>0</v>
      </c>
      <c r="K5" s="6">
        <f>Calculations!M48</f>
        <v>0</v>
      </c>
      <c r="L5" s="6">
        <f>Calculations!N48</f>
        <v>0</v>
      </c>
      <c r="M5" s="6">
        <f>Calculations!O48</f>
        <v>0</v>
      </c>
      <c r="N5" s="6">
        <f>Calculations!P48</f>
        <v>0</v>
      </c>
      <c r="O5" s="6">
        <f>Calculations!Q48</f>
        <v>0</v>
      </c>
      <c r="P5" s="6">
        <f>Calculations!R48</f>
        <v>0</v>
      </c>
      <c r="Q5" s="6">
        <f>Calculations!S48</f>
        <v>0</v>
      </c>
      <c r="R5" s="6">
        <f>Calculations!T48</f>
        <v>0</v>
      </c>
      <c r="S5" s="6">
        <f>Calculations!U48</f>
        <v>0</v>
      </c>
      <c r="T5" s="6">
        <f>Calculations!V48</f>
        <v>0</v>
      </c>
      <c r="U5" s="6">
        <f>Calculations!W48</f>
        <v>0</v>
      </c>
      <c r="V5" s="6">
        <f>Calculations!X48</f>
        <v>0</v>
      </c>
      <c r="W5" s="6">
        <f>Calculations!Y48</f>
        <v>0</v>
      </c>
      <c r="X5" s="6">
        <f>Calculations!Z48</f>
        <v>0</v>
      </c>
      <c r="Y5" s="6">
        <f>Calculations!AA48</f>
        <v>0</v>
      </c>
      <c r="Z5" s="6">
        <f>Calculations!AB48</f>
        <v>0</v>
      </c>
      <c r="AA5" s="6">
        <f>Calculations!AC48</f>
        <v>0</v>
      </c>
      <c r="AB5" s="6">
        <f>Calculations!AD48</f>
        <v>0</v>
      </c>
      <c r="AC5" s="6">
        <f>Calculations!AE48</f>
        <v>0</v>
      </c>
      <c r="AD5" s="6">
        <f>Calculations!AF48</f>
        <v>0</v>
      </c>
      <c r="AE5" s="6">
        <f>Calculations!AG48</f>
        <v>0</v>
      </c>
      <c r="AF5" s="6">
        <f>Calculations!AH48</f>
        <v>0</v>
      </c>
      <c r="AG5" s="6">
        <f>Calculations!AI48</f>
        <v>0</v>
      </c>
      <c r="AH5" s="6">
        <f>Calculations!AJ48</f>
        <v>0</v>
      </c>
      <c r="AI5" s="6">
        <f>Calculations!AK48</f>
        <v>0</v>
      </c>
    </row>
    <row r="6" spans="1:37">
      <c r="A6" s="1" t="s">
        <v>7</v>
      </c>
      <c r="B6" s="6">
        <f>Calculations!D49</f>
        <v>0</v>
      </c>
      <c r="C6" s="6">
        <f>Calculations!E49</f>
        <v>0</v>
      </c>
      <c r="D6" s="6">
        <f>Calculations!F49</f>
        <v>0</v>
      </c>
      <c r="E6" s="6">
        <f>Calculations!G49</f>
        <v>0</v>
      </c>
      <c r="F6" s="6">
        <f>Calculations!H49</f>
        <v>0</v>
      </c>
      <c r="G6" s="6">
        <f>Calculations!I49</f>
        <v>0</v>
      </c>
      <c r="H6" s="6">
        <f>Calculations!J49</f>
        <v>0</v>
      </c>
      <c r="I6" s="6">
        <f>Calculations!K49</f>
        <v>0</v>
      </c>
      <c r="J6" s="6">
        <f>Calculations!L49</f>
        <v>0</v>
      </c>
      <c r="K6" s="6">
        <f>Calculations!M49</f>
        <v>0</v>
      </c>
      <c r="L6" s="6">
        <f>Calculations!N49</f>
        <v>0</v>
      </c>
      <c r="M6" s="6">
        <f>Calculations!O49</f>
        <v>0</v>
      </c>
      <c r="N6" s="6">
        <f>Calculations!P49</f>
        <v>0</v>
      </c>
      <c r="O6" s="6">
        <f>Calculations!Q49</f>
        <v>0</v>
      </c>
      <c r="P6" s="6">
        <f>Calculations!R49</f>
        <v>0</v>
      </c>
      <c r="Q6" s="6">
        <f>Calculations!S49</f>
        <v>0</v>
      </c>
      <c r="R6" s="6">
        <f>Calculations!T49</f>
        <v>0</v>
      </c>
      <c r="S6" s="6">
        <f>Calculations!U49</f>
        <v>0</v>
      </c>
      <c r="T6" s="6">
        <f>Calculations!V49</f>
        <v>0</v>
      </c>
      <c r="U6" s="6">
        <f>Calculations!W49</f>
        <v>0</v>
      </c>
      <c r="V6" s="6">
        <f>Calculations!X49</f>
        <v>0</v>
      </c>
      <c r="W6" s="6">
        <f>Calculations!Y49</f>
        <v>0</v>
      </c>
      <c r="X6" s="6">
        <f>Calculations!Z49</f>
        <v>0</v>
      </c>
      <c r="Y6" s="6">
        <f>Calculations!AA49</f>
        <v>0</v>
      </c>
      <c r="Z6" s="6">
        <f>Calculations!AB49</f>
        <v>0</v>
      </c>
      <c r="AA6" s="6">
        <f>Calculations!AC49</f>
        <v>0</v>
      </c>
      <c r="AB6" s="6">
        <f>Calculations!AD49</f>
        <v>0</v>
      </c>
      <c r="AC6" s="6">
        <f>Calculations!AE49</f>
        <v>0</v>
      </c>
      <c r="AD6" s="6">
        <f>Calculations!AF49</f>
        <v>0</v>
      </c>
      <c r="AE6" s="6">
        <f>Calculations!AG49</f>
        <v>0</v>
      </c>
      <c r="AF6" s="6">
        <f>Calculations!AH49</f>
        <v>0</v>
      </c>
      <c r="AG6" s="6">
        <f>Calculations!AI49</f>
        <v>0</v>
      </c>
      <c r="AH6" s="6">
        <f>Calculations!AJ49</f>
        <v>0</v>
      </c>
      <c r="AI6" s="6">
        <f>Calculations!AK49</f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f>Calculations!D60</f>
        <v>12695762661171.703</v>
      </c>
      <c r="C10" s="6">
        <f>Calculations!E60</f>
        <v>13026433048492.883</v>
      </c>
      <c r="D10" s="6">
        <f>Calculations!F60</f>
        <v>13357103435814.064</v>
      </c>
      <c r="E10" s="6">
        <f>Calculations!G60</f>
        <v>13687773823135.115</v>
      </c>
      <c r="F10" s="6">
        <f>Calculations!H60</f>
        <v>14132836023977.982</v>
      </c>
      <c r="G10" s="6">
        <f>Calculations!I60</f>
        <v>14577898224820.588</v>
      </c>
      <c r="H10" s="6">
        <f>Calculations!J60</f>
        <v>15022960425663.191</v>
      </c>
      <c r="I10" s="6">
        <f>Calculations!K60</f>
        <v>15468022626505.926</v>
      </c>
      <c r="J10" s="6">
        <f>Calculations!L60</f>
        <v>15913084827348.529</v>
      </c>
      <c r="K10" s="6">
        <f>Calculations!M60</f>
        <v>16371659841607.635</v>
      </c>
      <c r="L10" s="6">
        <f>Calculations!N60</f>
        <v>16830234855866.74</v>
      </c>
      <c r="M10" s="6">
        <f>Calculations!O60</f>
        <v>17288809870125.846</v>
      </c>
      <c r="N10" s="6">
        <f>Calculations!P60</f>
        <v>17747384884384.949</v>
      </c>
      <c r="O10" s="6">
        <f>Calculations!Q60</f>
        <v>18205959898644.055</v>
      </c>
      <c r="P10" s="6">
        <f>Calculations!R60</f>
        <v>18619296043816.863</v>
      </c>
      <c r="Q10" s="6">
        <f>Calculations!S60</f>
        <v>19032632188989.934</v>
      </c>
      <c r="R10" s="6">
        <f>Calculations!T60</f>
        <v>19445968334163.004</v>
      </c>
      <c r="S10" s="6">
        <f>Calculations!U60</f>
        <v>19859304479335.941</v>
      </c>
      <c r="T10" s="6">
        <f>Calculations!V60</f>
        <v>20272640624509.012</v>
      </c>
      <c r="U10" s="6">
        <f>Calculations!W60</f>
        <v>20659282158964.555</v>
      </c>
      <c r="V10" s="6">
        <f>Calculations!X60</f>
        <v>21045923693419.965</v>
      </c>
      <c r="W10" s="6">
        <f>Calculations!Y60</f>
        <v>21432565227875.379</v>
      </c>
      <c r="X10" s="6">
        <f>Calculations!Z60</f>
        <v>21819206762330.789</v>
      </c>
      <c r="Y10" s="6">
        <f>Calculations!AA60</f>
        <v>22205848296786.203</v>
      </c>
      <c r="Z10" s="6">
        <f>Calculations!AB60</f>
        <v>22543087515016.883</v>
      </c>
      <c r="AA10" s="6">
        <f>Calculations!AC60</f>
        <v>22880326733247.566</v>
      </c>
      <c r="AB10" s="6">
        <f>Calculations!AD60</f>
        <v>23217565951478.246</v>
      </c>
      <c r="AC10" s="6">
        <f>Calculations!AE60</f>
        <v>23554805169709.059</v>
      </c>
      <c r="AD10" s="6">
        <f>Calculations!AF60</f>
        <v>23892044387939.738</v>
      </c>
      <c r="AE10" s="6">
        <f>Calculations!AG60</f>
        <v>24166964305536.961</v>
      </c>
      <c r="AF10" s="6">
        <f>Calculations!AH60</f>
        <v>24441884223133.988</v>
      </c>
      <c r="AG10" s="6">
        <f>Calculations!AI60</f>
        <v>24716804140731.078</v>
      </c>
      <c r="AH10" s="6">
        <f>Calculations!AJ60</f>
        <v>24991724058328.168</v>
      </c>
      <c r="AI10" s="6">
        <f>Calculations!AK60</f>
        <v>25266643975925.195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A4" formulaRange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r="5" spans="1:37">
      <c r="A5" s="1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Calculations!D62</f>
        <v>0</v>
      </c>
      <c r="C2" s="6">
        <f>Calculations!E62</f>
        <v>0</v>
      </c>
      <c r="D2" s="6">
        <f>Calculations!F62</f>
        <v>0</v>
      </c>
      <c r="E2" s="6">
        <f>Calculations!G62</f>
        <v>0</v>
      </c>
      <c r="F2" s="6">
        <f>Calculations!H62</f>
        <v>0</v>
      </c>
      <c r="G2" s="6">
        <f>Calculations!I62</f>
        <v>0</v>
      </c>
      <c r="H2" s="6">
        <f>Calculations!J62</f>
        <v>0</v>
      </c>
      <c r="I2" s="6">
        <f>Calculations!K62</f>
        <v>0</v>
      </c>
      <c r="J2" s="6">
        <f>Calculations!L62</f>
        <v>0</v>
      </c>
      <c r="K2" s="6">
        <f>Calculations!M62</f>
        <v>0</v>
      </c>
      <c r="L2" s="6">
        <f>Calculations!N62</f>
        <v>0</v>
      </c>
      <c r="M2" s="6">
        <f>Calculations!O62</f>
        <v>0</v>
      </c>
      <c r="N2" s="6">
        <f>Calculations!P62</f>
        <v>0</v>
      </c>
      <c r="O2" s="6">
        <f>Calculations!Q62</f>
        <v>0</v>
      </c>
      <c r="P2" s="6">
        <f>Calculations!R62</f>
        <v>0</v>
      </c>
      <c r="Q2" s="6">
        <f>Calculations!S62</f>
        <v>0</v>
      </c>
      <c r="R2" s="6">
        <f>Calculations!T62</f>
        <v>0</v>
      </c>
      <c r="S2" s="6">
        <f>Calculations!U62</f>
        <v>0</v>
      </c>
      <c r="T2" s="6">
        <f>Calculations!V62</f>
        <v>0</v>
      </c>
      <c r="U2" s="6">
        <f>Calculations!W62</f>
        <v>0</v>
      </c>
      <c r="V2" s="6">
        <f>Calculations!X62</f>
        <v>0</v>
      </c>
      <c r="W2" s="6">
        <f>Calculations!Y62</f>
        <v>0</v>
      </c>
      <c r="X2" s="6">
        <f>Calculations!Z62</f>
        <v>0</v>
      </c>
      <c r="Y2" s="6">
        <f>Calculations!AA62</f>
        <v>0</v>
      </c>
      <c r="Z2" s="6">
        <f>Calculations!AB62</f>
        <v>0</v>
      </c>
      <c r="AA2" s="6">
        <f>Calculations!AC62</f>
        <v>0</v>
      </c>
      <c r="AB2" s="6">
        <f>Calculations!AD62</f>
        <v>0</v>
      </c>
      <c r="AC2" s="6">
        <f>Calculations!AE62</f>
        <v>0</v>
      </c>
      <c r="AD2" s="6">
        <f>Calculations!AF62</f>
        <v>0</v>
      </c>
      <c r="AE2" s="6">
        <f>Calculations!AG62</f>
        <v>0</v>
      </c>
      <c r="AF2" s="6">
        <f>Calculations!AH62</f>
        <v>0</v>
      </c>
      <c r="AG2" s="6">
        <f>Calculations!AI62</f>
        <v>0</v>
      </c>
      <c r="AH2" s="6">
        <f>Calculations!AJ62</f>
        <v>0</v>
      </c>
      <c r="AI2" s="6">
        <f>Calculations!AK62</f>
        <v>0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f>Calculations!D68</f>
        <v>0</v>
      </c>
      <c r="C4" s="6">
        <f>Calculations!E68</f>
        <v>0</v>
      </c>
      <c r="D4" s="6">
        <f>Calculations!F68</f>
        <v>0</v>
      </c>
      <c r="E4" s="6">
        <f>Calculations!G68</f>
        <v>0</v>
      </c>
      <c r="F4" s="6">
        <f>Calculations!H68</f>
        <v>0</v>
      </c>
      <c r="G4" s="6">
        <f>Calculations!I68</f>
        <v>0</v>
      </c>
      <c r="H4" s="6">
        <f>Calculations!J68</f>
        <v>0</v>
      </c>
      <c r="I4" s="6">
        <f>Calculations!K68</f>
        <v>0</v>
      </c>
      <c r="J4" s="6">
        <f>Calculations!L68</f>
        <v>0</v>
      </c>
      <c r="K4" s="6">
        <f>Calculations!M68</f>
        <v>0</v>
      </c>
      <c r="L4" s="6">
        <f>Calculations!N68</f>
        <v>0</v>
      </c>
      <c r="M4" s="6">
        <f>Calculations!O68</f>
        <v>0</v>
      </c>
      <c r="N4" s="6">
        <f>Calculations!P68</f>
        <v>0</v>
      </c>
      <c r="O4" s="6">
        <f>Calculations!Q68</f>
        <v>0</v>
      </c>
      <c r="P4" s="6">
        <f>Calculations!R68</f>
        <v>0</v>
      </c>
      <c r="Q4" s="6">
        <f>Calculations!S68</f>
        <v>0</v>
      </c>
      <c r="R4" s="6">
        <f>Calculations!T68</f>
        <v>0</v>
      </c>
      <c r="S4" s="6">
        <f>Calculations!U68</f>
        <v>0</v>
      </c>
      <c r="T4" s="6">
        <f>Calculations!V68</f>
        <v>0</v>
      </c>
      <c r="U4" s="6">
        <f>Calculations!W68</f>
        <v>0</v>
      </c>
      <c r="V4" s="6">
        <f>Calculations!X68</f>
        <v>0</v>
      </c>
      <c r="W4" s="6">
        <f>Calculations!Y68</f>
        <v>0</v>
      </c>
      <c r="X4" s="6">
        <f>Calculations!Z68</f>
        <v>0</v>
      </c>
      <c r="Y4" s="6">
        <f>Calculations!AA68</f>
        <v>0</v>
      </c>
      <c r="Z4" s="6">
        <f>Calculations!AB68</f>
        <v>0</v>
      </c>
      <c r="AA4" s="6">
        <f>Calculations!AC68</f>
        <v>0</v>
      </c>
      <c r="AB4" s="6">
        <f>Calculations!AD68</f>
        <v>0</v>
      </c>
      <c r="AC4" s="6">
        <f>Calculations!AE68</f>
        <v>0</v>
      </c>
      <c r="AD4" s="6">
        <f>Calculations!AF68</f>
        <v>0</v>
      </c>
      <c r="AE4" s="6">
        <f>Calculations!AG68</f>
        <v>0</v>
      </c>
      <c r="AF4" s="6">
        <f>Calculations!AH68</f>
        <v>0</v>
      </c>
      <c r="AG4" s="6">
        <f>Calculations!AI68</f>
        <v>0</v>
      </c>
      <c r="AH4" s="6">
        <f>Calculations!AJ68</f>
        <v>0</v>
      </c>
      <c r="AI4" s="6">
        <f>Calculations!AK68</f>
        <v>0</v>
      </c>
    </row>
    <row r="5" spans="1:37">
      <c r="A5" s="1" t="s">
        <v>5</v>
      </c>
      <c r="B5" s="6">
        <f>Calculations!D74</f>
        <v>0</v>
      </c>
      <c r="C5" s="6">
        <f>Calculations!E74</f>
        <v>0</v>
      </c>
      <c r="D5" s="6">
        <f>Calculations!F74</f>
        <v>0</v>
      </c>
      <c r="E5" s="6">
        <f>Calculations!G74</f>
        <v>0</v>
      </c>
      <c r="F5" s="6">
        <f>Calculations!H74</f>
        <v>0</v>
      </c>
      <c r="G5" s="6">
        <f>Calculations!I74</f>
        <v>0</v>
      </c>
      <c r="H5" s="6">
        <f>Calculations!J74</f>
        <v>0</v>
      </c>
      <c r="I5" s="6">
        <f>Calculations!K74</f>
        <v>0</v>
      </c>
      <c r="J5" s="6">
        <f>Calculations!L74</f>
        <v>0</v>
      </c>
      <c r="K5" s="6">
        <f>Calculations!M74</f>
        <v>0</v>
      </c>
      <c r="L5" s="6">
        <f>Calculations!N74</f>
        <v>0</v>
      </c>
      <c r="M5" s="6">
        <f>Calculations!O74</f>
        <v>0</v>
      </c>
      <c r="N5" s="6">
        <f>Calculations!P74</f>
        <v>0</v>
      </c>
      <c r="O5" s="6">
        <f>Calculations!Q74</f>
        <v>0</v>
      </c>
      <c r="P5" s="6">
        <f>Calculations!R74</f>
        <v>0</v>
      </c>
      <c r="Q5" s="6">
        <f>Calculations!S74</f>
        <v>0</v>
      </c>
      <c r="R5" s="6">
        <f>Calculations!T74</f>
        <v>0</v>
      </c>
      <c r="S5" s="6">
        <f>Calculations!U74</f>
        <v>0</v>
      </c>
      <c r="T5" s="6">
        <f>Calculations!V74</f>
        <v>0</v>
      </c>
      <c r="U5" s="6">
        <f>Calculations!W74</f>
        <v>0</v>
      </c>
      <c r="V5" s="6">
        <f>Calculations!X74</f>
        <v>0</v>
      </c>
      <c r="W5" s="6">
        <f>Calculations!Y74</f>
        <v>0</v>
      </c>
      <c r="X5" s="6">
        <f>Calculations!Z74</f>
        <v>0</v>
      </c>
      <c r="Y5" s="6">
        <f>Calculations!AA74</f>
        <v>0</v>
      </c>
      <c r="Z5" s="6">
        <f>Calculations!AB74</f>
        <v>0</v>
      </c>
      <c r="AA5" s="6">
        <f>Calculations!AC74</f>
        <v>0</v>
      </c>
      <c r="AB5" s="6">
        <f>Calculations!AD74</f>
        <v>0</v>
      </c>
      <c r="AC5" s="6">
        <f>Calculations!AE74</f>
        <v>0</v>
      </c>
      <c r="AD5" s="6">
        <f>Calculations!AF74</f>
        <v>0</v>
      </c>
      <c r="AE5" s="6">
        <f>Calculations!AG74</f>
        <v>0</v>
      </c>
      <c r="AF5" s="6">
        <f>Calculations!AH74</f>
        <v>0</v>
      </c>
      <c r="AG5" s="6">
        <f>Calculations!AI74</f>
        <v>0</v>
      </c>
      <c r="AH5" s="6">
        <f>Calculations!AJ74</f>
        <v>0</v>
      </c>
      <c r="AI5" s="6">
        <f>Calculations!AK74</f>
        <v>0</v>
      </c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7" sqref="B7:AI7"/>
      <selection pane="topRight" activeCell="B7" sqref="B7:AI7"/>
      <selection pane="bottomLeft" activeCell="B7" sqref="B7:AI7"/>
      <selection pane="bottomRight" activeCell="F4" sqref="F4"/>
    </sheetView>
  </sheetViews>
  <sheetFormatPr defaultRowHeight="15"/>
  <cols>
    <col min="1" max="1" width="29" customWidth="1"/>
    <col min="2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Calculations!D63</f>
        <v>135844063747066.7</v>
      </c>
      <c r="C2" s="6">
        <f>Calculations!E63</f>
        <v>137549707517464.86</v>
      </c>
      <c r="D2" s="6">
        <f>Calculations!F63</f>
        <v>139255351287862.63</v>
      </c>
      <c r="E2" s="6">
        <f>Calculations!G63</f>
        <v>140960995058260.81</v>
      </c>
      <c r="F2" s="6">
        <f>Calculations!H63</f>
        <v>142669018224881.25</v>
      </c>
      <c r="G2" s="6">
        <f>Calculations!I63</f>
        <v>144377041391502.06</v>
      </c>
      <c r="H2" s="6">
        <f>Calculations!J63</f>
        <v>146085064558122.91</v>
      </c>
      <c r="I2" s="6">
        <f>Calculations!K63</f>
        <v>147793087724743.72</v>
      </c>
      <c r="J2" s="6">
        <f>Calculations!L63</f>
        <v>149501110891364.13</v>
      </c>
      <c r="K2" s="6">
        <f>Calculations!M63</f>
        <v>151022704390493.53</v>
      </c>
      <c r="L2" s="6">
        <f>Calculations!N63</f>
        <v>152544297889622.94</v>
      </c>
      <c r="M2" s="6">
        <f>Calculations!O63</f>
        <v>154065891388752.34</v>
      </c>
      <c r="N2" s="6">
        <f>Calculations!P63</f>
        <v>155587484887881.34</v>
      </c>
      <c r="O2" s="6">
        <f>Calculations!Q63</f>
        <v>157109078387010.75</v>
      </c>
      <c r="P2" s="6">
        <f>Calculations!R63</f>
        <v>158391044715676.41</v>
      </c>
      <c r="Q2" s="6">
        <f>Calculations!S63</f>
        <v>159673011044341.63</v>
      </c>
      <c r="R2" s="6">
        <f>Calculations!T63</f>
        <v>160954977373006.88</v>
      </c>
      <c r="S2" s="6">
        <f>Calculations!U63</f>
        <v>162236943701672.13</v>
      </c>
      <c r="T2" s="6">
        <f>Calculations!V63</f>
        <v>163518910030337.34</v>
      </c>
      <c r="U2" s="6">
        <f>Calculations!W63</f>
        <v>164505415183660.88</v>
      </c>
      <c r="V2" s="6">
        <f>Calculations!X63</f>
        <v>165491920336984.59</v>
      </c>
      <c r="W2" s="6">
        <f>Calculations!Y63</f>
        <v>166478425490308.34</v>
      </c>
      <c r="X2" s="6">
        <f>Calculations!Z63</f>
        <v>167464930643632.06</v>
      </c>
      <c r="Y2" s="6">
        <f>Calculations!AA63</f>
        <v>168451435796956.22</v>
      </c>
      <c r="Z2" s="6">
        <f>Calculations!AB63</f>
        <v>169070625748735.16</v>
      </c>
      <c r="AA2" s="6">
        <f>Calculations!AC63</f>
        <v>169689815700514.5</v>
      </c>
      <c r="AB2" s="6">
        <f>Calculations!AD63</f>
        <v>170309005652293.66</v>
      </c>
      <c r="AC2" s="6">
        <f>Calculations!AE63</f>
        <v>170928195604072.81</v>
      </c>
      <c r="AD2" s="6">
        <f>Calculations!AF63</f>
        <v>171547385555851.97</v>
      </c>
      <c r="AE2" s="6">
        <f>Calculations!AG63</f>
        <v>171773521689973.38</v>
      </c>
      <c r="AF2" s="6">
        <f>Calculations!AH63</f>
        <v>171999657824094.72</v>
      </c>
      <c r="AG2" s="6">
        <f>Calculations!AI63</f>
        <v>172225793958216.06</v>
      </c>
      <c r="AH2" s="6">
        <f>Calculations!AJ63</f>
        <v>172451930092337.41</v>
      </c>
      <c r="AI2" s="6">
        <f>Calculations!AK63</f>
        <v>172678066226458.75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f>Calculations!D69</f>
        <v>0</v>
      </c>
      <c r="C4" s="6">
        <f>Calculations!E69</f>
        <v>0</v>
      </c>
      <c r="D4" s="6">
        <f>Calculations!F69</f>
        <v>0</v>
      </c>
      <c r="E4" s="6">
        <f>Calculations!G69</f>
        <v>0</v>
      </c>
      <c r="F4" s="6">
        <f>Calculations!H69</f>
        <v>0</v>
      </c>
      <c r="G4" s="6">
        <f>Calculations!I69</f>
        <v>0</v>
      </c>
      <c r="H4" s="6">
        <f>Calculations!J69</f>
        <v>0</v>
      </c>
      <c r="I4" s="6">
        <f>Calculations!K69</f>
        <v>0</v>
      </c>
      <c r="J4" s="6">
        <f>Calculations!L69</f>
        <v>0</v>
      </c>
      <c r="K4" s="6">
        <f>Calculations!M69</f>
        <v>0</v>
      </c>
      <c r="L4" s="6">
        <f>Calculations!N69</f>
        <v>0</v>
      </c>
      <c r="M4" s="6">
        <f>Calculations!O69</f>
        <v>0</v>
      </c>
      <c r="N4" s="6">
        <f>Calculations!P69</f>
        <v>0</v>
      </c>
      <c r="O4" s="6">
        <f>Calculations!Q69</f>
        <v>0</v>
      </c>
      <c r="P4" s="6">
        <f>Calculations!R69</f>
        <v>0</v>
      </c>
      <c r="Q4" s="6">
        <f>Calculations!S69</f>
        <v>0</v>
      </c>
      <c r="R4" s="6">
        <f>Calculations!T69</f>
        <v>0</v>
      </c>
      <c r="S4" s="6">
        <f>Calculations!U69</f>
        <v>0</v>
      </c>
      <c r="T4" s="6">
        <f>Calculations!V69</f>
        <v>0</v>
      </c>
      <c r="U4" s="6">
        <f>Calculations!W69</f>
        <v>0</v>
      </c>
      <c r="V4" s="6">
        <f>Calculations!X69</f>
        <v>0</v>
      </c>
      <c r="W4" s="6">
        <f>Calculations!Y69</f>
        <v>0</v>
      </c>
      <c r="X4" s="6">
        <f>Calculations!Z69</f>
        <v>0</v>
      </c>
      <c r="Y4" s="6">
        <f>Calculations!AA69</f>
        <v>0</v>
      </c>
      <c r="Z4" s="6">
        <f>Calculations!AB69</f>
        <v>0</v>
      </c>
      <c r="AA4" s="6">
        <f>Calculations!AC69</f>
        <v>0</v>
      </c>
      <c r="AB4" s="6">
        <f>Calculations!AD69</f>
        <v>0</v>
      </c>
      <c r="AC4" s="6">
        <f>Calculations!AE69</f>
        <v>0</v>
      </c>
      <c r="AD4" s="6">
        <f>Calculations!AF69</f>
        <v>0</v>
      </c>
      <c r="AE4" s="6">
        <f>Calculations!AG69</f>
        <v>0</v>
      </c>
      <c r="AF4" s="6">
        <f>Calculations!AH69</f>
        <v>0</v>
      </c>
      <c r="AG4" s="6">
        <f>Calculations!AI69</f>
        <v>0</v>
      </c>
      <c r="AH4" s="6">
        <f>Calculations!AJ69</f>
        <v>0</v>
      </c>
      <c r="AI4" s="6">
        <f>Calculations!AK69</f>
        <v>0</v>
      </c>
    </row>
    <row r="5" spans="1:37">
      <c r="A5" s="1" t="s">
        <v>5</v>
      </c>
      <c r="B5" s="6">
        <f>Calculations!D75</f>
        <v>0</v>
      </c>
      <c r="C5" s="6">
        <f>Calculations!E75</f>
        <v>0</v>
      </c>
      <c r="D5" s="6">
        <f>Calculations!F75</f>
        <v>0</v>
      </c>
      <c r="E5" s="6">
        <f>Calculations!G75</f>
        <v>0</v>
      </c>
      <c r="F5" s="6">
        <f>Calculations!H75</f>
        <v>0</v>
      </c>
      <c r="G5" s="6">
        <f>Calculations!I75</f>
        <v>0</v>
      </c>
      <c r="H5" s="6">
        <f>Calculations!J75</f>
        <v>0</v>
      </c>
      <c r="I5" s="6">
        <f>Calculations!K75</f>
        <v>0</v>
      </c>
      <c r="J5" s="6">
        <f>Calculations!L75</f>
        <v>0</v>
      </c>
      <c r="K5" s="6">
        <f>Calculations!M75</f>
        <v>0</v>
      </c>
      <c r="L5" s="6">
        <f>Calculations!N75</f>
        <v>0</v>
      </c>
      <c r="M5" s="6">
        <f>Calculations!O75</f>
        <v>0</v>
      </c>
      <c r="N5" s="6">
        <f>Calculations!P75</f>
        <v>0</v>
      </c>
      <c r="O5" s="6">
        <f>Calculations!Q75</f>
        <v>0</v>
      </c>
      <c r="P5" s="6">
        <f>Calculations!R75</f>
        <v>0</v>
      </c>
      <c r="Q5" s="6">
        <f>Calculations!S75</f>
        <v>0</v>
      </c>
      <c r="R5" s="6">
        <f>Calculations!T75</f>
        <v>0</v>
      </c>
      <c r="S5" s="6">
        <f>Calculations!U75</f>
        <v>0</v>
      </c>
      <c r="T5" s="6">
        <f>Calculations!V75</f>
        <v>0</v>
      </c>
      <c r="U5" s="6">
        <f>Calculations!W75</f>
        <v>0</v>
      </c>
      <c r="V5" s="6">
        <f>Calculations!X75</f>
        <v>0</v>
      </c>
      <c r="W5" s="6">
        <f>Calculations!Y75</f>
        <v>0</v>
      </c>
      <c r="X5" s="6">
        <f>Calculations!Z75</f>
        <v>0</v>
      </c>
      <c r="Y5" s="6">
        <f>Calculations!AA75</f>
        <v>0</v>
      </c>
      <c r="Z5" s="6">
        <f>Calculations!AB75</f>
        <v>0</v>
      </c>
      <c r="AA5" s="6">
        <f>Calculations!AC75</f>
        <v>0</v>
      </c>
      <c r="AB5" s="6">
        <f>Calculations!AD75</f>
        <v>0</v>
      </c>
      <c r="AC5" s="6">
        <f>Calculations!AE75</f>
        <v>0</v>
      </c>
      <c r="AD5" s="6">
        <f>Calculations!AF75</f>
        <v>0</v>
      </c>
      <c r="AE5" s="6">
        <f>Calculations!AG75</f>
        <v>0</v>
      </c>
      <c r="AF5" s="6">
        <f>Calculations!AH75</f>
        <v>0</v>
      </c>
      <c r="AG5" s="6">
        <f>Calculations!AI75</f>
        <v>0</v>
      </c>
      <c r="AH5" s="6">
        <f>Calculations!AJ75</f>
        <v>0</v>
      </c>
      <c r="AI5" s="6">
        <f>Calculations!AK75</f>
        <v>0</v>
      </c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f>Calculations!D87</f>
        <v>0</v>
      </c>
      <c r="C10" s="6">
        <f>Calculations!E87</f>
        <v>0</v>
      </c>
      <c r="D10" s="6">
        <f>Calculations!F87</f>
        <v>0</v>
      </c>
      <c r="E10" s="6">
        <f>Calculations!G87</f>
        <v>0</v>
      </c>
      <c r="F10" s="6">
        <f>Calculations!H87</f>
        <v>0</v>
      </c>
      <c r="G10" s="6">
        <f>Calculations!I87</f>
        <v>0</v>
      </c>
      <c r="H10" s="6">
        <f>Calculations!J87</f>
        <v>0</v>
      </c>
      <c r="I10" s="6">
        <f>Calculations!K87</f>
        <v>0</v>
      </c>
      <c r="J10" s="6">
        <f>Calculations!L87</f>
        <v>0</v>
      </c>
      <c r="K10" s="6">
        <f>Calculations!M87</f>
        <v>0</v>
      </c>
      <c r="L10" s="6">
        <f>Calculations!N87</f>
        <v>0</v>
      </c>
      <c r="M10" s="6">
        <f>Calculations!O87</f>
        <v>0</v>
      </c>
      <c r="N10" s="6">
        <f>Calculations!P87</f>
        <v>0</v>
      </c>
      <c r="O10" s="6">
        <f>Calculations!Q87</f>
        <v>0</v>
      </c>
      <c r="P10" s="6">
        <f>Calculations!R87</f>
        <v>0</v>
      </c>
      <c r="Q10" s="6">
        <f>Calculations!S87</f>
        <v>0</v>
      </c>
      <c r="R10" s="6">
        <f>Calculations!T87</f>
        <v>0</v>
      </c>
      <c r="S10" s="6">
        <f>Calculations!U87</f>
        <v>0</v>
      </c>
      <c r="T10" s="6">
        <f>Calculations!V87</f>
        <v>0</v>
      </c>
      <c r="U10" s="6">
        <f>Calculations!W87</f>
        <v>0</v>
      </c>
      <c r="V10" s="6">
        <f>Calculations!X87</f>
        <v>0</v>
      </c>
      <c r="W10" s="6">
        <f>Calculations!Y87</f>
        <v>0</v>
      </c>
      <c r="X10" s="6">
        <f>Calculations!Z87</f>
        <v>0</v>
      </c>
      <c r="Y10" s="6">
        <f>Calculations!AA87</f>
        <v>0</v>
      </c>
      <c r="Z10" s="6">
        <f>Calculations!AB87</f>
        <v>0</v>
      </c>
      <c r="AA10" s="6">
        <f>Calculations!AC87</f>
        <v>0</v>
      </c>
      <c r="AB10" s="6">
        <f>Calculations!AD87</f>
        <v>0</v>
      </c>
      <c r="AC10" s="6">
        <f>Calculations!AE87</f>
        <v>0</v>
      </c>
      <c r="AD10" s="6">
        <f>Calculations!AF87</f>
        <v>0</v>
      </c>
      <c r="AE10" s="6">
        <f>Calculations!AG87</f>
        <v>0</v>
      </c>
      <c r="AF10" s="6">
        <f>Calculations!AH87</f>
        <v>0</v>
      </c>
      <c r="AG10" s="6">
        <f>Calculations!AI87</f>
        <v>0</v>
      </c>
      <c r="AH10" s="6">
        <f>Calculations!AJ87</f>
        <v>0</v>
      </c>
      <c r="AI10" s="6">
        <f>Calculations!AK87</f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Calculations!D65</f>
        <v>60694332424233.516</v>
      </c>
      <c r="C2" s="6">
        <f>Calculations!E65</f>
        <v>62955270422526.781</v>
      </c>
      <c r="D2" s="6">
        <f>Calculations!F65</f>
        <v>65216208420819.195</v>
      </c>
      <c r="E2" s="6">
        <f>Calculations!G65</f>
        <v>67477146419112.461</v>
      </c>
      <c r="F2" s="6">
        <f>Calculations!H65</f>
        <v>70967569749621.219</v>
      </c>
      <c r="G2" s="6">
        <f>Calculations!I65</f>
        <v>74457993080129.969</v>
      </c>
      <c r="H2" s="6">
        <f>Calculations!J65</f>
        <v>77948416410638.719</v>
      </c>
      <c r="I2" s="6">
        <f>Calculations!K65</f>
        <v>81438839741147.469</v>
      </c>
      <c r="J2" s="6">
        <f>Calculations!L65</f>
        <v>84929263071657.063</v>
      </c>
      <c r="K2" s="6">
        <f>Calculations!M65</f>
        <v>88602408111121.234</v>
      </c>
      <c r="L2" s="6">
        <f>Calculations!N65</f>
        <v>92275553150586.281</v>
      </c>
      <c r="M2" s="6">
        <f>Calculations!O65</f>
        <v>95948698190051.328</v>
      </c>
      <c r="N2" s="6">
        <f>Calculations!P65</f>
        <v>99621843229516.375</v>
      </c>
      <c r="O2" s="6">
        <f>Calculations!Q65</f>
        <v>103294988268981.42</v>
      </c>
      <c r="P2" s="6">
        <f>Calculations!R65</f>
        <v>106460005489131.81</v>
      </c>
      <c r="Q2" s="6">
        <f>Calculations!S65</f>
        <v>109625022709282.22</v>
      </c>
      <c r="R2" s="6">
        <f>Calculations!T65</f>
        <v>112790039929432.61</v>
      </c>
      <c r="S2" s="6">
        <f>Calculations!U65</f>
        <v>115955057149582.16</v>
      </c>
      <c r="T2" s="6">
        <f>Calculations!V65</f>
        <v>119120074369732.55</v>
      </c>
      <c r="U2" s="6">
        <f>Calculations!W65</f>
        <v>122685768078295</v>
      </c>
      <c r="V2" s="6">
        <f>Calculations!X65</f>
        <v>126251461786857.44</v>
      </c>
      <c r="W2" s="6">
        <f>Calculations!Y65</f>
        <v>129817155495419.03</v>
      </c>
      <c r="X2" s="6">
        <f>Calculations!Z65</f>
        <v>133382849203981.45</v>
      </c>
      <c r="Y2" s="6">
        <f>Calculations!AA65</f>
        <v>136948542912543.03</v>
      </c>
      <c r="Z2" s="6">
        <f>Calculations!AB65</f>
        <v>140586688737281.14</v>
      </c>
      <c r="AA2" s="6">
        <f>Calculations!AC65</f>
        <v>144224834562019.22</v>
      </c>
      <c r="AB2" s="6">
        <f>Calculations!AD65</f>
        <v>147862980386757.31</v>
      </c>
      <c r="AC2" s="6">
        <f>Calculations!AE65</f>
        <v>151501126211496.25</v>
      </c>
      <c r="AD2" s="6">
        <f>Calculations!AF65</f>
        <v>155139272036234.38</v>
      </c>
      <c r="AE2" s="6">
        <f>Calculations!AG65</f>
        <v>158686645843337.59</v>
      </c>
      <c r="AF2" s="6">
        <f>Calculations!AH65</f>
        <v>162234019650441.69</v>
      </c>
      <c r="AG2" s="6">
        <f>Calculations!AI65</f>
        <v>165781393457544.94</v>
      </c>
      <c r="AH2" s="6">
        <f>Calculations!AJ65</f>
        <v>169328767264648.19</v>
      </c>
      <c r="AI2" s="6">
        <f>Calculations!AK65</f>
        <v>172876141071752.31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r="5" spans="1:37">
      <c r="A5" s="1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" width="9.5703125" bestFit="1" customWidth="1"/>
    <col min="4" max="4" width="9.5703125" customWidth="1"/>
    <col min="5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r="5" spans="1:37">
      <c r="A5" s="1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A4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7" sqref="B7:AI7"/>
      <selection pane="topRight" activeCell="B7" sqref="B7:AI7"/>
      <selection pane="bottomLeft" activeCell="B7" sqref="B7:AI7"/>
      <selection pane="bottomRight" activeCell="B8" sqref="B8:AI9"/>
    </sheetView>
  </sheetViews>
  <sheetFormatPr defaultRowHeight="15"/>
  <cols>
    <col min="1" max="1" width="29" customWidth="1"/>
    <col min="2" max="35" width="9.5703125" bestFit="1" customWidth="1"/>
  </cols>
  <sheetData>
    <row r="1" spans="1:37">
      <c r="A1" s="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</v>
      </c>
      <c r="B2" s="6">
        <f>Calculations!D67</f>
        <v>138745021461499.8</v>
      </c>
      <c r="C2" s="6">
        <f>Calculations!E67</f>
        <v>143913442936238.19</v>
      </c>
      <c r="D2" s="6">
        <f>Calculations!F67</f>
        <v>149081864410974.66</v>
      </c>
      <c r="E2" s="6">
        <f>Calculations!G67</f>
        <v>154250285885713.03</v>
      </c>
      <c r="F2" s="6">
        <f>Calculations!H67</f>
        <v>162229265809508.97</v>
      </c>
      <c r="G2" s="6">
        <f>Calculations!I67</f>
        <v>170208245733304.91</v>
      </c>
      <c r="H2" s="6">
        <f>Calculations!J67</f>
        <v>178187225657100.84</v>
      </c>
      <c r="I2" s="6">
        <f>Calculations!K67</f>
        <v>186166205580896.78</v>
      </c>
      <c r="J2" s="6">
        <f>Calculations!L67</f>
        <v>194145185504694.66</v>
      </c>
      <c r="K2" s="6">
        <f>Calculations!M67</f>
        <v>202541860564393.94</v>
      </c>
      <c r="L2" s="6">
        <f>Calculations!N67</f>
        <v>210938535624095.22</v>
      </c>
      <c r="M2" s="6">
        <f>Calculations!O67</f>
        <v>219335210683796.47</v>
      </c>
      <c r="N2" s="6">
        <f>Calculations!P67</f>
        <v>227731885743497.75</v>
      </c>
      <c r="O2" s="6">
        <f>Calculations!Q67</f>
        <v>236128560803199</v>
      </c>
      <c r="P2" s="6">
        <f>Calculations!R67</f>
        <v>243363674274196.69</v>
      </c>
      <c r="Q2" s="6">
        <f>Calculations!S67</f>
        <v>250598787745194.34</v>
      </c>
      <c r="R2" s="6">
        <f>Calculations!T67</f>
        <v>257833901216192.03</v>
      </c>
      <c r="S2" s="6">
        <f>Calculations!U67</f>
        <v>265069014687187.78</v>
      </c>
      <c r="T2" s="6">
        <f>Calculations!V67</f>
        <v>272304128158185.44</v>
      </c>
      <c r="U2" s="6">
        <f>Calculations!W67</f>
        <v>280455173410016.94</v>
      </c>
      <c r="V2" s="6">
        <f>Calculations!X67</f>
        <v>288606218661848.44</v>
      </c>
      <c r="W2" s="6">
        <f>Calculations!Y67</f>
        <v>296757263913678</v>
      </c>
      <c r="X2" s="6">
        <f>Calculations!Z67</f>
        <v>304908309165509.44</v>
      </c>
      <c r="Y2" s="6">
        <f>Calculations!AA67</f>
        <v>313059354417338.94</v>
      </c>
      <c r="Z2" s="6">
        <f>Calculations!AB67</f>
        <v>321376022553749.88</v>
      </c>
      <c r="AA2" s="6">
        <f>Calculations!AC67</f>
        <v>329692690690160.69</v>
      </c>
      <c r="AB2" s="6">
        <f>Calculations!AD67</f>
        <v>338009358826571.56</v>
      </c>
      <c r="AC2" s="6">
        <f>Calculations!AE67</f>
        <v>346326026962984.44</v>
      </c>
      <c r="AD2" s="6">
        <f>Calculations!AF67</f>
        <v>354642695099395.31</v>
      </c>
      <c r="AE2" s="6">
        <f>Calculations!AG67</f>
        <v>362751861727315.69</v>
      </c>
      <c r="AF2" s="6">
        <f>Calculations!AH67</f>
        <v>370861028355238.06</v>
      </c>
      <c r="AG2" s="6">
        <f>Calculations!AI67</f>
        <v>378970194983158.5</v>
      </c>
      <c r="AH2" s="6">
        <f>Calculations!AJ67</f>
        <v>387079361611078.94</v>
      </c>
      <c r="AI2" s="6">
        <f>Calculations!AK67</f>
        <v>395188528239001.31</v>
      </c>
    </row>
    <row r="3" spans="1:37">
      <c r="A3" s="1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7">
      <c r="A4" s="1" t="s">
        <v>4</v>
      </c>
      <c r="B4" s="6">
        <f>Calculations!D73</f>
        <v>0</v>
      </c>
      <c r="C4" s="6">
        <f>Calculations!E73</f>
        <v>0</v>
      </c>
      <c r="D4" s="6">
        <f>Calculations!F73</f>
        <v>0</v>
      </c>
      <c r="E4" s="6">
        <f>Calculations!G73</f>
        <v>0</v>
      </c>
      <c r="F4" s="6">
        <f>Calculations!H73</f>
        <v>0</v>
      </c>
      <c r="G4" s="6">
        <f>Calculations!I73</f>
        <v>0</v>
      </c>
      <c r="H4" s="6">
        <f>Calculations!J73</f>
        <v>0</v>
      </c>
      <c r="I4" s="6">
        <f>Calculations!K73</f>
        <v>0</v>
      </c>
      <c r="J4" s="6">
        <f>Calculations!L73</f>
        <v>0</v>
      </c>
      <c r="K4" s="6">
        <f>Calculations!M73</f>
        <v>0</v>
      </c>
      <c r="L4" s="6">
        <f>Calculations!N73</f>
        <v>0</v>
      </c>
      <c r="M4" s="6">
        <f>Calculations!O73</f>
        <v>0</v>
      </c>
      <c r="N4" s="6">
        <f>Calculations!P73</f>
        <v>0</v>
      </c>
      <c r="O4" s="6">
        <f>Calculations!Q73</f>
        <v>0</v>
      </c>
      <c r="P4" s="6">
        <f>Calculations!R73</f>
        <v>0</v>
      </c>
      <c r="Q4" s="6">
        <f>Calculations!S73</f>
        <v>0</v>
      </c>
      <c r="R4" s="6">
        <f>Calculations!T73</f>
        <v>0</v>
      </c>
      <c r="S4" s="6">
        <f>Calculations!U73</f>
        <v>0</v>
      </c>
      <c r="T4" s="6">
        <f>Calculations!V73</f>
        <v>0</v>
      </c>
      <c r="U4" s="6">
        <f>Calculations!W73</f>
        <v>0</v>
      </c>
      <c r="V4" s="6">
        <f>Calculations!X73</f>
        <v>0</v>
      </c>
      <c r="W4" s="6">
        <f>Calculations!Y73</f>
        <v>0</v>
      </c>
      <c r="X4" s="6">
        <f>Calculations!Z73</f>
        <v>0</v>
      </c>
      <c r="Y4" s="6">
        <f>Calculations!AA73</f>
        <v>0</v>
      </c>
      <c r="Z4" s="6">
        <f>Calculations!AB73</f>
        <v>0</v>
      </c>
      <c r="AA4" s="6">
        <f>Calculations!AC73</f>
        <v>0</v>
      </c>
      <c r="AB4" s="6">
        <f>Calculations!AD73</f>
        <v>0</v>
      </c>
      <c r="AC4" s="6">
        <f>Calculations!AE73</f>
        <v>0</v>
      </c>
      <c r="AD4" s="6">
        <f>Calculations!AF73</f>
        <v>0</v>
      </c>
      <c r="AE4" s="6">
        <f>Calculations!AG73</f>
        <v>0</v>
      </c>
      <c r="AF4" s="6">
        <f>Calculations!AH73</f>
        <v>0</v>
      </c>
      <c r="AG4" s="6">
        <f>Calculations!AI73</f>
        <v>0</v>
      </c>
      <c r="AH4" s="6">
        <f>Calculations!AJ73</f>
        <v>0</v>
      </c>
      <c r="AI4" s="6">
        <f>Calculations!AK73</f>
        <v>0</v>
      </c>
    </row>
    <row r="5" spans="1:37">
      <c r="A5" s="1" t="s">
        <v>5</v>
      </c>
      <c r="B5" s="6">
        <f>Calculations!D79</f>
        <v>0</v>
      </c>
      <c r="C5" s="6">
        <f>Calculations!E79</f>
        <v>0</v>
      </c>
      <c r="D5" s="6">
        <f>Calculations!F79</f>
        <v>0</v>
      </c>
      <c r="E5" s="6">
        <f>Calculations!G79</f>
        <v>0</v>
      </c>
      <c r="F5" s="6">
        <f>Calculations!H79</f>
        <v>0</v>
      </c>
      <c r="G5" s="6">
        <f>Calculations!I79</f>
        <v>0</v>
      </c>
      <c r="H5" s="6">
        <f>Calculations!J79</f>
        <v>0</v>
      </c>
      <c r="I5" s="6">
        <f>Calculations!K79</f>
        <v>0</v>
      </c>
      <c r="J5" s="6">
        <f>Calculations!L79</f>
        <v>0</v>
      </c>
      <c r="K5" s="6">
        <f>Calculations!M79</f>
        <v>0</v>
      </c>
      <c r="L5" s="6">
        <f>Calculations!N79</f>
        <v>0</v>
      </c>
      <c r="M5" s="6">
        <f>Calculations!O79</f>
        <v>0</v>
      </c>
      <c r="N5" s="6">
        <f>Calculations!P79</f>
        <v>0</v>
      </c>
      <c r="O5" s="6">
        <f>Calculations!Q79</f>
        <v>0</v>
      </c>
      <c r="P5" s="6">
        <f>Calculations!R79</f>
        <v>0</v>
      </c>
      <c r="Q5" s="6">
        <f>Calculations!S79</f>
        <v>0</v>
      </c>
      <c r="R5" s="6">
        <f>Calculations!T79</f>
        <v>0</v>
      </c>
      <c r="S5" s="6">
        <f>Calculations!U79</f>
        <v>0</v>
      </c>
      <c r="T5" s="6">
        <f>Calculations!V79</f>
        <v>0</v>
      </c>
      <c r="U5" s="6">
        <f>Calculations!W79</f>
        <v>0</v>
      </c>
      <c r="V5" s="6">
        <f>Calculations!X79</f>
        <v>0</v>
      </c>
      <c r="W5" s="6">
        <f>Calculations!Y79</f>
        <v>0</v>
      </c>
      <c r="X5" s="6">
        <f>Calculations!Z79</f>
        <v>0</v>
      </c>
      <c r="Y5" s="6">
        <f>Calculations!AA79</f>
        <v>0</v>
      </c>
      <c r="Z5" s="6">
        <f>Calculations!AB79</f>
        <v>0</v>
      </c>
      <c r="AA5" s="6">
        <f>Calculations!AC79</f>
        <v>0</v>
      </c>
      <c r="AB5" s="6">
        <f>Calculations!AD79</f>
        <v>0</v>
      </c>
      <c r="AC5" s="6">
        <f>Calculations!AE79</f>
        <v>0</v>
      </c>
      <c r="AD5" s="6">
        <f>Calculations!AF79</f>
        <v>0</v>
      </c>
      <c r="AE5" s="6">
        <f>Calculations!AG79</f>
        <v>0</v>
      </c>
      <c r="AF5" s="6">
        <f>Calculations!AH79</f>
        <v>0</v>
      </c>
      <c r="AG5" s="6">
        <f>Calculations!AI79</f>
        <v>0</v>
      </c>
      <c r="AH5" s="6">
        <f>Calculations!AJ79</f>
        <v>0</v>
      </c>
      <c r="AI5" s="6">
        <f>Calculations!AK79</f>
        <v>0</v>
      </c>
    </row>
    <row r="6" spans="1:37">
      <c r="A6" s="1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7">
      <c r="A7" s="1" t="s">
        <v>10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7">
      <c r="A8" s="1" t="s">
        <v>210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7">
      <c r="A9" s="1" t="s">
        <v>211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7">
      <c r="A10" s="1" t="s">
        <v>212</v>
      </c>
      <c r="B10" s="6">
        <f>Calculations!D91</f>
        <v>0</v>
      </c>
      <c r="C10" s="6">
        <f>Calculations!E91</f>
        <v>0</v>
      </c>
      <c r="D10" s="6">
        <f>Calculations!F91</f>
        <v>0</v>
      </c>
      <c r="E10" s="6">
        <f>Calculations!G91</f>
        <v>0</v>
      </c>
      <c r="F10" s="6">
        <f>Calculations!H91</f>
        <v>0</v>
      </c>
      <c r="G10" s="6">
        <f>Calculations!I91</f>
        <v>0</v>
      </c>
      <c r="H10" s="6">
        <f>Calculations!J91</f>
        <v>0</v>
      </c>
      <c r="I10" s="6">
        <f>Calculations!K91</f>
        <v>0</v>
      </c>
      <c r="J10" s="6">
        <f>Calculations!L91</f>
        <v>0</v>
      </c>
      <c r="K10" s="6">
        <f>Calculations!M91</f>
        <v>0</v>
      </c>
      <c r="L10" s="6">
        <f>Calculations!N91</f>
        <v>0</v>
      </c>
      <c r="M10" s="6">
        <f>Calculations!O91</f>
        <v>0</v>
      </c>
      <c r="N10" s="6">
        <f>Calculations!P91</f>
        <v>0</v>
      </c>
      <c r="O10" s="6">
        <f>Calculations!Q91</f>
        <v>0</v>
      </c>
      <c r="P10" s="6">
        <f>Calculations!R91</f>
        <v>0</v>
      </c>
      <c r="Q10" s="6">
        <f>Calculations!S91</f>
        <v>0</v>
      </c>
      <c r="R10" s="6">
        <f>Calculations!T91</f>
        <v>0</v>
      </c>
      <c r="S10" s="6">
        <f>Calculations!U91</f>
        <v>0</v>
      </c>
      <c r="T10" s="6">
        <f>Calculations!V91</f>
        <v>0</v>
      </c>
      <c r="U10" s="6">
        <f>Calculations!W91</f>
        <v>0</v>
      </c>
      <c r="V10" s="6">
        <f>Calculations!X91</f>
        <v>0</v>
      </c>
      <c r="W10" s="6">
        <f>Calculations!Y91</f>
        <v>0</v>
      </c>
      <c r="X10" s="6">
        <f>Calculations!Z91</f>
        <v>0</v>
      </c>
      <c r="Y10" s="6">
        <f>Calculations!AA91</f>
        <v>0</v>
      </c>
      <c r="Z10" s="6">
        <f>Calculations!AB91</f>
        <v>0</v>
      </c>
      <c r="AA10" s="6">
        <f>Calculations!AC91</f>
        <v>0</v>
      </c>
      <c r="AB10" s="6">
        <f>Calculations!AD91</f>
        <v>0</v>
      </c>
      <c r="AC10" s="6">
        <f>Calculations!AE91</f>
        <v>0</v>
      </c>
      <c r="AD10" s="6">
        <f>Calculations!AF91</f>
        <v>0</v>
      </c>
      <c r="AE10" s="6">
        <f>Calculations!AG91</f>
        <v>0</v>
      </c>
      <c r="AF10" s="6">
        <f>Calculations!AH91</f>
        <v>0</v>
      </c>
      <c r="AG10" s="6">
        <f>Calculations!AI91</f>
        <v>0</v>
      </c>
      <c r="AH10" s="6">
        <f>Calculations!AJ91</f>
        <v>0</v>
      </c>
      <c r="AI10" s="6">
        <f>Calculations!AK91</f>
        <v>0</v>
      </c>
    </row>
    <row r="11" spans="1:37">
      <c r="A11" s="55" t="s">
        <v>213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A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About</vt:lpstr>
      <vt:lpstr>Future Year Scaling</vt:lpstr>
      <vt:lpstr>Residential Energy Apportioning</vt:lpstr>
      <vt:lpstr>Riyadh Building Data</vt:lpstr>
      <vt:lpstr>Riyadh Population Data</vt:lpstr>
      <vt:lpstr>Scaled Building Data</vt:lpstr>
      <vt:lpstr>Commercial Building Calcs</vt:lpstr>
      <vt:lpstr>Building Energy Consumption</vt:lpstr>
      <vt:lpstr>Calculations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2014-04-18T00:48:59Z</dcterms:created>
  <dcterms:modified xsi:type="dcterms:W3CDTF">2019-08-27T15:50:48Z</dcterms:modified>
</cp:coreProperties>
</file>