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Saudi Arabia\Models\eps-1.5.0-saudiarabia-wipA\InputData\elec\ARpUIiRC\"/>
    </mc:Choice>
  </mc:AlternateContent>
  <bookViews>
    <workbookView xWindow="120" yWindow="120" windowWidth="21075" windowHeight="9030" activeTab="4"/>
  </bookViews>
  <sheets>
    <sheet name="About" sheetId="1" r:id="rId1"/>
    <sheet name="Calculations" sheetId="5" r:id="rId2"/>
    <sheet name="Power Sector CO2" sheetId="9" r:id="rId3"/>
    <sheet name="Weighting" sheetId="8" r:id="rId4"/>
    <sheet name="ARpUIiRC" sheetId="2" r:id="rId5"/>
  </sheets>
  <calcPr calcId="162913"/>
</workbook>
</file>

<file path=xl/calcChain.xml><?xml version="1.0" encoding="utf-8"?>
<calcChain xmlns="http://schemas.openxmlformats.org/spreadsheetml/2006/main">
  <c r="B15" i="2" l="1"/>
  <c r="N36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AG2" i="9"/>
  <c r="AH2" i="9"/>
  <c r="D3" i="9"/>
  <c r="D4" i="9" s="1"/>
  <c r="E3" i="9"/>
  <c r="E4" i="9" s="1"/>
  <c r="F3" i="9"/>
  <c r="F4" i="9" s="1"/>
  <c r="G3" i="9"/>
  <c r="G4" i="9" s="1"/>
  <c r="H3" i="9"/>
  <c r="H4" i="9" s="1"/>
  <c r="I3" i="9"/>
  <c r="I4" i="9" s="1"/>
  <c r="J3" i="9"/>
  <c r="J4" i="9" s="1"/>
  <c r="K3" i="9"/>
  <c r="K4" i="9" s="1"/>
  <c r="L3" i="9"/>
  <c r="L4" i="9" s="1"/>
  <c r="M3" i="9"/>
  <c r="M4" i="9" s="1"/>
  <c r="N3" i="9"/>
  <c r="N4" i="9" s="1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C2" i="9"/>
  <c r="C3" i="9"/>
  <c r="C4" i="9" s="1"/>
  <c r="B3" i="9"/>
  <c r="B4" i="9" s="1"/>
  <c r="B2" i="9"/>
  <c r="B103" i="8" l="1"/>
  <c r="B104" i="8"/>
  <c r="B105" i="8"/>
  <c r="B106" i="8"/>
  <c r="B107" i="8"/>
  <c r="B108" i="8"/>
  <c r="B109" i="8"/>
  <c r="B110" i="8"/>
  <c r="B111" i="8"/>
  <c r="B101" i="8"/>
  <c r="B102" i="8"/>
  <c r="B14" i="2" l="1"/>
  <c r="B13" i="2"/>
  <c r="B5" i="2" l="1"/>
  <c r="B114" i="8"/>
  <c r="B58" i="5"/>
  <c r="B73" i="5" s="1"/>
  <c r="B59" i="5"/>
  <c r="B74" i="5" s="1"/>
  <c r="B60" i="5"/>
  <c r="B75" i="5" s="1"/>
  <c r="C90" i="5" s="1"/>
  <c r="B61" i="5"/>
  <c r="B76" i="5" s="1"/>
  <c r="B57" i="5"/>
  <c r="B72" i="5" s="1"/>
  <c r="C87" i="5" s="1"/>
  <c r="B51" i="5"/>
  <c r="B66" i="5" s="1"/>
  <c r="B52" i="5"/>
  <c r="B67" i="5" s="1"/>
  <c r="C81" i="5" s="1"/>
  <c r="B53" i="5"/>
  <c r="B68" i="5" s="1"/>
  <c r="B54" i="5"/>
  <c r="B69" i="5" s="1"/>
  <c r="B50" i="5"/>
  <c r="B65" i="5" s="1"/>
  <c r="J57" i="5"/>
  <c r="J72" i="5" s="1"/>
  <c r="K57" i="5"/>
  <c r="K72" i="5" s="1"/>
  <c r="L57" i="5"/>
  <c r="L72" i="5" s="1"/>
  <c r="M87" i="5" s="1"/>
  <c r="M57" i="5"/>
  <c r="M72" i="5" s="1"/>
  <c r="N57" i="5"/>
  <c r="N72" i="5" s="1"/>
  <c r="O87" i="5" s="1"/>
  <c r="O57" i="5"/>
  <c r="O72" i="5" s="1"/>
  <c r="P57" i="5"/>
  <c r="P72" i="5" s="1"/>
  <c r="Q57" i="5"/>
  <c r="Q72" i="5" s="1"/>
  <c r="R87" i="5"/>
  <c r="R57" i="5"/>
  <c r="R72" i="5"/>
  <c r="S57" i="5"/>
  <c r="S72" i="5" s="1"/>
  <c r="T57" i="5"/>
  <c r="T72" i="5" s="1"/>
  <c r="U87" i="5" s="1"/>
  <c r="U57" i="5"/>
  <c r="U72" i="5"/>
  <c r="V57" i="5"/>
  <c r="V72" i="5"/>
  <c r="W57" i="5"/>
  <c r="W72" i="5" s="1"/>
  <c r="W87" i="5" s="1"/>
  <c r="J58" i="5"/>
  <c r="J73" i="5" s="1"/>
  <c r="J88" i="5" s="1"/>
  <c r="K58" i="5"/>
  <c r="K73" i="5"/>
  <c r="L58" i="5"/>
  <c r="L73" i="5"/>
  <c r="M58" i="5"/>
  <c r="M73" i="5" s="1"/>
  <c r="N58" i="5"/>
  <c r="N73" i="5" s="1"/>
  <c r="O58" i="5"/>
  <c r="O73" i="5"/>
  <c r="P88" i="5" s="1"/>
  <c r="P58" i="5"/>
  <c r="P73" i="5"/>
  <c r="Q58" i="5"/>
  <c r="Q73" i="5" s="1"/>
  <c r="R58" i="5"/>
  <c r="R73" i="5" s="1"/>
  <c r="S58" i="5"/>
  <c r="S73" i="5"/>
  <c r="T88" i="5" s="1"/>
  <c r="T58" i="5"/>
  <c r="T73" i="5"/>
  <c r="U58" i="5"/>
  <c r="U73" i="5"/>
  <c r="U88" i="5" s="1"/>
  <c r="V58" i="5"/>
  <c r="V73" i="5"/>
  <c r="W58" i="5"/>
  <c r="W73" i="5" s="1"/>
  <c r="J59" i="5"/>
  <c r="J74" i="5"/>
  <c r="K59" i="5"/>
  <c r="K74" i="5"/>
  <c r="K89" i="5" s="1"/>
  <c r="L59" i="5"/>
  <c r="L74" i="5"/>
  <c r="M59" i="5"/>
  <c r="M74" i="5" s="1"/>
  <c r="N59" i="5"/>
  <c r="N74" i="5" s="1"/>
  <c r="O59" i="5"/>
  <c r="O74" i="5" s="1"/>
  <c r="P59" i="5"/>
  <c r="P74" i="5"/>
  <c r="Q89" i="5" s="1"/>
  <c r="Q59" i="5"/>
  <c r="Q74" i="5"/>
  <c r="R59" i="5"/>
  <c r="R74" i="5"/>
  <c r="S59" i="5"/>
  <c r="S74" i="5"/>
  <c r="T59" i="5"/>
  <c r="T74" i="5" s="1"/>
  <c r="U59" i="5"/>
  <c r="U74" i="5"/>
  <c r="V59" i="5"/>
  <c r="V74" i="5" s="1"/>
  <c r="W89" i="5" s="1"/>
  <c r="W59" i="5"/>
  <c r="W74" i="5"/>
  <c r="J60" i="5"/>
  <c r="J75" i="5"/>
  <c r="K60" i="5"/>
  <c r="K75" i="5" s="1"/>
  <c r="L60" i="5"/>
  <c r="L75" i="5" s="1"/>
  <c r="M90" i="5" s="1"/>
  <c r="M60" i="5"/>
  <c r="M75" i="5"/>
  <c r="N90" i="5" s="1"/>
  <c r="N60" i="5"/>
  <c r="N75" i="5"/>
  <c r="O60" i="5"/>
  <c r="O75" i="5" s="1"/>
  <c r="O90" i="5" s="1"/>
  <c r="P60" i="5"/>
  <c r="P75" i="5" s="1"/>
  <c r="Q60" i="5"/>
  <c r="Q75" i="5"/>
  <c r="Q90" i="5" s="1"/>
  <c r="R60" i="5"/>
  <c r="R75" i="5"/>
  <c r="S60" i="5"/>
  <c r="S75" i="5" s="1"/>
  <c r="T60" i="5"/>
  <c r="T75" i="5" s="1"/>
  <c r="U60" i="5"/>
  <c r="U75" i="5"/>
  <c r="V60" i="5"/>
  <c r="V75" i="5"/>
  <c r="W60" i="5"/>
  <c r="W75" i="5" s="1"/>
  <c r="W90" i="5" s="1"/>
  <c r="J61" i="5"/>
  <c r="J76" i="5" s="1"/>
  <c r="J91" i="5" s="1"/>
  <c r="K61" i="5"/>
  <c r="K76" i="5"/>
  <c r="L91" i="5" s="1"/>
  <c r="L61" i="5"/>
  <c r="L76" i="5"/>
  <c r="M61" i="5"/>
  <c r="M76" i="5" s="1"/>
  <c r="N61" i="5"/>
  <c r="N76" i="5" s="1"/>
  <c r="O61" i="5"/>
  <c r="O76" i="5"/>
  <c r="P91" i="5" s="1"/>
  <c r="P61" i="5"/>
  <c r="P76" i="5"/>
  <c r="Q61" i="5"/>
  <c r="Q76" i="5" s="1"/>
  <c r="R61" i="5"/>
  <c r="R76" i="5" s="1"/>
  <c r="S61" i="5"/>
  <c r="S76" i="5"/>
  <c r="T61" i="5"/>
  <c r="T76" i="5"/>
  <c r="U61" i="5"/>
  <c r="U76" i="5" s="1"/>
  <c r="V61" i="5"/>
  <c r="V76" i="5" s="1"/>
  <c r="W61" i="5"/>
  <c r="W76" i="5"/>
  <c r="I58" i="5"/>
  <c r="I73" i="5"/>
  <c r="I59" i="5"/>
  <c r="I74" i="5"/>
  <c r="J89" i="5" s="1"/>
  <c r="I60" i="5"/>
  <c r="I75" i="5"/>
  <c r="J90" i="5"/>
  <c r="I61" i="5"/>
  <c r="I76" i="5"/>
  <c r="I57" i="5"/>
  <c r="I72" i="5"/>
  <c r="I87" i="5" s="1"/>
  <c r="D57" i="5"/>
  <c r="D72" i="5"/>
  <c r="E57" i="5"/>
  <c r="E72" i="5" s="1"/>
  <c r="F87" i="5" s="1"/>
  <c r="F57" i="5"/>
  <c r="F72" i="5"/>
  <c r="G57" i="5"/>
  <c r="G72" i="5"/>
  <c r="H87" i="5" s="1"/>
  <c r="H57" i="5"/>
  <c r="H72" i="5"/>
  <c r="D58" i="5"/>
  <c r="D73" i="5" s="1"/>
  <c r="E88" i="5" s="1"/>
  <c r="E58" i="5"/>
  <c r="E73" i="5"/>
  <c r="F58" i="5"/>
  <c r="F73" i="5"/>
  <c r="G58" i="5"/>
  <c r="G73" i="5"/>
  <c r="H58" i="5"/>
  <c r="H73" i="5" s="1"/>
  <c r="D59" i="5"/>
  <c r="D74" i="5"/>
  <c r="E89" i="5" s="1"/>
  <c r="E59" i="5"/>
  <c r="E74" i="5" s="1"/>
  <c r="F59" i="5"/>
  <c r="F74" i="5"/>
  <c r="G59" i="5"/>
  <c r="G74" i="5"/>
  <c r="H59" i="5"/>
  <c r="H74" i="5" s="1"/>
  <c r="I89" i="5" s="1"/>
  <c r="D60" i="5"/>
  <c r="D75" i="5"/>
  <c r="E60" i="5"/>
  <c r="E75" i="5" s="1"/>
  <c r="F90" i="5" s="1"/>
  <c r="F60" i="5"/>
  <c r="F75" i="5"/>
  <c r="G60" i="5"/>
  <c r="G75" i="5"/>
  <c r="H90" i="5" s="1"/>
  <c r="H60" i="5"/>
  <c r="H75" i="5"/>
  <c r="I90" i="5" s="1"/>
  <c r="D61" i="5"/>
  <c r="D76" i="5"/>
  <c r="E61" i="5"/>
  <c r="E76" i="5" s="1"/>
  <c r="F61" i="5"/>
  <c r="F76" i="5" s="1"/>
  <c r="G91" i="5" s="1"/>
  <c r="G61" i="5"/>
  <c r="G76" i="5" s="1"/>
  <c r="H61" i="5"/>
  <c r="H76" i="5"/>
  <c r="I91" i="5" s="1"/>
  <c r="C58" i="5"/>
  <c r="C73" i="5"/>
  <c r="D88" i="5" s="1"/>
  <c r="C59" i="5"/>
  <c r="C74" i="5"/>
  <c r="D89" i="5" s="1"/>
  <c r="C60" i="5"/>
  <c r="C75" i="5"/>
  <c r="D90" i="5" s="1"/>
  <c r="C61" i="5"/>
  <c r="C76" i="5" s="1"/>
  <c r="D91" i="5" s="1"/>
  <c r="C57" i="5"/>
  <c r="C72" i="5"/>
  <c r="D87" i="5" s="1"/>
  <c r="J50" i="5"/>
  <c r="J65" i="5"/>
  <c r="K79" i="5" s="1"/>
  <c r="K50" i="5"/>
  <c r="K65" i="5" s="1"/>
  <c r="L50" i="5"/>
  <c r="L65" i="5" s="1"/>
  <c r="M50" i="5"/>
  <c r="M65" i="5"/>
  <c r="N50" i="5"/>
  <c r="N65" i="5" s="1"/>
  <c r="N79" i="5" s="1"/>
  <c r="O50" i="5"/>
  <c r="O65" i="5"/>
  <c r="P50" i="5"/>
  <c r="P65" i="5" s="1"/>
  <c r="Q50" i="5"/>
  <c r="Q65" i="5"/>
  <c r="R79" i="5" s="1"/>
  <c r="R50" i="5"/>
  <c r="R65" i="5"/>
  <c r="S50" i="5"/>
  <c r="S65" i="5"/>
  <c r="T50" i="5"/>
  <c r="T65" i="5"/>
  <c r="U50" i="5"/>
  <c r="U65" i="5" s="1"/>
  <c r="V50" i="5"/>
  <c r="V65" i="5" s="1"/>
  <c r="W79" i="5" s="1"/>
  <c r="W50" i="5"/>
  <c r="W65" i="5" s="1"/>
  <c r="J51" i="5"/>
  <c r="J66" i="5"/>
  <c r="K51" i="5"/>
  <c r="K66" i="5"/>
  <c r="L80" i="5" s="1"/>
  <c r="L51" i="5"/>
  <c r="L66" i="5"/>
  <c r="M80" i="5" s="1"/>
  <c r="M51" i="5"/>
  <c r="M66" i="5"/>
  <c r="N51" i="5"/>
  <c r="N66" i="5" s="1"/>
  <c r="O51" i="5"/>
  <c r="O66" i="5" s="1"/>
  <c r="P51" i="5"/>
  <c r="P66" i="5" s="1"/>
  <c r="Q80" i="5" s="1"/>
  <c r="Q51" i="5"/>
  <c r="Q66" i="5"/>
  <c r="R51" i="5"/>
  <c r="R66" i="5"/>
  <c r="S51" i="5"/>
  <c r="S66" i="5"/>
  <c r="T51" i="5"/>
  <c r="T66" i="5" s="1"/>
  <c r="U80" i="5" s="1"/>
  <c r="U51" i="5"/>
  <c r="U66" i="5" s="1"/>
  <c r="V51" i="5"/>
  <c r="V66" i="5" s="1"/>
  <c r="W80" i="5" s="1"/>
  <c r="W51" i="5"/>
  <c r="W66" i="5"/>
  <c r="J52" i="5"/>
  <c r="J67" i="5"/>
  <c r="K81" i="5" s="1"/>
  <c r="K52" i="5"/>
  <c r="K67" i="5" s="1"/>
  <c r="L52" i="5"/>
  <c r="L67" i="5" s="1"/>
  <c r="M81" i="5" s="1"/>
  <c r="M52" i="5"/>
  <c r="M67" i="5"/>
  <c r="N81" i="5" s="1"/>
  <c r="N52" i="5"/>
  <c r="N67" i="5"/>
  <c r="O52" i="5"/>
  <c r="O67" i="5"/>
  <c r="P81" i="5" s="1"/>
  <c r="P52" i="5"/>
  <c r="P67" i="5"/>
  <c r="Q52" i="5"/>
  <c r="Q67" i="5" s="1"/>
  <c r="R81" i="5" s="1"/>
  <c r="R52" i="5"/>
  <c r="R67" i="5"/>
  <c r="S81" i="5" s="1"/>
  <c r="S52" i="5"/>
  <c r="S67" i="5" s="1"/>
  <c r="T52" i="5"/>
  <c r="T67" i="5" s="1"/>
  <c r="U52" i="5"/>
  <c r="U67" i="5"/>
  <c r="V52" i="5"/>
  <c r="V67" i="5" s="1"/>
  <c r="W81" i="5" s="1"/>
  <c r="W52" i="5"/>
  <c r="W67" i="5"/>
  <c r="J53" i="5"/>
  <c r="J68" i="5" s="1"/>
  <c r="K53" i="5"/>
  <c r="K68" i="5"/>
  <c r="K82" i="5" s="1"/>
  <c r="L53" i="5"/>
  <c r="L68" i="5"/>
  <c r="M82" i="5" s="1"/>
  <c r="M53" i="5"/>
  <c r="M68" i="5"/>
  <c r="N82" i="5" s="1"/>
  <c r="N53" i="5"/>
  <c r="N68" i="5"/>
  <c r="O53" i="5"/>
  <c r="O68" i="5" s="1"/>
  <c r="P53" i="5"/>
  <c r="P68" i="5" s="1"/>
  <c r="Q82" i="5" s="1"/>
  <c r="Q53" i="5"/>
  <c r="Q68" i="5" s="1"/>
  <c r="R82" i="5" s="1"/>
  <c r="R53" i="5"/>
  <c r="R68" i="5"/>
  <c r="S53" i="5"/>
  <c r="S68" i="5"/>
  <c r="T53" i="5"/>
  <c r="T68" i="5"/>
  <c r="U82" i="5" s="1"/>
  <c r="U53" i="5"/>
  <c r="U68" i="5" s="1"/>
  <c r="V82" i="5" s="1"/>
  <c r="V53" i="5"/>
  <c r="V68" i="5"/>
  <c r="W82" i="5" s="1"/>
  <c r="W53" i="5"/>
  <c r="W68" i="5"/>
  <c r="J54" i="5"/>
  <c r="J69" i="5"/>
  <c r="K54" i="5"/>
  <c r="K69" i="5" s="1"/>
  <c r="L83" i="5" s="1"/>
  <c r="L54" i="5"/>
  <c r="L69" i="5"/>
  <c r="M83" i="5" s="1"/>
  <c r="M54" i="5"/>
  <c r="M69" i="5"/>
  <c r="N54" i="5"/>
  <c r="N69" i="5"/>
  <c r="O54" i="5"/>
  <c r="O69" i="5" s="1"/>
  <c r="P83" i="5" s="1"/>
  <c r="P54" i="5"/>
  <c r="P69" i="5"/>
  <c r="Q54" i="5"/>
  <c r="Q69" i="5"/>
  <c r="R83" i="5" s="1"/>
  <c r="R54" i="5"/>
  <c r="R69" i="5"/>
  <c r="S54" i="5"/>
  <c r="S69" i="5" s="1"/>
  <c r="T54" i="5"/>
  <c r="T69" i="5"/>
  <c r="T83" i="5" s="1"/>
  <c r="U54" i="5"/>
  <c r="U69" i="5"/>
  <c r="V83" i="5" s="1"/>
  <c r="V54" i="5"/>
  <c r="V69" i="5"/>
  <c r="W83" i="5" s="1"/>
  <c r="W54" i="5"/>
  <c r="W69" i="5" s="1"/>
  <c r="I51" i="5"/>
  <c r="I66" i="5"/>
  <c r="J80" i="5" s="1"/>
  <c r="I52" i="5"/>
  <c r="I67" i="5" s="1"/>
  <c r="J81" i="5" s="1"/>
  <c r="I53" i="5"/>
  <c r="I68" i="5"/>
  <c r="I54" i="5"/>
  <c r="I69" i="5"/>
  <c r="I50" i="5"/>
  <c r="I65" i="5" s="1"/>
  <c r="J79" i="5" s="1"/>
  <c r="D50" i="5"/>
  <c r="D65" i="5" s="1"/>
  <c r="E50" i="5"/>
  <c r="E65" i="5"/>
  <c r="F50" i="5"/>
  <c r="F65" i="5"/>
  <c r="G79" i="5" s="1"/>
  <c r="G50" i="5"/>
  <c r="G65" i="5" s="1"/>
  <c r="H50" i="5"/>
  <c r="H65" i="5" s="1"/>
  <c r="D51" i="5"/>
  <c r="D66" i="5"/>
  <c r="E80" i="5" s="1"/>
  <c r="E51" i="5"/>
  <c r="E66" i="5"/>
  <c r="F80" i="5" s="1"/>
  <c r="F51" i="5"/>
  <c r="F66" i="5" s="1"/>
  <c r="G51" i="5"/>
  <c r="G66" i="5" s="1"/>
  <c r="H80" i="5" s="1"/>
  <c r="H51" i="5"/>
  <c r="H66" i="5" s="1"/>
  <c r="I80" i="5" s="1"/>
  <c r="D52" i="5"/>
  <c r="D67" i="5"/>
  <c r="E52" i="5"/>
  <c r="E67" i="5"/>
  <c r="F81" i="5" s="1"/>
  <c r="F52" i="5"/>
  <c r="F67" i="5"/>
  <c r="G81" i="5" s="1"/>
  <c r="G52" i="5"/>
  <c r="G67" i="5" s="1"/>
  <c r="H52" i="5"/>
  <c r="H67" i="5"/>
  <c r="D53" i="5"/>
  <c r="D68" i="5"/>
  <c r="E53" i="5"/>
  <c r="E68" i="5"/>
  <c r="F53" i="5"/>
  <c r="F68" i="5" s="1"/>
  <c r="G53" i="5"/>
  <c r="G68" i="5" s="1"/>
  <c r="H82" i="5" s="1"/>
  <c r="H53" i="5"/>
  <c r="H68" i="5"/>
  <c r="D54" i="5"/>
  <c r="D69" i="5"/>
  <c r="E83" i="5" s="1"/>
  <c r="E54" i="5"/>
  <c r="E69" i="5" s="1"/>
  <c r="F54" i="5"/>
  <c r="F69" i="5" s="1"/>
  <c r="G54" i="5"/>
  <c r="G69" i="5"/>
  <c r="H54" i="5"/>
  <c r="H69" i="5"/>
  <c r="C51" i="5"/>
  <c r="C66" i="5" s="1"/>
  <c r="C80" i="5" s="1"/>
  <c r="C52" i="5"/>
  <c r="C67" i="5" s="1"/>
  <c r="D81" i="5" s="1"/>
  <c r="C53" i="5"/>
  <c r="C68" i="5"/>
  <c r="D82" i="5"/>
  <c r="C54" i="5"/>
  <c r="C69" i="5"/>
  <c r="D83" i="5" s="1"/>
  <c r="C50" i="5"/>
  <c r="C65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B24" i="5"/>
  <c r="B25" i="5"/>
  <c r="B26" i="5"/>
  <c r="B27" i="5"/>
  <c r="B23" i="5"/>
  <c r="C9" i="5"/>
  <c r="D9" i="5"/>
  <c r="E9" i="5"/>
  <c r="F9" i="5"/>
  <c r="G9" i="5"/>
  <c r="H9" i="5"/>
  <c r="I9" i="5"/>
  <c r="C10" i="5"/>
  <c r="C17" i="5" s="1"/>
  <c r="C24" i="5" s="1"/>
  <c r="D10" i="5"/>
  <c r="E10" i="5"/>
  <c r="F10" i="5"/>
  <c r="AB17" i="5" s="1"/>
  <c r="AB24" i="5" s="1"/>
  <c r="G10" i="5"/>
  <c r="H10" i="5"/>
  <c r="I10" i="5"/>
  <c r="AJ17" i="5" s="1"/>
  <c r="AJ24" i="5" s="1"/>
  <c r="C11" i="5"/>
  <c r="D11" i="5"/>
  <c r="E11" i="5"/>
  <c r="F11" i="5"/>
  <c r="G11" i="5"/>
  <c r="H11" i="5"/>
  <c r="I11" i="5"/>
  <c r="AK18" i="5" s="1"/>
  <c r="C12" i="5"/>
  <c r="J19" i="5" s="1"/>
  <c r="J26" i="5" s="1"/>
  <c r="D12" i="5"/>
  <c r="E12" i="5"/>
  <c r="F12" i="5"/>
  <c r="G12" i="5"/>
  <c r="H12" i="5"/>
  <c r="I12" i="5"/>
  <c r="C13" i="5"/>
  <c r="G20" i="5" s="1"/>
  <c r="G27" i="5" s="1"/>
  <c r="G33" i="5" s="1"/>
  <c r="D13" i="5"/>
  <c r="N20" i="5" s="1"/>
  <c r="N27" i="5" s="1"/>
  <c r="N33" i="5" s="1"/>
  <c r="E13" i="5"/>
  <c r="F13" i="5"/>
  <c r="G13" i="5"/>
  <c r="H13" i="5"/>
  <c r="I13" i="5"/>
  <c r="B10" i="5"/>
  <c r="B11" i="5"/>
  <c r="E18" i="5" s="1"/>
  <c r="E25" i="5" s="1"/>
  <c r="E31" i="5" s="1"/>
  <c r="B12" i="5"/>
  <c r="G19" i="5"/>
  <c r="G26" i="5" s="1"/>
  <c r="B13" i="5"/>
  <c r="B9" i="5"/>
  <c r="I79" i="5"/>
  <c r="V80" i="5"/>
  <c r="F89" i="5"/>
  <c r="S90" i="5"/>
  <c r="K90" i="5"/>
  <c r="U89" i="5"/>
  <c r="K83" i="5"/>
  <c r="F88" i="5"/>
  <c r="V90" i="5"/>
  <c r="T89" i="5"/>
  <c r="L89" i="5"/>
  <c r="N88" i="5"/>
  <c r="H81" i="5"/>
  <c r="S83" i="5"/>
  <c r="I83" i="5"/>
  <c r="J82" i="5"/>
  <c r="O83" i="5"/>
  <c r="O89" i="5"/>
  <c r="M88" i="5"/>
  <c r="S87" i="5"/>
  <c r="E82" i="5"/>
  <c r="H79" i="5"/>
  <c r="S82" i="5"/>
  <c r="O82" i="5"/>
  <c r="S80" i="5"/>
  <c r="U79" i="5"/>
  <c r="G89" i="5"/>
  <c r="E87" i="5"/>
  <c r="P90" i="5"/>
  <c r="L88" i="5"/>
  <c r="V87" i="5"/>
  <c r="T91" i="5"/>
  <c r="Q88" i="5"/>
  <c r="C88" i="5"/>
  <c r="H91" i="5"/>
  <c r="E90" i="5"/>
  <c r="G88" i="5"/>
  <c r="J87" i="5"/>
  <c r="M89" i="5"/>
  <c r="N83" i="5"/>
  <c r="H89" i="5"/>
  <c r="W91" i="5"/>
  <c r="S91" i="5"/>
  <c r="C83" i="5"/>
  <c r="H83" i="5"/>
  <c r="I82" i="5"/>
  <c r="Q83" i="5"/>
  <c r="R91" i="5"/>
  <c r="C79" i="5"/>
  <c r="U91" i="5"/>
  <c r="J83" i="5"/>
  <c r="T79" i="5"/>
  <c r="W88" i="5"/>
  <c r="O88" i="5"/>
  <c r="Q87" i="5"/>
  <c r="Q91" i="5"/>
  <c r="V18" i="5"/>
  <c r="V25" i="5" s="1"/>
  <c r="Q17" i="5"/>
  <c r="Q24" i="5"/>
  <c r="AE17" i="5"/>
  <c r="AE24" i="5" s="1"/>
  <c r="AJ18" i="5"/>
  <c r="AJ25" i="5" s="1"/>
  <c r="K17" i="5"/>
  <c r="K24" i="5" s="1"/>
  <c r="AG20" i="5"/>
  <c r="AG27" i="5" s="1"/>
  <c r="N17" i="5"/>
  <c r="N24" i="5" s="1"/>
  <c r="AA19" i="5"/>
  <c r="AA26" i="5" s="1"/>
  <c r="AK20" i="5"/>
  <c r="T20" i="5"/>
  <c r="T27" i="5" s="1"/>
  <c r="T33" i="5" s="1"/>
  <c r="AD18" i="5"/>
  <c r="AD25" i="5" s="1"/>
  <c r="AL18" i="5"/>
  <c r="U18" i="5"/>
  <c r="U25" i="5" s="1"/>
  <c r="AF20" i="5"/>
  <c r="AF27" i="5" s="1"/>
  <c r="AF33" i="5" s="1"/>
  <c r="R17" i="5"/>
  <c r="R24" i="5"/>
  <c r="AG17" i="5"/>
  <c r="AG24" i="5" s="1"/>
  <c r="F20" i="5"/>
  <c r="F27" i="5" s="1"/>
  <c r="F33" i="5" s="1"/>
  <c r="D20" i="5"/>
  <c r="D27" i="5" s="1"/>
  <c r="H20" i="5"/>
  <c r="H27" i="5"/>
  <c r="AJ19" i="5"/>
  <c r="AJ26" i="5" s="1"/>
  <c r="AK19" i="5"/>
  <c r="AL19" i="5"/>
  <c r="AD19" i="5"/>
  <c r="AD26" i="5" s="1"/>
  <c r="AF19" i="5"/>
  <c r="AF26" i="5" s="1"/>
  <c r="AL20" i="5"/>
  <c r="AI20" i="5"/>
  <c r="AI27" i="5" s="1"/>
  <c r="U20" i="5"/>
  <c r="U27" i="5" s="1"/>
  <c r="U33" i="5" s="1"/>
  <c r="R19" i="5"/>
  <c r="R26" i="5" s="1"/>
  <c r="R32" i="5" s="1"/>
  <c r="AE18" i="5"/>
  <c r="AE25" i="5" s="1"/>
  <c r="AF18" i="5"/>
  <c r="AF25" i="5" s="1"/>
  <c r="AC18" i="5"/>
  <c r="AC25" i="5" s="1"/>
  <c r="AG18" i="5"/>
  <c r="AG25" i="5" s="1"/>
  <c r="Z17" i="5"/>
  <c r="Z24" i="5" s="1"/>
  <c r="AA17" i="5"/>
  <c r="AA24" i="5"/>
  <c r="S17" i="5"/>
  <c r="S24" i="5" s="1"/>
  <c r="X17" i="5"/>
  <c r="X24" i="5" s="1"/>
  <c r="T17" i="5"/>
  <c r="T24" i="5" s="1"/>
  <c r="E20" i="5"/>
  <c r="E27" i="5" s="1"/>
  <c r="E33" i="5" s="1"/>
  <c r="Y17" i="5"/>
  <c r="Y24" i="5" s="1"/>
  <c r="C20" i="5"/>
  <c r="C27" i="5" s="1"/>
  <c r="L19" i="5"/>
  <c r="L26" i="5" s="1"/>
  <c r="AA18" i="5"/>
  <c r="AA25" i="5" s="1"/>
  <c r="AA31" i="5" s="1"/>
  <c r="AJ20" i="5"/>
  <c r="AJ27" i="5" s="1"/>
  <c r="B33" i="5" s="1"/>
  <c r="X19" i="5"/>
  <c r="X26" i="5" s="1"/>
  <c r="O17" i="5"/>
  <c r="O24" i="5" s="1"/>
  <c r="T18" i="5"/>
  <c r="T25" i="5" s="1"/>
  <c r="Y19" i="5"/>
  <c r="Y26" i="5" s="1"/>
  <c r="AD20" i="5"/>
  <c r="AD27" i="5"/>
  <c r="AD33" i="5" s="1"/>
  <c r="AF17" i="5"/>
  <c r="AF24" i="5" s="1"/>
  <c r="AH18" i="5"/>
  <c r="AH25" i="5" s="1"/>
  <c r="AH31" i="5" s="1"/>
  <c r="AE19" i="5"/>
  <c r="AE26" i="5" s="1"/>
  <c r="Z18" i="5"/>
  <c r="Z25" i="5" s="1"/>
  <c r="U17" i="5"/>
  <c r="U24" i="5" s="1"/>
  <c r="AD17" i="5"/>
  <c r="AD24" i="5" s="1"/>
  <c r="AI18" i="5"/>
  <c r="AI25" i="5" s="1"/>
  <c r="I19" i="5"/>
  <c r="I26" i="5" s="1"/>
  <c r="AJ33" i="5"/>
  <c r="B119" i="8" l="1"/>
  <c r="B7" i="2" s="1"/>
  <c r="B124" i="8"/>
  <c r="B118" i="8"/>
  <c r="B6" i="2" s="1"/>
  <c r="B121" i="8"/>
  <c r="B16" i="2" s="1"/>
  <c r="B10" i="2"/>
  <c r="C101" i="5"/>
  <c r="AJ32" i="5"/>
  <c r="C30" i="5"/>
  <c r="I32" i="5"/>
  <c r="Z30" i="5"/>
  <c r="F83" i="5"/>
  <c r="G83" i="5"/>
  <c r="C99" i="5"/>
  <c r="B30" i="5"/>
  <c r="AA30" i="5"/>
  <c r="AJ30" i="5"/>
  <c r="Q30" i="5"/>
  <c r="AF30" i="5"/>
  <c r="G82" i="5"/>
  <c r="U81" i="5"/>
  <c r="T81" i="5"/>
  <c r="L79" i="5"/>
  <c r="M79" i="5"/>
  <c r="J32" i="5"/>
  <c r="B32" i="5"/>
  <c r="AF32" i="5"/>
  <c r="X32" i="5"/>
  <c r="K30" i="5"/>
  <c r="AA20" i="5"/>
  <c r="AA27" i="5" s="1"/>
  <c r="AA33" i="5" s="1"/>
  <c r="S20" i="5"/>
  <c r="S27" i="5" s="1"/>
  <c r="S33" i="5" s="1"/>
  <c r="R18" i="5"/>
  <c r="R25" i="5" s="1"/>
  <c r="R31" i="5" s="1"/>
  <c r="J18" i="5"/>
  <c r="J25" i="5" s="1"/>
  <c r="J31" i="5" s="1"/>
  <c r="P18" i="5"/>
  <c r="P25" i="5" s="1"/>
  <c r="P31" i="5" s="1"/>
  <c r="I88" i="5"/>
  <c r="H88" i="5"/>
  <c r="D33" i="5"/>
  <c r="X20" i="5"/>
  <c r="X27" i="5" s="1"/>
  <c r="X33" i="5" s="1"/>
  <c r="Q18" i="5"/>
  <c r="Q25" i="5" s="1"/>
  <c r="Q31" i="5" s="1"/>
  <c r="H18" i="5"/>
  <c r="H25" i="5" s="1"/>
  <c r="H31" i="5" s="1"/>
  <c r="Q20" i="5"/>
  <c r="Q27" i="5" s="1"/>
  <c r="Q33" i="5" s="1"/>
  <c r="T30" i="5"/>
  <c r="M18" i="5"/>
  <c r="M25" i="5" s="1"/>
  <c r="M19" i="5"/>
  <c r="M26" i="5" s="1"/>
  <c r="M32" i="5" s="1"/>
  <c r="AI33" i="5"/>
  <c r="AK17" i="5"/>
  <c r="AL17" i="5"/>
  <c r="K20" i="5"/>
  <c r="K27" i="5" s="1"/>
  <c r="K33" i="5" s="1"/>
  <c r="K88" i="5"/>
  <c r="V81" i="5"/>
  <c r="K80" i="5"/>
  <c r="V88" i="5"/>
  <c r="L81" i="5"/>
  <c r="F19" i="5"/>
  <c r="F26" i="5" s="1"/>
  <c r="F32" i="5" s="1"/>
  <c r="N19" i="5"/>
  <c r="N26" i="5" s="1"/>
  <c r="N32" i="5" s="1"/>
  <c r="D80" i="5"/>
  <c r="G80" i="5"/>
  <c r="B94" i="5" s="1"/>
  <c r="V79" i="5"/>
  <c r="V89" i="5"/>
  <c r="N87" i="5"/>
  <c r="G32" i="5"/>
  <c r="V19" i="5"/>
  <c r="V26" i="5" s="1"/>
  <c r="V32" i="5" s="1"/>
  <c r="U19" i="5"/>
  <c r="U26" i="5" s="1"/>
  <c r="U32" i="5" s="1"/>
  <c r="T19" i="5"/>
  <c r="T26" i="5" s="1"/>
  <c r="T32" i="5" s="1"/>
  <c r="M17" i="5"/>
  <c r="M24" i="5" s="1"/>
  <c r="M30" i="5" s="1"/>
  <c r="I17" i="5"/>
  <c r="I24" i="5" s="1"/>
  <c r="I30" i="5" s="1"/>
  <c r="G17" i="5"/>
  <c r="G24" i="5" s="1"/>
  <c r="G30" i="5" s="1"/>
  <c r="L17" i="5"/>
  <c r="L24" i="5" s="1"/>
  <c r="L30" i="5" s="1"/>
  <c r="X30" i="5"/>
  <c r="J20" i="5"/>
  <c r="J27" i="5" s="1"/>
  <c r="J33" i="5" s="1"/>
  <c r="C33" i="5"/>
  <c r="S30" i="5"/>
  <c r="P19" i="5"/>
  <c r="P26" i="5" s="1"/>
  <c r="P32" i="5" s="1"/>
  <c r="R30" i="5"/>
  <c r="W19" i="5"/>
  <c r="W26" i="5" s="1"/>
  <c r="W32" i="5" s="1"/>
  <c r="AA32" i="5"/>
  <c r="Z20" i="5"/>
  <c r="Z27" i="5" s="1"/>
  <c r="Z33" i="5" s="1"/>
  <c r="C91" i="5"/>
  <c r="G90" i="5"/>
  <c r="L90" i="5"/>
  <c r="E81" i="5"/>
  <c r="B95" i="5" s="1"/>
  <c r="E17" i="5"/>
  <c r="E24" i="5" s="1"/>
  <c r="E30" i="5" s="1"/>
  <c r="AH17" i="5"/>
  <c r="AH24" i="5" s="1"/>
  <c r="AH30" i="5" s="1"/>
  <c r="AC17" i="5"/>
  <c r="AC24" i="5" s="1"/>
  <c r="AC30" i="5" s="1"/>
  <c r="P82" i="5"/>
  <c r="P80" i="5"/>
  <c r="P79" i="5"/>
  <c r="F91" i="5"/>
  <c r="E91" i="5"/>
  <c r="N91" i="5"/>
  <c r="M91" i="5"/>
  <c r="S19" i="5"/>
  <c r="S26" i="5" s="1"/>
  <c r="S32" i="5" s="1"/>
  <c r="N18" i="5"/>
  <c r="N25" i="5" s="1"/>
  <c r="N31" i="5" s="1"/>
  <c r="Q79" i="5"/>
  <c r="U30" i="5"/>
  <c r="Y30" i="5"/>
  <c r="I18" i="5"/>
  <c r="I25" i="5" s="1"/>
  <c r="W20" i="5"/>
  <c r="W27" i="5" s="1"/>
  <c r="W33" i="5" s="1"/>
  <c r="M20" i="5"/>
  <c r="M27" i="5" s="1"/>
  <c r="M33" i="5" s="1"/>
  <c r="AB20" i="5"/>
  <c r="AB27" i="5" s="1"/>
  <c r="AB33" i="5" s="1"/>
  <c r="AE30" i="5"/>
  <c r="G87" i="5"/>
  <c r="F82" i="5"/>
  <c r="Q81" i="5"/>
  <c r="R90" i="5"/>
  <c r="E79" i="5"/>
  <c r="N80" i="5"/>
  <c r="O80" i="5"/>
  <c r="P89" i="5"/>
  <c r="K87" i="5"/>
  <c r="AG30" i="5"/>
  <c r="O91" i="5"/>
  <c r="C19" i="5"/>
  <c r="C26" i="5" s="1"/>
  <c r="C32" i="5" s="1"/>
  <c r="O18" i="5"/>
  <c r="O25" i="5" s="1"/>
  <c r="AI31" i="5"/>
  <c r="J17" i="5"/>
  <c r="J24" i="5" s="1"/>
  <c r="J30" i="5" s="1"/>
  <c r="Y32" i="5"/>
  <c r="O19" i="5"/>
  <c r="O26" i="5" s="1"/>
  <c r="O32" i="5" s="1"/>
  <c r="L18" i="5"/>
  <c r="L25" i="5" s="1"/>
  <c r="L31" i="5" s="1"/>
  <c r="O20" i="5"/>
  <c r="O27" i="5" s="1"/>
  <c r="O33" i="5" s="1"/>
  <c r="AD32" i="5"/>
  <c r="L20" i="5"/>
  <c r="L27" i="5" s="1"/>
  <c r="L33" i="5" s="1"/>
  <c r="D19" i="5"/>
  <c r="D26" i="5" s="1"/>
  <c r="D32" i="5" s="1"/>
  <c r="D17" i="5"/>
  <c r="D24" i="5" s="1"/>
  <c r="D30" i="5" s="1"/>
  <c r="N30" i="5"/>
  <c r="T80" i="5"/>
  <c r="AH19" i="5"/>
  <c r="AH26" i="5" s="1"/>
  <c r="AH32" i="5" s="1"/>
  <c r="AI19" i="5"/>
  <c r="AI26" i="5" s="1"/>
  <c r="AI32" i="5" s="1"/>
  <c r="AB30" i="5"/>
  <c r="I81" i="5"/>
  <c r="O81" i="5"/>
  <c r="O79" i="5"/>
  <c r="C89" i="5"/>
  <c r="L32" i="5"/>
  <c r="Z31" i="5"/>
  <c r="I20" i="5"/>
  <c r="I27" i="5" s="1"/>
  <c r="I33" i="5" s="1"/>
  <c r="K19" i="5"/>
  <c r="K26" i="5" s="1"/>
  <c r="K32" i="5" s="1"/>
  <c r="AE32" i="5"/>
  <c r="H33" i="5"/>
  <c r="AD30" i="5"/>
  <c r="AI17" i="5"/>
  <c r="AI24" i="5" s="1"/>
  <c r="AI30" i="5" s="1"/>
  <c r="G18" i="5"/>
  <c r="G25" i="5" s="1"/>
  <c r="G31" i="5" s="1"/>
  <c r="P20" i="5"/>
  <c r="P27" i="5" s="1"/>
  <c r="P33" i="5" s="1"/>
  <c r="K18" i="5"/>
  <c r="K25" i="5" s="1"/>
  <c r="K31" i="5" s="1"/>
  <c r="R20" i="5"/>
  <c r="R27" i="5" s="1"/>
  <c r="R33" i="5" s="1"/>
  <c r="L82" i="5"/>
  <c r="L87" i="5"/>
  <c r="AE20" i="5"/>
  <c r="AE27" i="5" s="1"/>
  <c r="AE33" i="5" s="1"/>
  <c r="AH20" i="5"/>
  <c r="AH27" i="5" s="1"/>
  <c r="AH33" i="5" s="1"/>
  <c r="AC20" i="5"/>
  <c r="AC27" i="5" s="1"/>
  <c r="AC33" i="5" s="1"/>
  <c r="AB19" i="5"/>
  <c r="AB26" i="5" s="1"/>
  <c r="AB32" i="5" s="1"/>
  <c r="AC19" i="5"/>
  <c r="AC26" i="5" s="1"/>
  <c r="AC32" i="5" s="1"/>
  <c r="AG19" i="5"/>
  <c r="AG26" i="5" s="1"/>
  <c r="AG32" i="5" s="1"/>
  <c r="Z19" i="5"/>
  <c r="Z26" i="5" s="1"/>
  <c r="Z32" i="5" s="1"/>
  <c r="S18" i="5"/>
  <c r="S25" i="5" s="1"/>
  <c r="AB18" i="5"/>
  <c r="AB25" i="5" s="1"/>
  <c r="AB31" i="5" s="1"/>
  <c r="X18" i="5"/>
  <c r="X25" i="5" s="1"/>
  <c r="X31" i="5" s="1"/>
  <c r="W18" i="5"/>
  <c r="W25" i="5" s="1"/>
  <c r="W31" i="5" s="1"/>
  <c r="Y18" i="5"/>
  <c r="Y25" i="5" s="1"/>
  <c r="Y31" i="5" s="1"/>
  <c r="V17" i="5"/>
  <c r="V24" i="5" s="1"/>
  <c r="V30" i="5" s="1"/>
  <c r="W17" i="5"/>
  <c r="W24" i="5" s="1"/>
  <c r="W30" i="5" s="1"/>
  <c r="P17" i="5"/>
  <c r="P24" i="5" s="1"/>
  <c r="P30" i="5" s="1"/>
  <c r="S79" i="5"/>
  <c r="U90" i="5"/>
  <c r="R89" i="5"/>
  <c r="S89" i="5"/>
  <c r="N89" i="5"/>
  <c r="S88" i="5"/>
  <c r="O30" i="5"/>
  <c r="Q19" i="5"/>
  <c r="Q26" i="5" s="1"/>
  <c r="Q32" i="5" s="1"/>
  <c r="C18" i="5"/>
  <c r="C25" i="5" s="1"/>
  <c r="D18" i="5"/>
  <c r="D25" i="5" s="1"/>
  <c r="D31" i="5" s="1"/>
  <c r="F18" i="5"/>
  <c r="F25" i="5" s="1"/>
  <c r="F31" i="5" s="1"/>
  <c r="F79" i="5"/>
  <c r="U83" i="5"/>
  <c r="Y20" i="5"/>
  <c r="Y27" i="5" s="1"/>
  <c r="Y33" i="5" s="1"/>
  <c r="F17" i="5"/>
  <c r="F24" i="5" s="1"/>
  <c r="F30" i="5" s="1"/>
  <c r="T31" i="5"/>
  <c r="AG31" i="5"/>
  <c r="V20" i="5"/>
  <c r="V27" i="5" s="1"/>
  <c r="V33" i="5" s="1"/>
  <c r="H17" i="5"/>
  <c r="H24" i="5" s="1"/>
  <c r="H30" i="5" s="1"/>
  <c r="AD31" i="5"/>
  <c r="AG33" i="5"/>
  <c r="K91" i="5"/>
  <c r="T82" i="5"/>
  <c r="T87" i="5"/>
  <c r="D79" i="5"/>
  <c r="R80" i="5"/>
  <c r="V91" i="5"/>
  <c r="T90" i="5"/>
  <c r="R88" i="5"/>
  <c r="P87" i="5"/>
  <c r="C82" i="5"/>
  <c r="H19" i="5"/>
  <c r="H26" i="5" s="1"/>
  <c r="H32" i="5" s="1"/>
  <c r="B120" i="8"/>
  <c r="B8" i="2" s="1"/>
  <c r="B115" i="8"/>
  <c r="B3" i="2" s="1"/>
  <c r="B116" i="8"/>
  <c r="B4" i="2" s="1"/>
  <c r="E19" i="5"/>
  <c r="E26" i="5" s="1"/>
  <c r="E32" i="5" s="1"/>
  <c r="B123" i="8"/>
  <c r="B11" i="2" s="1"/>
  <c r="S31" i="5"/>
  <c r="M31" i="5"/>
  <c r="C31" i="5"/>
  <c r="U31" i="5"/>
  <c r="I31" i="5"/>
  <c r="B31" i="5"/>
  <c r="C100" i="5"/>
  <c r="AC31" i="5"/>
  <c r="AF31" i="5"/>
  <c r="V31" i="5"/>
  <c r="AJ31" i="5"/>
  <c r="O31" i="5"/>
  <c r="AE31" i="5"/>
  <c r="B96" i="5" l="1"/>
</calcChain>
</file>

<file path=xl/sharedStrings.xml><?xml version="1.0" encoding="utf-8"?>
<sst xmlns="http://schemas.openxmlformats.org/spreadsheetml/2006/main" count="306" uniqueCount="162">
  <si>
    <t>ARpUIiRC Annual Retirement per Unit Increase in Relative Cost</t>
  </si>
  <si>
    <t>Source:</t>
  </si>
  <si>
    <t>Notes</t>
  </si>
  <si>
    <t>Each electricity source has a certain holistic cost per unit potential electricity</t>
  </si>
  <si>
    <t>output, which includes fuel, O&amp;M, subsidies, and annualized and discounted</t>
  </si>
  <si>
    <t>plant construction costs.  The model takes the difference between each source's</t>
  </si>
  <si>
    <t>cases.  User-set policy levers can cause the differences between each source</t>
  </si>
  <si>
    <t>and its same-case median to differ between the BAU and Policy cases, making</t>
  </si>
  <si>
    <t>some sources relatively more expensive or relatively cheaper than others.</t>
  </si>
  <si>
    <t>This variable relates the relative increase in cost of each source to</t>
  </si>
  <si>
    <t>its rate of early retirement.  Sources that have become cheaper relative to the</t>
  </si>
  <si>
    <t>mean as a result of policy levers are unaffected, while sources that have become</t>
  </si>
  <si>
    <t>more expensive relative to the mean may retire early, unless ineligible to</t>
  </si>
  <si>
    <t>The cost metric we are using is relatively novel.  (It is the difference between the</t>
  </si>
  <si>
    <t>BAU and Policy cases in the difference between each source and the same-case</t>
  </si>
  <si>
    <t>all-source mean).  For this reason, it is not possible to look up a value for it explicitly</t>
  </si>
  <si>
    <t>in the literature.  However, it is possible to calibrate it by finding a source that</t>
  </si>
  <si>
    <t>estimates how many coal plant retirements would be induced by (say) a particular</t>
  </si>
  <si>
    <t>level of carbon tax implemented in certain years.  We then set up that carbon tax</t>
  </si>
  <si>
    <t>policy in the model and adjust this variable (ARpUIiRC) to obtain the quantity</t>
  </si>
  <si>
    <t>of coal retirements specified by our input data source.</t>
  </si>
  <si>
    <t>Annual Retirement per Unit Increase in Relative Cost MW/($/MWh)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</si>
  <si>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</si>
  <si>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</si>
  <si>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</si>
  <si>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</si>
  <si>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</si>
  <si>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</si>
  <si>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</si>
  <si>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</si>
  <si>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</si>
  <si>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retire early.  Ineligible sources have values of zero on the next tab and fall</t>
  </si>
  <si>
    <t>into two categories:</t>
  </si>
  <si>
    <r>
      <rPr>
        <b/>
        <sz val="11"/>
        <color theme="1"/>
        <rFont val="Calibri"/>
        <family val="2"/>
        <scheme val="minor"/>
      </rPr>
      <t>Cost per Unit Power Doesn't Determine Peaker Retirements:</t>
    </r>
    <r>
      <rPr>
        <sz val="11"/>
        <color theme="1"/>
        <rFont val="Calibri"/>
        <family val="2"/>
        <scheme val="minor"/>
      </rPr>
      <t xml:space="preserve"> Peaker plants</t>
    </r>
  </si>
  <si>
    <t>(natural gas peakers and petroleum plants) are run primarily to provide grid</t>
  </si>
  <si>
    <t>balancing and fast-ramping services, not to generate power cheaply.  These</t>
  </si>
  <si>
    <t>if renewables become cheaper.</t>
  </si>
  <si>
    <t>services will still be valuable, even if fossil fuels become more expensive or</t>
  </si>
  <si>
    <t>Baseline</t>
  </si>
  <si>
    <t>Low</t>
  </si>
  <si>
    <t>Medium</t>
  </si>
  <si>
    <t>High</t>
  </si>
  <si>
    <t>Tail</t>
  </si>
  <si>
    <t>Carbon Price (2009$)</t>
  </si>
  <si>
    <t>Carbon Price (2012$)</t>
  </si>
  <si>
    <t>2009 to 2012 USD</t>
  </si>
  <si>
    <t>Annual Carbon Price, Offset 2 Years</t>
  </si>
  <si>
    <t>Annual Carbon Price</t>
  </si>
  <si>
    <t>Coal Plant Existing Capacity</t>
  </si>
  <si>
    <t>CC Gas Plant Existing Capacity</t>
  </si>
  <si>
    <t>Annual Coal Plant Existing Capacity</t>
  </si>
  <si>
    <t>Annual CC Gas Plant Existing Capacity</t>
  </si>
  <si>
    <t>Annual Coal Plant Existing Capacity, Offset 2 Years</t>
  </si>
  <si>
    <t>Annual CC Gas Plant Existing Capacity, Offset 2 Years</t>
  </si>
  <si>
    <t>Implementation Schedule</t>
  </si>
  <si>
    <t>Annual Coal Plant Existing Capacity Retirements, Offset 2 Years</t>
  </si>
  <si>
    <t>Annual CC Gas Plant Existing Capacity Retirements, Offset 2 Years</t>
  </si>
  <si>
    <t>Equivlaent Variable Setting</t>
  </si>
  <si>
    <t>Time (Year)</t>
  </si>
  <si>
    <t>[coal es]</t>
  </si>
  <si>
    <t>[natural gas nonpeaker es]</t>
  </si>
  <si>
    <t>[nuclear es]</t>
  </si>
  <si>
    <t>[hydro es]</t>
  </si>
  <si>
    <t>[wind es]</t>
  </si>
  <si>
    <t>[solar PV es]</t>
  </si>
  <si>
    <t>[solar thermal es]</t>
  </si>
  <si>
    <t>[biomass es]</t>
  </si>
  <si>
    <t>[geothermal es]</t>
  </si>
  <si>
    <t>[petroleum es]</t>
  </si>
  <si>
    <t>[natural gas peaker es]</t>
  </si>
  <si>
    <t>Cumulative Coal Retirements through 2037</t>
  </si>
  <si>
    <t>Modeling Result of Calibrated Input Value</t>
  </si>
  <si>
    <t>[coal es,preexisting retiring]</t>
  </si>
  <si>
    <t>[natural gas nonpeaker es,preexisting retiring]</t>
  </si>
  <si>
    <t>[nuclear es,preexisting retiring]</t>
  </si>
  <si>
    <t>[hydro es,preexisting retiring]</t>
  </si>
  <si>
    <t>[wind es,preexisting retiring]</t>
  </si>
  <si>
    <t>[solar PV es,preexisting retiring]</t>
  </si>
  <si>
    <t>[solar thermal es,preexisting retiring]</t>
  </si>
  <si>
    <t>[biomass es,preexisting retiring]</t>
  </si>
  <si>
    <t>[geothermal es,preexisting retiring]</t>
  </si>
  <si>
    <t>[petroleum es,preexisting retiring]</t>
  </si>
  <si>
    <t>[natural gas peaker es,preexisting retiring]</t>
  </si>
  <si>
    <t>O&amp;M Costs</t>
  </si>
  <si>
    <t>Heat Rates</t>
  </si>
  <si>
    <t>"Heat Rate by Electricity Fuel[Electricity Source,Power Plant Quality]"  Runs:</t>
  </si>
  <si>
    <t>Heat Rate by Electricity Fuel</t>
  </si>
  <si>
    <t>Levelized Fixed O&amp;M Costs + Output Costs</t>
  </si>
  <si>
    <t>"Expected Capacity Factors[Electricity Source,Power Plant Quality]"  Runs:</t>
  </si>
  <si>
    <t>Expected Capacity Factors</t>
  </si>
  <si>
    <t>"Adjusted elec fuel price[Electricity Source]"  Runs:</t>
  </si>
  <si>
    <t>Adjusted elec fuel price</t>
  </si>
  <si>
    <t>Fuel Costs ($/MMBtu)</t>
  </si>
  <si>
    <t>Ratio of Levelized Fixed O&amp;M Costs + Output Costs to Coal</t>
  </si>
  <si>
    <t>cost and the average cost of electricity generation for each of the BAU and Policy</t>
  </si>
  <si>
    <t>Method Using Updated Data for Exiting Plant O&amp;M Costs</t>
  </si>
  <si>
    <t>lignite</t>
  </si>
  <si>
    <t>onshore wind</t>
  </si>
  <si>
    <t>offshore wind</t>
  </si>
  <si>
    <t>hard coal</t>
  </si>
  <si>
    <t>Ratio of Equivalent Technology Capacity in KSA (crude) to US coal Capacity in 2017</t>
  </si>
  <si>
    <t>preexisting</t>
  </si>
  <si>
    <t>preexisting nonretiring (not used in U.S. dataset)</t>
  </si>
  <si>
    <t>crude</t>
  </si>
  <si>
    <t>Fixed O&amp;M ($/kW)</t>
  </si>
  <si>
    <t>preexisting retiring</t>
  </si>
  <si>
    <t>preexisting nonretiring</t>
  </si>
  <si>
    <t>heavy fuel oil</t>
  </si>
  <si>
    <t>Variable O&amp;M ($/MWh)</t>
  </si>
  <si>
    <t>Weighted Average Fixed OM Cost per Unit Capacity[hard coal es] : MostRecentRun</t>
  </si>
  <si>
    <t>Weighted Average Fixed OM Cost per Unit Capacity[natural gas nonpeaker es] : MostRecentRun</t>
  </si>
  <si>
    <t>Weighted Average Fixed OM Cost per Unit Capacity[nuclear es] : MostRecentRun</t>
  </si>
  <si>
    <t>Weighted Average Fixed OM Cost per Unit Capacity[hydro es] : MostRecentRun</t>
  </si>
  <si>
    <t>Weighted Average Fixed OM Cost per Unit Capacity[onshore wind es] : MostRecentRun</t>
  </si>
  <si>
    <t>Weighted Average Fixed OM Cost per Unit Capacity[solar PV es] : MostRecentRun</t>
  </si>
  <si>
    <t>Weighted Average Fixed OM Cost per Unit Capacity[solar thermal es] : MostRecentRun</t>
  </si>
  <si>
    <t>Weighted Average Fixed OM Cost per Unit Capacity[biomass es] : MostRecentRun</t>
  </si>
  <si>
    <t>Weighted Average Fixed OM Cost per Unit Capacity[geothermal es] : MostRecentRun</t>
  </si>
  <si>
    <t>Weighted Average Fixed OM Cost per Unit Capacity[petroleum es] : MostRecentRun</t>
  </si>
  <si>
    <t>Weighted Average Fixed OM Cost per Unit Capacity[natural gas peaker es] : MostRecentRun</t>
  </si>
  <si>
    <t>Weighted Average Fixed OM Cost per Unit Capacity[lignite es] : MostRecentRun</t>
  </si>
  <si>
    <t>Weighted Average Fixed OM Cost per Unit Capacity[offshore wind es] : MostRecentRun</t>
  </si>
  <si>
    <t>Weighted Average Variable OM Cost per Unit Output[hard coal es] : MostRecentRun</t>
  </si>
  <si>
    <t>Weighted Average Variable OM Cost per Unit Output[natural gas nonpeaker es] : MostRecentRun</t>
  </si>
  <si>
    <t>Weighted Average Variable OM Cost per Unit Output[nuclear es] : MostRecentRun</t>
  </si>
  <si>
    <t>Weighted Average Variable OM Cost per Unit Output[hydro es] : MostRecentRun</t>
  </si>
  <si>
    <t>Weighted Average Variable OM Cost per Unit Output[onshore wind es] : MostRecentRun</t>
  </si>
  <si>
    <t>Weighted Average Variable OM Cost per Unit Output[solar PV es] : MostRecentRun</t>
  </si>
  <si>
    <t>Weighted Average Variable OM Cost per Unit Output[solar thermal es] : MostRecentRun</t>
  </si>
  <si>
    <t>Weighted Average Variable OM Cost per Unit Output[biomass es] : MostRecentRun</t>
  </si>
  <si>
    <t>Weighted Average Variable OM Cost per Unit Output[geothermal es] : MostRecentRun</t>
  </si>
  <si>
    <t>Weighted Average Variable OM Cost per Unit Output[petroleum es] : MostRecentRun</t>
  </si>
  <si>
    <t>Weighted Average Variable OM Cost per Unit Output[natural gas peaker es] : MostRecentRun</t>
  </si>
  <si>
    <t>Weighted Average Variable OM Cost per Unit Output[lignite es] : MostRecentRun</t>
  </si>
  <si>
    <t>Weighted Average Variable OM Cost per Unit Output[offshore wind es] : MostRecentRun</t>
  </si>
  <si>
    <t>Fixed O&amp;M Costs</t>
  </si>
  <si>
    <t>Variable O&amp;M Costs</t>
  </si>
  <si>
    <t>Electricity Sector Pollutant Emissions[CO2,hard coal es] : MostRecentRun</t>
  </si>
  <si>
    <t>Electricity Sector Pollutant Emissions[CO2,natural gas nonpeaker es] : MostRecentRun</t>
  </si>
  <si>
    <t>Electricity Sector Pollutant Emissions[CO2,nuclear es] : MostRecentRun</t>
  </si>
  <si>
    <t>Electricity Sector Pollutant Emissions[CO2,hydro es] : MostRecentRun</t>
  </si>
  <si>
    <t>Electricity Sector Pollutant Emissions[CO2,onshore wind es] : MostRecentRun</t>
  </si>
  <si>
    <t>Electricity Sector Pollutant Emissions[CO2,solar PV es] : MostRecentRun</t>
  </si>
  <si>
    <t>Electricity Sector Pollutant Emissions[CO2,solar thermal es] : MostRecentRun</t>
  </si>
  <si>
    <t>Electricity Sector Pollutant Emissions[CO2,biomass es] : MostRecentRun</t>
  </si>
  <si>
    <t>Electricity Sector Pollutant Emissions[CO2,geothermal es] : MostRecentRun</t>
  </si>
  <si>
    <t>Electricity Sector Pollutant Emissions[CO2,petroleum es] : MostRecentRun</t>
  </si>
  <si>
    <t>Electricity Sector Pollutant Emissions[CO2,natural gas peaker es] : MostRecentRun</t>
  </si>
  <si>
    <t>Electricity Sector Pollutant Emissions[CO2,lignite es] : MostRecentRun</t>
  </si>
  <si>
    <t>Electricity Sector Pollutant Emissions[CO2,offshore wind es] : MostRecentRun</t>
  </si>
  <si>
    <t>BAU</t>
  </si>
  <si>
    <t>Carbon Price</t>
  </si>
  <si>
    <t>Policy</t>
  </si>
  <si>
    <t>KAPSARC</t>
  </si>
  <si>
    <t>Meeting Saudi Arabia's Carbon Mitigation Goals: Some Preliminary Findings</t>
  </si>
  <si>
    <t>http://www.rite.or.jp/system/events/cooke_ALPSII_2017.pdf</t>
  </si>
  <si>
    <t>Pages 11 and 12</t>
  </si>
  <si>
    <t>We calibrate the retirements against the source document above for KSA.</t>
  </si>
  <si>
    <t>crude oil</t>
  </si>
  <si>
    <t>heavy or residual fuel oil</t>
  </si>
  <si>
    <t>municipal solid waste</t>
  </si>
  <si>
    <t>desalination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</si>
</sst>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" fontId="2" fillId="0" borderId="0" xfId="0" applyNumberFormat="1" applyFont="1"/>
    <xf numFmtId="2" fontId="0" fillId="0" borderId="0" xfId="0" applyNumberFormat="1"/>
    <xf numFmtId="11" fontId="0" fillId="0" borderId="0" xfId="0" applyNumberFormat="1"/>
    <xf numFmtId="9" fontId="0" fillId="0" borderId="0" xfId="1" applyFont="1"/>
    <xf numFmtId="0" fontId="1" fillId="2" borderId="0" xfId="0" applyFont="1" applyFill="1"/>
    <xf numFmtId="0" fontId="0" fillId="2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6" fillId="0" borderId="0" xfId="2" applyFont="1" applyFill="1"/>
    <xf numFmtId="164" fontId="6" fillId="0" borderId="0" xfId="2" applyNumberFormat="1" applyFont="1" applyFill="1"/>
    <xf numFmtId="0" fontId="6" fillId="0" borderId="0" xfId="0" applyFont="1" applyFill="1"/>
    <xf numFmtId="2" fontId="0" fillId="2" borderId="0" xfId="0" applyNumberFormat="1" applyFill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3"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'Power Sector CO2'!$A$2</c:f>
              <c:strCache>
                <c:ptCount val="1"/>
                <c:pt idx="0">
                  <c:v>BAU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'Power Sector CO2'!$B$1:$N$1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'Power Sector CO2'!$B$2:$N$2</c:f>
              <c:numCache>
                <c:formatCode>0.00</c:formatCode>
                <c:ptCount val="13"/>
                <c:pt idx="0">
                  <c:v>224.35129000000001</c:v>
                </c:pt>
                <c:pt idx="1">
                  <c:v>226.14149</c:v>
                </c:pt>
                <c:pt idx="2">
                  <c:v>228.40239</c:v>
                </c:pt>
                <c:pt idx="3">
                  <c:v>231.23059000000001</c:v>
                </c:pt>
                <c:pt idx="4">
                  <c:v>234.14959999999999</c:v>
                </c:pt>
                <c:pt idx="5">
                  <c:v>237.35482999999999</c:v>
                </c:pt>
                <c:pt idx="6">
                  <c:v>242.21663000000001</c:v>
                </c:pt>
                <c:pt idx="7">
                  <c:v>246.56204</c:v>
                </c:pt>
                <c:pt idx="8">
                  <c:v>248.16279</c:v>
                </c:pt>
                <c:pt idx="9">
                  <c:v>249.22591</c:v>
                </c:pt>
                <c:pt idx="10">
                  <c:v>250.71875</c:v>
                </c:pt>
                <c:pt idx="11">
                  <c:v>255.43089000000001</c:v>
                </c:pt>
                <c:pt idx="12">
                  <c:v>257.70575000000002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A-43A8-93F1-1B42A16B1BAB}"/>
            </c:ext>
          </c:extLst>
        </c:ser>
        <c:ser>
          <c:idx val="1"/>
          <c:order val="1"/>
          <c:tx>
            <c:strRef>
              <c:f>'Power Sector CO2'!$A$3</c:f>
              <c:strCache>
                <c:ptCount val="1"/>
                <c:pt idx="0">
                  <c:v>Policy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'Power Sector CO2'!$B$1:$N$1</c:f>
              <c:numCache>
                <c:formatCode>General</c:formatCode>
                <c:ptCount val="1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</c:numCache>
            </c:numRef>
          </c:cat>
          <c:val>
            <c:numRef>
              <c:f>'Power Sector CO2'!$B$3:$N$3</c:f>
              <c:numCache>
                <c:formatCode>0.00</c:formatCode>
                <c:ptCount val="13"/>
                <c:pt idx="0">
                  <c:v>224.35129000000001</c:v>
                </c:pt>
                <c:pt idx="1">
                  <c:v>226.14149</c:v>
                </c:pt>
                <c:pt idx="2">
                  <c:v>187.78005999999999</c:v>
                </c:pt>
                <c:pt idx="3">
                  <c:v>148.62479999999999</c:v>
                </c:pt>
                <c:pt idx="4">
                  <c:v>135.97511</c:v>
                </c:pt>
                <c:pt idx="5">
                  <c:v>126.80477999999999</c:v>
                </c:pt>
                <c:pt idx="6">
                  <c:v>120.29657</c:v>
                </c:pt>
                <c:pt idx="7">
                  <c:v>114.62424</c:v>
                </c:pt>
                <c:pt idx="8">
                  <c:v>112.16516</c:v>
                </c:pt>
                <c:pt idx="9">
                  <c:v>112.05197</c:v>
                </c:pt>
                <c:pt idx="10">
                  <c:v>112.84876</c:v>
                </c:pt>
                <c:pt idx="11">
                  <c:v>116.76314000000001</c:v>
                </c:pt>
                <c:pt idx="12">
                  <c:v>119.50975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2A-43A8-93F1-1B42A16B1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378520"/>
        <c:axId val="358380816"/>
      </c:lineChart>
      <c:catAx>
        <c:axId val="35837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80816"/>
        <c:crosses val="autoZero"/>
        <c:auto val="1"/>
        <c:lblAlgn val="ctr"/>
        <c:lblOffset val="100"/>
        <c:noMultiLvlLbl val="0"/>
      </c:catAx>
      <c:valAx>
        <c:axId val="35838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7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</xdr:colOff>
      <xdr:row>15</xdr:row>
      <xdr:rowOff>114300</xdr:rowOff>
    </xdr:from>
    <xdr:to>
      <xdr:col>23</xdr:col>
      <xdr:colOff>352425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41" sqref="A41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153</v>
      </c>
    </row>
    <row r="4" spans="1:2" x14ac:dyDescent="0.25">
      <c r="A4" s="2"/>
      <c r="B4" s="3">
        <v>2017</v>
      </c>
    </row>
    <row r="5" spans="1:2" x14ac:dyDescent="0.25">
      <c r="A5" s="2"/>
      <c r="B5" t="s">
        <v>154</v>
      </c>
    </row>
    <row r="6" spans="1:2" x14ac:dyDescent="0.25">
      <c r="A6" s="2"/>
      <c r="B6" t="s">
        <v>155</v>
      </c>
    </row>
    <row r="7" spans="1:2" x14ac:dyDescent="0.25">
      <c r="A7" s="2"/>
      <c r="B7" t="s">
        <v>156</v>
      </c>
    </row>
    <row r="9" spans="1:2" x14ac:dyDescent="0.25">
      <c r="A9" s="1" t="s">
        <v>2</v>
      </c>
    </row>
    <row r="10" spans="1:2" x14ac:dyDescent="0.25">
      <c r="A10" t="s">
        <v>3</v>
      </c>
    </row>
    <row r="11" spans="1:2" x14ac:dyDescent="0.25">
      <c r="A11" s="2" t="s">
        <v>4</v>
      </c>
    </row>
    <row r="12" spans="1:2" x14ac:dyDescent="0.25">
      <c r="A12" s="2" t="s">
        <v>5</v>
      </c>
    </row>
    <row r="13" spans="1:2" x14ac:dyDescent="0.25">
      <c r="A13" s="2" t="s">
        <v>94</v>
      </c>
    </row>
    <row r="14" spans="1:2" x14ac:dyDescent="0.25">
      <c r="A14" s="2" t="s">
        <v>6</v>
      </c>
    </row>
    <row r="15" spans="1:2" x14ac:dyDescent="0.25">
      <c r="A15" s="2" t="s">
        <v>7</v>
      </c>
    </row>
    <row r="16" spans="1:2" x14ac:dyDescent="0.25">
      <c r="A16" s="2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31</v>
      </c>
    </row>
    <row r="23" spans="1:1" x14ac:dyDescent="0.25">
      <c r="A23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37</v>
      </c>
    </row>
    <row r="29" spans="1:1" x14ac:dyDescent="0.25">
      <c r="A29" t="s">
        <v>36</v>
      </c>
    </row>
    <row r="31" spans="1:1" x14ac:dyDescent="0.25">
      <c r="A31" t="s">
        <v>13</v>
      </c>
    </row>
    <row r="32" spans="1:1" x14ac:dyDescent="0.25">
      <c r="A32" t="s">
        <v>14</v>
      </c>
    </row>
    <row r="33" spans="1:2" x14ac:dyDescent="0.25">
      <c r="A33" t="s">
        <v>15</v>
      </c>
    </row>
    <row r="34" spans="1:2" x14ac:dyDescent="0.25">
      <c r="A34" t="s">
        <v>16</v>
      </c>
    </row>
    <row r="35" spans="1:2" x14ac:dyDescent="0.25">
      <c r="A35" t="s">
        <v>17</v>
      </c>
    </row>
    <row r="36" spans="1:2" x14ac:dyDescent="0.25">
      <c r="A36" t="s">
        <v>18</v>
      </c>
    </row>
    <row r="37" spans="1:2" x14ac:dyDescent="0.25">
      <c r="A37" t="s">
        <v>19</v>
      </c>
    </row>
    <row r="38" spans="1:2" x14ac:dyDescent="0.25">
      <c r="A38" t="s">
        <v>20</v>
      </c>
    </row>
    <row r="40" spans="1:2" x14ac:dyDescent="0.25">
      <c r="A40" t="s">
        <v>157</v>
      </c>
    </row>
    <row r="42" spans="1:2" x14ac:dyDescent="0.25">
      <c r="A42">
        <v>1.07</v>
      </c>
      <c r="B42" t="s">
        <v>45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3"/>
  <sheetViews>
    <sheetView topLeftCell="A64" workbookViewId="0">
      <selection activeCell="D106" sqref="D106"/>
    </sheetView>
  </sheetViews>
  <sheetFormatPr defaultRowHeight="15" x14ac:dyDescent="0.25"/>
  <cols>
    <col min="1" max="1" width="64.140625" customWidth="1"/>
  </cols>
  <sheetData>
    <row r="1" spans="1:38" x14ac:dyDescent="0.25">
      <c r="A1" s="1" t="s">
        <v>43</v>
      </c>
      <c r="B1">
        <v>2015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38" x14ac:dyDescent="0.2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38" x14ac:dyDescent="0.25">
      <c r="A3" t="s">
        <v>39</v>
      </c>
      <c r="B3">
        <v>11</v>
      </c>
      <c r="C3">
        <v>11</v>
      </c>
      <c r="D3">
        <v>13</v>
      </c>
      <c r="E3">
        <v>15</v>
      </c>
      <c r="F3">
        <v>18</v>
      </c>
      <c r="G3">
        <v>20</v>
      </c>
      <c r="H3">
        <v>23</v>
      </c>
      <c r="I3">
        <v>25</v>
      </c>
    </row>
    <row r="4" spans="1:38" x14ac:dyDescent="0.25">
      <c r="A4" t="s">
        <v>40</v>
      </c>
      <c r="B4">
        <v>36</v>
      </c>
      <c r="C4">
        <v>40</v>
      </c>
      <c r="D4">
        <v>45</v>
      </c>
      <c r="E4">
        <v>49</v>
      </c>
      <c r="F4">
        <v>53</v>
      </c>
      <c r="G4">
        <v>58</v>
      </c>
      <c r="H4">
        <v>62</v>
      </c>
      <c r="I4">
        <v>67</v>
      </c>
    </row>
    <row r="5" spans="1:38" x14ac:dyDescent="0.25">
      <c r="A5" t="s">
        <v>41</v>
      </c>
      <c r="B5">
        <v>54</v>
      </c>
      <c r="C5">
        <v>61</v>
      </c>
      <c r="D5">
        <v>66</v>
      </c>
      <c r="E5">
        <v>71</v>
      </c>
      <c r="F5">
        <v>76</v>
      </c>
      <c r="G5">
        <v>82</v>
      </c>
      <c r="H5">
        <v>86</v>
      </c>
      <c r="I5">
        <v>92</v>
      </c>
    </row>
    <row r="6" spans="1:38" x14ac:dyDescent="0.25">
      <c r="A6" t="s">
        <v>42</v>
      </c>
      <c r="B6">
        <v>84</v>
      </c>
      <c r="C6">
        <v>121</v>
      </c>
      <c r="D6">
        <v>135</v>
      </c>
      <c r="E6">
        <v>149</v>
      </c>
      <c r="F6">
        <v>165</v>
      </c>
      <c r="G6">
        <v>180</v>
      </c>
      <c r="H6">
        <v>193</v>
      </c>
      <c r="I6">
        <v>207</v>
      </c>
    </row>
    <row r="8" spans="1:38" x14ac:dyDescent="0.25">
      <c r="A8" s="1" t="s">
        <v>44</v>
      </c>
      <c r="B8">
        <v>2015</v>
      </c>
      <c r="C8">
        <v>2020</v>
      </c>
      <c r="D8">
        <v>2025</v>
      </c>
      <c r="E8">
        <v>2030</v>
      </c>
      <c r="F8">
        <v>2035</v>
      </c>
      <c r="G8">
        <v>2040</v>
      </c>
      <c r="H8">
        <v>2045</v>
      </c>
      <c r="I8">
        <v>2050</v>
      </c>
    </row>
    <row r="9" spans="1:38" x14ac:dyDescent="0.25">
      <c r="A9" t="s">
        <v>38</v>
      </c>
      <c r="B9" s="6">
        <f>B2*About!$A$42</f>
        <v>0</v>
      </c>
      <c r="C9" s="6">
        <f>C2*About!$A$42</f>
        <v>0</v>
      </c>
      <c r="D9" s="6">
        <f>D2*About!$A$42</f>
        <v>0</v>
      </c>
      <c r="E9" s="6">
        <f>E2*About!$A$42</f>
        <v>0</v>
      </c>
      <c r="F9" s="6">
        <f>F2*About!$A$42</f>
        <v>0</v>
      </c>
      <c r="G9" s="6">
        <f>G2*About!$A$42</f>
        <v>0</v>
      </c>
      <c r="H9" s="6">
        <f>H2*About!$A$42</f>
        <v>0</v>
      </c>
      <c r="I9" s="6">
        <f>I2*About!$A$42</f>
        <v>0</v>
      </c>
    </row>
    <row r="10" spans="1:38" x14ac:dyDescent="0.25">
      <c r="A10" t="s">
        <v>39</v>
      </c>
      <c r="B10" s="6">
        <f>B3*About!$A$42</f>
        <v>11.770000000000001</v>
      </c>
      <c r="C10" s="6">
        <f>C3*About!$A$42</f>
        <v>11.770000000000001</v>
      </c>
      <c r="D10" s="6">
        <f>D3*About!$A$42</f>
        <v>13.91</v>
      </c>
      <c r="E10" s="6">
        <f>E3*About!$A$42</f>
        <v>16.05</v>
      </c>
      <c r="F10" s="6">
        <f>F3*About!$A$42</f>
        <v>19.260000000000002</v>
      </c>
      <c r="G10" s="6">
        <f>G3*About!$A$42</f>
        <v>21.400000000000002</v>
      </c>
      <c r="H10" s="6">
        <f>H3*About!$A$42</f>
        <v>24.610000000000003</v>
      </c>
      <c r="I10" s="6">
        <f>I3*About!$A$42</f>
        <v>26.75</v>
      </c>
    </row>
    <row r="11" spans="1:38" x14ac:dyDescent="0.25">
      <c r="A11" t="s">
        <v>40</v>
      </c>
      <c r="B11" s="6">
        <f>B4*About!$A$42</f>
        <v>38.520000000000003</v>
      </c>
      <c r="C11" s="6">
        <f>C4*About!$A$42</f>
        <v>42.800000000000004</v>
      </c>
      <c r="D11" s="6">
        <f>D4*About!$A$42</f>
        <v>48.150000000000006</v>
      </c>
      <c r="E11" s="6">
        <f>E4*About!$A$42</f>
        <v>52.43</v>
      </c>
      <c r="F11" s="6">
        <f>F4*About!$A$42</f>
        <v>56.71</v>
      </c>
      <c r="G11" s="6">
        <f>G4*About!$A$42</f>
        <v>62.06</v>
      </c>
      <c r="H11" s="6">
        <f>H4*About!$A$42</f>
        <v>66.34</v>
      </c>
      <c r="I11" s="6">
        <f>I4*About!$A$42</f>
        <v>71.69</v>
      </c>
    </row>
    <row r="12" spans="1:38" x14ac:dyDescent="0.25">
      <c r="A12" t="s">
        <v>41</v>
      </c>
      <c r="B12" s="6">
        <f>B5*About!$A$42</f>
        <v>57.78</v>
      </c>
      <c r="C12" s="6">
        <f>C5*About!$A$42</f>
        <v>65.27000000000001</v>
      </c>
      <c r="D12" s="6">
        <f>D5*About!$A$42</f>
        <v>70.62</v>
      </c>
      <c r="E12" s="6">
        <f>E5*About!$A$42</f>
        <v>75.97</v>
      </c>
      <c r="F12" s="6">
        <f>F5*About!$A$42</f>
        <v>81.320000000000007</v>
      </c>
      <c r="G12" s="6">
        <f>G5*About!$A$42</f>
        <v>87.740000000000009</v>
      </c>
      <c r="H12" s="6">
        <f>H5*About!$A$42</f>
        <v>92.02000000000001</v>
      </c>
      <c r="I12" s="6">
        <f>I5*About!$A$42</f>
        <v>98.440000000000012</v>
      </c>
    </row>
    <row r="13" spans="1:38" x14ac:dyDescent="0.25">
      <c r="A13" t="s">
        <v>42</v>
      </c>
      <c r="B13" s="6">
        <f>B6*About!$A$42</f>
        <v>89.88000000000001</v>
      </c>
      <c r="C13" s="6">
        <f>C6*About!$A$42</f>
        <v>129.47</v>
      </c>
      <c r="D13" s="6">
        <f>D6*About!$A$42</f>
        <v>144.45000000000002</v>
      </c>
      <c r="E13" s="6">
        <f>E6*About!$A$42</f>
        <v>159.43</v>
      </c>
      <c r="F13" s="6">
        <f>F6*About!$A$42</f>
        <v>176.55</v>
      </c>
      <c r="G13" s="6">
        <f>G6*About!$A$42</f>
        <v>192.60000000000002</v>
      </c>
      <c r="H13" s="6">
        <f>H6*About!$A$42</f>
        <v>206.51000000000002</v>
      </c>
      <c r="I13" s="6">
        <f>I6*About!$A$42</f>
        <v>221.49</v>
      </c>
    </row>
    <row r="15" spans="1:38" x14ac:dyDescent="0.25">
      <c r="A15" s="1" t="s">
        <v>47</v>
      </c>
      <c r="B15">
        <v>2014</v>
      </c>
      <c r="C15">
        <v>2015</v>
      </c>
      <c r="D15">
        <v>2016</v>
      </c>
      <c r="E15">
        <v>2017</v>
      </c>
      <c r="F15">
        <v>2018</v>
      </c>
      <c r="G15">
        <v>2019</v>
      </c>
      <c r="H15">
        <v>2020</v>
      </c>
      <c r="I15">
        <v>2021</v>
      </c>
      <c r="J15">
        <v>2022</v>
      </c>
      <c r="K15">
        <v>2023</v>
      </c>
      <c r="L15">
        <v>2024</v>
      </c>
      <c r="M15">
        <v>2025</v>
      </c>
      <c r="N15">
        <v>2026</v>
      </c>
      <c r="O15">
        <v>2027</v>
      </c>
      <c r="P15">
        <v>2028</v>
      </c>
      <c r="Q15">
        <v>2029</v>
      </c>
      <c r="R15">
        <v>2030</v>
      </c>
      <c r="S15">
        <v>2031</v>
      </c>
      <c r="T15">
        <v>2032</v>
      </c>
      <c r="U15">
        <v>2033</v>
      </c>
      <c r="V15">
        <v>2034</v>
      </c>
      <c r="W15">
        <v>2035</v>
      </c>
      <c r="X15">
        <v>2036</v>
      </c>
      <c r="Y15">
        <v>2037</v>
      </c>
      <c r="Z15">
        <v>2038</v>
      </c>
      <c r="AA15">
        <v>2039</v>
      </c>
      <c r="AB15">
        <v>2040</v>
      </c>
      <c r="AC15">
        <v>2041</v>
      </c>
      <c r="AD15">
        <v>2042</v>
      </c>
      <c r="AE15">
        <v>2043</v>
      </c>
      <c r="AF15">
        <v>2044</v>
      </c>
      <c r="AG15">
        <v>2045</v>
      </c>
      <c r="AH15">
        <v>2046</v>
      </c>
      <c r="AI15">
        <v>2047</v>
      </c>
      <c r="AJ15">
        <v>2048</v>
      </c>
      <c r="AK15">
        <v>2049</v>
      </c>
      <c r="AL15">
        <v>2050</v>
      </c>
    </row>
    <row r="16" spans="1:38" x14ac:dyDescent="0.25">
      <c r="A16" t="s">
        <v>38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</row>
    <row r="17" spans="1:38" x14ac:dyDescent="0.25">
      <c r="A17" t="s">
        <v>39</v>
      </c>
      <c r="B17" s="6">
        <v>0</v>
      </c>
      <c r="C17" s="6">
        <f>TREND($B10:$C10,$B$8:$C$8,C$15)</f>
        <v>11.770000000000001</v>
      </c>
      <c r="D17" s="6">
        <f t="shared" ref="D17:H17" si="0">TREND($B10:$C10,$B$8:$C$8,D$15)</f>
        <v>11.770000000000001</v>
      </c>
      <c r="E17" s="6">
        <f t="shared" si="0"/>
        <v>11.770000000000001</v>
      </c>
      <c r="F17" s="6">
        <f t="shared" si="0"/>
        <v>11.770000000000001</v>
      </c>
      <c r="G17" s="6">
        <f t="shared" si="0"/>
        <v>11.770000000000001</v>
      </c>
      <c r="H17" s="6">
        <f t="shared" si="0"/>
        <v>11.770000000000001</v>
      </c>
      <c r="I17" s="6">
        <f>TREND($C10:$D10,$C$8:$D$8,I$15)</f>
        <v>12.197999999999979</v>
      </c>
      <c r="J17" s="6">
        <f t="shared" ref="J17:M17" si="1">TREND($C10:$D10,$C$8:$D$8,J$15)</f>
        <v>12.625999999999976</v>
      </c>
      <c r="K17" s="6">
        <f t="shared" si="1"/>
        <v>13.053999999999974</v>
      </c>
      <c r="L17" s="6">
        <f t="shared" si="1"/>
        <v>13.481999999999971</v>
      </c>
      <c r="M17" s="6">
        <f t="shared" si="1"/>
        <v>13.910000000000082</v>
      </c>
      <c r="N17" s="6">
        <f>TREND($D10:$E10,$D$8:$E$8,N$15)</f>
        <v>14.337999999999965</v>
      </c>
      <c r="O17" s="6">
        <f t="shared" ref="O17:R17" si="2">TREND($D10:$E10,$D$8:$E$8,O$15)</f>
        <v>14.765999999999963</v>
      </c>
      <c r="P17" s="6">
        <f t="shared" si="2"/>
        <v>15.194000000000074</v>
      </c>
      <c r="Q17" s="6">
        <f t="shared" si="2"/>
        <v>15.622000000000071</v>
      </c>
      <c r="R17" s="6">
        <f t="shared" si="2"/>
        <v>16.050000000000068</v>
      </c>
      <c r="S17" s="6">
        <f>TREND($E10:$F10,$E$8:$F$8,S$15)</f>
        <v>16.692000000000007</v>
      </c>
      <c r="T17" s="6">
        <f t="shared" ref="T17:W17" si="3">TREND($E10:$F10,$E$8:$F$8,T$15)</f>
        <v>17.33400000000006</v>
      </c>
      <c r="U17" s="6">
        <f t="shared" si="3"/>
        <v>17.975999999999885</v>
      </c>
      <c r="V17" s="6">
        <f t="shared" si="3"/>
        <v>18.617999999999938</v>
      </c>
      <c r="W17" s="6">
        <f t="shared" si="3"/>
        <v>19.259999999999991</v>
      </c>
      <c r="X17" s="6">
        <f>TREND($F10:$G10,$F$8:$G$8,X$15)</f>
        <v>19.688000000000102</v>
      </c>
      <c r="Y17" s="6">
        <f t="shared" ref="Y17:AB17" si="4">TREND($F10:$G10,$F$8:$G$8,Y$15)</f>
        <v>20.116000000000099</v>
      </c>
      <c r="Z17" s="6">
        <f t="shared" si="4"/>
        <v>20.544000000000096</v>
      </c>
      <c r="AA17" s="6">
        <f t="shared" si="4"/>
        <v>20.972000000000094</v>
      </c>
      <c r="AB17" s="6">
        <f t="shared" si="4"/>
        <v>21.400000000000091</v>
      </c>
      <c r="AC17" s="6">
        <f>TREND($G10:$H10,$G$8:$H$8,AC$15)</f>
        <v>22.042000000000144</v>
      </c>
      <c r="AD17" s="6">
        <f t="shared" ref="AD17:AG17" si="5">TREND($G10:$H10,$G$8:$H$8,AD$15)</f>
        <v>22.683999999999969</v>
      </c>
      <c r="AE17" s="6">
        <f t="shared" si="5"/>
        <v>23.326000000000022</v>
      </c>
      <c r="AF17" s="6">
        <f t="shared" si="5"/>
        <v>23.968000000000075</v>
      </c>
      <c r="AG17" s="6">
        <f t="shared" si="5"/>
        <v>24.610000000000127</v>
      </c>
      <c r="AH17" s="6">
        <f>TREND($H10:$I10,$H$8:$I$8,AH$15)</f>
        <v>25.038000000000011</v>
      </c>
      <c r="AI17" s="6">
        <f t="shared" ref="AI17:AL17" si="6">TREND($H10:$I10,$H$8:$I$8,AI$15)</f>
        <v>25.466000000000008</v>
      </c>
      <c r="AJ17" s="6">
        <f t="shared" si="6"/>
        <v>25.894000000000005</v>
      </c>
      <c r="AK17" s="6">
        <f t="shared" si="6"/>
        <v>26.322000000000003</v>
      </c>
      <c r="AL17" s="6">
        <f t="shared" si="6"/>
        <v>26.75</v>
      </c>
    </row>
    <row r="18" spans="1:38" x14ac:dyDescent="0.25">
      <c r="A18" t="s">
        <v>40</v>
      </c>
      <c r="B18" s="6">
        <v>0</v>
      </c>
      <c r="C18" s="6">
        <f t="shared" ref="C18:H20" si="7">TREND($B11:$C11,$B$8:$C$8,C$15)</f>
        <v>38.519999999999982</v>
      </c>
      <c r="D18" s="6">
        <f t="shared" si="7"/>
        <v>39.375999999999976</v>
      </c>
      <c r="E18" s="6">
        <f t="shared" si="7"/>
        <v>40.231999999999971</v>
      </c>
      <c r="F18" s="6">
        <f t="shared" si="7"/>
        <v>41.087999999999965</v>
      </c>
      <c r="G18" s="6">
        <f t="shared" si="7"/>
        <v>41.94399999999996</v>
      </c>
      <c r="H18" s="6">
        <f t="shared" si="7"/>
        <v>42.799999999999955</v>
      </c>
      <c r="I18" s="6">
        <f t="shared" ref="I18:M20" si="8">TREND($C11:$D11,$C$8:$D$8,I$15)</f>
        <v>43.869999999999891</v>
      </c>
      <c r="J18" s="6">
        <f t="shared" si="8"/>
        <v>44.9399999999996</v>
      </c>
      <c r="K18" s="6">
        <f t="shared" si="8"/>
        <v>46.009999999999764</v>
      </c>
      <c r="L18" s="6">
        <f t="shared" si="8"/>
        <v>47.079999999999927</v>
      </c>
      <c r="M18" s="6">
        <f t="shared" si="8"/>
        <v>48.149999999999636</v>
      </c>
      <c r="N18" s="6">
        <f t="shared" ref="N18:R20" si="9">TREND($D11:$E11,$D$8:$E$8,N$15)</f>
        <v>49.006000000000085</v>
      </c>
      <c r="O18" s="6">
        <f t="shared" si="9"/>
        <v>49.86200000000008</v>
      </c>
      <c r="P18" s="6">
        <f t="shared" si="9"/>
        <v>50.718000000000075</v>
      </c>
      <c r="Q18" s="6">
        <f t="shared" si="9"/>
        <v>51.574000000000069</v>
      </c>
      <c r="R18" s="6">
        <f t="shared" si="9"/>
        <v>52.430000000000064</v>
      </c>
      <c r="S18" s="6">
        <f t="shared" ref="S18:W20" si="10">TREND($E11:$F11,$E$8:$F$8,S$15)</f>
        <v>53.286000000000058</v>
      </c>
      <c r="T18" s="6">
        <f t="shared" si="10"/>
        <v>54.142000000000053</v>
      </c>
      <c r="U18" s="6">
        <f t="shared" si="10"/>
        <v>54.998000000000047</v>
      </c>
      <c r="V18" s="6">
        <f t="shared" si="10"/>
        <v>55.854000000000042</v>
      </c>
      <c r="W18" s="6">
        <f t="shared" si="10"/>
        <v>56.710000000000036</v>
      </c>
      <c r="X18" s="6">
        <f t="shared" ref="X18:AB20" si="11">TREND($F11:$G11,$F$8:$G$8,X$15)</f>
        <v>57.7800000000002</v>
      </c>
      <c r="Y18" s="6">
        <f t="shared" si="11"/>
        <v>58.850000000000364</v>
      </c>
      <c r="Z18" s="6">
        <f t="shared" si="11"/>
        <v>59.920000000000528</v>
      </c>
      <c r="AA18" s="6">
        <f t="shared" si="11"/>
        <v>60.990000000000236</v>
      </c>
      <c r="AB18" s="6">
        <f t="shared" si="11"/>
        <v>62.0600000000004</v>
      </c>
      <c r="AC18" s="6">
        <f t="shared" ref="AC18:AG20" si="12">TREND($G11:$H11,$G$8:$H$8,AC$15)</f>
        <v>62.916000000000167</v>
      </c>
      <c r="AD18" s="6">
        <f t="shared" si="12"/>
        <v>63.772000000000162</v>
      </c>
      <c r="AE18" s="6">
        <f t="shared" si="12"/>
        <v>64.628000000000156</v>
      </c>
      <c r="AF18" s="6">
        <f t="shared" si="12"/>
        <v>65.484000000000151</v>
      </c>
      <c r="AG18" s="6">
        <f t="shared" si="12"/>
        <v>66.340000000000146</v>
      </c>
      <c r="AH18" s="6">
        <f t="shared" ref="AH18:AL20" si="13">TREND($H11:$I11,$H$8:$I$8,AH$15)</f>
        <v>67.409999999999854</v>
      </c>
      <c r="AI18" s="6">
        <f t="shared" si="13"/>
        <v>68.479999999999563</v>
      </c>
      <c r="AJ18" s="6">
        <f t="shared" si="13"/>
        <v>69.549999999999727</v>
      </c>
      <c r="AK18" s="6">
        <f t="shared" si="13"/>
        <v>70.619999999999891</v>
      </c>
      <c r="AL18" s="6">
        <f t="shared" si="13"/>
        <v>71.6899999999996</v>
      </c>
    </row>
    <row r="19" spans="1:38" x14ac:dyDescent="0.25">
      <c r="A19" t="s">
        <v>41</v>
      </c>
      <c r="B19" s="6">
        <v>0</v>
      </c>
      <c r="C19" s="6">
        <f t="shared" si="7"/>
        <v>57.779999999999745</v>
      </c>
      <c r="D19" s="6">
        <f t="shared" si="7"/>
        <v>59.277999999999793</v>
      </c>
      <c r="E19" s="6">
        <f t="shared" si="7"/>
        <v>60.77599999999984</v>
      </c>
      <c r="F19" s="6">
        <f t="shared" si="7"/>
        <v>62.273999999999887</v>
      </c>
      <c r="G19" s="6">
        <f t="shared" si="7"/>
        <v>63.771999999999935</v>
      </c>
      <c r="H19" s="6">
        <f t="shared" si="7"/>
        <v>65.269999999999982</v>
      </c>
      <c r="I19" s="6">
        <f t="shared" si="8"/>
        <v>66.340000000000146</v>
      </c>
      <c r="J19" s="6">
        <f t="shared" si="8"/>
        <v>67.409999999999854</v>
      </c>
      <c r="K19" s="6">
        <f t="shared" si="8"/>
        <v>68.480000000000018</v>
      </c>
      <c r="L19" s="6">
        <f t="shared" si="8"/>
        <v>69.550000000000182</v>
      </c>
      <c r="M19" s="6">
        <f t="shared" si="8"/>
        <v>70.619999999999891</v>
      </c>
      <c r="N19" s="6">
        <f t="shared" si="9"/>
        <v>71.690000000000055</v>
      </c>
      <c r="O19" s="6">
        <f t="shared" si="9"/>
        <v>72.760000000000218</v>
      </c>
      <c r="P19" s="6">
        <f t="shared" si="9"/>
        <v>73.829999999999927</v>
      </c>
      <c r="Q19" s="6">
        <f t="shared" si="9"/>
        <v>74.900000000000091</v>
      </c>
      <c r="R19" s="6">
        <f t="shared" si="9"/>
        <v>75.970000000000255</v>
      </c>
      <c r="S19" s="6">
        <f t="shared" si="10"/>
        <v>77.039999999999964</v>
      </c>
      <c r="T19" s="6">
        <f t="shared" si="10"/>
        <v>78.110000000000127</v>
      </c>
      <c r="U19" s="6">
        <f t="shared" si="10"/>
        <v>79.179999999999836</v>
      </c>
      <c r="V19" s="6">
        <f t="shared" si="10"/>
        <v>80.25</v>
      </c>
      <c r="W19" s="6">
        <f t="shared" si="10"/>
        <v>81.320000000000164</v>
      </c>
      <c r="X19" s="6">
        <f t="shared" si="11"/>
        <v>82.604000000000269</v>
      </c>
      <c r="Y19" s="6">
        <f t="shared" si="11"/>
        <v>83.888000000000375</v>
      </c>
      <c r="Z19" s="6">
        <f t="shared" si="11"/>
        <v>85.172000000000025</v>
      </c>
      <c r="AA19" s="6">
        <f t="shared" si="11"/>
        <v>86.456000000000131</v>
      </c>
      <c r="AB19" s="6">
        <f t="shared" si="11"/>
        <v>87.740000000000236</v>
      </c>
      <c r="AC19" s="6">
        <f t="shared" si="12"/>
        <v>88.596000000000231</v>
      </c>
      <c r="AD19" s="6">
        <f t="shared" si="12"/>
        <v>89.452000000000226</v>
      </c>
      <c r="AE19" s="6">
        <f t="shared" si="12"/>
        <v>90.30800000000022</v>
      </c>
      <c r="AF19" s="6">
        <f t="shared" si="12"/>
        <v>91.164000000000215</v>
      </c>
      <c r="AG19" s="6">
        <f t="shared" si="12"/>
        <v>92.020000000000209</v>
      </c>
      <c r="AH19" s="6">
        <f t="shared" si="13"/>
        <v>93.303999999999633</v>
      </c>
      <c r="AI19" s="6">
        <f t="shared" si="13"/>
        <v>94.587999999999738</v>
      </c>
      <c r="AJ19" s="6">
        <f t="shared" si="13"/>
        <v>95.871999999999844</v>
      </c>
      <c r="AK19" s="6">
        <f t="shared" si="13"/>
        <v>97.155999999999949</v>
      </c>
      <c r="AL19" s="6">
        <f t="shared" si="13"/>
        <v>98.440000000000055</v>
      </c>
    </row>
    <row r="20" spans="1:38" x14ac:dyDescent="0.25">
      <c r="A20" t="s">
        <v>42</v>
      </c>
      <c r="B20" s="6">
        <v>0</v>
      </c>
      <c r="C20" s="6">
        <f t="shared" si="7"/>
        <v>89.8799999999992</v>
      </c>
      <c r="D20" s="6">
        <f t="shared" si="7"/>
        <v>97.797999999998865</v>
      </c>
      <c r="E20" s="6">
        <f t="shared" si="7"/>
        <v>105.71599999999853</v>
      </c>
      <c r="F20" s="6">
        <f t="shared" si="7"/>
        <v>113.63400000000001</v>
      </c>
      <c r="G20" s="6">
        <f t="shared" si="7"/>
        <v>121.55199999999968</v>
      </c>
      <c r="H20" s="6">
        <f t="shared" si="7"/>
        <v>129.46999999999935</v>
      </c>
      <c r="I20" s="6">
        <f t="shared" si="8"/>
        <v>132.46600000000035</v>
      </c>
      <c r="J20" s="6">
        <f t="shared" si="8"/>
        <v>135.46200000000044</v>
      </c>
      <c r="K20" s="6">
        <f t="shared" si="8"/>
        <v>138.45800000000054</v>
      </c>
      <c r="L20" s="6">
        <f t="shared" si="8"/>
        <v>141.45399999999972</v>
      </c>
      <c r="M20" s="6">
        <f t="shared" si="8"/>
        <v>144.44999999999982</v>
      </c>
      <c r="N20" s="6">
        <f t="shared" si="9"/>
        <v>147.445999999999</v>
      </c>
      <c r="O20" s="6">
        <f t="shared" si="9"/>
        <v>150.4419999999991</v>
      </c>
      <c r="P20" s="6">
        <f t="shared" si="9"/>
        <v>153.43799999999919</v>
      </c>
      <c r="Q20" s="6">
        <f t="shared" si="9"/>
        <v>156.43399999999929</v>
      </c>
      <c r="R20" s="6">
        <f t="shared" si="9"/>
        <v>159.42999999999938</v>
      </c>
      <c r="S20" s="6">
        <f t="shared" si="10"/>
        <v>162.85400000000027</v>
      </c>
      <c r="T20" s="6">
        <f t="shared" si="10"/>
        <v>166.27800000000025</v>
      </c>
      <c r="U20" s="6">
        <f t="shared" si="10"/>
        <v>169.70200000000023</v>
      </c>
      <c r="V20" s="6">
        <f t="shared" si="10"/>
        <v>173.1260000000002</v>
      </c>
      <c r="W20" s="6">
        <f t="shared" si="10"/>
        <v>176.55000000000018</v>
      </c>
      <c r="X20" s="6">
        <f t="shared" si="11"/>
        <v>179.75999999999931</v>
      </c>
      <c r="Y20" s="6">
        <f t="shared" si="11"/>
        <v>182.96999999999935</v>
      </c>
      <c r="Z20" s="6">
        <f t="shared" si="11"/>
        <v>186.17999999999938</v>
      </c>
      <c r="AA20" s="6">
        <f t="shared" si="11"/>
        <v>189.38999999999942</v>
      </c>
      <c r="AB20" s="6">
        <f t="shared" si="11"/>
        <v>192.59999999999945</v>
      </c>
      <c r="AC20" s="6">
        <f t="shared" si="12"/>
        <v>195.38200000000052</v>
      </c>
      <c r="AD20" s="6">
        <f t="shared" si="12"/>
        <v>198.16400000000067</v>
      </c>
      <c r="AE20" s="6">
        <f t="shared" si="12"/>
        <v>200.94600000000082</v>
      </c>
      <c r="AF20" s="6">
        <f t="shared" si="12"/>
        <v>203.72800000000097</v>
      </c>
      <c r="AG20" s="6">
        <f t="shared" si="12"/>
        <v>206.51000000000113</v>
      </c>
      <c r="AH20" s="6">
        <f t="shared" si="13"/>
        <v>209.5059999999994</v>
      </c>
      <c r="AI20" s="6">
        <f t="shared" si="13"/>
        <v>212.5019999999995</v>
      </c>
      <c r="AJ20" s="6">
        <f t="shared" si="13"/>
        <v>215.49799999999959</v>
      </c>
      <c r="AK20" s="6">
        <f t="shared" si="13"/>
        <v>218.49399999999969</v>
      </c>
      <c r="AL20" s="6">
        <f t="shared" si="13"/>
        <v>221.48999999999978</v>
      </c>
    </row>
    <row r="22" spans="1:38" x14ac:dyDescent="0.25">
      <c r="A22" s="1" t="s">
        <v>46</v>
      </c>
      <c r="B22" s="6">
        <v>2016</v>
      </c>
      <c r="C22">
        <v>2017</v>
      </c>
      <c r="D22" s="6">
        <v>2018</v>
      </c>
      <c r="E22">
        <v>2019</v>
      </c>
      <c r="F22" s="6">
        <v>2020</v>
      </c>
      <c r="G22">
        <v>2021</v>
      </c>
      <c r="H22" s="6">
        <v>2022</v>
      </c>
      <c r="I22">
        <v>2023</v>
      </c>
      <c r="J22" s="6">
        <v>2024</v>
      </c>
      <c r="K22">
        <v>2025</v>
      </c>
      <c r="L22" s="6">
        <v>2026</v>
      </c>
      <c r="M22">
        <v>2027</v>
      </c>
      <c r="N22" s="6">
        <v>2028</v>
      </c>
      <c r="O22">
        <v>2029</v>
      </c>
      <c r="P22" s="6">
        <v>2030</v>
      </c>
      <c r="Q22">
        <v>2031</v>
      </c>
      <c r="R22" s="6">
        <v>2032</v>
      </c>
      <c r="S22">
        <v>2033</v>
      </c>
      <c r="T22" s="6">
        <v>2034</v>
      </c>
      <c r="U22">
        <v>2035</v>
      </c>
      <c r="V22" s="6">
        <v>2036</v>
      </c>
      <c r="W22">
        <v>2037</v>
      </c>
      <c r="X22" s="6">
        <v>2038</v>
      </c>
      <c r="Y22">
        <v>2039</v>
      </c>
      <c r="Z22" s="6">
        <v>2040</v>
      </c>
      <c r="AA22">
        <v>2041</v>
      </c>
      <c r="AB22" s="6">
        <v>2042</v>
      </c>
      <c r="AC22">
        <v>2043</v>
      </c>
      <c r="AD22" s="6">
        <v>2044</v>
      </c>
      <c r="AE22">
        <v>2045</v>
      </c>
      <c r="AF22" s="6">
        <v>2046</v>
      </c>
      <c r="AG22">
        <v>2047</v>
      </c>
      <c r="AH22" s="6">
        <v>2048</v>
      </c>
      <c r="AI22">
        <v>2049</v>
      </c>
      <c r="AJ22" s="6">
        <v>2050</v>
      </c>
    </row>
    <row r="23" spans="1:38" x14ac:dyDescent="0.25">
      <c r="A23" t="s">
        <v>38</v>
      </c>
      <c r="B23" s="6">
        <f>B16</f>
        <v>0</v>
      </c>
      <c r="C23" s="6">
        <f t="shared" ref="C23:AJ27" si="14">C16</f>
        <v>0</v>
      </c>
      <c r="D23" s="6">
        <f t="shared" si="14"/>
        <v>0</v>
      </c>
      <c r="E23" s="6">
        <f t="shared" si="14"/>
        <v>0</v>
      </c>
      <c r="F23" s="6">
        <f t="shared" si="14"/>
        <v>0</v>
      </c>
      <c r="G23" s="6">
        <f t="shared" si="14"/>
        <v>0</v>
      </c>
      <c r="H23" s="6">
        <f t="shared" si="14"/>
        <v>0</v>
      </c>
      <c r="I23" s="6">
        <f t="shared" si="14"/>
        <v>0</v>
      </c>
      <c r="J23" s="6">
        <f t="shared" si="14"/>
        <v>0</v>
      </c>
      <c r="K23" s="6">
        <f t="shared" si="14"/>
        <v>0</v>
      </c>
      <c r="L23" s="6">
        <f t="shared" si="14"/>
        <v>0</v>
      </c>
      <c r="M23" s="6">
        <f t="shared" si="14"/>
        <v>0</v>
      </c>
      <c r="N23" s="6">
        <f t="shared" si="14"/>
        <v>0</v>
      </c>
      <c r="O23" s="6">
        <f t="shared" si="14"/>
        <v>0</v>
      </c>
      <c r="P23" s="6">
        <f t="shared" si="14"/>
        <v>0</v>
      </c>
      <c r="Q23" s="6">
        <f t="shared" si="14"/>
        <v>0</v>
      </c>
      <c r="R23" s="6">
        <f t="shared" si="14"/>
        <v>0</v>
      </c>
      <c r="S23" s="6">
        <f t="shared" si="14"/>
        <v>0</v>
      </c>
      <c r="T23" s="6">
        <f t="shared" si="14"/>
        <v>0</v>
      </c>
      <c r="U23" s="6">
        <f t="shared" si="14"/>
        <v>0</v>
      </c>
      <c r="V23" s="6">
        <f t="shared" si="14"/>
        <v>0</v>
      </c>
      <c r="W23" s="6">
        <f t="shared" si="14"/>
        <v>0</v>
      </c>
      <c r="X23" s="6">
        <f t="shared" si="14"/>
        <v>0</v>
      </c>
      <c r="Y23" s="6">
        <f t="shared" si="14"/>
        <v>0</v>
      </c>
      <c r="Z23" s="6">
        <f t="shared" si="14"/>
        <v>0</v>
      </c>
      <c r="AA23" s="6">
        <f t="shared" si="14"/>
        <v>0</v>
      </c>
      <c r="AB23" s="6">
        <f t="shared" si="14"/>
        <v>0</v>
      </c>
      <c r="AC23" s="6">
        <f t="shared" si="14"/>
        <v>0</v>
      </c>
      <c r="AD23" s="6">
        <f t="shared" si="14"/>
        <v>0</v>
      </c>
      <c r="AE23" s="6">
        <f t="shared" si="14"/>
        <v>0</v>
      </c>
      <c r="AF23" s="6">
        <f t="shared" si="14"/>
        <v>0</v>
      </c>
      <c r="AG23" s="6">
        <f t="shared" si="14"/>
        <v>0</v>
      </c>
      <c r="AH23" s="6">
        <f t="shared" si="14"/>
        <v>0</v>
      </c>
      <c r="AI23" s="6">
        <f t="shared" si="14"/>
        <v>0</v>
      </c>
      <c r="AJ23" s="6">
        <f t="shared" si="14"/>
        <v>0</v>
      </c>
    </row>
    <row r="24" spans="1:38" x14ac:dyDescent="0.25">
      <c r="A24" t="s">
        <v>39</v>
      </c>
      <c r="B24" s="6">
        <f t="shared" ref="B24:Q27" si="15">B17</f>
        <v>0</v>
      </c>
      <c r="C24" s="6">
        <f t="shared" si="15"/>
        <v>11.770000000000001</v>
      </c>
      <c r="D24" s="6">
        <f t="shared" si="15"/>
        <v>11.770000000000001</v>
      </c>
      <c r="E24" s="6">
        <f t="shared" si="15"/>
        <v>11.770000000000001</v>
      </c>
      <c r="F24" s="6">
        <f t="shared" si="15"/>
        <v>11.770000000000001</v>
      </c>
      <c r="G24" s="6">
        <f t="shared" si="15"/>
        <v>11.770000000000001</v>
      </c>
      <c r="H24" s="6">
        <f t="shared" si="15"/>
        <v>11.770000000000001</v>
      </c>
      <c r="I24" s="6">
        <f t="shared" si="15"/>
        <v>12.197999999999979</v>
      </c>
      <c r="J24" s="6">
        <f t="shared" si="15"/>
        <v>12.625999999999976</v>
      </c>
      <c r="K24" s="6">
        <f t="shared" si="15"/>
        <v>13.053999999999974</v>
      </c>
      <c r="L24" s="6">
        <f t="shared" si="15"/>
        <v>13.481999999999971</v>
      </c>
      <c r="M24" s="6">
        <f t="shared" si="15"/>
        <v>13.910000000000082</v>
      </c>
      <c r="N24" s="6">
        <f t="shared" si="15"/>
        <v>14.337999999999965</v>
      </c>
      <c r="O24" s="6">
        <f t="shared" si="15"/>
        <v>14.765999999999963</v>
      </c>
      <c r="P24" s="6">
        <f t="shared" si="15"/>
        <v>15.194000000000074</v>
      </c>
      <c r="Q24" s="6">
        <f t="shared" si="15"/>
        <v>15.622000000000071</v>
      </c>
      <c r="R24" s="6">
        <f t="shared" si="14"/>
        <v>16.050000000000068</v>
      </c>
      <c r="S24" s="6">
        <f t="shared" si="14"/>
        <v>16.692000000000007</v>
      </c>
      <c r="T24" s="6">
        <f t="shared" si="14"/>
        <v>17.33400000000006</v>
      </c>
      <c r="U24" s="6">
        <f t="shared" si="14"/>
        <v>17.975999999999885</v>
      </c>
      <c r="V24" s="6">
        <f t="shared" si="14"/>
        <v>18.617999999999938</v>
      </c>
      <c r="W24" s="6">
        <f t="shared" si="14"/>
        <v>19.259999999999991</v>
      </c>
      <c r="X24" s="6">
        <f t="shared" si="14"/>
        <v>19.688000000000102</v>
      </c>
      <c r="Y24" s="6">
        <f t="shared" si="14"/>
        <v>20.116000000000099</v>
      </c>
      <c r="Z24" s="6">
        <f t="shared" si="14"/>
        <v>20.544000000000096</v>
      </c>
      <c r="AA24" s="6">
        <f t="shared" si="14"/>
        <v>20.972000000000094</v>
      </c>
      <c r="AB24" s="6">
        <f t="shared" si="14"/>
        <v>21.400000000000091</v>
      </c>
      <c r="AC24" s="6">
        <f t="shared" si="14"/>
        <v>22.042000000000144</v>
      </c>
      <c r="AD24" s="6">
        <f t="shared" si="14"/>
        <v>22.683999999999969</v>
      </c>
      <c r="AE24" s="6">
        <f t="shared" si="14"/>
        <v>23.326000000000022</v>
      </c>
      <c r="AF24" s="6">
        <f t="shared" si="14"/>
        <v>23.968000000000075</v>
      </c>
      <c r="AG24" s="6">
        <f t="shared" si="14"/>
        <v>24.610000000000127</v>
      </c>
      <c r="AH24" s="6">
        <f t="shared" si="14"/>
        <v>25.038000000000011</v>
      </c>
      <c r="AI24" s="6">
        <f t="shared" si="14"/>
        <v>25.466000000000008</v>
      </c>
      <c r="AJ24" s="6">
        <f t="shared" si="14"/>
        <v>25.894000000000005</v>
      </c>
    </row>
    <row r="25" spans="1:38" x14ac:dyDescent="0.25">
      <c r="A25" t="s">
        <v>40</v>
      </c>
      <c r="B25" s="6">
        <f t="shared" si="15"/>
        <v>0</v>
      </c>
      <c r="C25" s="6">
        <f t="shared" si="14"/>
        <v>38.519999999999982</v>
      </c>
      <c r="D25" s="6">
        <f t="shared" si="14"/>
        <v>39.375999999999976</v>
      </c>
      <c r="E25" s="6">
        <f t="shared" si="14"/>
        <v>40.231999999999971</v>
      </c>
      <c r="F25" s="6">
        <f t="shared" si="14"/>
        <v>41.087999999999965</v>
      </c>
      <c r="G25" s="6">
        <f t="shared" si="14"/>
        <v>41.94399999999996</v>
      </c>
      <c r="H25" s="6">
        <f t="shared" si="14"/>
        <v>42.799999999999955</v>
      </c>
      <c r="I25" s="6">
        <f t="shared" si="14"/>
        <v>43.869999999999891</v>
      </c>
      <c r="J25" s="6">
        <f t="shared" si="14"/>
        <v>44.9399999999996</v>
      </c>
      <c r="K25" s="6">
        <f t="shared" si="14"/>
        <v>46.009999999999764</v>
      </c>
      <c r="L25" s="6">
        <f t="shared" si="14"/>
        <v>47.079999999999927</v>
      </c>
      <c r="M25" s="6">
        <f t="shared" si="14"/>
        <v>48.149999999999636</v>
      </c>
      <c r="N25" s="6">
        <f t="shared" si="14"/>
        <v>49.006000000000085</v>
      </c>
      <c r="O25" s="6">
        <f t="shared" si="14"/>
        <v>49.86200000000008</v>
      </c>
      <c r="P25" s="6">
        <f t="shared" si="14"/>
        <v>50.718000000000075</v>
      </c>
      <c r="Q25" s="6">
        <f t="shared" si="14"/>
        <v>51.574000000000069</v>
      </c>
      <c r="R25" s="6">
        <f t="shared" si="14"/>
        <v>52.430000000000064</v>
      </c>
      <c r="S25" s="6">
        <f t="shared" si="14"/>
        <v>53.286000000000058</v>
      </c>
      <c r="T25" s="6">
        <f t="shared" si="14"/>
        <v>54.142000000000053</v>
      </c>
      <c r="U25" s="6">
        <f t="shared" si="14"/>
        <v>54.998000000000047</v>
      </c>
      <c r="V25" s="6">
        <f t="shared" si="14"/>
        <v>55.854000000000042</v>
      </c>
      <c r="W25" s="6">
        <f t="shared" si="14"/>
        <v>56.710000000000036</v>
      </c>
      <c r="X25" s="6">
        <f t="shared" si="14"/>
        <v>57.7800000000002</v>
      </c>
      <c r="Y25" s="6">
        <f t="shared" si="14"/>
        <v>58.850000000000364</v>
      </c>
      <c r="Z25" s="6">
        <f t="shared" si="14"/>
        <v>59.920000000000528</v>
      </c>
      <c r="AA25" s="6">
        <f t="shared" si="14"/>
        <v>60.990000000000236</v>
      </c>
      <c r="AB25" s="6">
        <f t="shared" si="14"/>
        <v>62.0600000000004</v>
      </c>
      <c r="AC25" s="6">
        <f t="shared" si="14"/>
        <v>62.916000000000167</v>
      </c>
      <c r="AD25" s="6">
        <f t="shared" si="14"/>
        <v>63.772000000000162</v>
      </c>
      <c r="AE25" s="6">
        <f t="shared" si="14"/>
        <v>64.628000000000156</v>
      </c>
      <c r="AF25" s="6">
        <f t="shared" si="14"/>
        <v>65.484000000000151</v>
      </c>
      <c r="AG25" s="6">
        <f t="shared" si="14"/>
        <v>66.340000000000146</v>
      </c>
      <c r="AH25" s="6">
        <f t="shared" si="14"/>
        <v>67.409999999999854</v>
      </c>
      <c r="AI25" s="6">
        <f t="shared" si="14"/>
        <v>68.479999999999563</v>
      </c>
      <c r="AJ25" s="6">
        <f t="shared" si="14"/>
        <v>69.549999999999727</v>
      </c>
    </row>
    <row r="26" spans="1:38" x14ac:dyDescent="0.25">
      <c r="A26" t="s">
        <v>41</v>
      </c>
      <c r="B26" s="6">
        <f t="shared" si="15"/>
        <v>0</v>
      </c>
      <c r="C26" s="6">
        <f t="shared" si="14"/>
        <v>57.779999999999745</v>
      </c>
      <c r="D26" s="6">
        <f t="shared" si="14"/>
        <v>59.277999999999793</v>
      </c>
      <c r="E26" s="6">
        <f t="shared" si="14"/>
        <v>60.77599999999984</v>
      </c>
      <c r="F26" s="6">
        <f t="shared" si="14"/>
        <v>62.273999999999887</v>
      </c>
      <c r="G26" s="6">
        <f t="shared" si="14"/>
        <v>63.771999999999935</v>
      </c>
      <c r="H26" s="6">
        <f t="shared" si="14"/>
        <v>65.269999999999982</v>
      </c>
      <c r="I26" s="6">
        <f t="shared" si="14"/>
        <v>66.340000000000146</v>
      </c>
      <c r="J26" s="6">
        <f t="shared" si="14"/>
        <v>67.409999999999854</v>
      </c>
      <c r="K26" s="6">
        <f t="shared" si="14"/>
        <v>68.480000000000018</v>
      </c>
      <c r="L26" s="6">
        <f t="shared" si="14"/>
        <v>69.550000000000182</v>
      </c>
      <c r="M26" s="6">
        <f t="shared" si="14"/>
        <v>70.619999999999891</v>
      </c>
      <c r="N26" s="6">
        <f t="shared" si="14"/>
        <v>71.690000000000055</v>
      </c>
      <c r="O26" s="6">
        <f t="shared" si="14"/>
        <v>72.760000000000218</v>
      </c>
      <c r="P26" s="6">
        <f t="shared" si="14"/>
        <v>73.829999999999927</v>
      </c>
      <c r="Q26" s="6">
        <f t="shared" si="14"/>
        <v>74.900000000000091</v>
      </c>
      <c r="R26" s="6">
        <f t="shared" si="14"/>
        <v>75.970000000000255</v>
      </c>
      <c r="S26" s="6">
        <f t="shared" si="14"/>
        <v>77.039999999999964</v>
      </c>
      <c r="T26" s="6">
        <f t="shared" si="14"/>
        <v>78.110000000000127</v>
      </c>
      <c r="U26" s="6">
        <f t="shared" si="14"/>
        <v>79.179999999999836</v>
      </c>
      <c r="V26" s="6">
        <f t="shared" si="14"/>
        <v>80.25</v>
      </c>
      <c r="W26" s="6">
        <f t="shared" si="14"/>
        <v>81.320000000000164</v>
      </c>
      <c r="X26" s="6">
        <f t="shared" si="14"/>
        <v>82.604000000000269</v>
      </c>
      <c r="Y26" s="6">
        <f t="shared" si="14"/>
        <v>83.888000000000375</v>
      </c>
      <c r="Z26" s="6">
        <f t="shared" si="14"/>
        <v>85.172000000000025</v>
      </c>
      <c r="AA26" s="6">
        <f t="shared" si="14"/>
        <v>86.456000000000131</v>
      </c>
      <c r="AB26" s="6">
        <f t="shared" si="14"/>
        <v>87.740000000000236</v>
      </c>
      <c r="AC26" s="6">
        <f t="shared" si="14"/>
        <v>88.596000000000231</v>
      </c>
      <c r="AD26" s="6">
        <f t="shared" si="14"/>
        <v>89.452000000000226</v>
      </c>
      <c r="AE26" s="6">
        <f t="shared" si="14"/>
        <v>90.30800000000022</v>
      </c>
      <c r="AF26" s="6">
        <f t="shared" si="14"/>
        <v>91.164000000000215</v>
      </c>
      <c r="AG26" s="6">
        <f t="shared" si="14"/>
        <v>92.020000000000209</v>
      </c>
      <c r="AH26" s="6">
        <f t="shared" si="14"/>
        <v>93.303999999999633</v>
      </c>
      <c r="AI26" s="6">
        <f t="shared" si="14"/>
        <v>94.587999999999738</v>
      </c>
      <c r="AJ26" s="6">
        <f t="shared" si="14"/>
        <v>95.871999999999844</v>
      </c>
    </row>
    <row r="27" spans="1:38" x14ac:dyDescent="0.25">
      <c r="A27" t="s">
        <v>42</v>
      </c>
      <c r="B27" s="6">
        <f t="shared" si="15"/>
        <v>0</v>
      </c>
      <c r="C27" s="6">
        <f t="shared" si="14"/>
        <v>89.8799999999992</v>
      </c>
      <c r="D27" s="6">
        <f t="shared" si="14"/>
        <v>97.797999999998865</v>
      </c>
      <c r="E27" s="6">
        <f t="shared" si="14"/>
        <v>105.71599999999853</v>
      </c>
      <c r="F27" s="6">
        <f t="shared" si="14"/>
        <v>113.63400000000001</v>
      </c>
      <c r="G27" s="6">
        <f t="shared" si="14"/>
        <v>121.55199999999968</v>
      </c>
      <c r="H27" s="6">
        <f t="shared" si="14"/>
        <v>129.46999999999935</v>
      </c>
      <c r="I27" s="6">
        <f t="shared" si="14"/>
        <v>132.46600000000035</v>
      </c>
      <c r="J27" s="6">
        <f t="shared" si="14"/>
        <v>135.46200000000044</v>
      </c>
      <c r="K27" s="6">
        <f t="shared" si="14"/>
        <v>138.45800000000054</v>
      </c>
      <c r="L27" s="6">
        <f t="shared" si="14"/>
        <v>141.45399999999972</v>
      </c>
      <c r="M27" s="6">
        <f t="shared" si="14"/>
        <v>144.44999999999982</v>
      </c>
      <c r="N27" s="6">
        <f t="shared" si="14"/>
        <v>147.445999999999</v>
      </c>
      <c r="O27" s="6">
        <f t="shared" si="14"/>
        <v>150.4419999999991</v>
      </c>
      <c r="P27" s="6">
        <f t="shared" si="14"/>
        <v>153.43799999999919</v>
      </c>
      <c r="Q27" s="6">
        <f t="shared" si="14"/>
        <v>156.43399999999929</v>
      </c>
      <c r="R27" s="6">
        <f t="shared" si="14"/>
        <v>159.42999999999938</v>
      </c>
      <c r="S27" s="6">
        <f t="shared" si="14"/>
        <v>162.85400000000027</v>
      </c>
      <c r="T27" s="6">
        <f t="shared" si="14"/>
        <v>166.27800000000025</v>
      </c>
      <c r="U27" s="6">
        <f t="shared" si="14"/>
        <v>169.70200000000023</v>
      </c>
      <c r="V27" s="6">
        <f t="shared" si="14"/>
        <v>173.1260000000002</v>
      </c>
      <c r="W27" s="6">
        <f t="shared" si="14"/>
        <v>176.55000000000018</v>
      </c>
      <c r="X27" s="6">
        <f t="shared" si="14"/>
        <v>179.75999999999931</v>
      </c>
      <c r="Y27" s="6">
        <f t="shared" si="14"/>
        <v>182.96999999999935</v>
      </c>
      <c r="Z27" s="6">
        <f t="shared" si="14"/>
        <v>186.17999999999938</v>
      </c>
      <c r="AA27" s="6">
        <f t="shared" si="14"/>
        <v>189.38999999999942</v>
      </c>
      <c r="AB27" s="6">
        <f t="shared" si="14"/>
        <v>192.59999999999945</v>
      </c>
      <c r="AC27" s="6">
        <f t="shared" si="14"/>
        <v>195.38200000000052</v>
      </c>
      <c r="AD27" s="6">
        <f t="shared" si="14"/>
        <v>198.16400000000067</v>
      </c>
      <c r="AE27" s="6">
        <f t="shared" si="14"/>
        <v>200.94600000000082</v>
      </c>
      <c r="AF27" s="6">
        <f t="shared" si="14"/>
        <v>203.72800000000097</v>
      </c>
      <c r="AG27" s="6">
        <f t="shared" si="14"/>
        <v>206.51000000000113</v>
      </c>
      <c r="AH27" s="6">
        <f t="shared" si="14"/>
        <v>209.5059999999994</v>
      </c>
      <c r="AI27" s="6">
        <f t="shared" si="14"/>
        <v>212.5019999999995</v>
      </c>
      <c r="AJ27" s="6">
        <f t="shared" si="14"/>
        <v>215.49799999999959</v>
      </c>
    </row>
    <row r="29" spans="1:38" x14ac:dyDescent="0.25">
      <c r="A29" s="1" t="s">
        <v>54</v>
      </c>
      <c r="B29" s="6">
        <v>2016</v>
      </c>
      <c r="C29">
        <v>2017</v>
      </c>
      <c r="D29" s="6">
        <v>2018</v>
      </c>
      <c r="E29">
        <v>2019</v>
      </c>
      <c r="F29" s="6">
        <v>2020</v>
      </c>
      <c r="G29">
        <v>2021</v>
      </c>
      <c r="H29" s="6">
        <v>2022</v>
      </c>
      <c r="I29">
        <v>2023</v>
      </c>
      <c r="J29" s="6">
        <v>2024</v>
      </c>
      <c r="K29">
        <v>2025</v>
      </c>
      <c r="L29" s="6">
        <v>2026</v>
      </c>
      <c r="M29">
        <v>2027</v>
      </c>
      <c r="N29" s="6">
        <v>2028</v>
      </c>
      <c r="O29">
        <v>2029</v>
      </c>
      <c r="P29" s="6">
        <v>2030</v>
      </c>
      <c r="Q29">
        <v>2031</v>
      </c>
      <c r="R29" s="6">
        <v>2032</v>
      </c>
      <c r="S29">
        <v>2033</v>
      </c>
      <c r="T29" s="6">
        <v>2034</v>
      </c>
      <c r="U29">
        <v>2035</v>
      </c>
      <c r="V29" s="6">
        <v>2036</v>
      </c>
      <c r="W29">
        <v>2037</v>
      </c>
      <c r="X29" s="6">
        <v>2038</v>
      </c>
      <c r="Y29">
        <v>2039</v>
      </c>
      <c r="Z29" s="6">
        <v>2040</v>
      </c>
      <c r="AA29">
        <v>2041</v>
      </c>
      <c r="AB29" s="6">
        <v>2042</v>
      </c>
      <c r="AC29">
        <v>2043</v>
      </c>
      <c r="AD29" s="6">
        <v>2044</v>
      </c>
      <c r="AE29">
        <v>2045</v>
      </c>
      <c r="AF29" s="6">
        <v>2046</v>
      </c>
      <c r="AG29">
        <v>2047</v>
      </c>
      <c r="AH29" s="6">
        <v>2048</v>
      </c>
      <c r="AI29">
        <v>2049</v>
      </c>
      <c r="AJ29" s="6">
        <v>2050</v>
      </c>
    </row>
    <row r="30" spans="1:38" x14ac:dyDescent="0.25">
      <c r="A30" t="s">
        <v>39</v>
      </c>
      <c r="B30">
        <f t="shared" ref="B30:AI33" si="16">B24/$AJ24</f>
        <v>0</v>
      </c>
      <c r="C30">
        <f t="shared" si="16"/>
        <v>0.45454545454545447</v>
      </c>
      <c r="D30">
        <f t="shared" si="16"/>
        <v>0.45454545454545447</v>
      </c>
      <c r="E30">
        <f t="shared" si="16"/>
        <v>0.45454545454545447</v>
      </c>
      <c r="F30">
        <f t="shared" si="16"/>
        <v>0.45454545454545447</v>
      </c>
      <c r="G30">
        <f t="shared" si="16"/>
        <v>0.45454545454545447</v>
      </c>
      <c r="H30">
        <f t="shared" si="16"/>
        <v>0.45454545454545447</v>
      </c>
      <c r="I30">
        <f t="shared" si="16"/>
        <v>0.47107438016528835</v>
      </c>
      <c r="J30">
        <f t="shared" si="16"/>
        <v>0.48760330578512295</v>
      </c>
      <c r="K30">
        <f t="shared" si="16"/>
        <v>0.50413223140495755</v>
      </c>
      <c r="L30">
        <f t="shared" si="16"/>
        <v>0.52066115702479221</v>
      </c>
      <c r="M30">
        <f t="shared" si="16"/>
        <v>0.53719008264463119</v>
      </c>
      <c r="N30">
        <f t="shared" si="16"/>
        <v>0.55371900826446141</v>
      </c>
      <c r="O30">
        <f t="shared" si="16"/>
        <v>0.57024793388429595</v>
      </c>
      <c r="P30">
        <f t="shared" si="16"/>
        <v>0.58677685950413494</v>
      </c>
      <c r="Q30">
        <f t="shared" si="16"/>
        <v>0.6033057851239696</v>
      </c>
      <c r="R30">
        <f t="shared" si="16"/>
        <v>0.61983471074380414</v>
      </c>
      <c r="S30">
        <f t="shared" si="16"/>
        <v>0.6446280991735539</v>
      </c>
      <c r="T30">
        <f t="shared" si="16"/>
        <v>0.669421487603308</v>
      </c>
      <c r="U30">
        <f t="shared" si="16"/>
        <v>0.69421487603305332</v>
      </c>
      <c r="V30">
        <f t="shared" si="16"/>
        <v>0.71900826446280741</v>
      </c>
      <c r="W30">
        <f t="shared" si="16"/>
        <v>0.7438016528925615</v>
      </c>
      <c r="X30">
        <f t="shared" si="16"/>
        <v>0.76033057851240049</v>
      </c>
      <c r="Y30">
        <f t="shared" si="16"/>
        <v>0.77685950413223503</v>
      </c>
      <c r="Z30">
        <f t="shared" si="16"/>
        <v>0.79338842975206969</v>
      </c>
      <c r="AA30">
        <f t="shared" si="16"/>
        <v>0.80991735537190424</v>
      </c>
      <c r="AB30">
        <f t="shared" si="16"/>
        <v>0.82644628099173889</v>
      </c>
      <c r="AC30">
        <f t="shared" si="16"/>
        <v>0.85123966942149298</v>
      </c>
      <c r="AD30">
        <f t="shared" si="16"/>
        <v>0.87603305785123831</v>
      </c>
      <c r="AE30">
        <f t="shared" si="16"/>
        <v>0.9008264462809924</v>
      </c>
      <c r="AF30">
        <f t="shared" si="16"/>
        <v>0.92561983471074649</v>
      </c>
      <c r="AG30">
        <f t="shared" si="16"/>
        <v>0.95041322314050058</v>
      </c>
      <c r="AH30">
        <f t="shared" si="16"/>
        <v>0.9669421487603308</v>
      </c>
      <c r="AI30">
        <f t="shared" si="16"/>
        <v>0.98347107438016534</v>
      </c>
      <c r="AJ30">
        <f>AJ24/$AJ24</f>
        <v>1</v>
      </c>
    </row>
    <row r="31" spans="1:38" x14ac:dyDescent="0.25">
      <c r="A31" t="s">
        <v>40</v>
      </c>
      <c r="B31">
        <f t="shared" si="16"/>
        <v>0</v>
      </c>
      <c r="C31">
        <f t="shared" si="16"/>
        <v>0.55384615384615576</v>
      </c>
      <c r="D31">
        <f t="shared" si="16"/>
        <v>0.56615384615384801</v>
      </c>
      <c r="E31">
        <f t="shared" si="16"/>
        <v>0.57846153846154036</v>
      </c>
      <c r="F31">
        <f t="shared" si="16"/>
        <v>0.5907692307692326</v>
      </c>
      <c r="G31">
        <f t="shared" si="16"/>
        <v>0.60307692307692484</v>
      </c>
      <c r="H31">
        <f t="shared" si="16"/>
        <v>0.6153846153846172</v>
      </c>
      <c r="I31">
        <f t="shared" si="16"/>
        <v>0.63076923076923164</v>
      </c>
      <c r="J31">
        <f t="shared" si="16"/>
        <v>0.64615384615384297</v>
      </c>
      <c r="K31">
        <f t="shared" si="16"/>
        <v>0.66153846153846074</v>
      </c>
      <c r="L31">
        <f t="shared" si="16"/>
        <v>0.67692307692307851</v>
      </c>
      <c r="M31">
        <f t="shared" si="16"/>
        <v>0.69230769230768985</v>
      </c>
      <c r="N31">
        <f t="shared" si="16"/>
        <v>0.70461538461538864</v>
      </c>
      <c r="O31">
        <f t="shared" si="16"/>
        <v>0.71692307692308088</v>
      </c>
      <c r="P31">
        <f t="shared" si="16"/>
        <v>0.72923076923077312</v>
      </c>
      <c r="Q31">
        <f t="shared" si="16"/>
        <v>0.74153846153846548</v>
      </c>
      <c r="R31">
        <f t="shared" si="16"/>
        <v>0.75384615384615772</v>
      </c>
      <c r="S31">
        <f t="shared" si="16"/>
        <v>0.76615384615384996</v>
      </c>
      <c r="T31">
        <f t="shared" si="16"/>
        <v>0.77846153846154231</v>
      </c>
      <c r="U31">
        <f t="shared" si="16"/>
        <v>0.79076923076923455</v>
      </c>
      <c r="V31">
        <f t="shared" si="16"/>
        <v>0.8030769230769268</v>
      </c>
      <c r="W31">
        <f t="shared" si="16"/>
        <v>0.81538461538461915</v>
      </c>
      <c r="X31">
        <f t="shared" si="16"/>
        <v>0.83076923076923692</v>
      </c>
      <c r="Y31">
        <f t="shared" si="16"/>
        <v>0.84615384615385469</v>
      </c>
      <c r="Z31">
        <f t="shared" si="16"/>
        <v>0.86153846153847247</v>
      </c>
      <c r="AA31">
        <f t="shared" si="16"/>
        <v>0.8769230769230838</v>
      </c>
      <c r="AB31">
        <f t="shared" si="16"/>
        <v>0.89230769230770157</v>
      </c>
      <c r="AC31">
        <f t="shared" si="16"/>
        <v>0.90461538461539059</v>
      </c>
      <c r="AD31">
        <f t="shared" si="16"/>
        <v>0.91692307692308284</v>
      </c>
      <c r="AE31">
        <f t="shared" si="16"/>
        <v>0.92923076923077508</v>
      </c>
      <c r="AF31">
        <f t="shared" si="16"/>
        <v>0.94153846153846743</v>
      </c>
      <c r="AG31">
        <f t="shared" si="16"/>
        <v>0.95384615384615967</v>
      </c>
      <c r="AH31">
        <f t="shared" si="16"/>
        <v>0.96923076923077089</v>
      </c>
      <c r="AI31">
        <f t="shared" si="16"/>
        <v>0.98461538461538223</v>
      </c>
      <c r="AJ31">
        <f t="shared" ref="AJ31:AJ33" si="17">AJ25/$AJ25</f>
        <v>1</v>
      </c>
    </row>
    <row r="32" spans="1:38" x14ac:dyDescent="0.25">
      <c r="A32" t="s">
        <v>41</v>
      </c>
      <c r="B32">
        <f t="shared" si="16"/>
        <v>0</v>
      </c>
      <c r="C32">
        <f t="shared" si="16"/>
        <v>0.60267857142856973</v>
      </c>
      <c r="D32">
        <f t="shared" si="16"/>
        <v>0.61830357142857029</v>
      </c>
      <c r="E32">
        <f t="shared" si="16"/>
        <v>0.63392857142857084</v>
      </c>
      <c r="F32">
        <f t="shared" si="16"/>
        <v>0.64955357142857129</v>
      </c>
      <c r="G32">
        <f t="shared" si="16"/>
        <v>0.66517857142857184</v>
      </c>
      <c r="H32">
        <f t="shared" si="16"/>
        <v>0.6808035714285724</v>
      </c>
      <c r="I32">
        <f t="shared" si="16"/>
        <v>0.69196428571428836</v>
      </c>
      <c r="J32">
        <f t="shared" si="16"/>
        <v>0.70312499999999967</v>
      </c>
      <c r="K32">
        <f t="shared" si="16"/>
        <v>0.71428571428571563</v>
      </c>
      <c r="L32">
        <f t="shared" si="16"/>
        <v>0.7254464285714316</v>
      </c>
      <c r="M32">
        <f t="shared" si="16"/>
        <v>0.7366071428571429</v>
      </c>
      <c r="N32">
        <f t="shared" si="16"/>
        <v>0.74776785714285898</v>
      </c>
      <c r="O32">
        <f t="shared" si="16"/>
        <v>0.75892857142857495</v>
      </c>
      <c r="P32">
        <f t="shared" si="16"/>
        <v>0.77008928571428625</v>
      </c>
      <c r="Q32">
        <f t="shared" si="16"/>
        <v>0.78125000000000222</v>
      </c>
      <c r="R32">
        <f t="shared" si="16"/>
        <v>0.79241071428571819</v>
      </c>
      <c r="S32">
        <f t="shared" si="16"/>
        <v>0.80357142857142949</v>
      </c>
      <c r="T32">
        <f t="shared" si="16"/>
        <v>0.81473214285714557</v>
      </c>
      <c r="U32">
        <f t="shared" si="16"/>
        <v>0.82589285714285676</v>
      </c>
      <c r="V32">
        <f t="shared" si="16"/>
        <v>0.83705357142857284</v>
      </c>
      <c r="W32">
        <f t="shared" si="16"/>
        <v>0.84821428571428881</v>
      </c>
      <c r="X32">
        <f t="shared" si="16"/>
        <v>0.86160714285714712</v>
      </c>
      <c r="Y32">
        <f t="shared" si="16"/>
        <v>0.87500000000000533</v>
      </c>
      <c r="Z32">
        <f t="shared" si="16"/>
        <v>0.88839285714285887</v>
      </c>
      <c r="AA32">
        <f t="shared" si="16"/>
        <v>0.90178571428571708</v>
      </c>
      <c r="AB32">
        <f t="shared" si="16"/>
        <v>0.91517857142857539</v>
      </c>
      <c r="AC32">
        <f t="shared" si="16"/>
        <v>0.92410714285714679</v>
      </c>
      <c r="AD32">
        <f t="shared" si="16"/>
        <v>0.93303571428571819</v>
      </c>
      <c r="AE32">
        <f t="shared" si="16"/>
        <v>0.94196428571428958</v>
      </c>
      <c r="AF32">
        <f t="shared" si="16"/>
        <v>0.95089285714286098</v>
      </c>
      <c r="AG32">
        <f t="shared" si="16"/>
        <v>0.95982142857143227</v>
      </c>
      <c r="AH32">
        <f t="shared" si="16"/>
        <v>0.97321428571428348</v>
      </c>
      <c r="AI32">
        <f t="shared" si="16"/>
        <v>0.98660714285714168</v>
      </c>
      <c r="AJ32">
        <f t="shared" si="17"/>
        <v>1</v>
      </c>
    </row>
    <row r="33" spans="1:36" x14ac:dyDescent="0.25">
      <c r="A33" t="s">
        <v>42</v>
      </c>
      <c r="B33">
        <f t="shared" si="16"/>
        <v>0</v>
      </c>
      <c r="C33">
        <f t="shared" si="16"/>
        <v>0.41708043694140723</v>
      </c>
      <c r="D33">
        <f t="shared" si="16"/>
        <v>0.45382323733862517</v>
      </c>
      <c r="E33">
        <f t="shared" si="16"/>
        <v>0.49056603773584317</v>
      </c>
      <c r="F33">
        <f t="shared" si="16"/>
        <v>0.52730883813306961</v>
      </c>
      <c r="G33">
        <f t="shared" si="16"/>
        <v>0.56405163853028761</v>
      </c>
      <c r="H33">
        <f t="shared" si="16"/>
        <v>0.6007944389275055</v>
      </c>
      <c r="I33">
        <f t="shared" si="16"/>
        <v>0.61469712015889055</v>
      </c>
      <c r="J33">
        <f t="shared" si="16"/>
        <v>0.62859980139027138</v>
      </c>
      <c r="K33">
        <f t="shared" si="16"/>
        <v>0.64250248262165222</v>
      </c>
      <c r="L33">
        <f t="shared" si="16"/>
        <v>0.65640516385302872</v>
      </c>
      <c r="M33">
        <f t="shared" si="16"/>
        <v>0.67030784508440955</v>
      </c>
      <c r="N33">
        <f t="shared" si="16"/>
        <v>0.68421052631578616</v>
      </c>
      <c r="O33">
        <f t="shared" si="16"/>
        <v>0.69811320754716699</v>
      </c>
      <c r="P33">
        <f t="shared" si="16"/>
        <v>0.71201588877854771</v>
      </c>
      <c r="Q33">
        <f t="shared" si="16"/>
        <v>0.72591857000992854</v>
      </c>
      <c r="R33">
        <f t="shared" si="16"/>
        <v>0.73982125124130937</v>
      </c>
      <c r="S33">
        <f t="shared" si="16"/>
        <v>0.75571002979146251</v>
      </c>
      <c r="T33">
        <f t="shared" si="16"/>
        <v>0.77159880834161132</v>
      </c>
      <c r="U33">
        <f t="shared" si="16"/>
        <v>0.78748758689176024</v>
      </c>
      <c r="V33">
        <f t="shared" si="16"/>
        <v>0.80337636544190916</v>
      </c>
      <c r="W33">
        <f t="shared" si="16"/>
        <v>0.81926514399205796</v>
      </c>
      <c r="X33">
        <f t="shared" si="16"/>
        <v>0.83416087388281868</v>
      </c>
      <c r="Y33">
        <f t="shared" si="16"/>
        <v>0.8490566037735835</v>
      </c>
      <c r="Z33">
        <f t="shared" si="16"/>
        <v>0.86395233366434832</v>
      </c>
      <c r="AA33">
        <f t="shared" si="16"/>
        <v>0.87884806355511313</v>
      </c>
      <c r="AB33">
        <f t="shared" si="16"/>
        <v>0.89374379344587795</v>
      </c>
      <c r="AC33">
        <f t="shared" si="16"/>
        <v>0.90665342601787902</v>
      </c>
      <c r="AD33">
        <f t="shared" si="16"/>
        <v>0.91956305858987575</v>
      </c>
      <c r="AE33">
        <f t="shared" si="16"/>
        <v>0.93247269116187248</v>
      </c>
      <c r="AF33">
        <f t="shared" si="16"/>
        <v>0.94538232373386932</v>
      </c>
      <c r="AG33">
        <f t="shared" si="16"/>
        <v>0.95829195630586606</v>
      </c>
      <c r="AH33">
        <f t="shared" si="16"/>
        <v>0.97219463753723845</v>
      </c>
      <c r="AI33">
        <f t="shared" si="16"/>
        <v>0.98609731876861917</v>
      </c>
      <c r="AJ33">
        <f t="shared" si="17"/>
        <v>1</v>
      </c>
    </row>
    <row r="35" spans="1:36" x14ac:dyDescent="0.25">
      <c r="A35" s="1" t="s">
        <v>48</v>
      </c>
      <c r="B35" s="6">
        <v>2014</v>
      </c>
      <c r="C35" s="6">
        <v>2020</v>
      </c>
      <c r="D35">
        <v>2035</v>
      </c>
      <c r="E35" s="6"/>
      <c r="G35" s="6"/>
      <c r="I35" s="6"/>
      <c r="K35" s="6"/>
      <c r="M35" s="6"/>
      <c r="O35" s="6"/>
      <c r="Q35" s="6"/>
    </row>
    <row r="36" spans="1:36" x14ac:dyDescent="0.25">
      <c r="A36" t="s">
        <v>38</v>
      </c>
      <c r="B36">
        <v>311</v>
      </c>
      <c r="C36">
        <v>311</v>
      </c>
      <c r="D36">
        <v>311</v>
      </c>
    </row>
    <row r="37" spans="1:36" x14ac:dyDescent="0.25">
      <c r="A37" t="s">
        <v>39</v>
      </c>
      <c r="B37">
        <v>311</v>
      </c>
      <c r="C37">
        <v>267</v>
      </c>
      <c r="D37">
        <v>265</v>
      </c>
    </row>
    <row r="38" spans="1:36" x14ac:dyDescent="0.25">
      <c r="A38" t="s">
        <v>40</v>
      </c>
      <c r="B38">
        <v>311</v>
      </c>
      <c r="C38">
        <v>113</v>
      </c>
      <c r="D38">
        <v>109</v>
      </c>
    </row>
    <row r="39" spans="1:36" x14ac:dyDescent="0.25">
      <c r="A39" t="s">
        <v>41</v>
      </c>
      <c r="B39">
        <v>311</v>
      </c>
      <c r="C39">
        <v>57</v>
      </c>
      <c r="D39">
        <v>50</v>
      </c>
    </row>
    <row r="40" spans="1:36" x14ac:dyDescent="0.25">
      <c r="A40" t="s">
        <v>42</v>
      </c>
      <c r="B40">
        <v>311</v>
      </c>
      <c r="C40">
        <v>19</v>
      </c>
      <c r="D40">
        <v>8</v>
      </c>
    </row>
    <row r="42" spans="1:36" x14ac:dyDescent="0.25">
      <c r="A42" s="1" t="s">
        <v>49</v>
      </c>
      <c r="B42" s="6">
        <v>2014</v>
      </c>
      <c r="C42" s="6">
        <v>2020</v>
      </c>
      <c r="D42">
        <v>2035</v>
      </c>
    </row>
    <row r="43" spans="1:36" x14ac:dyDescent="0.25">
      <c r="A43" t="s">
        <v>38</v>
      </c>
      <c r="B43">
        <v>198</v>
      </c>
      <c r="C43">
        <v>198</v>
      </c>
      <c r="D43">
        <v>197</v>
      </c>
    </row>
    <row r="44" spans="1:36" x14ac:dyDescent="0.25">
      <c r="A44" t="s">
        <v>39</v>
      </c>
      <c r="B44">
        <v>198</v>
      </c>
      <c r="C44">
        <v>197</v>
      </c>
      <c r="D44">
        <v>196</v>
      </c>
    </row>
    <row r="45" spans="1:36" x14ac:dyDescent="0.25">
      <c r="A45" t="s">
        <v>40</v>
      </c>
      <c r="B45">
        <v>198</v>
      </c>
      <c r="C45">
        <v>195</v>
      </c>
      <c r="D45">
        <v>191</v>
      </c>
    </row>
    <row r="46" spans="1:36" x14ac:dyDescent="0.25">
      <c r="A46" t="s">
        <v>41</v>
      </c>
      <c r="B46">
        <v>198</v>
      </c>
      <c r="C46">
        <v>194</v>
      </c>
      <c r="D46">
        <v>191</v>
      </c>
    </row>
    <row r="47" spans="1:36" x14ac:dyDescent="0.25">
      <c r="A47" t="s">
        <v>42</v>
      </c>
      <c r="B47">
        <v>198</v>
      </c>
      <c r="C47">
        <v>191</v>
      </c>
      <c r="D47">
        <v>181</v>
      </c>
    </row>
    <row r="49" spans="1:38" x14ac:dyDescent="0.25">
      <c r="A49" s="1" t="s">
        <v>50</v>
      </c>
      <c r="B49" s="2">
        <v>2014</v>
      </c>
      <c r="C49">
        <v>2015</v>
      </c>
      <c r="D49">
        <v>2016</v>
      </c>
      <c r="E49">
        <v>2017</v>
      </c>
      <c r="F49">
        <v>2018</v>
      </c>
      <c r="G49">
        <v>2019</v>
      </c>
      <c r="H49">
        <v>2020</v>
      </c>
      <c r="I49">
        <v>2021</v>
      </c>
      <c r="J49">
        <v>2022</v>
      </c>
      <c r="K49">
        <v>2023</v>
      </c>
      <c r="L49">
        <v>2024</v>
      </c>
      <c r="M49">
        <v>2025</v>
      </c>
      <c r="N49">
        <v>2026</v>
      </c>
      <c r="O49">
        <v>2027</v>
      </c>
      <c r="P49">
        <v>2028</v>
      </c>
      <c r="Q49">
        <v>2029</v>
      </c>
      <c r="R49">
        <v>2030</v>
      </c>
      <c r="S49">
        <v>2031</v>
      </c>
      <c r="T49">
        <v>2032</v>
      </c>
      <c r="U49">
        <v>2033</v>
      </c>
      <c r="V49">
        <v>2034</v>
      </c>
      <c r="W49">
        <v>2035</v>
      </c>
    </row>
    <row r="50" spans="1:38" x14ac:dyDescent="0.25">
      <c r="A50" t="s">
        <v>38</v>
      </c>
      <c r="B50" s="6">
        <f t="shared" ref="B50:H50" si="18">TREND($B36:$C36,$B$35:$C$35,B$49)</f>
        <v>311</v>
      </c>
      <c r="C50" s="6">
        <f t="shared" si="18"/>
        <v>311</v>
      </c>
      <c r="D50" s="6">
        <f t="shared" si="18"/>
        <v>311</v>
      </c>
      <c r="E50" s="6">
        <f t="shared" si="18"/>
        <v>311</v>
      </c>
      <c r="F50" s="6">
        <f t="shared" si="18"/>
        <v>311</v>
      </c>
      <c r="G50" s="6">
        <f t="shared" si="18"/>
        <v>311</v>
      </c>
      <c r="H50" s="6">
        <f t="shared" si="18"/>
        <v>311</v>
      </c>
      <c r="I50" s="6">
        <f>TREND($C36:$D36,$C$35:$D$35,I$49)</f>
        <v>311</v>
      </c>
      <c r="J50" s="6">
        <f t="shared" ref="J50:W50" si="19">TREND($C36:$D36,$C$35:$D$35,J$49)</f>
        <v>311</v>
      </c>
      <c r="K50" s="6">
        <f t="shared" si="19"/>
        <v>311</v>
      </c>
      <c r="L50" s="6">
        <f t="shared" si="19"/>
        <v>311</v>
      </c>
      <c r="M50" s="6">
        <f t="shared" si="19"/>
        <v>311</v>
      </c>
      <c r="N50" s="6">
        <f t="shared" si="19"/>
        <v>311</v>
      </c>
      <c r="O50" s="6">
        <f t="shared" si="19"/>
        <v>311</v>
      </c>
      <c r="P50" s="6">
        <f t="shared" si="19"/>
        <v>311</v>
      </c>
      <c r="Q50" s="6">
        <f t="shared" si="19"/>
        <v>311</v>
      </c>
      <c r="R50" s="6">
        <f t="shared" si="19"/>
        <v>311</v>
      </c>
      <c r="S50" s="6">
        <f t="shared" si="19"/>
        <v>311</v>
      </c>
      <c r="T50" s="6">
        <f t="shared" si="19"/>
        <v>311</v>
      </c>
      <c r="U50" s="6">
        <f t="shared" si="19"/>
        <v>311</v>
      </c>
      <c r="V50" s="6">
        <f t="shared" si="19"/>
        <v>311</v>
      </c>
      <c r="W50" s="6">
        <f t="shared" si="19"/>
        <v>311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x14ac:dyDescent="0.25">
      <c r="A51" t="s">
        <v>39</v>
      </c>
      <c r="B51" s="6">
        <f t="shared" ref="B51:B54" si="20">TREND($B37:$C37,$B$35:$C$35,B$49)</f>
        <v>311</v>
      </c>
      <c r="C51" s="6">
        <f t="shared" ref="C51:H54" si="21">TREND($B37:$C37,$B$35:$C$35,C$49)</f>
        <v>303.66666666666606</v>
      </c>
      <c r="D51" s="6">
        <f t="shared" si="21"/>
        <v>296.33333333333212</v>
      </c>
      <c r="E51" s="6">
        <f t="shared" si="21"/>
        <v>289</v>
      </c>
      <c r="F51" s="6">
        <f t="shared" si="21"/>
        <v>281.66666666666606</v>
      </c>
      <c r="G51" s="6">
        <f t="shared" si="21"/>
        <v>274.33333333333212</v>
      </c>
      <c r="H51" s="6">
        <f t="shared" si="21"/>
        <v>267</v>
      </c>
      <c r="I51" s="6">
        <f t="shared" ref="I51:W54" si="22">TREND($C37:$D37,$C$35:$D$35,I$49)</f>
        <v>266.86666666666673</v>
      </c>
      <c r="J51" s="6">
        <f t="shared" si="22"/>
        <v>266.73333333333335</v>
      </c>
      <c r="K51" s="6">
        <f t="shared" si="22"/>
        <v>266.60000000000002</v>
      </c>
      <c r="L51" s="6">
        <f t="shared" si="22"/>
        <v>266.4666666666667</v>
      </c>
      <c r="M51" s="6">
        <f t="shared" si="22"/>
        <v>266.33333333333337</v>
      </c>
      <c r="N51" s="6">
        <f t="shared" si="22"/>
        <v>266.20000000000005</v>
      </c>
      <c r="O51" s="6">
        <f t="shared" si="22"/>
        <v>266.06666666666672</v>
      </c>
      <c r="P51" s="6">
        <f t="shared" si="22"/>
        <v>265.93333333333339</v>
      </c>
      <c r="Q51" s="6">
        <f t="shared" si="22"/>
        <v>265.80000000000007</v>
      </c>
      <c r="R51" s="6">
        <f t="shared" si="22"/>
        <v>265.66666666666669</v>
      </c>
      <c r="S51" s="6">
        <f t="shared" si="22"/>
        <v>265.53333333333336</v>
      </c>
      <c r="T51" s="6">
        <f t="shared" si="22"/>
        <v>265.40000000000003</v>
      </c>
      <c r="U51" s="6">
        <f t="shared" si="22"/>
        <v>265.26666666666671</v>
      </c>
      <c r="V51" s="6">
        <f t="shared" si="22"/>
        <v>265.13333333333338</v>
      </c>
      <c r="W51" s="6">
        <f t="shared" si="22"/>
        <v>265.00000000000006</v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spans="1:38" x14ac:dyDescent="0.25">
      <c r="A52" t="s">
        <v>40</v>
      </c>
      <c r="B52" s="6">
        <f t="shared" si="20"/>
        <v>311</v>
      </c>
      <c r="C52" s="6">
        <f t="shared" si="21"/>
        <v>278</v>
      </c>
      <c r="D52" s="6">
        <f t="shared" si="21"/>
        <v>245</v>
      </c>
      <c r="E52" s="6">
        <f t="shared" si="21"/>
        <v>212</v>
      </c>
      <c r="F52" s="6">
        <f t="shared" si="21"/>
        <v>179</v>
      </c>
      <c r="G52" s="6">
        <f t="shared" si="21"/>
        <v>146</v>
      </c>
      <c r="H52" s="6">
        <f t="shared" si="21"/>
        <v>113</v>
      </c>
      <c r="I52" s="6">
        <f t="shared" si="22"/>
        <v>112.73333333333335</v>
      </c>
      <c r="J52" s="6">
        <f t="shared" si="22"/>
        <v>112.46666666666658</v>
      </c>
      <c r="K52" s="6">
        <f t="shared" si="22"/>
        <v>112.19999999999993</v>
      </c>
      <c r="L52" s="6">
        <f t="shared" si="22"/>
        <v>111.93333333333328</v>
      </c>
      <c r="M52" s="6">
        <f t="shared" si="22"/>
        <v>111.66666666666663</v>
      </c>
      <c r="N52" s="6">
        <f t="shared" si="22"/>
        <v>111.39999999999998</v>
      </c>
      <c r="O52" s="6">
        <f t="shared" si="22"/>
        <v>111.13333333333333</v>
      </c>
      <c r="P52" s="6">
        <f t="shared" si="22"/>
        <v>110.86666666666667</v>
      </c>
      <c r="Q52" s="6">
        <f t="shared" si="22"/>
        <v>110.60000000000002</v>
      </c>
      <c r="R52" s="6">
        <f t="shared" si="22"/>
        <v>110.33333333333326</v>
      </c>
      <c r="S52" s="6">
        <f t="shared" si="22"/>
        <v>110.06666666666661</v>
      </c>
      <c r="T52" s="6">
        <f t="shared" si="22"/>
        <v>109.79999999999995</v>
      </c>
      <c r="U52" s="6">
        <f t="shared" si="22"/>
        <v>109.5333333333333</v>
      </c>
      <c r="V52" s="6">
        <f t="shared" si="22"/>
        <v>109.26666666666665</v>
      </c>
      <c r="W52" s="6">
        <f t="shared" si="22"/>
        <v>109</v>
      </c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 x14ac:dyDescent="0.25">
      <c r="A53" t="s">
        <v>41</v>
      </c>
      <c r="B53" s="6">
        <f t="shared" si="20"/>
        <v>311</v>
      </c>
      <c r="C53" s="6">
        <f t="shared" si="21"/>
        <v>268.66666666667152</v>
      </c>
      <c r="D53" s="6">
        <f t="shared" si="21"/>
        <v>226.33333333334303</v>
      </c>
      <c r="E53" s="6">
        <f t="shared" si="21"/>
        <v>184</v>
      </c>
      <c r="F53" s="6">
        <f t="shared" si="21"/>
        <v>141.66666666667152</v>
      </c>
      <c r="G53" s="6">
        <f t="shared" si="21"/>
        <v>99.333333333343035</v>
      </c>
      <c r="H53" s="6">
        <f t="shared" si="21"/>
        <v>57</v>
      </c>
      <c r="I53" s="6">
        <f t="shared" si="22"/>
        <v>56.533333333333303</v>
      </c>
      <c r="J53" s="6">
        <f t="shared" si="22"/>
        <v>56.066666666666606</v>
      </c>
      <c r="K53" s="6">
        <f t="shared" si="22"/>
        <v>55.599999999999909</v>
      </c>
      <c r="L53" s="6">
        <f t="shared" si="22"/>
        <v>55.133333333333326</v>
      </c>
      <c r="M53" s="6">
        <f t="shared" si="22"/>
        <v>54.666666666666629</v>
      </c>
      <c r="N53" s="6">
        <f t="shared" si="22"/>
        <v>54.199999999999932</v>
      </c>
      <c r="O53" s="6">
        <f t="shared" si="22"/>
        <v>53.733333333333235</v>
      </c>
      <c r="P53" s="6">
        <f t="shared" si="22"/>
        <v>53.266666666666652</v>
      </c>
      <c r="Q53" s="6">
        <f t="shared" si="22"/>
        <v>52.799999999999955</v>
      </c>
      <c r="R53" s="6">
        <f t="shared" si="22"/>
        <v>52.333333333333258</v>
      </c>
      <c r="S53" s="6">
        <f t="shared" si="22"/>
        <v>51.866666666666561</v>
      </c>
      <c r="T53" s="6">
        <f t="shared" si="22"/>
        <v>51.399999999999977</v>
      </c>
      <c r="U53" s="6">
        <f t="shared" si="22"/>
        <v>50.93333333333328</v>
      </c>
      <c r="V53" s="6">
        <f t="shared" si="22"/>
        <v>50.466666666666583</v>
      </c>
      <c r="W53" s="6">
        <f t="shared" si="22"/>
        <v>50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 x14ac:dyDescent="0.25">
      <c r="A54" t="s">
        <v>42</v>
      </c>
      <c r="B54" s="6">
        <f t="shared" si="20"/>
        <v>311</v>
      </c>
      <c r="C54" s="6">
        <f t="shared" si="21"/>
        <v>262.33333333332848</v>
      </c>
      <c r="D54" s="6">
        <f t="shared" si="21"/>
        <v>213.66666666665697</v>
      </c>
      <c r="E54" s="6">
        <f t="shared" si="21"/>
        <v>165</v>
      </c>
      <c r="F54" s="6">
        <f t="shared" si="21"/>
        <v>116.33333333332848</v>
      </c>
      <c r="G54" s="6">
        <f t="shared" si="21"/>
        <v>67.666666666656965</v>
      </c>
      <c r="H54" s="6">
        <f t="shared" si="21"/>
        <v>19</v>
      </c>
      <c r="I54" s="6">
        <f t="shared" si="22"/>
        <v>18.266666666666652</v>
      </c>
      <c r="J54" s="6">
        <f t="shared" si="22"/>
        <v>17.533333333333303</v>
      </c>
      <c r="K54" s="6">
        <f t="shared" si="22"/>
        <v>16.799999999999955</v>
      </c>
      <c r="L54" s="6">
        <f t="shared" si="22"/>
        <v>16.066666666666606</v>
      </c>
      <c r="M54" s="6">
        <f t="shared" si="22"/>
        <v>15.333333333333258</v>
      </c>
      <c r="N54" s="6">
        <f t="shared" si="22"/>
        <v>14.600000000000136</v>
      </c>
      <c r="O54" s="6">
        <f t="shared" si="22"/>
        <v>13.866666666666788</v>
      </c>
      <c r="P54" s="6">
        <f t="shared" si="22"/>
        <v>13.133333333333439</v>
      </c>
      <c r="Q54" s="6">
        <f t="shared" si="22"/>
        <v>12.400000000000091</v>
      </c>
      <c r="R54" s="6">
        <f t="shared" si="22"/>
        <v>11.666666666666742</v>
      </c>
      <c r="S54" s="6">
        <f t="shared" si="22"/>
        <v>10.933333333333394</v>
      </c>
      <c r="T54" s="6">
        <f t="shared" si="22"/>
        <v>10.200000000000045</v>
      </c>
      <c r="U54" s="6">
        <f t="shared" si="22"/>
        <v>9.466666666666697</v>
      </c>
      <c r="V54" s="6">
        <f t="shared" si="22"/>
        <v>8.7333333333333485</v>
      </c>
      <c r="W54" s="6">
        <f t="shared" si="22"/>
        <v>8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6" spans="1:38" x14ac:dyDescent="0.25">
      <c r="A56" s="1" t="s">
        <v>51</v>
      </c>
      <c r="B56" s="2">
        <v>2014</v>
      </c>
      <c r="C56">
        <v>2015</v>
      </c>
      <c r="D56">
        <v>2016</v>
      </c>
      <c r="E56">
        <v>2017</v>
      </c>
      <c r="F56">
        <v>2018</v>
      </c>
      <c r="G56">
        <v>2019</v>
      </c>
      <c r="H56">
        <v>2020</v>
      </c>
      <c r="I56">
        <v>2021</v>
      </c>
      <c r="J56">
        <v>2022</v>
      </c>
      <c r="K56">
        <v>2023</v>
      </c>
      <c r="L56">
        <v>2024</v>
      </c>
      <c r="M56">
        <v>2025</v>
      </c>
      <c r="N56">
        <v>2026</v>
      </c>
      <c r="O56">
        <v>2027</v>
      </c>
      <c r="P56">
        <v>2028</v>
      </c>
      <c r="Q56">
        <v>2029</v>
      </c>
      <c r="R56">
        <v>2030</v>
      </c>
      <c r="S56">
        <v>2031</v>
      </c>
      <c r="T56">
        <v>2032</v>
      </c>
      <c r="U56">
        <v>2033</v>
      </c>
      <c r="V56">
        <v>2034</v>
      </c>
      <c r="W56">
        <v>2035</v>
      </c>
    </row>
    <row r="57" spans="1:38" x14ac:dyDescent="0.25">
      <c r="A57" t="s">
        <v>38</v>
      </c>
      <c r="B57" s="6">
        <f t="shared" ref="B57:H57" si="23">TREND($B43:$C43,$B$42:$C$42,B$49)</f>
        <v>198</v>
      </c>
      <c r="C57" s="6">
        <f t="shared" si="23"/>
        <v>198</v>
      </c>
      <c r="D57" s="6">
        <f t="shared" si="23"/>
        <v>198</v>
      </c>
      <c r="E57" s="6">
        <f t="shared" si="23"/>
        <v>198</v>
      </c>
      <c r="F57" s="6">
        <f t="shared" si="23"/>
        <v>198</v>
      </c>
      <c r="G57" s="6">
        <f t="shared" si="23"/>
        <v>198</v>
      </c>
      <c r="H57" s="6">
        <f t="shared" si="23"/>
        <v>198</v>
      </c>
      <c r="I57" s="6">
        <f>TREND($C43:$D43,$C$42:$D$42,I$49)</f>
        <v>197.93333333333337</v>
      </c>
      <c r="J57" s="6">
        <f t="shared" ref="J57:W57" si="24">TREND($C43:$D43,$C$42:$D$42,J$49)</f>
        <v>197.86666666666667</v>
      </c>
      <c r="K57" s="6">
        <f t="shared" si="24"/>
        <v>197.8</v>
      </c>
      <c r="L57" s="6">
        <f t="shared" si="24"/>
        <v>197.73333333333335</v>
      </c>
      <c r="M57" s="6">
        <f t="shared" si="24"/>
        <v>197.66666666666669</v>
      </c>
      <c r="N57" s="6">
        <f t="shared" si="24"/>
        <v>197.60000000000002</v>
      </c>
      <c r="O57" s="6">
        <f t="shared" si="24"/>
        <v>197.53333333333336</v>
      </c>
      <c r="P57" s="6">
        <f t="shared" si="24"/>
        <v>197.4666666666667</v>
      </c>
      <c r="Q57" s="6">
        <f t="shared" si="24"/>
        <v>197.40000000000003</v>
      </c>
      <c r="R57" s="6">
        <f t="shared" si="24"/>
        <v>197.33333333333334</v>
      </c>
      <c r="S57" s="6">
        <f t="shared" si="24"/>
        <v>197.26666666666668</v>
      </c>
      <c r="T57" s="6">
        <f t="shared" si="24"/>
        <v>197.20000000000002</v>
      </c>
      <c r="U57" s="6">
        <f t="shared" si="24"/>
        <v>197.13333333333335</v>
      </c>
      <c r="V57" s="6">
        <f t="shared" si="24"/>
        <v>197.06666666666669</v>
      </c>
      <c r="W57" s="6">
        <f t="shared" si="24"/>
        <v>197.00000000000003</v>
      </c>
    </row>
    <row r="58" spans="1:38" x14ac:dyDescent="0.25">
      <c r="A58" t="s">
        <v>39</v>
      </c>
      <c r="B58" s="6">
        <f t="shared" ref="B58:B61" si="25">TREND($B44:$C44,$B$42:$C$42,B$49)</f>
        <v>198</v>
      </c>
      <c r="C58" s="6">
        <f t="shared" ref="C58:H61" si="26">TREND($B44:$C44,$B$42:$C$42,C$49)</f>
        <v>197.83333333333331</v>
      </c>
      <c r="D58" s="6">
        <f t="shared" si="26"/>
        <v>197.66666666666663</v>
      </c>
      <c r="E58" s="6">
        <f t="shared" si="26"/>
        <v>197.5</v>
      </c>
      <c r="F58" s="6">
        <f t="shared" si="26"/>
        <v>197.33333333333331</v>
      </c>
      <c r="G58" s="6">
        <f t="shared" si="26"/>
        <v>197.16666666666663</v>
      </c>
      <c r="H58" s="6">
        <f t="shared" si="26"/>
        <v>197</v>
      </c>
      <c r="I58" s="6">
        <f t="shared" ref="I58:W61" si="27">TREND($C44:$D44,$C$42:$D$42,I$49)</f>
        <v>196.93333333333337</v>
      </c>
      <c r="J58" s="6">
        <f t="shared" si="27"/>
        <v>196.86666666666667</v>
      </c>
      <c r="K58" s="6">
        <f t="shared" si="27"/>
        <v>196.8</v>
      </c>
      <c r="L58" s="6">
        <f t="shared" si="27"/>
        <v>196.73333333333335</v>
      </c>
      <c r="M58" s="6">
        <f t="shared" si="27"/>
        <v>196.66666666666669</v>
      </c>
      <c r="N58" s="6">
        <f t="shared" si="27"/>
        <v>196.60000000000002</v>
      </c>
      <c r="O58" s="6">
        <f t="shared" si="27"/>
        <v>196.53333333333336</v>
      </c>
      <c r="P58" s="6">
        <f t="shared" si="27"/>
        <v>196.4666666666667</v>
      </c>
      <c r="Q58" s="6">
        <f t="shared" si="27"/>
        <v>196.40000000000003</v>
      </c>
      <c r="R58" s="6">
        <f t="shared" si="27"/>
        <v>196.33333333333334</v>
      </c>
      <c r="S58" s="6">
        <f t="shared" si="27"/>
        <v>196.26666666666668</v>
      </c>
      <c r="T58" s="6">
        <f t="shared" si="27"/>
        <v>196.20000000000002</v>
      </c>
      <c r="U58" s="6">
        <f t="shared" si="27"/>
        <v>196.13333333333335</v>
      </c>
      <c r="V58" s="6">
        <f t="shared" si="27"/>
        <v>196.06666666666669</v>
      </c>
      <c r="W58" s="6">
        <f t="shared" si="27"/>
        <v>196.00000000000003</v>
      </c>
    </row>
    <row r="59" spans="1:38" x14ac:dyDescent="0.25">
      <c r="A59" t="s">
        <v>40</v>
      </c>
      <c r="B59" s="6">
        <f t="shared" si="25"/>
        <v>198</v>
      </c>
      <c r="C59" s="6">
        <f t="shared" si="26"/>
        <v>197.5</v>
      </c>
      <c r="D59" s="6">
        <f t="shared" si="26"/>
        <v>197</v>
      </c>
      <c r="E59" s="6">
        <f t="shared" si="26"/>
        <v>196.5</v>
      </c>
      <c r="F59" s="6">
        <f t="shared" si="26"/>
        <v>196</v>
      </c>
      <c r="G59" s="6">
        <f t="shared" si="26"/>
        <v>195.5</v>
      </c>
      <c r="H59" s="6">
        <f t="shared" si="26"/>
        <v>195</v>
      </c>
      <c r="I59" s="6">
        <f t="shared" si="27"/>
        <v>194.73333333333335</v>
      </c>
      <c r="J59" s="6">
        <f t="shared" si="27"/>
        <v>194.46666666666658</v>
      </c>
      <c r="K59" s="6">
        <f t="shared" si="27"/>
        <v>194.19999999999993</v>
      </c>
      <c r="L59" s="6">
        <f t="shared" si="27"/>
        <v>193.93333333333328</v>
      </c>
      <c r="M59" s="6">
        <f t="shared" si="27"/>
        <v>193.66666666666663</v>
      </c>
      <c r="N59" s="6">
        <f t="shared" si="27"/>
        <v>193.39999999999998</v>
      </c>
      <c r="O59" s="6">
        <f t="shared" si="27"/>
        <v>193.13333333333333</v>
      </c>
      <c r="P59" s="6">
        <f t="shared" si="27"/>
        <v>192.86666666666667</v>
      </c>
      <c r="Q59" s="6">
        <f t="shared" si="27"/>
        <v>192.60000000000002</v>
      </c>
      <c r="R59" s="6">
        <f t="shared" si="27"/>
        <v>192.33333333333326</v>
      </c>
      <c r="S59" s="6">
        <f t="shared" si="27"/>
        <v>192.06666666666661</v>
      </c>
      <c r="T59" s="6">
        <f t="shared" si="27"/>
        <v>191.79999999999995</v>
      </c>
      <c r="U59" s="6">
        <f t="shared" si="27"/>
        <v>191.5333333333333</v>
      </c>
      <c r="V59" s="6">
        <f t="shared" si="27"/>
        <v>191.26666666666665</v>
      </c>
      <c r="W59" s="6">
        <f t="shared" si="27"/>
        <v>191</v>
      </c>
    </row>
    <row r="60" spans="1:38" x14ac:dyDescent="0.25">
      <c r="A60" t="s">
        <v>41</v>
      </c>
      <c r="B60" s="6">
        <f t="shared" si="25"/>
        <v>198</v>
      </c>
      <c r="C60" s="6">
        <f t="shared" si="26"/>
        <v>197.33333333333326</v>
      </c>
      <c r="D60" s="6">
        <f t="shared" si="26"/>
        <v>196.66666666666652</v>
      </c>
      <c r="E60" s="6">
        <f t="shared" si="26"/>
        <v>196</v>
      </c>
      <c r="F60" s="6">
        <f t="shared" si="26"/>
        <v>195.33333333333326</v>
      </c>
      <c r="G60" s="6">
        <f t="shared" si="26"/>
        <v>194.66666666666652</v>
      </c>
      <c r="H60" s="6">
        <f t="shared" si="26"/>
        <v>194</v>
      </c>
      <c r="I60" s="6">
        <f t="shared" si="27"/>
        <v>193.8</v>
      </c>
      <c r="J60" s="6">
        <f t="shared" si="27"/>
        <v>193.60000000000002</v>
      </c>
      <c r="K60" s="6">
        <f t="shared" si="27"/>
        <v>193.40000000000003</v>
      </c>
      <c r="L60" s="6">
        <f t="shared" si="27"/>
        <v>193.20000000000005</v>
      </c>
      <c r="M60" s="6">
        <f t="shared" si="27"/>
        <v>193.00000000000006</v>
      </c>
      <c r="N60" s="6">
        <f t="shared" si="27"/>
        <v>192.8</v>
      </c>
      <c r="O60" s="6">
        <f t="shared" si="27"/>
        <v>192.60000000000002</v>
      </c>
      <c r="P60" s="6">
        <f t="shared" si="27"/>
        <v>192.40000000000003</v>
      </c>
      <c r="Q60" s="6">
        <f t="shared" si="27"/>
        <v>192.20000000000005</v>
      </c>
      <c r="R60" s="6">
        <f t="shared" si="27"/>
        <v>192.00000000000006</v>
      </c>
      <c r="S60" s="6">
        <f t="shared" si="27"/>
        <v>191.8</v>
      </c>
      <c r="T60" s="6">
        <f t="shared" si="27"/>
        <v>191.60000000000002</v>
      </c>
      <c r="U60" s="6">
        <f t="shared" si="27"/>
        <v>191.40000000000003</v>
      </c>
      <c r="V60" s="6">
        <f t="shared" si="27"/>
        <v>191.20000000000005</v>
      </c>
      <c r="W60" s="6">
        <f t="shared" si="27"/>
        <v>191.00000000000006</v>
      </c>
    </row>
    <row r="61" spans="1:38" x14ac:dyDescent="0.25">
      <c r="A61" t="s">
        <v>42</v>
      </c>
      <c r="B61" s="6">
        <f t="shared" si="25"/>
        <v>198</v>
      </c>
      <c r="C61" s="6">
        <f t="shared" si="26"/>
        <v>196.83333333333348</v>
      </c>
      <c r="D61" s="6">
        <f t="shared" si="26"/>
        <v>195.66666666666697</v>
      </c>
      <c r="E61" s="6">
        <f t="shared" si="26"/>
        <v>194.5</v>
      </c>
      <c r="F61" s="6">
        <f t="shared" si="26"/>
        <v>193.33333333333348</v>
      </c>
      <c r="G61" s="6">
        <f t="shared" si="26"/>
        <v>192.16666666666697</v>
      </c>
      <c r="H61" s="6">
        <f t="shared" si="26"/>
        <v>191</v>
      </c>
      <c r="I61" s="6">
        <f t="shared" si="27"/>
        <v>190.33333333333326</v>
      </c>
      <c r="J61" s="6">
        <f t="shared" si="27"/>
        <v>189.66666666666652</v>
      </c>
      <c r="K61" s="6">
        <f t="shared" si="27"/>
        <v>189</v>
      </c>
      <c r="L61" s="6">
        <f t="shared" si="27"/>
        <v>188.33333333333326</v>
      </c>
      <c r="M61" s="6">
        <f t="shared" si="27"/>
        <v>187.66666666666652</v>
      </c>
      <c r="N61" s="6">
        <f t="shared" si="27"/>
        <v>187</v>
      </c>
      <c r="O61" s="6">
        <f t="shared" si="27"/>
        <v>186.33333333333326</v>
      </c>
      <c r="P61" s="6">
        <f t="shared" si="27"/>
        <v>185.66666666666652</v>
      </c>
      <c r="Q61" s="6">
        <f t="shared" si="27"/>
        <v>185</v>
      </c>
      <c r="R61" s="6">
        <f t="shared" si="27"/>
        <v>184.33333333333326</v>
      </c>
      <c r="S61" s="6">
        <f t="shared" si="27"/>
        <v>183.66666666666652</v>
      </c>
      <c r="T61" s="6">
        <f t="shared" si="27"/>
        <v>183</v>
      </c>
      <c r="U61" s="6">
        <f t="shared" si="27"/>
        <v>182.33333333333326</v>
      </c>
      <c r="V61" s="6">
        <f t="shared" si="27"/>
        <v>181.66666666666652</v>
      </c>
      <c r="W61" s="6">
        <f t="shared" si="27"/>
        <v>181</v>
      </c>
    </row>
    <row r="64" spans="1:38" x14ac:dyDescent="0.25">
      <c r="A64" s="1" t="s">
        <v>52</v>
      </c>
      <c r="B64" s="6">
        <v>2016</v>
      </c>
      <c r="C64">
        <v>2017</v>
      </c>
      <c r="D64" s="6">
        <v>2018</v>
      </c>
      <c r="E64">
        <v>2019</v>
      </c>
      <c r="F64" s="6">
        <v>2020</v>
      </c>
      <c r="G64">
        <v>2021</v>
      </c>
      <c r="H64" s="6">
        <v>2022</v>
      </c>
      <c r="I64">
        <v>2023</v>
      </c>
      <c r="J64" s="6">
        <v>2024</v>
      </c>
      <c r="K64">
        <v>2025</v>
      </c>
      <c r="L64" s="6">
        <v>2026</v>
      </c>
      <c r="M64">
        <v>2027</v>
      </c>
      <c r="N64" s="6">
        <v>2028</v>
      </c>
      <c r="O64">
        <v>2029</v>
      </c>
      <c r="P64" s="6">
        <v>2030</v>
      </c>
      <c r="Q64">
        <v>2031</v>
      </c>
      <c r="R64" s="6">
        <v>2032</v>
      </c>
      <c r="S64">
        <v>2033</v>
      </c>
      <c r="T64" s="6">
        <v>2034</v>
      </c>
      <c r="U64">
        <v>2035</v>
      </c>
      <c r="V64" s="6">
        <v>2036</v>
      </c>
      <c r="W64">
        <v>2037</v>
      </c>
      <c r="X64" s="6"/>
    </row>
    <row r="65" spans="1:23" x14ac:dyDescent="0.25">
      <c r="A65" t="s">
        <v>38</v>
      </c>
      <c r="B65" s="6">
        <f>B50</f>
        <v>311</v>
      </c>
      <c r="C65" s="6">
        <f t="shared" ref="C65:W69" si="28">C50</f>
        <v>311</v>
      </c>
      <c r="D65" s="6">
        <f t="shared" si="28"/>
        <v>311</v>
      </c>
      <c r="E65" s="6">
        <f t="shared" si="28"/>
        <v>311</v>
      </c>
      <c r="F65" s="6">
        <f t="shared" si="28"/>
        <v>311</v>
      </c>
      <c r="G65" s="6">
        <f t="shared" si="28"/>
        <v>311</v>
      </c>
      <c r="H65" s="6">
        <f t="shared" si="28"/>
        <v>311</v>
      </c>
      <c r="I65" s="6">
        <f t="shared" si="28"/>
        <v>311</v>
      </c>
      <c r="J65" s="6">
        <f t="shared" si="28"/>
        <v>311</v>
      </c>
      <c r="K65" s="6">
        <f t="shared" si="28"/>
        <v>311</v>
      </c>
      <c r="L65" s="6">
        <f t="shared" si="28"/>
        <v>311</v>
      </c>
      <c r="M65" s="6">
        <f t="shared" si="28"/>
        <v>311</v>
      </c>
      <c r="N65" s="6">
        <f t="shared" si="28"/>
        <v>311</v>
      </c>
      <c r="O65" s="6">
        <f t="shared" si="28"/>
        <v>311</v>
      </c>
      <c r="P65" s="6">
        <f t="shared" si="28"/>
        <v>311</v>
      </c>
      <c r="Q65" s="6">
        <f t="shared" si="28"/>
        <v>311</v>
      </c>
      <c r="R65" s="6">
        <f t="shared" si="28"/>
        <v>311</v>
      </c>
      <c r="S65" s="6">
        <f t="shared" si="28"/>
        <v>311</v>
      </c>
      <c r="T65" s="6">
        <f t="shared" si="28"/>
        <v>311</v>
      </c>
      <c r="U65" s="6">
        <f t="shared" si="28"/>
        <v>311</v>
      </c>
      <c r="V65" s="6">
        <f t="shared" si="28"/>
        <v>311</v>
      </c>
      <c r="W65" s="6">
        <f t="shared" si="28"/>
        <v>311</v>
      </c>
    </row>
    <row r="66" spans="1:23" x14ac:dyDescent="0.25">
      <c r="A66" t="s">
        <v>39</v>
      </c>
      <c r="B66" s="6">
        <f t="shared" ref="B66:Q69" si="29">B51</f>
        <v>311</v>
      </c>
      <c r="C66" s="6">
        <f t="shared" si="29"/>
        <v>303.66666666666606</v>
      </c>
      <c r="D66" s="6">
        <f t="shared" si="29"/>
        <v>296.33333333333212</v>
      </c>
      <c r="E66" s="6">
        <f t="shared" si="29"/>
        <v>289</v>
      </c>
      <c r="F66" s="6">
        <f t="shared" si="29"/>
        <v>281.66666666666606</v>
      </c>
      <c r="G66" s="6">
        <f t="shared" si="29"/>
        <v>274.33333333333212</v>
      </c>
      <c r="H66" s="6">
        <f t="shared" si="29"/>
        <v>267</v>
      </c>
      <c r="I66" s="6">
        <f t="shared" si="29"/>
        <v>266.86666666666673</v>
      </c>
      <c r="J66" s="6">
        <f t="shared" si="29"/>
        <v>266.73333333333335</v>
      </c>
      <c r="K66" s="6">
        <f t="shared" si="29"/>
        <v>266.60000000000002</v>
      </c>
      <c r="L66" s="6">
        <f t="shared" si="29"/>
        <v>266.4666666666667</v>
      </c>
      <c r="M66" s="6">
        <f t="shared" si="29"/>
        <v>266.33333333333337</v>
      </c>
      <c r="N66" s="6">
        <f t="shared" si="29"/>
        <v>266.20000000000005</v>
      </c>
      <c r="O66" s="6">
        <f t="shared" si="29"/>
        <v>266.06666666666672</v>
      </c>
      <c r="P66" s="6">
        <f t="shared" si="29"/>
        <v>265.93333333333339</v>
      </c>
      <c r="Q66" s="6">
        <f t="shared" si="29"/>
        <v>265.80000000000007</v>
      </c>
      <c r="R66" s="6">
        <f t="shared" si="28"/>
        <v>265.66666666666669</v>
      </c>
      <c r="S66" s="6">
        <f t="shared" si="28"/>
        <v>265.53333333333336</v>
      </c>
      <c r="T66" s="6">
        <f t="shared" si="28"/>
        <v>265.40000000000003</v>
      </c>
      <c r="U66" s="6">
        <f t="shared" si="28"/>
        <v>265.26666666666671</v>
      </c>
      <c r="V66" s="6">
        <f t="shared" si="28"/>
        <v>265.13333333333338</v>
      </c>
      <c r="W66" s="6">
        <f t="shared" si="28"/>
        <v>265.00000000000006</v>
      </c>
    </row>
    <row r="67" spans="1:23" x14ac:dyDescent="0.25">
      <c r="A67" t="s">
        <v>40</v>
      </c>
      <c r="B67" s="6">
        <f t="shared" si="29"/>
        <v>311</v>
      </c>
      <c r="C67" s="6">
        <f t="shared" si="28"/>
        <v>278</v>
      </c>
      <c r="D67" s="6">
        <f t="shared" si="28"/>
        <v>245</v>
      </c>
      <c r="E67" s="6">
        <f t="shared" si="28"/>
        <v>212</v>
      </c>
      <c r="F67" s="6">
        <f t="shared" si="28"/>
        <v>179</v>
      </c>
      <c r="G67" s="6">
        <f t="shared" si="28"/>
        <v>146</v>
      </c>
      <c r="H67" s="6">
        <f t="shared" si="28"/>
        <v>113</v>
      </c>
      <c r="I67" s="6">
        <f t="shared" si="28"/>
        <v>112.73333333333335</v>
      </c>
      <c r="J67" s="6">
        <f t="shared" si="28"/>
        <v>112.46666666666658</v>
      </c>
      <c r="K67" s="6">
        <f t="shared" si="28"/>
        <v>112.19999999999993</v>
      </c>
      <c r="L67" s="6">
        <f t="shared" si="28"/>
        <v>111.93333333333328</v>
      </c>
      <c r="M67" s="6">
        <f t="shared" si="28"/>
        <v>111.66666666666663</v>
      </c>
      <c r="N67" s="6">
        <f t="shared" si="28"/>
        <v>111.39999999999998</v>
      </c>
      <c r="O67" s="6">
        <f t="shared" si="28"/>
        <v>111.13333333333333</v>
      </c>
      <c r="P67" s="6">
        <f t="shared" si="28"/>
        <v>110.86666666666667</v>
      </c>
      <c r="Q67" s="6">
        <f t="shared" si="28"/>
        <v>110.60000000000002</v>
      </c>
      <c r="R67" s="6">
        <f t="shared" si="28"/>
        <v>110.33333333333326</v>
      </c>
      <c r="S67" s="6">
        <f t="shared" si="28"/>
        <v>110.06666666666661</v>
      </c>
      <c r="T67" s="6">
        <f t="shared" si="28"/>
        <v>109.79999999999995</v>
      </c>
      <c r="U67" s="6">
        <f t="shared" si="28"/>
        <v>109.5333333333333</v>
      </c>
      <c r="V67" s="6">
        <f t="shared" si="28"/>
        <v>109.26666666666665</v>
      </c>
      <c r="W67" s="6">
        <f t="shared" si="28"/>
        <v>109</v>
      </c>
    </row>
    <row r="68" spans="1:23" x14ac:dyDescent="0.25">
      <c r="A68" t="s">
        <v>41</v>
      </c>
      <c r="B68" s="6">
        <f t="shared" si="29"/>
        <v>311</v>
      </c>
      <c r="C68" s="6">
        <f t="shared" si="28"/>
        <v>268.66666666667152</v>
      </c>
      <c r="D68" s="6">
        <f t="shared" si="28"/>
        <v>226.33333333334303</v>
      </c>
      <c r="E68" s="6">
        <f t="shared" si="28"/>
        <v>184</v>
      </c>
      <c r="F68" s="6">
        <f t="shared" si="28"/>
        <v>141.66666666667152</v>
      </c>
      <c r="G68" s="6">
        <f t="shared" si="28"/>
        <v>99.333333333343035</v>
      </c>
      <c r="H68" s="6">
        <f t="shared" si="28"/>
        <v>57</v>
      </c>
      <c r="I68" s="6">
        <f t="shared" si="28"/>
        <v>56.533333333333303</v>
      </c>
      <c r="J68" s="6">
        <f t="shared" si="28"/>
        <v>56.066666666666606</v>
      </c>
      <c r="K68" s="6">
        <f t="shared" si="28"/>
        <v>55.599999999999909</v>
      </c>
      <c r="L68" s="6">
        <f t="shared" si="28"/>
        <v>55.133333333333326</v>
      </c>
      <c r="M68" s="6">
        <f t="shared" si="28"/>
        <v>54.666666666666629</v>
      </c>
      <c r="N68" s="6">
        <f t="shared" si="28"/>
        <v>54.199999999999932</v>
      </c>
      <c r="O68" s="6">
        <f t="shared" si="28"/>
        <v>53.733333333333235</v>
      </c>
      <c r="P68" s="6">
        <f t="shared" si="28"/>
        <v>53.266666666666652</v>
      </c>
      <c r="Q68" s="6">
        <f t="shared" si="28"/>
        <v>52.799999999999955</v>
      </c>
      <c r="R68" s="6">
        <f t="shared" si="28"/>
        <v>52.333333333333258</v>
      </c>
      <c r="S68" s="6">
        <f t="shared" si="28"/>
        <v>51.866666666666561</v>
      </c>
      <c r="T68" s="6">
        <f t="shared" si="28"/>
        <v>51.399999999999977</v>
      </c>
      <c r="U68" s="6">
        <f t="shared" si="28"/>
        <v>50.93333333333328</v>
      </c>
      <c r="V68" s="6">
        <f t="shared" si="28"/>
        <v>50.466666666666583</v>
      </c>
      <c r="W68" s="6">
        <f t="shared" si="28"/>
        <v>50</v>
      </c>
    </row>
    <row r="69" spans="1:23" x14ac:dyDescent="0.25">
      <c r="A69" t="s">
        <v>42</v>
      </c>
      <c r="B69" s="6">
        <f t="shared" si="29"/>
        <v>311</v>
      </c>
      <c r="C69" s="6">
        <f t="shared" si="28"/>
        <v>262.33333333332848</v>
      </c>
      <c r="D69" s="6">
        <f t="shared" si="28"/>
        <v>213.66666666665697</v>
      </c>
      <c r="E69" s="6">
        <f t="shared" si="28"/>
        <v>165</v>
      </c>
      <c r="F69" s="6">
        <f t="shared" si="28"/>
        <v>116.33333333332848</v>
      </c>
      <c r="G69" s="6">
        <f t="shared" si="28"/>
        <v>67.666666666656965</v>
      </c>
      <c r="H69" s="6">
        <f t="shared" si="28"/>
        <v>19</v>
      </c>
      <c r="I69" s="6">
        <f t="shared" si="28"/>
        <v>18.266666666666652</v>
      </c>
      <c r="J69" s="6">
        <f t="shared" si="28"/>
        <v>17.533333333333303</v>
      </c>
      <c r="K69" s="6">
        <f t="shared" si="28"/>
        <v>16.799999999999955</v>
      </c>
      <c r="L69" s="6">
        <f t="shared" si="28"/>
        <v>16.066666666666606</v>
      </c>
      <c r="M69" s="6">
        <f t="shared" si="28"/>
        <v>15.333333333333258</v>
      </c>
      <c r="N69" s="6">
        <f t="shared" si="28"/>
        <v>14.600000000000136</v>
      </c>
      <c r="O69" s="6">
        <f t="shared" si="28"/>
        <v>13.866666666666788</v>
      </c>
      <c r="P69" s="6">
        <f t="shared" si="28"/>
        <v>13.133333333333439</v>
      </c>
      <c r="Q69" s="6">
        <f t="shared" si="28"/>
        <v>12.400000000000091</v>
      </c>
      <c r="R69" s="6">
        <f t="shared" si="28"/>
        <v>11.666666666666742</v>
      </c>
      <c r="S69" s="6">
        <f t="shared" si="28"/>
        <v>10.933333333333394</v>
      </c>
      <c r="T69" s="6">
        <f t="shared" si="28"/>
        <v>10.200000000000045</v>
      </c>
      <c r="U69" s="6">
        <f t="shared" si="28"/>
        <v>9.466666666666697</v>
      </c>
      <c r="V69" s="6">
        <f t="shared" si="28"/>
        <v>8.7333333333333485</v>
      </c>
      <c r="W69" s="6">
        <f t="shared" si="28"/>
        <v>8</v>
      </c>
    </row>
    <row r="71" spans="1:23" x14ac:dyDescent="0.25">
      <c r="A71" s="1" t="s">
        <v>53</v>
      </c>
      <c r="B71" s="6">
        <v>2016</v>
      </c>
      <c r="C71">
        <v>2017</v>
      </c>
      <c r="D71" s="6">
        <v>2018</v>
      </c>
      <c r="E71">
        <v>2019</v>
      </c>
      <c r="F71" s="6">
        <v>2020</v>
      </c>
      <c r="G71">
        <v>2021</v>
      </c>
      <c r="H71" s="6">
        <v>2022</v>
      </c>
      <c r="I71">
        <v>2023</v>
      </c>
      <c r="J71" s="6">
        <v>2024</v>
      </c>
      <c r="K71">
        <v>2025</v>
      </c>
      <c r="L71" s="6">
        <v>2026</v>
      </c>
      <c r="M71">
        <v>2027</v>
      </c>
      <c r="N71" s="6">
        <v>2028</v>
      </c>
      <c r="O71">
        <v>2029</v>
      </c>
      <c r="P71" s="6">
        <v>2030</v>
      </c>
      <c r="Q71">
        <v>2031</v>
      </c>
      <c r="R71" s="6">
        <v>2032</v>
      </c>
      <c r="S71">
        <v>2033</v>
      </c>
      <c r="T71" s="6">
        <v>2034</v>
      </c>
      <c r="U71">
        <v>2035</v>
      </c>
      <c r="V71" s="6">
        <v>2036</v>
      </c>
      <c r="W71">
        <v>2037</v>
      </c>
    </row>
    <row r="72" spans="1:23" x14ac:dyDescent="0.25">
      <c r="A72" t="s">
        <v>38</v>
      </c>
      <c r="B72" s="6">
        <f>B57</f>
        <v>198</v>
      </c>
      <c r="C72" s="6">
        <f t="shared" ref="C72:W72" si="30">C57</f>
        <v>198</v>
      </c>
      <c r="D72" s="6">
        <f t="shared" si="30"/>
        <v>198</v>
      </c>
      <c r="E72" s="6">
        <f t="shared" si="30"/>
        <v>198</v>
      </c>
      <c r="F72" s="6">
        <f t="shared" si="30"/>
        <v>198</v>
      </c>
      <c r="G72" s="6">
        <f t="shared" si="30"/>
        <v>198</v>
      </c>
      <c r="H72" s="6">
        <f t="shared" si="30"/>
        <v>198</v>
      </c>
      <c r="I72" s="6">
        <f t="shared" si="30"/>
        <v>197.93333333333337</v>
      </c>
      <c r="J72" s="6">
        <f t="shared" si="30"/>
        <v>197.86666666666667</v>
      </c>
      <c r="K72" s="6">
        <f t="shared" si="30"/>
        <v>197.8</v>
      </c>
      <c r="L72" s="6">
        <f t="shared" si="30"/>
        <v>197.73333333333335</v>
      </c>
      <c r="M72" s="6">
        <f t="shared" si="30"/>
        <v>197.66666666666669</v>
      </c>
      <c r="N72" s="6">
        <f t="shared" si="30"/>
        <v>197.60000000000002</v>
      </c>
      <c r="O72" s="6">
        <f t="shared" si="30"/>
        <v>197.53333333333336</v>
      </c>
      <c r="P72" s="6">
        <f t="shared" si="30"/>
        <v>197.4666666666667</v>
      </c>
      <c r="Q72" s="6">
        <f t="shared" si="30"/>
        <v>197.40000000000003</v>
      </c>
      <c r="R72" s="6">
        <f t="shared" si="30"/>
        <v>197.33333333333334</v>
      </c>
      <c r="S72" s="6">
        <f t="shared" si="30"/>
        <v>197.26666666666668</v>
      </c>
      <c r="T72" s="6">
        <f t="shared" si="30"/>
        <v>197.20000000000002</v>
      </c>
      <c r="U72" s="6">
        <f t="shared" si="30"/>
        <v>197.13333333333335</v>
      </c>
      <c r="V72" s="6">
        <f t="shared" si="30"/>
        <v>197.06666666666669</v>
      </c>
      <c r="W72" s="6">
        <f t="shared" si="30"/>
        <v>197.00000000000003</v>
      </c>
    </row>
    <row r="73" spans="1:23" x14ac:dyDescent="0.25">
      <c r="A73" t="s">
        <v>39</v>
      </c>
      <c r="B73" s="6">
        <f t="shared" ref="B73:W73" si="31">B58</f>
        <v>198</v>
      </c>
      <c r="C73" s="6">
        <f t="shared" si="31"/>
        <v>197.83333333333331</v>
      </c>
      <c r="D73" s="6">
        <f t="shared" si="31"/>
        <v>197.66666666666663</v>
      </c>
      <c r="E73" s="6">
        <f t="shared" si="31"/>
        <v>197.5</v>
      </c>
      <c r="F73" s="6">
        <f t="shared" si="31"/>
        <v>197.33333333333331</v>
      </c>
      <c r="G73" s="6">
        <f t="shared" si="31"/>
        <v>197.16666666666663</v>
      </c>
      <c r="H73" s="6">
        <f t="shared" si="31"/>
        <v>197</v>
      </c>
      <c r="I73" s="6">
        <f t="shared" si="31"/>
        <v>196.93333333333337</v>
      </c>
      <c r="J73" s="6">
        <f t="shared" si="31"/>
        <v>196.86666666666667</v>
      </c>
      <c r="K73" s="6">
        <f t="shared" si="31"/>
        <v>196.8</v>
      </c>
      <c r="L73" s="6">
        <f t="shared" si="31"/>
        <v>196.73333333333335</v>
      </c>
      <c r="M73" s="6">
        <f t="shared" si="31"/>
        <v>196.66666666666669</v>
      </c>
      <c r="N73" s="6">
        <f t="shared" si="31"/>
        <v>196.60000000000002</v>
      </c>
      <c r="O73" s="6">
        <f t="shared" si="31"/>
        <v>196.53333333333336</v>
      </c>
      <c r="P73" s="6">
        <f t="shared" si="31"/>
        <v>196.4666666666667</v>
      </c>
      <c r="Q73" s="6">
        <f t="shared" si="31"/>
        <v>196.40000000000003</v>
      </c>
      <c r="R73" s="6">
        <f t="shared" si="31"/>
        <v>196.33333333333334</v>
      </c>
      <c r="S73" s="6">
        <f t="shared" si="31"/>
        <v>196.26666666666668</v>
      </c>
      <c r="T73" s="6">
        <f t="shared" si="31"/>
        <v>196.20000000000002</v>
      </c>
      <c r="U73" s="6">
        <f t="shared" si="31"/>
        <v>196.13333333333335</v>
      </c>
      <c r="V73" s="6">
        <f t="shared" si="31"/>
        <v>196.06666666666669</v>
      </c>
      <c r="W73" s="6">
        <f t="shared" si="31"/>
        <v>196.00000000000003</v>
      </c>
    </row>
    <row r="74" spans="1:23" x14ac:dyDescent="0.25">
      <c r="A74" t="s">
        <v>40</v>
      </c>
      <c r="B74" s="6">
        <f t="shared" ref="B74:W74" si="32">B59</f>
        <v>198</v>
      </c>
      <c r="C74" s="6">
        <f t="shared" si="32"/>
        <v>197.5</v>
      </c>
      <c r="D74" s="6">
        <f t="shared" si="32"/>
        <v>197</v>
      </c>
      <c r="E74" s="6">
        <f t="shared" si="32"/>
        <v>196.5</v>
      </c>
      <c r="F74" s="6">
        <f t="shared" si="32"/>
        <v>196</v>
      </c>
      <c r="G74" s="6">
        <f t="shared" si="32"/>
        <v>195.5</v>
      </c>
      <c r="H74" s="6">
        <f t="shared" si="32"/>
        <v>195</v>
      </c>
      <c r="I74" s="6">
        <f t="shared" si="32"/>
        <v>194.73333333333335</v>
      </c>
      <c r="J74" s="6">
        <f t="shared" si="32"/>
        <v>194.46666666666658</v>
      </c>
      <c r="K74" s="6">
        <f t="shared" si="32"/>
        <v>194.19999999999993</v>
      </c>
      <c r="L74" s="6">
        <f t="shared" si="32"/>
        <v>193.93333333333328</v>
      </c>
      <c r="M74" s="6">
        <f t="shared" si="32"/>
        <v>193.66666666666663</v>
      </c>
      <c r="N74" s="6">
        <f t="shared" si="32"/>
        <v>193.39999999999998</v>
      </c>
      <c r="O74" s="6">
        <f t="shared" si="32"/>
        <v>193.13333333333333</v>
      </c>
      <c r="P74" s="6">
        <f t="shared" si="32"/>
        <v>192.86666666666667</v>
      </c>
      <c r="Q74" s="6">
        <f t="shared" si="32"/>
        <v>192.60000000000002</v>
      </c>
      <c r="R74" s="6">
        <f t="shared" si="32"/>
        <v>192.33333333333326</v>
      </c>
      <c r="S74" s="6">
        <f t="shared" si="32"/>
        <v>192.06666666666661</v>
      </c>
      <c r="T74" s="6">
        <f t="shared" si="32"/>
        <v>191.79999999999995</v>
      </c>
      <c r="U74" s="6">
        <f t="shared" si="32"/>
        <v>191.5333333333333</v>
      </c>
      <c r="V74" s="6">
        <f t="shared" si="32"/>
        <v>191.26666666666665</v>
      </c>
      <c r="W74" s="6">
        <f t="shared" si="32"/>
        <v>191</v>
      </c>
    </row>
    <row r="75" spans="1:23" x14ac:dyDescent="0.25">
      <c r="A75" t="s">
        <v>41</v>
      </c>
      <c r="B75" s="6">
        <f t="shared" ref="B75:W76" si="33">B60</f>
        <v>198</v>
      </c>
      <c r="C75" s="6">
        <f t="shared" si="33"/>
        <v>197.33333333333326</v>
      </c>
      <c r="D75" s="6">
        <f t="shared" si="33"/>
        <v>196.66666666666652</v>
      </c>
      <c r="E75" s="6">
        <f t="shared" si="33"/>
        <v>196</v>
      </c>
      <c r="F75" s="6">
        <f t="shared" si="33"/>
        <v>195.33333333333326</v>
      </c>
      <c r="G75" s="6">
        <f t="shared" si="33"/>
        <v>194.66666666666652</v>
      </c>
      <c r="H75" s="6">
        <f t="shared" si="33"/>
        <v>194</v>
      </c>
      <c r="I75" s="6">
        <f t="shared" si="33"/>
        <v>193.8</v>
      </c>
      <c r="J75" s="6">
        <f t="shared" si="33"/>
        <v>193.60000000000002</v>
      </c>
      <c r="K75" s="6">
        <f t="shared" si="33"/>
        <v>193.40000000000003</v>
      </c>
      <c r="L75" s="6">
        <f t="shared" si="33"/>
        <v>193.20000000000005</v>
      </c>
      <c r="M75" s="6">
        <f t="shared" si="33"/>
        <v>193.00000000000006</v>
      </c>
      <c r="N75" s="6">
        <f t="shared" si="33"/>
        <v>192.8</v>
      </c>
      <c r="O75" s="6">
        <f t="shared" si="33"/>
        <v>192.60000000000002</v>
      </c>
      <c r="P75" s="6">
        <f t="shared" si="33"/>
        <v>192.40000000000003</v>
      </c>
      <c r="Q75" s="6">
        <f t="shared" si="33"/>
        <v>192.20000000000005</v>
      </c>
      <c r="R75" s="6">
        <f t="shared" si="33"/>
        <v>192.00000000000006</v>
      </c>
      <c r="S75" s="6">
        <f t="shared" si="33"/>
        <v>191.8</v>
      </c>
      <c r="T75" s="6">
        <f t="shared" si="33"/>
        <v>191.60000000000002</v>
      </c>
      <c r="U75" s="6">
        <f t="shared" si="33"/>
        <v>191.40000000000003</v>
      </c>
      <c r="V75" s="6">
        <f t="shared" si="33"/>
        <v>191.20000000000005</v>
      </c>
      <c r="W75" s="6">
        <f t="shared" si="33"/>
        <v>191.00000000000006</v>
      </c>
    </row>
    <row r="76" spans="1:23" x14ac:dyDescent="0.25">
      <c r="A76" t="s">
        <v>42</v>
      </c>
      <c r="B76" s="6">
        <f t="shared" si="33"/>
        <v>198</v>
      </c>
      <c r="C76" s="6">
        <f t="shared" si="33"/>
        <v>196.83333333333348</v>
      </c>
      <c r="D76" s="6">
        <f t="shared" si="33"/>
        <v>195.66666666666697</v>
      </c>
      <c r="E76" s="6">
        <f t="shared" si="33"/>
        <v>194.5</v>
      </c>
      <c r="F76" s="6">
        <f t="shared" si="33"/>
        <v>193.33333333333348</v>
      </c>
      <c r="G76" s="6">
        <f t="shared" si="33"/>
        <v>192.16666666666697</v>
      </c>
      <c r="H76" s="6">
        <f t="shared" si="33"/>
        <v>191</v>
      </c>
      <c r="I76" s="6">
        <f t="shared" si="33"/>
        <v>190.33333333333326</v>
      </c>
      <c r="J76" s="6">
        <f t="shared" si="33"/>
        <v>189.66666666666652</v>
      </c>
      <c r="K76" s="6">
        <f t="shared" si="33"/>
        <v>189</v>
      </c>
      <c r="L76" s="6">
        <f t="shared" si="33"/>
        <v>188.33333333333326</v>
      </c>
      <c r="M76" s="6">
        <f t="shared" si="33"/>
        <v>187.66666666666652</v>
      </c>
      <c r="N76" s="6">
        <f t="shared" si="33"/>
        <v>187</v>
      </c>
      <c r="O76" s="6">
        <f t="shared" si="33"/>
        <v>186.33333333333326</v>
      </c>
      <c r="P76" s="6">
        <f t="shared" si="33"/>
        <v>185.66666666666652</v>
      </c>
      <c r="Q76" s="6">
        <f t="shared" si="33"/>
        <v>185</v>
      </c>
      <c r="R76" s="6">
        <f t="shared" si="33"/>
        <v>184.33333333333326</v>
      </c>
      <c r="S76" s="6">
        <f t="shared" si="33"/>
        <v>183.66666666666652</v>
      </c>
      <c r="T76" s="6">
        <f t="shared" si="33"/>
        <v>183</v>
      </c>
      <c r="U76" s="6">
        <f t="shared" si="33"/>
        <v>182.33333333333326</v>
      </c>
      <c r="V76" s="6">
        <f t="shared" si="33"/>
        <v>181.66666666666652</v>
      </c>
      <c r="W76" s="6">
        <f t="shared" si="33"/>
        <v>181</v>
      </c>
    </row>
    <row r="78" spans="1:23" x14ac:dyDescent="0.25">
      <c r="A78" s="1" t="s">
        <v>55</v>
      </c>
      <c r="B78" s="6">
        <v>2016</v>
      </c>
      <c r="C78">
        <v>2017</v>
      </c>
      <c r="D78" s="6">
        <v>2018</v>
      </c>
      <c r="E78">
        <v>2019</v>
      </c>
      <c r="F78" s="6">
        <v>2020</v>
      </c>
      <c r="G78">
        <v>2021</v>
      </c>
      <c r="H78" s="6">
        <v>2022</v>
      </c>
      <c r="I78">
        <v>2023</v>
      </c>
      <c r="J78" s="6">
        <v>2024</v>
      </c>
      <c r="K78">
        <v>2025</v>
      </c>
      <c r="L78" s="6">
        <v>2026</v>
      </c>
      <c r="M78">
        <v>2027</v>
      </c>
      <c r="N78" s="6">
        <v>2028</v>
      </c>
      <c r="O78">
        <v>2029</v>
      </c>
      <c r="P78" s="6">
        <v>2030</v>
      </c>
      <c r="Q78">
        <v>2031</v>
      </c>
      <c r="R78" s="6">
        <v>2032</v>
      </c>
      <c r="S78">
        <v>2033</v>
      </c>
      <c r="T78" s="6">
        <v>2034</v>
      </c>
      <c r="U78">
        <v>2035</v>
      </c>
      <c r="V78" s="6">
        <v>2036</v>
      </c>
      <c r="W78">
        <v>2037</v>
      </c>
    </row>
    <row r="79" spans="1:23" x14ac:dyDescent="0.25">
      <c r="A79" t="s">
        <v>38</v>
      </c>
      <c r="B79" s="5">
        <v>0</v>
      </c>
      <c r="C79" s="5">
        <f>B65-C65</f>
        <v>0</v>
      </c>
      <c r="D79" s="5">
        <f t="shared" ref="D79:W83" si="34">C65-D65</f>
        <v>0</v>
      </c>
      <c r="E79" s="5">
        <f t="shared" si="34"/>
        <v>0</v>
      </c>
      <c r="F79" s="5">
        <f t="shared" si="34"/>
        <v>0</v>
      </c>
      <c r="G79" s="5">
        <f t="shared" si="34"/>
        <v>0</v>
      </c>
      <c r="H79" s="5">
        <f t="shared" si="34"/>
        <v>0</v>
      </c>
      <c r="I79" s="5">
        <f t="shared" si="34"/>
        <v>0</v>
      </c>
      <c r="J79" s="5">
        <f t="shared" si="34"/>
        <v>0</v>
      </c>
      <c r="K79" s="5">
        <f t="shared" si="34"/>
        <v>0</v>
      </c>
      <c r="L79" s="5">
        <f t="shared" si="34"/>
        <v>0</v>
      </c>
      <c r="M79" s="5">
        <f t="shared" si="34"/>
        <v>0</v>
      </c>
      <c r="N79" s="5">
        <f t="shared" si="34"/>
        <v>0</v>
      </c>
      <c r="O79" s="5">
        <f t="shared" si="34"/>
        <v>0</v>
      </c>
      <c r="P79" s="5">
        <f t="shared" si="34"/>
        <v>0</v>
      </c>
      <c r="Q79" s="5">
        <f t="shared" si="34"/>
        <v>0</v>
      </c>
      <c r="R79" s="5">
        <f t="shared" si="34"/>
        <v>0</v>
      </c>
      <c r="S79" s="5">
        <f t="shared" si="34"/>
        <v>0</v>
      </c>
      <c r="T79" s="5">
        <f t="shared" si="34"/>
        <v>0</v>
      </c>
      <c r="U79" s="5">
        <f t="shared" si="34"/>
        <v>0</v>
      </c>
      <c r="V79" s="5">
        <f t="shared" si="34"/>
        <v>0</v>
      </c>
      <c r="W79" s="5">
        <f t="shared" si="34"/>
        <v>0</v>
      </c>
    </row>
    <row r="80" spans="1:23" x14ac:dyDescent="0.25">
      <c r="A80" t="s">
        <v>39</v>
      </c>
      <c r="B80" s="5">
        <v>0</v>
      </c>
      <c r="C80" s="5">
        <f t="shared" ref="C80:R83" si="35">B66-C66</f>
        <v>7.3333333333339397</v>
      </c>
      <c r="D80" s="5">
        <f t="shared" si="35"/>
        <v>7.3333333333339397</v>
      </c>
      <c r="E80" s="5">
        <f t="shared" si="35"/>
        <v>7.3333333333321207</v>
      </c>
      <c r="F80" s="5">
        <f t="shared" si="35"/>
        <v>7.3333333333339397</v>
      </c>
      <c r="G80" s="5">
        <f t="shared" si="35"/>
        <v>7.3333333333339397</v>
      </c>
      <c r="H80" s="5">
        <f t="shared" si="35"/>
        <v>7.3333333333321207</v>
      </c>
      <c r="I80" s="5">
        <f t="shared" si="35"/>
        <v>0.13333333333326891</v>
      </c>
      <c r="J80" s="5">
        <f t="shared" si="35"/>
        <v>0.1333333333333826</v>
      </c>
      <c r="K80" s="5">
        <f t="shared" si="35"/>
        <v>0.13333333333332575</v>
      </c>
      <c r="L80" s="5">
        <f t="shared" si="35"/>
        <v>0.13333333333332575</v>
      </c>
      <c r="M80" s="5">
        <f t="shared" si="35"/>
        <v>0.13333333333332575</v>
      </c>
      <c r="N80" s="5">
        <f t="shared" si="35"/>
        <v>0.13333333333332575</v>
      </c>
      <c r="O80" s="5">
        <f t="shared" si="35"/>
        <v>0.13333333333332575</v>
      </c>
      <c r="P80" s="5">
        <f t="shared" si="35"/>
        <v>0.13333333333332575</v>
      </c>
      <c r="Q80" s="5">
        <f t="shared" si="35"/>
        <v>0.13333333333332575</v>
      </c>
      <c r="R80" s="5">
        <f t="shared" si="35"/>
        <v>0.1333333333333826</v>
      </c>
      <c r="S80" s="5">
        <f t="shared" si="34"/>
        <v>0.13333333333332575</v>
      </c>
      <c r="T80" s="5">
        <f t="shared" si="34"/>
        <v>0.13333333333332575</v>
      </c>
      <c r="U80" s="5">
        <f t="shared" si="34"/>
        <v>0.13333333333332575</v>
      </c>
      <c r="V80" s="5">
        <f t="shared" si="34"/>
        <v>0.13333333333332575</v>
      </c>
      <c r="W80" s="5">
        <f t="shared" si="34"/>
        <v>0.13333333333332575</v>
      </c>
    </row>
    <row r="81" spans="1:23" x14ac:dyDescent="0.25">
      <c r="A81" t="s">
        <v>40</v>
      </c>
      <c r="B81" s="5">
        <v>0</v>
      </c>
      <c r="C81" s="5">
        <f t="shared" si="35"/>
        <v>33</v>
      </c>
      <c r="D81" s="5">
        <f t="shared" si="34"/>
        <v>33</v>
      </c>
      <c r="E81" s="5">
        <f t="shared" si="34"/>
        <v>33</v>
      </c>
      <c r="F81" s="5">
        <f t="shared" si="34"/>
        <v>33</v>
      </c>
      <c r="G81" s="5">
        <f t="shared" si="34"/>
        <v>33</v>
      </c>
      <c r="H81" s="5">
        <f t="shared" si="34"/>
        <v>33</v>
      </c>
      <c r="I81" s="5">
        <f t="shared" si="34"/>
        <v>0.26666666666665151</v>
      </c>
      <c r="J81" s="5">
        <f t="shared" si="34"/>
        <v>0.2666666666667652</v>
      </c>
      <c r="K81" s="5">
        <f t="shared" si="34"/>
        <v>0.26666666666665151</v>
      </c>
      <c r="L81" s="5">
        <f t="shared" si="34"/>
        <v>0.26666666666665151</v>
      </c>
      <c r="M81" s="5">
        <f t="shared" si="34"/>
        <v>0.26666666666665151</v>
      </c>
      <c r="N81" s="5">
        <f t="shared" si="34"/>
        <v>0.26666666666665151</v>
      </c>
      <c r="O81" s="5">
        <f t="shared" si="34"/>
        <v>0.26666666666665151</v>
      </c>
      <c r="P81" s="5">
        <f t="shared" si="34"/>
        <v>0.26666666666665151</v>
      </c>
      <c r="Q81" s="5">
        <f t="shared" si="34"/>
        <v>0.26666666666665151</v>
      </c>
      <c r="R81" s="5">
        <f t="shared" si="34"/>
        <v>0.2666666666667652</v>
      </c>
      <c r="S81" s="5">
        <f t="shared" si="34"/>
        <v>0.26666666666665151</v>
      </c>
      <c r="T81" s="5">
        <f t="shared" si="34"/>
        <v>0.26666666666665151</v>
      </c>
      <c r="U81" s="5">
        <f t="shared" si="34"/>
        <v>0.26666666666665151</v>
      </c>
      <c r="V81" s="5">
        <f t="shared" si="34"/>
        <v>0.26666666666665151</v>
      </c>
      <c r="W81" s="5">
        <f t="shared" si="34"/>
        <v>0.26666666666665151</v>
      </c>
    </row>
    <row r="82" spans="1:23" x14ac:dyDescent="0.25">
      <c r="A82" t="s">
        <v>41</v>
      </c>
      <c r="B82" s="5">
        <v>0</v>
      </c>
      <c r="C82" s="5">
        <f t="shared" si="35"/>
        <v>42.333333333328483</v>
      </c>
      <c r="D82" s="5">
        <f t="shared" si="34"/>
        <v>42.333333333328483</v>
      </c>
      <c r="E82" s="5">
        <f t="shared" si="34"/>
        <v>42.333333333343035</v>
      </c>
      <c r="F82" s="5">
        <f t="shared" si="34"/>
        <v>42.333333333328483</v>
      </c>
      <c r="G82" s="5">
        <f t="shared" si="34"/>
        <v>42.333333333328483</v>
      </c>
      <c r="H82" s="5">
        <f t="shared" si="34"/>
        <v>42.333333333343035</v>
      </c>
      <c r="I82" s="5">
        <f t="shared" si="34"/>
        <v>0.46666666666669698</v>
      </c>
      <c r="J82" s="5">
        <f t="shared" si="34"/>
        <v>0.46666666666669698</v>
      </c>
      <c r="K82" s="5">
        <f t="shared" si="34"/>
        <v>0.46666666666669698</v>
      </c>
      <c r="L82" s="5">
        <f t="shared" si="34"/>
        <v>0.4666666666665833</v>
      </c>
      <c r="M82" s="5">
        <f t="shared" si="34"/>
        <v>0.46666666666669698</v>
      </c>
      <c r="N82" s="5">
        <f t="shared" si="34"/>
        <v>0.46666666666669698</v>
      </c>
      <c r="O82" s="5">
        <f t="shared" si="34"/>
        <v>0.46666666666669698</v>
      </c>
      <c r="P82" s="5">
        <f t="shared" si="34"/>
        <v>0.4666666666665833</v>
      </c>
      <c r="Q82" s="5">
        <f t="shared" si="34"/>
        <v>0.46666666666669698</v>
      </c>
      <c r="R82" s="5">
        <f t="shared" si="34"/>
        <v>0.46666666666669698</v>
      </c>
      <c r="S82" s="5">
        <f t="shared" si="34"/>
        <v>0.46666666666669698</v>
      </c>
      <c r="T82" s="5">
        <f t="shared" si="34"/>
        <v>0.4666666666665833</v>
      </c>
      <c r="U82" s="5">
        <f t="shared" si="34"/>
        <v>0.46666666666669698</v>
      </c>
      <c r="V82" s="5">
        <f t="shared" si="34"/>
        <v>0.46666666666669698</v>
      </c>
      <c r="W82" s="5">
        <f t="shared" si="34"/>
        <v>0.4666666666665833</v>
      </c>
    </row>
    <row r="83" spans="1:23" x14ac:dyDescent="0.25">
      <c r="A83" t="s">
        <v>42</v>
      </c>
      <c r="B83" s="5">
        <v>0</v>
      </c>
      <c r="C83" s="5">
        <f t="shared" si="35"/>
        <v>48.666666666671517</v>
      </c>
      <c r="D83" s="5">
        <f t="shared" si="34"/>
        <v>48.666666666671517</v>
      </c>
      <c r="E83" s="5">
        <f t="shared" si="34"/>
        <v>48.666666666656965</v>
      </c>
      <c r="F83" s="5">
        <f t="shared" si="34"/>
        <v>48.666666666671517</v>
      </c>
      <c r="G83" s="5">
        <f t="shared" si="34"/>
        <v>48.666666666671517</v>
      </c>
      <c r="H83" s="5">
        <f t="shared" si="34"/>
        <v>48.666666666656965</v>
      </c>
      <c r="I83" s="5">
        <f t="shared" si="34"/>
        <v>0.73333333333334849</v>
      </c>
      <c r="J83" s="5">
        <f t="shared" si="34"/>
        <v>0.73333333333334849</v>
      </c>
      <c r="K83" s="5">
        <f t="shared" si="34"/>
        <v>0.73333333333334849</v>
      </c>
      <c r="L83" s="5">
        <f t="shared" si="34"/>
        <v>0.73333333333334849</v>
      </c>
      <c r="M83" s="5">
        <f t="shared" si="34"/>
        <v>0.73333333333334849</v>
      </c>
      <c r="N83" s="5">
        <f t="shared" si="34"/>
        <v>0.73333333333312112</v>
      </c>
      <c r="O83" s="5">
        <f t="shared" si="34"/>
        <v>0.73333333333334849</v>
      </c>
      <c r="P83" s="5">
        <f t="shared" si="34"/>
        <v>0.73333333333334849</v>
      </c>
      <c r="Q83" s="5">
        <f t="shared" si="34"/>
        <v>0.73333333333334849</v>
      </c>
      <c r="R83" s="5">
        <f t="shared" si="34"/>
        <v>0.73333333333334849</v>
      </c>
      <c r="S83" s="5">
        <f t="shared" si="34"/>
        <v>0.73333333333334849</v>
      </c>
      <c r="T83" s="5">
        <f t="shared" si="34"/>
        <v>0.73333333333334849</v>
      </c>
      <c r="U83" s="5">
        <f t="shared" si="34"/>
        <v>0.73333333333334849</v>
      </c>
      <c r="V83" s="5">
        <f t="shared" si="34"/>
        <v>0.73333333333334849</v>
      </c>
      <c r="W83" s="5">
        <f t="shared" si="34"/>
        <v>0.73333333333334849</v>
      </c>
    </row>
    <row r="86" spans="1:23" x14ac:dyDescent="0.25">
      <c r="A86" s="1" t="s">
        <v>56</v>
      </c>
      <c r="B86" s="6">
        <v>2016</v>
      </c>
      <c r="C86">
        <v>2017</v>
      </c>
      <c r="D86" s="6">
        <v>2018</v>
      </c>
      <c r="E86">
        <v>2019</v>
      </c>
      <c r="F86" s="6">
        <v>2020</v>
      </c>
      <c r="G86">
        <v>2021</v>
      </c>
      <c r="H86" s="6">
        <v>2022</v>
      </c>
      <c r="I86">
        <v>2023</v>
      </c>
      <c r="J86" s="6">
        <v>2024</v>
      </c>
      <c r="K86">
        <v>2025</v>
      </c>
      <c r="L86" s="6">
        <v>2026</v>
      </c>
      <c r="M86">
        <v>2027</v>
      </c>
      <c r="N86" s="6">
        <v>2028</v>
      </c>
      <c r="O86">
        <v>2029</v>
      </c>
      <c r="P86" s="6">
        <v>2030</v>
      </c>
      <c r="Q86">
        <v>2031</v>
      </c>
      <c r="R86" s="6">
        <v>2032</v>
      </c>
      <c r="S86">
        <v>2033</v>
      </c>
      <c r="T86" s="6">
        <v>2034</v>
      </c>
      <c r="U86">
        <v>2035</v>
      </c>
      <c r="V86" s="6">
        <v>2036</v>
      </c>
      <c r="W86">
        <v>2037</v>
      </c>
    </row>
    <row r="87" spans="1:23" x14ac:dyDescent="0.25">
      <c r="A87" t="s">
        <v>38</v>
      </c>
      <c r="B87" s="5">
        <v>0</v>
      </c>
      <c r="C87" s="5">
        <f>B72-C72</f>
        <v>0</v>
      </c>
      <c r="D87" s="5">
        <f t="shared" ref="D87:W91" si="36">C72-D72</f>
        <v>0</v>
      </c>
      <c r="E87" s="5">
        <f t="shared" si="36"/>
        <v>0</v>
      </c>
      <c r="F87" s="5">
        <f t="shared" si="36"/>
        <v>0</v>
      </c>
      <c r="G87" s="5">
        <f t="shared" si="36"/>
        <v>0</v>
      </c>
      <c r="H87" s="5">
        <f t="shared" si="36"/>
        <v>0</v>
      </c>
      <c r="I87" s="5">
        <f t="shared" si="36"/>
        <v>6.6666666666634455E-2</v>
      </c>
      <c r="J87" s="5">
        <f t="shared" si="36"/>
        <v>6.6666666666691299E-2</v>
      </c>
      <c r="K87" s="5">
        <f t="shared" si="36"/>
        <v>6.6666666666662877E-2</v>
      </c>
      <c r="L87" s="5">
        <f t="shared" si="36"/>
        <v>6.6666666666662877E-2</v>
      </c>
      <c r="M87" s="5">
        <f t="shared" si="36"/>
        <v>6.6666666666662877E-2</v>
      </c>
      <c r="N87" s="5">
        <f t="shared" si="36"/>
        <v>6.6666666666662877E-2</v>
      </c>
      <c r="O87" s="5">
        <f t="shared" si="36"/>
        <v>6.6666666666662877E-2</v>
      </c>
      <c r="P87" s="5">
        <f t="shared" si="36"/>
        <v>6.6666666666662877E-2</v>
      </c>
      <c r="Q87" s="5">
        <f t="shared" si="36"/>
        <v>6.6666666666662877E-2</v>
      </c>
      <c r="R87" s="5">
        <f t="shared" si="36"/>
        <v>6.6666666666691299E-2</v>
      </c>
      <c r="S87" s="5">
        <f t="shared" si="36"/>
        <v>6.6666666666662877E-2</v>
      </c>
      <c r="T87" s="5">
        <f t="shared" si="36"/>
        <v>6.6666666666662877E-2</v>
      </c>
      <c r="U87" s="5">
        <f t="shared" si="36"/>
        <v>6.6666666666662877E-2</v>
      </c>
      <c r="V87" s="5">
        <f t="shared" si="36"/>
        <v>6.6666666666662877E-2</v>
      </c>
      <c r="W87" s="5">
        <f t="shared" si="36"/>
        <v>6.6666666666662877E-2</v>
      </c>
    </row>
    <row r="88" spans="1:23" x14ac:dyDescent="0.25">
      <c r="A88" t="s">
        <v>39</v>
      </c>
      <c r="B88" s="5">
        <v>0</v>
      </c>
      <c r="C88" s="5">
        <f t="shared" ref="C88:R91" si="37">B73-C73</f>
        <v>0.16666666666668561</v>
      </c>
      <c r="D88" s="5">
        <f t="shared" si="37"/>
        <v>0.16666666666668561</v>
      </c>
      <c r="E88" s="5">
        <f t="shared" si="37"/>
        <v>0.16666666666662877</v>
      </c>
      <c r="F88" s="5">
        <f t="shared" si="37"/>
        <v>0.16666666666668561</v>
      </c>
      <c r="G88" s="5">
        <f t="shared" si="37"/>
        <v>0.16666666666668561</v>
      </c>
      <c r="H88" s="5">
        <f t="shared" si="37"/>
        <v>0.16666666666662877</v>
      </c>
      <c r="I88" s="5">
        <f t="shared" si="37"/>
        <v>6.6666666666634455E-2</v>
      </c>
      <c r="J88" s="5">
        <f t="shared" si="37"/>
        <v>6.6666666666691299E-2</v>
      </c>
      <c r="K88" s="5">
        <f t="shared" si="37"/>
        <v>6.6666666666662877E-2</v>
      </c>
      <c r="L88" s="5">
        <f t="shared" si="37"/>
        <v>6.6666666666662877E-2</v>
      </c>
      <c r="M88" s="5">
        <f t="shared" si="37"/>
        <v>6.6666666666662877E-2</v>
      </c>
      <c r="N88" s="5">
        <f t="shared" si="37"/>
        <v>6.6666666666662877E-2</v>
      </c>
      <c r="O88" s="5">
        <f t="shared" si="37"/>
        <v>6.6666666666662877E-2</v>
      </c>
      <c r="P88" s="5">
        <f t="shared" si="37"/>
        <v>6.6666666666662877E-2</v>
      </c>
      <c r="Q88" s="5">
        <f t="shared" si="37"/>
        <v>6.6666666666662877E-2</v>
      </c>
      <c r="R88" s="5">
        <f t="shared" si="37"/>
        <v>6.6666666666691299E-2</v>
      </c>
      <c r="S88" s="5">
        <f t="shared" si="36"/>
        <v>6.6666666666662877E-2</v>
      </c>
      <c r="T88" s="5">
        <f t="shared" si="36"/>
        <v>6.6666666666662877E-2</v>
      </c>
      <c r="U88" s="5">
        <f t="shared" si="36"/>
        <v>6.6666666666662877E-2</v>
      </c>
      <c r="V88" s="5">
        <f t="shared" si="36"/>
        <v>6.6666666666662877E-2</v>
      </c>
      <c r="W88" s="5">
        <f t="shared" si="36"/>
        <v>6.6666666666662877E-2</v>
      </c>
    </row>
    <row r="89" spans="1:23" x14ac:dyDescent="0.25">
      <c r="A89" t="s">
        <v>40</v>
      </c>
      <c r="B89" s="5">
        <v>0</v>
      </c>
      <c r="C89" s="5">
        <f t="shared" si="37"/>
        <v>0.5</v>
      </c>
      <c r="D89" s="5">
        <f t="shared" si="36"/>
        <v>0.5</v>
      </c>
      <c r="E89" s="5">
        <f t="shared" si="36"/>
        <v>0.5</v>
      </c>
      <c r="F89" s="5">
        <f t="shared" si="36"/>
        <v>0.5</v>
      </c>
      <c r="G89" s="5">
        <f t="shared" si="36"/>
        <v>0.5</v>
      </c>
      <c r="H89" s="5">
        <f t="shared" si="36"/>
        <v>0.5</v>
      </c>
      <c r="I89" s="5">
        <f t="shared" si="36"/>
        <v>0.26666666666665151</v>
      </c>
      <c r="J89" s="5">
        <f t="shared" si="36"/>
        <v>0.2666666666667652</v>
      </c>
      <c r="K89" s="5">
        <f t="shared" si="36"/>
        <v>0.26666666666665151</v>
      </c>
      <c r="L89" s="5">
        <f t="shared" si="36"/>
        <v>0.26666666666665151</v>
      </c>
      <c r="M89" s="5">
        <f t="shared" si="36"/>
        <v>0.26666666666665151</v>
      </c>
      <c r="N89" s="5">
        <f t="shared" si="36"/>
        <v>0.26666666666665151</v>
      </c>
      <c r="O89" s="5">
        <f t="shared" si="36"/>
        <v>0.26666666666665151</v>
      </c>
      <c r="P89" s="5">
        <f t="shared" si="36"/>
        <v>0.26666666666665151</v>
      </c>
      <c r="Q89" s="5">
        <f t="shared" si="36"/>
        <v>0.26666666666665151</v>
      </c>
      <c r="R89" s="5">
        <f t="shared" si="36"/>
        <v>0.2666666666667652</v>
      </c>
      <c r="S89" s="5">
        <f t="shared" si="36"/>
        <v>0.26666666666665151</v>
      </c>
      <c r="T89" s="5">
        <f t="shared" si="36"/>
        <v>0.26666666666665151</v>
      </c>
      <c r="U89" s="5">
        <f t="shared" si="36"/>
        <v>0.26666666666665151</v>
      </c>
      <c r="V89" s="5">
        <f t="shared" si="36"/>
        <v>0.26666666666665151</v>
      </c>
      <c r="W89" s="5">
        <f t="shared" si="36"/>
        <v>0.26666666666665151</v>
      </c>
    </row>
    <row r="90" spans="1:23" x14ac:dyDescent="0.25">
      <c r="A90" t="s">
        <v>41</v>
      </c>
      <c r="B90" s="5">
        <v>0</v>
      </c>
      <c r="C90" s="5">
        <f t="shared" si="37"/>
        <v>0.66666666666674246</v>
      </c>
      <c r="D90" s="5">
        <f t="shared" si="36"/>
        <v>0.66666666666674246</v>
      </c>
      <c r="E90" s="5">
        <f t="shared" si="36"/>
        <v>0.66666666666651508</v>
      </c>
      <c r="F90" s="5">
        <f t="shared" si="36"/>
        <v>0.66666666666674246</v>
      </c>
      <c r="G90" s="5">
        <f t="shared" si="36"/>
        <v>0.66666666666674246</v>
      </c>
      <c r="H90" s="5">
        <f t="shared" si="36"/>
        <v>0.66666666666651508</v>
      </c>
      <c r="I90" s="5">
        <f t="shared" si="36"/>
        <v>0.19999999999998863</v>
      </c>
      <c r="J90" s="5">
        <f t="shared" si="36"/>
        <v>0.19999999999998863</v>
      </c>
      <c r="K90" s="5">
        <f t="shared" si="36"/>
        <v>0.19999999999998863</v>
      </c>
      <c r="L90" s="5">
        <f t="shared" si="36"/>
        <v>0.19999999999998863</v>
      </c>
      <c r="M90" s="5">
        <f t="shared" si="36"/>
        <v>0.19999999999998863</v>
      </c>
      <c r="N90" s="5">
        <f t="shared" si="36"/>
        <v>0.20000000000004547</v>
      </c>
      <c r="O90" s="5">
        <f t="shared" si="36"/>
        <v>0.19999999999998863</v>
      </c>
      <c r="P90" s="5">
        <f t="shared" si="36"/>
        <v>0.19999999999998863</v>
      </c>
      <c r="Q90" s="5">
        <f t="shared" si="36"/>
        <v>0.19999999999998863</v>
      </c>
      <c r="R90" s="5">
        <f t="shared" si="36"/>
        <v>0.19999999999998863</v>
      </c>
      <c r="S90" s="5">
        <f t="shared" si="36"/>
        <v>0.20000000000004547</v>
      </c>
      <c r="T90" s="5">
        <f t="shared" si="36"/>
        <v>0.19999999999998863</v>
      </c>
      <c r="U90" s="5">
        <f t="shared" si="36"/>
        <v>0.19999999999998863</v>
      </c>
      <c r="V90" s="5">
        <f t="shared" si="36"/>
        <v>0.19999999999998863</v>
      </c>
      <c r="W90" s="5">
        <f t="shared" si="36"/>
        <v>0.19999999999998863</v>
      </c>
    </row>
    <row r="91" spans="1:23" x14ac:dyDescent="0.25">
      <c r="A91" t="s">
        <v>42</v>
      </c>
      <c r="B91" s="5">
        <v>1</v>
      </c>
      <c r="C91" s="5">
        <f t="shared" si="37"/>
        <v>1.1666666666665151</v>
      </c>
      <c r="D91" s="5">
        <f t="shared" si="36"/>
        <v>1.1666666666665151</v>
      </c>
      <c r="E91" s="5">
        <f t="shared" si="36"/>
        <v>1.1666666666669698</v>
      </c>
      <c r="F91" s="5">
        <f t="shared" si="36"/>
        <v>1.1666666666665151</v>
      </c>
      <c r="G91" s="5">
        <f t="shared" si="36"/>
        <v>1.1666666666665151</v>
      </c>
      <c r="H91" s="5">
        <f t="shared" si="36"/>
        <v>1.1666666666669698</v>
      </c>
      <c r="I91" s="5">
        <f t="shared" si="36"/>
        <v>0.66666666666674246</v>
      </c>
      <c r="J91" s="5">
        <f t="shared" si="36"/>
        <v>0.66666666666674246</v>
      </c>
      <c r="K91" s="5">
        <f t="shared" si="36"/>
        <v>0.66666666666651508</v>
      </c>
      <c r="L91" s="5">
        <f t="shared" si="36"/>
        <v>0.66666666666674246</v>
      </c>
      <c r="M91" s="5">
        <f t="shared" si="36"/>
        <v>0.66666666666674246</v>
      </c>
      <c r="N91" s="5">
        <f t="shared" si="36"/>
        <v>0.66666666666651508</v>
      </c>
      <c r="O91" s="5">
        <f t="shared" si="36"/>
        <v>0.66666666666674246</v>
      </c>
      <c r="P91" s="5">
        <f t="shared" si="36"/>
        <v>0.66666666666674246</v>
      </c>
      <c r="Q91" s="5">
        <f t="shared" si="36"/>
        <v>0.66666666666651508</v>
      </c>
      <c r="R91" s="5">
        <f t="shared" si="36"/>
        <v>0.66666666666674246</v>
      </c>
      <c r="S91" s="5">
        <f t="shared" si="36"/>
        <v>0.66666666666674246</v>
      </c>
      <c r="T91" s="5">
        <f t="shared" si="36"/>
        <v>0.66666666666651508</v>
      </c>
      <c r="U91" s="5">
        <f t="shared" si="36"/>
        <v>0.66666666666674246</v>
      </c>
      <c r="V91" s="5">
        <f t="shared" si="36"/>
        <v>0.66666666666674246</v>
      </c>
      <c r="W91" s="5">
        <f t="shared" si="36"/>
        <v>0.66666666666651508</v>
      </c>
    </row>
    <row r="93" spans="1:23" x14ac:dyDescent="0.25">
      <c r="A93" s="1" t="s">
        <v>70</v>
      </c>
      <c r="C93" s="7" t="s">
        <v>71</v>
      </c>
    </row>
    <row r="94" spans="1:23" x14ac:dyDescent="0.25">
      <c r="A94" t="s">
        <v>39</v>
      </c>
      <c r="B94" s="5">
        <f>SUM(C80:W80)</f>
        <v>45.999999999999943</v>
      </c>
      <c r="C94" s="10">
        <v>46060.181540000005</v>
      </c>
    </row>
    <row r="95" spans="1:23" x14ac:dyDescent="0.25">
      <c r="A95" t="s">
        <v>40</v>
      </c>
      <c r="B95" s="5">
        <f t="shared" ref="B95:B96" si="38">SUM(C81:W81)</f>
        <v>202</v>
      </c>
      <c r="C95" s="10">
        <v>201720.00146999999</v>
      </c>
    </row>
    <row r="96" spans="1:23" x14ac:dyDescent="0.25">
      <c r="A96" t="s">
        <v>41</v>
      </c>
      <c r="B96" s="5">
        <f t="shared" si="38"/>
        <v>261</v>
      </c>
      <c r="C96" s="10">
        <v>261331.7605</v>
      </c>
    </row>
    <row r="97" spans="1:4" x14ac:dyDescent="0.25">
      <c r="B97" s="5"/>
    </row>
    <row r="98" spans="1:4" x14ac:dyDescent="0.25">
      <c r="A98" s="1" t="s">
        <v>57</v>
      </c>
    </row>
    <row r="99" spans="1:4" x14ac:dyDescent="0.25">
      <c r="A99" t="s">
        <v>39</v>
      </c>
      <c r="B99">
        <v>2430</v>
      </c>
      <c r="C99" s="6">
        <f>AJ24</f>
        <v>25.894000000000005</v>
      </c>
    </row>
    <row r="100" spans="1:4" x14ac:dyDescent="0.25">
      <c r="A100" t="s">
        <v>40</v>
      </c>
      <c r="B100">
        <v>2950</v>
      </c>
      <c r="C100" s="6">
        <f t="shared" ref="C100:C101" si="39">AJ25</f>
        <v>69.549999999999727</v>
      </c>
    </row>
    <row r="101" spans="1:4" x14ac:dyDescent="0.25">
      <c r="A101" t="s">
        <v>41</v>
      </c>
      <c r="B101">
        <v>3350</v>
      </c>
      <c r="C101" s="6">
        <f t="shared" si="39"/>
        <v>95.871999999999844</v>
      </c>
    </row>
    <row r="103" spans="1:4" x14ac:dyDescent="0.25">
      <c r="A103" s="16" t="s">
        <v>100</v>
      </c>
    </row>
    <row r="104" spans="1:4" x14ac:dyDescent="0.25">
      <c r="B104" t="s">
        <v>101</v>
      </c>
      <c r="C104" t="s">
        <v>102</v>
      </c>
    </row>
    <row r="105" spans="1:4" x14ac:dyDescent="0.25">
      <c r="A105" t="s">
        <v>103</v>
      </c>
      <c r="B105">
        <v>13054</v>
      </c>
      <c r="C105">
        <v>2748</v>
      </c>
      <c r="D105" s="17">
        <v>0.18</v>
      </c>
    </row>
    <row r="106" spans="1:4" x14ac:dyDescent="0.25">
      <c r="B106" s="5"/>
    </row>
    <row r="109" spans="1:4" x14ac:dyDescent="0.25">
      <c r="A109" s="1"/>
    </row>
    <row r="110" spans="1:4" x14ac:dyDescent="0.25">
      <c r="B110" s="4"/>
    </row>
    <row r="111" spans="1:4" x14ac:dyDescent="0.25">
      <c r="B111" s="4"/>
    </row>
    <row r="112" spans="1:4" x14ac:dyDescent="0.25">
      <c r="B112" s="4"/>
    </row>
    <row r="113" spans="2:2" x14ac:dyDescent="0.25">
      <c r="B113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workbookViewId="0">
      <selection activeCell="A7" sqref="A7"/>
    </sheetView>
  </sheetViews>
  <sheetFormatPr defaultRowHeight="15" x14ac:dyDescent="0.25"/>
  <sheetData>
    <row r="1" spans="1:34" x14ac:dyDescent="0.25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150</v>
      </c>
      <c r="B2" s="11">
        <f>SUM(B7:B19)/10^12</f>
        <v>224.35129000000001</v>
      </c>
      <c r="C2" s="11">
        <f>SUM(C7:C19)/10^12</f>
        <v>226.14149</v>
      </c>
      <c r="D2" s="11">
        <f t="shared" ref="D2:AH2" si="0">SUM(D7:D19)/10^12</f>
        <v>228.40239</v>
      </c>
      <c r="E2" s="11">
        <f t="shared" si="0"/>
        <v>231.23059000000001</v>
      </c>
      <c r="F2" s="11">
        <f t="shared" si="0"/>
        <v>234.14959999999999</v>
      </c>
      <c r="G2" s="11">
        <f t="shared" si="0"/>
        <v>237.35482999999999</v>
      </c>
      <c r="H2" s="11">
        <f t="shared" si="0"/>
        <v>242.21663000000001</v>
      </c>
      <c r="I2" s="11">
        <f t="shared" si="0"/>
        <v>246.56204</v>
      </c>
      <c r="J2" s="11">
        <f t="shared" si="0"/>
        <v>248.16279</v>
      </c>
      <c r="K2" s="11">
        <f t="shared" si="0"/>
        <v>249.22591</v>
      </c>
      <c r="L2" s="11">
        <f t="shared" si="0"/>
        <v>250.71875</v>
      </c>
      <c r="M2" s="11">
        <f t="shared" si="0"/>
        <v>255.43089000000001</v>
      </c>
      <c r="N2" s="11">
        <f t="shared" si="0"/>
        <v>257.70575000000002</v>
      </c>
      <c r="O2" s="11">
        <f t="shared" si="0"/>
        <v>262.75252</v>
      </c>
      <c r="P2" s="11">
        <f t="shared" si="0"/>
        <v>267.95330000000001</v>
      </c>
      <c r="Q2" s="11">
        <f t="shared" si="0"/>
        <v>273.25038999999998</v>
      </c>
      <c r="R2" s="11">
        <f t="shared" si="0"/>
        <v>278.60552999999999</v>
      </c>
      <c r="S2" s="11">
        <f t="shared" si="0"/>
        <v>283.93430000000001</v>
      </c>
      <c r="T2" s="11">
        <f t="shared" si="0"/>
        <v>289.19310999999999</v>
      </c>
      <c r="U2" s="11">
        <f t="shared" si="0"/>
        <v>294.40579000000002</v>
      </c>
      <c r="V2" s="11">
        <f t="shared" si="0"/>
        <v>299.53635000000003</v>
      </c>
      <c r="W2" s="11">
        <f t="shared" si="0"/>
        <v>304.58274999999998</v>
      </c>
      <c r="X2" s="11">
        <f t="shared" si="0"/>
        <v>309.54530999999997</v>
      </c>
      <c r="Y2" s="11">
        <f t="shared" si="0"/>
        <v>314.58256</v>
      </c>
      <c r="Z2" s="11">
        <f t="shared" si="0"/>
        <v>319.53994</v>
      </c>
      <c r="AA2" s="11">
        <f t="shared" si="0"/>
        <v>324.25752999999997</v>
      </c>
      <c r="AB2" s="11">
        <f t="shared" si="0"/>
        <v>328.98209000000003</v>
      </c>
      <c r="AC2" s="11">
        <f t="shared" si="0"/>
        <v>333.57485000000003</v>
      </c>
      <c r="AD2" s="11">
        <f t="shared" si="0"/>
        <v>338.04955999999999</v>
      </c>
      <c r="AE2" s="11">
        <f t="shared" si="0"/>
        <v>342.36939000000001</v>
      </c>
      <c r="AF2" s="11">
        <f t="shared" si="0"/>
        <v>346.67592000000002</v>
      </c>
      <c r="AG2" s="11">
        <f t="shared" si="0"/>
        <v>350.68531000000002</v>
      </c>
      <c r="AH2" s="11">
        <f t="shared" si="0"/>
        <v>354.68502999999998</v>
      </c>
    </row>
    <row r="3" spans="1:34" x14ac:dyDescent="0.25">
      <c r="A3" t="s">
        <v>152</v>
      </c>
      <c r="B3" s="11">
        <f>SUM(B23:B35)/10^12</f>
        <v>224.35129000000001</v>
      </c>
      <c r="C3" s="11">
        <f>SUM(C23:C35)/10^12</f>
        <v>226.14149</v>
      </c>
      <c r="D3" s="11">
        <f t="shared" ref="D3:AH3" si="1">SUM(D23:D35)/10^12</f>
        <v>187.78005999999999</v>
      </c>
      <c r="E3" s="11">
        <f t="shared" si="1"/>
        <v>148.62479999999999</v>
      </c>
      <c r="F3" s="11">
        <f t="shared" si="1"/>
        <v>135.97511</v>
      </c>
      <c r="G3" s="11">
        <f t="shared" si="1"/>
        <v>126.80477999999999</v>
      </c>
      <c r="H3" s="11">
        <f t="shared" si="1"/>
        <v>120.29657</v>
      </c>
      <c r="I3" s="11">
        <f t="shared" si="1"/>
        <v>114.62424</v>
      </c>
      <c r="J3" s="11">
        <f t="shared" si="1"/>
        <v>112.16516</v>
      </c>
      <c r="K3" s="11">
        <f t="shared" si="1"/>
        <v>112.05197</v>
      </c>
      <c r="L3" s="11">
        <f t="shared" si="1"/>
        <v>112.84876</v>
      </c>
      <c r="M3" s="11">
        <f t="shared" si="1"/>
        <v>116.76314000000001</v>
      </c>
      <c r="N3" s="11">
        <f t="shared" si="1"/>
        <v>119.50975</v>
      </c>
      <c r="O3" s="11">
        <f t="shared" si="1"/>
        <v>121.60375999999999</v>
      </c>
      <c r="P3" s="11">
        <f t="shared" si="1"/>
        <v>123.46523000000001</v>
      </c>
      <c r="Q3" s="11">
        <f t="shared" si="1"/>
        <v>124.81626</v>
      </c>
      <c r="R3" s="11">
        <f t="shared" si="1"/>
        <v>125.52500000000001</v>
      </c>
      <c r="S3" s="11">
        <f t="shared" si="1"/>
        <v>126.06008</v>
      </c>
      <c r="T3" s="11">
        <f t="shared" si="1"/>
        <v>127.13942</v>
      </c>
      <c r="U3" s="11">
        <f t="shared" si="1"/>
        <v>128.19926000000001</v>
      </c>
      <c r="V3" s="11">
        <f t="shared" si="1"/>
        <v>129.10478699999999</v>
      </c>
      <c r="W3" s="11">
        <f t="shared" si="1"/>
        <v>130.27254099999999</v>
      </c>
      <c r="X3" s="11">
        <f t="shared" si="1"/>
        <v>131.31659999999999</v>
      </c>
      <c r="Y3" s="11">
        <f t="shared" si="1"/>
        <v>132.69659999999999</v>
      </c>
      <c r="Z3" s="11">
        <f t="shared" si="1"/>
        <v>134.20160000000001</v>
      </c>
      <c r="AA3" s="11">
        <f t="shared" si="1"/>
        <v>135.52760000000001</v>
      </c>
      <c r="AB3" s="11">
        <f t="shared" si="1"/>
        <v>136.86259999999999</v>
      </c>
      <c r="AC3" s="11">
        <f t="shared" si="1"/>
        <v>138.33459999999999</v>
      </c>
      <c r="AD3" s="11">
        <f t="shared" si="1"/>
        <v>139.62860000000001</v>
      </c>
      <c r="AE3" s="11">
        <f t="shared" si="1"/>
        <v>140.92859999999999</v>
      </c>
      <c r="AF3" s="11">
        <f t="shared" si="1"/>
        <v>142.23759999999999</v>
      </c>
      <c r="AG3" s="11">
        <f t="shared" si="1"/>
        <v>143.55760000000001</v>
      </c>
      <c r="AH3" s="11">
        <f t="shared" si="1"/>
        <v>144.8896</v>
      </c>
    </row>
    <row r="4" spans="1:34" x14ac:dyDescent="0.25">
      <c r="B4" s="11">
        <f>B2-B3</f>
        <v>0</v>
      </c>
      <c r="C4" s="11">
        <f t="shared" ref="C4:N4" si="2">C2-C3</f>
        <v>0</v>
      </c>
      <c r="D4" s="11">
        <f t="shared" si="2"/>
        <v>40.622330000000005</v>
      </c>
      <c r="E4" s="11">
        <f t="shared" si="2"/>
        <v>82.605790000000013</v>
      </c>
      <c r="F4" s="11">
        <f t="shared" si="2"/>
        <v>98.174489999999992</v>
      </c>
      <c r="G4" s="11">
        <f t="shared" si="2"/>
        <v>110.55005</v>
      </c>
      <c r="H4" s="11">
        <f t="shared" si="2"/>
        <v>121.92006000000001</v>
      </c>
      <c r="I4" s="11">
        <f t="shared" si="2"/>
        <v>131.93779999999998</v>
      </c>
      <c r="J4" s="11">
        <f t="shared" si="2"/>
        <v>135.99763000000002</v>
      </c>
      <c r="K4" s="11">
        <f t="shared" si="2"/>
        <v>137.17394000000002</v>
      </c>
      <c r="L4" s="11">
        <f t="shared" si="2"/>
        <v>137.86999</v>
      </c>
      <c r="M4" s="11">
        <f t="shared" si="2"/>
        <v>138.66775000000001</v>
      </c>
      <c r="N4" s="11">
        <f t="shared" si="2"/>
        <v>138.19600000000003</v>
      </c>
    </row>
    <row r="5" spans="1:34" s="14" customFormat="1" x14ac:dyDescent="0.25">
      <c r="A5" s="14" t="s">
        <v>150</v>
      </c>
    </row>
    <row r="6" spans="1:34" x14ac:dyDescent="0.25">
      <c r="A6" t="s">
        <v>58</v>
      </c>
      <c r="B6">
        <v>2018</v>
      </c>
      <c r="C6">
        <v>2019</v>
      </c>
      <c r="D6">
        <v>2020</v>
      </c>
      <c r="E6">
        <v>2021</v>
      </c>
      <c r="F6">
        <v>2022</v>
      </c>
      <c r="G6">
        <v>2023</v>
      </c>
      <c r="H6">
        <v>2024</v>
      </c>
      <c r="I6">
        <v>2025</v>
      </c>
      <c r="J6">
        <v>2026</v>
      </c>
      <c r="K6">
        <v>2027</v>
      </c>
      <c r="L6">
        <v>2028</v>
      </c>
      <c r="M6">
        <v>2029</v>
      </c>
      <c r="N6">
        <v>2030</v>
      </c>
      <c r="O6">
        <v>2031</v>
      </c>
      <c r="P6">
        <v>2032</v>
      </c>
      <c r="Q6">
        <v>2033</v>
      </c>
      <c r="R6">
        <v>2034</v>
      </c>
      <c r="S6">
        <v>2035</v>
      </c>
      <c r="T6">
        <v>2036</v>
      </c>
      <c r="U6">
        <v>2037</v>
      </c>
      <c r="V6">
        <v>2038</v>
      </c>
      <c r="W6">
        <v>2039</v>
      </c>
      <c r="X6">
        <v>2040</v>
      </c>
      <c r="Y6">
        <v>2041</v>
      </c>
      <c r="Z6">
        <v>2042</v>
      </c>
      <c r="AA6">
        <v>2043</v>
      </c>
      <c r="AB6">
        <v>2044</v>
      </c>
      <c r="AC6">
        <v>2045</v>
      </c>
      <c r="AD6">
        <v>2046</v>
      </c>
      <c r="AE6">
        <v>2047</v>
      </c>
      <c r="AF6">
        <v>2048</v>
      </c>
      <c r="AG6">
        <v>2049</v>
      </c>
      <c r="AH6">
        <v>2050</v>
      </c>
    </row>
    <row r="7" spans="1:34" x14ac:dyDescent="0.25">
      <c r="A7" t="s">
        <v>137</v>
      </c>
      <c r="B7" s="12">
        <v>60751100000000</v>
      </c>
      <c r="C7" s="12">
        <v>63644900000000</v>
      </c>
      <c r="D7" s="12">
        <v>66737100000000</v>
      </c>
      <c r="E7" s="12">
        <v>70359700000000</v>
      </c>
      <c r="F7" s="12">
        <v>73697600000000</v>
      </c>
      <c r="G7" s="12">
        <v>77065000000000</v>
      </c>
      <c r="H7" s="12">
        <v>81882400000000</v>
      </c>
      <c r="I7" s="12">
        <v>86207800000000</v>
      </c>
      <c r="J7" s="12">
        <v>90522500000000</v>
      </c>
      <c r="K7" s="12">
        <v>96022000000000</v>
      </c>
      <c r="L7" s="12">
        <v>101893000000000</v>
      </c>
      <c r="M7" s="12">
        <v>108930000000000</v>
      </c>
      <c r="N7" s="12">
        <v>115594000000000</v>
      </c>
      <c r="O7" s="12">
        <v>119373000000000</v>
      </c>
      <c r="P7" s="12">
        <v>123278000000000</v>
      </c>
      <c r="Q7" s="12">
        <v>127320000000000</v>
      </c>
      <c r="R7" s="12">
        <v>131410000000000</v>
      </c>
      <c r="S7" s="12">
        <v>135480000000000</v>
      </c>
      <c r="T7" s="12">
        <v>139494000000000</v>
      </c>
      <c r="U7" s="12">
        <v>143414000000000</v>
      </c>
      <c r="V7" s="12">
        <v>147325000000000</v>
      </c>
      <c r="W7" s="12">
        <v>150964000000000</v>
      </c>
      <c r="X7" s="12">
        <v>154380000000000</v>
      </c>
      <c r="Y7" s="12">
        <v>157934000000000</v>
      </c>
      <c r="Z7" s="12">
        <v>161426000000000</v>
      </c>
      <c r="AA7" s="12">
        <v>164640000000000</v>
      </c>
      <c r="AB7" s="12">
        <v>167904000000000</v>
      </c>
      <c r="AC7" s="12">
        <v>171132000000000</v>
      </c>
      <c r="AD7" s="12">
        <v>174217000000000</v>
      </c>
      <c r="AE7" s="12">
        <v>177189000000000</v>
      </c>
      <c r="AF7" s="12">
        <v>180316000000000</v>
      </c>
      <c r="AG7" s="12">
        <v>183062000000000</v>
      </c>
      <c r="AH7" s="12">
        <v>185908000000000</v>
      </c>
    </row>
    <row r="8" spans="1:34" x14ac:dyDescent="0.25">
      <c r="A8" t="s">
        <v>138</v>
      </c>
      <c r="B8" s="12">
        <v>45069500000000</v>
      </c>
      <c r="C8" s="12">
        <v>45804200000000</v>
      </c>
      <c r="D8" s="12">
        <v>46691400000000</v>
      </c>
      <c r="E8" s="12">
        <v>47632700000000</v>
      </c>
      <c r="F8" s="12">
        <v>48682200000000</v>
      </c>
      <c r="G8" s="12">
        <v>49678900000000</v>
      </c>
      <c r="H8" s="12">
        <v>51151400000000</v>
      </c>
      <c r="I8" s="12">
        <v>52402800000000</v>
      </c>
      <c r="J8" s="12">
        <v>53766200000000</v>
      </c>
      <c r="K8" s="12">
        <v>55549800000000</v>
      </c>
      <c r="L8" s="12">
        <v>57411400000000</v>
      </c>
      <c r="M8" s="12">
        <v>59744600000000</v>
      </c>
      <c r="N8" s="12">
        <v>61998900000000</v>
      </c>
      <c r="O8" s="12">
        <v>63247500000000</v>
      </c>
      <c r="P8" s="12">
        <v>64522500000000</v>
      </c>
      <c r="Q8" s="12">
        <v>65761900000000</v>
      </c>
      <c r="R8" s="12">
        <v>67011400000000</v>
      </c>
      <c r="S8" s="12">
        <v>68255900000000</v>
      </c>
      <c r="T8" s="12">
        <v>69488400000000</v>
      </c>
      <c r="U8" s="12">
        <v>70765500000000</v>
      </c>
      <c r="V8" s="12">
        <v>71976000000000</v>
      </c>
      <c r="W8" s="12">
        <v>73194200000000</v>
      </c>
      <c r="X8" s="12">
        <v>74365600000000</v>
      </c>
      <c r="Y8" s="12">
        <v>75446800000000</v>
      </c>
      <c r="Z8" s="12">
        <v>76515100000000</v>
      </c>
      <c r="AA8" s="12">
        <v>77644000000000</v>
      </c>
      <c r="AB8" s="12">
        <v>78730200000000</v>
      </c>
      <c r="AC8" s="12">
        <v>79742700000000</v>
      </c>
      <c r="AD8" s="12">
        <v>80791300000000</v>
      </c>
      <c r="AE8" s="12">
        <v>81816500000000</v>
      </c>
      <c r="AF8" s="12">
        <v>82688300000000</v>
      </c>
      <c r="AG8" s="12">
        <v>83665600000000</v>
      </c>
      <c r="AH8" s="12">
        <v>84545000000000</v>
      </c>
    </row>
    <row r="9" spans="1:34" x14ac:dyDescent="0.25">
      <c r="A9" t="s">
        <v>139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142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143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144</v>
      </c>
      <c r="B14" s="12">
        <v>96632000000000</v>
      </c>
      <c r="C14" s="12">
        <v>96868800000000</v>
      </c>
      <c r="D14" s="12">
        <v>97069300000000</v>
      </c>
      <c r="E14" s="12">
        <v>97269600000000</v>
      </c>
      <c r="F14" s="12">
        <v>97419000000000</v>
      </c>
      <c r="G14" s="12">
        <v>97532200000000</v>
      </c>
      <c r="H14" s="12">
        <v>97448500000000</v>
      </c>
      <c r="I14" s="12">
        <v>97194500000000</v>
      </c>
      <c r="J14" s="12">
        <v>94039000000000</v>
      </c>
      <c r="K14" s="12">
        <v>88921000000000</v>
      </c>
      <c r="L14" s="12">
        <v>84287300000000</v>
      </c>
      <c r="M14" s="12">
        <v>79625600000000</v>
      </c>
      <c r="N14" s="12">
        <v>72979500000000</v>
      </c>
      <c r="O14" s="12">
        <v>72997100000000</v>
      </c>
      <c r="P14" s="12">
        <v>73016100000000</v>
      </c>
      <c r="Q14" s="12">
        <v>73030400000000</v>
      </c>
      <c r="R14" s="12">
        <v>73044600000000</v>
      </c>
      <c r="S14" s="12">
        <v>73057500000000</v>
      </c>
      <c r="T14" s="12">
        <v>73068600000000</v>
      </c>
      <c r="U14" s="12">
        <v>73082600000000</v>
      </c>
      <c r="V14" s="12">
        <v>73090700000000</v>
      </c>
      <c r="W14" s="12">
        <v>73098900000000</v>
      </c>
      <c r="X14" s="12">
        <v>73103500000000</v>
      </c>
      <c r="Y14" s="12">
        <v>73114200000000</v>
      </c>
      <c r="Z14" s="12">
        <v>73123400000000</v>
      </c>
      <c r="AA14" s="12">
        <v>73124600000000</v>
      </c>
      <c r="AB14" s="12">
        <v>73134300000000</v>
      </c>
      <c r="AC14" s="12">
        <v>73139200000000</v>
      </c>
      <c r="AD14" s="12">
        <v>73146000000000</v>
      </c>
      <c r="AE14" s="12">
        <v>73151200000000</v>
      </c>
      <c r="AF14" s="12">
        <v>73157900000000</v>
      </c>
      <c r="AG14" s="12">
        <v>73160300000000</v>
      </c>
      <c r="AH14" s="12">
        <v>73166900000000</v>
      </c>
    </row>
    <row r="15" spans="1:34" x14ac:dyDescent="0.25">
      <c r="A15" t="s">
        <v>145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146</v>
      </c>
      <c r="B16" s="12">
        <v>17214700000000</v>
      </c>
      <c r="C16" s="12">
        <v>15139600000000</v>
      </c>
      <c r="D16" s="12">
        <v>13220600000000</v>
      </c>
      <c r="E16" s="12">
        <v>11284600000000</v>
      </c>
      <c r="F16" s="12">
        <v>9666810000000</v>
      </c>
      <c r="G16" s="12">
        <v>8394740000000</v>
      </c>
      <c r="H16" s="12">
        <v>7050340000000</v>
      </c>
      <c r="I16" s="12">
        <v>6072950000000</v>
      </c>
      <c r="J16" s="12">
        <v>5151100000000</v>
      </c>
      <c r="K16" s="12">
        <v>4049120000000</v>
      </c>
      <c r="L16" s="12">
        <v>2443060000000</v>
      </c>
      <c r="M16" s="12">
        <v>2446700000000</v>
      </c>
      <c r="N16" s="12">
        <v>2449360000000</v>
      </c>
      <c r="O16" s="12">
        <v>2450930000000</v>
      </c>
      <c r="P16" s="12">
        <v>2452710000000</v>
      </c>
      <c r="Q16" s="12">
        <v>2454100000000</v>
      </c>
      <c r="R16" s="12">
        <v>2455540000000</v>
      </c>
      <c r="S16" s="12">
        <v>2456910000000</v>
      </c>
      <c r="T16" s="12">
        <v>2458120000000</v>
      </c>
      <c r="U16" s="12">
        <v>2459700000000</v>
      </c>
      <c r="V16" s="12">
        <v>2460660000000</v>
      </c>
      <c r="W16" s="12">
        <v>2461660000000</v>
      </c>
      <c r="X16" s="12">
        <v>2462220000000</v>
      </c>
      <c r="Y16" s="12">
        <v>2463580000000</v>
      </c>
      <c r="Z16" s="12">
        <v>2464800000000</v>
      </c>
      <c r="AA16" s="12">
        <v>2464960000000</v>
      </c>
      <c r="AB16" s="12">
        <v>2466290000000</v>
      </c>
      <c r="AC16" s="12">
        <v>2466990000000</v>
      </c>
      <c r="AD16" s="12">
        <v>2467970000000</v>
      </c>
      <c r="AE16" s="12">
        <v>2468740000000</v>
      </c>
      <c r="AF16" s="12">
        <v>2469770000000</v>
      </c>
      <c r="AG16" s="12">
        <v>2470130000000</v>
      </c>
      <c r="AH16" s="12">
        <v>2471190000000</v>
      </c>
    </row>
    <row r="17" spans="1:34" x14ac:dyDescent="0.25">
      <c r="A17" t="s">
        <v>147</v>
      </c>
      <c r="B17" s="12">
        <v>4683990000000</v>
      </c>
      <c r="C17" s="12">
        <v>4683990000000</v>
      </c>
      <c r="D17" s="12">
        <v>4683990000000</v>
      </c>
      <c r="E17" s="12">
        <v>4683990000000</v>
      </c>
      <c r="F17" s="12">
        <v>4683990000000</v>
      </c>
      <c r="G17" s="12">
        <v>4683990000000</v>
      </c>
      <c r="H17" s="12">
        <v>4683990000000</v>
      </c>
      <c r="I17" s="12">
        <v>4683990000000</v>
      </c>
      <c r="J17" s="12">
        <v>4683990000000</v>
      </c>
      <c r="K17" s="12">
        <v>4683990000000</v>
      </c>
      <c r="L17" s="12">
        <v>4683990000000</v>
      </c>
      <c r="M17" s="12">
        <v>4683990000000</v>
      </c>
      <c r="N17" s="12">
        <v>4683990000000</v>
      </c>
      <c r="O17" s="12">
        <v>4683990000000</v>
      </c>
      <c r="P17" s="12">
        <v>4683990000000</v>
      </c>
      <c r="Q17" s="12">
        <v>4683990000000</v>
      </c>
      <c r="R17" s="12">
        <v>4683990000000</v>
      </c>
      <c r="S17" s="12">
        <v>4683990000000</v>
      </c>
      <c r="T17" s="12">
        <v>4683990000000</v>
      </c>
      <c r="U17" s="12">
        <v>4683990000000</v>
      </c>
      <c r="V17" s="12">
        <v>4683990000000</v>
      </c>
      <c r="W17" s="12">
        <v>4863990000000</v>
      </c>
      <c r="X17" s="12">
        <v>5233990000000</v>
      </c>
      <c r="Y17" s="12">
        <v>5623980000000</v>
      </c>
      <c r="Z17" s="12">
        <v>6010640000000</v>
      </c>
      <c r="AA17" s="12">
        <v>6383970000000</v>
      </c>
      <c r="AB17" s="12">
        <v>6747300000000</v>
      </c>
      <c r="AC17" s="12">
        <v>7093960000000</v>
      </c>
      <c r="AD17" s="12">
        <v>7427290000000</v>
      </c>
      <c r="AE17" s="12">
        <v>7743950000000</v>
      </c>
      <c r="AF17" s="12">
        <v>8043950000000</v>
      </c>
      <c r="AG17" s="12">
        <v>8327280000000</v>
      </c>
      <c r="AH17" s="12">
        <v>8593940000000</v>
      </c>
    </row>
    <row r="18" spans="1:34" x14ac:dyDescent="0.25">
      <c r="A18" t="s">
        <v>148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149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1" spans="1:34" s="14" customFormat="1" x14ac:dyDescent="0.25">
      <c r="A21" s="14" t="s">
        <v>151</v>
      </c>
    </row>
    <row r="22" spans="1:34" x14ac:dyDescent="0.25">
      <c r="A22" t="s">
        <v>58</v>
      </c>
      <c r="B22">
        <v>2018</v>
      </c>
      <c r="C22">
        <v>2019</v>
      </c>
      <c r="D22">
        <v>2020</v>
      </c>
      <c r="E22">
        <v>2021</v>
      </c>
      <c r="F22">
        <v>2022</v>
      </c>
      <c r="G22">
        <v>2023</v>
      </c>
      <c r="H22">
        <v>2024</v>
      </c>
      <c r="I22">
        <v>2025</v>
      </c>
      <c r="J22">
        <v>2026</v>
      </c>
      <c r="K22">
        <v>2027</v>
      </c>
      <c r="L22">
        <v>2028</v>
      </c>
      <c r="M22">
        <v>2029</v>
      </c>
      <c r="N22">
        <v>2030</v>
      </c>
      <c r="O22">
        <v>2031</v>
      </c>
      <c r="P22">
        <v>2032</v>
      </c>
      <c r="Q22">
        <v>2033</v>
      </c>
      <c r="R22">
        <v>2034</v>
      </c>
      <c r="S22">
        <v>2035</v>
      </c>
      <c r="T22">
        <v>2036</v>
      </c>
      <c r="U22">
        <v>2037</v>
      </c>
      <c r="V22">
        <v>2038</v>
      </c>
      <c r="W22">
        <v>2039</v>
      </c>
      <c r="X22">
        <v>2040</v>
      </c>
      <c r="Y22">
        <v>2041</v>
      </c>
      <c r="Z22">
        <v>2042</v>
      </c>
      <c r="AA22">
        <v>2043</v>
      </c>
      <c r="AB22">
        <v>2044</v>
      </c>
      <c r="AC22">
        <v>2045</v>
      </c>
      <c r="AD22">
        <v>2046</v>
      </c>
      <c r="AE22">
        <v>2047</v>
      </c>
      <c r="AF22">
        <v>2048</v>
      </c>
      <c r="AG22">
        <v>2049</v>
      </c>
      <c r="AH22">
        <v>2050</v>
      </c>
    </row>
    <row r="23" spans="1:34" x14ac:dyDescent="0.25">
      <c r="A23" t="s">
        <v>137</v>
      </c>
      <c r="B23" s="12">
        <v>60751100000000</v>
      </c>
      <c r="C23" s="12">
        <v>63644900000000</v>
      </c>
      <c r="D23" s="12">
        <v>56760800000000</v>
      </c>
      <c r="E23" s="12">
        <v>23325600000000</v>
      </c>
      <c r="F23" s="12">
        <v>13315900000000</v>
      </c>
      <c r="G23" s="12">
        <v>9299220000000</v>
      </c>
      <c r="H23" s="12">
        <v>7318470000000</v>
      </c>
      <c r="I23" s="12">
        <v>6265210000000</v>
      </c>
      <c r="J23" s="12">
        <v>3717460000000</v>
      </c>
      <c r="K23" s="12">
        <v>2494470000000</v>
      </c>
      <c r="L23" s="12">
        <v>2118260000000</v>
      </c>
      <c r="M23" s="12">
        <v>2644940000000</v>
      </c>
      <c r="N23" s="12">
        <v>3067850000000</v>
      </c>
      <c r="O23" s="12">
        <v>3316160000000</v>
      </c>
      <c r="P23" s="12">
        <v>3313630000000</v>
      </c>
      <c r="Q23" s="12">
        <v>3150660000000</v>
      </c>
      <c r="R23" s="12">
        <v>2672400000000</v>
      </c>
      <c r="S23" s="12">
        <v>2246480000000</v>
      </c>
      <c r="T23" s="12">
        <v>1809820000000</v>
      </c>
      <c r="U23" s="12">
        <v>1361660000000</v>
      </c>
      <c r="V23" s="12">
        <v>948187000000</v>
      </c>
      <c r="W23" s="12">
        <v>560941000000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</row>
    <row r="24" spans="1:34" x14ac:dyDescent="0.25">
      <c r="A24" t="s">
        <v>138</v>
      </c>
      <c r="B24" s="12">
        <v>45069500000000</v>
      </c>
      <c r="C24" s="12">
        <v>45804200000000</v>
      </c>
      <c r="D24" s="12">
        <v>82467200000000</v>
      </c>
      <c r="E24" s="12">
        <v>86952800000000</v>
      </c>
      <c r="F24" s="12">
        <v>92740100000000</v>
      </c>
      <c r="G24" s="12">
        <v>90326900000000</v>
      </c>
      <c r="H24" s="12">
        <v>91037800000000</v>
      </c>
      <c r="I24" s="12">
        <v>94589500000000</v>
      </c>
      <c r="J24" s="12">
        <v>97740500000000</v>
      </c>
      <c r="K24" s="12">
        <v>98796900000000</v>
      </c>
      <c r="L24" s="12">
        <v>99929900000000</v>
      </c>
      <c r="M24" s="12">
        <v>103011000000000</v>
      </c>
      <c r="N24" s="12">
        <v>105148000000000</v>
      </c>
      <c r="O24" s="12">
        <v>106927000000000</v>
      </c>
      <c r="P24" s="12">
        <v>108781000000000</v>
      </c>
      <c r="Q24" s="12">
        <v>110295000000000</v>
      </c>
      <c r="R24" s="12">
        <v>111482000000000</v>
      </c>
      <c r="S24" s="12">
        <v>112443000000000</v>
      </c>
      <c r="T24" s="12">
        <v>113959000000000</v>
      </c>
      <c r="U24" s="12">
        <v>115467000000000</v>
      </c>
      <c r="V24" s="12">
        <v>116786000000000</v>
      </c>
      <c r="W24" s="12">
        <v>118341000000000</v>
      </c>
      <c r="X24" s="12">
        <v>119946000000000</v>
      </c>
      <c r="Y24" s="12">
        <v>121326000000000</v>
      </c>
      <c r="Z24" s="12">
        <v>122831000000000</v>
      </c>
      <c r="AA24" s="12">
        <v>124157000000000</v>
      </c>
      <c r="AB24" s="12">
        <v>125492000000000</v>
      </c>
      <c r="AC24" s="12">
        <v>126964000000000</v>
      </c>
      <c r="AD24" s="12">
        <v>128258000000000</v>
      </c>
      <c r="AE24" s="12">
        <v>129558000000000</v>
      </c>
      <c r="AF24" s="12">
        <v>130867000000000</v>
      </c>
      <c r="AG24" s="12">
        <v>132187000000000</v>
      </c>
      <c r="AH24" s="12">
        <v>133519000000000</v>
      </c>
    </row>
    <row r="25" spans="1:34" x14ac:dyDescent="0.25">
      <c r="A25" t="s">
        <v>139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140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142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143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144</v>
      </c>
      <c r="B30" s="12">
        <v>96632000000000</v>
      </c>
      <c r="C30" s="12">
        <v>96868800000000</v>
      </c>
      <c r="D30" s="12">
        <v>33917600000000</v>
      </c>
      <c r="E30" s="12">
        <v>31759100000000</v>
      </c>
      <c r="F30" s="12">
        <v>21428500000000</v>
      </c>
      <c r="G30" s="12">
        <v>17531400000000</v>
      </c>
      <c r="H30" s="12">
        <v>11896400000000</v>
      </c>
      <c r="I30" s="12">
        <v>3308930000000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</row>
    <row r="31" spans="1:34" x14ac:dyDescent="0.25">
      <c r="A31" t="s">
        <v>145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146</v>
      </c>
      <c r="B32" s="12">
        <v>17214700000000</v>
      </c>
      <c r="C32" s="12">
        <v>15139600000000</v>
      </c>
      <c r="D32" s="12">
        <v>9950470000000</v>
      </c>
      <c r="E32" s="12">
        <v>0</v>
      </c>
      <c r="F32" s="12">
        <v>0</v>
      </c>
      <c r="G32" s="1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147</v>
      </c>
      <c r="B33" s="12">
        <v>4683990000000</v>
      </c>
      <c r="C33" s="12">
        <v>4683990000000</v>
      </c>
      <c r="D33" s="12">
        <v>4683990000000</v>
      </c>
      <c r="E33" s="12">
        <v>6587300000000</v>
      </c>
      <c r="F33" s="12">
        <v>8490610000000</v>
      </c>
      <c r="G33" s="12">
        <v>9647260000000</v>
      </c>
      <c r="H33" s="12">
        <v>10043900000000</v>
      </c>
      <c r="I33" s="12">
        <v>10460600000000</v>
      </c>
      <c r="J33" s="12">
        <v>10707200000000</v>
      </c>
      <c r="K33" s="12">
        <v>10760600000000</v>
      </c>
      <c r="L33" s="12">
        <v>10800600000000</v>
      </c>
      <c r="M33" s="12">
        <v>11107200000000</v>
      </c>
      <c r="N33" s="12">
        <v>11293900000000</v>
      </c>
      <c r="O33" s="12">
        <v>11360600000000</v>
      </c>
      <c r="P33" s="12">
        <v>11370600000000</v>
      </c>
      <c r="Q33" s="12">
        <v>11370600000000</v>
      </c>
      <c r="R33" s="12">
        <v>11370600000000</v>
      </c>
      <c r="S33" s="12">
        <v>11370600000000</v>
      </c>
      <c r="T33" s="12">
        <v>11370600000000</v>
      </c>
      <c r="U33" s="12">
        <v>11370600000000</v>
      </c>
      <c r="V33" s="12">
        <v>11370600000000</v>
      </c>
      <c r="W33" s="12">
        <v>11370600000000</v>
      </c>
      <c r="X33" s="12">
        <v>11370600000000</v>
      </c>
      <c r="Y33" s="12">
        <v>11370600000000</v>
      </c>
      <c r="Z33" s="12">
        <v>11370600000000</v>
      </c>
      <c r="AA33" s="12">
        <v>11370600000000</v>
      </c>
      <c r="AB33" s="12">
        <v>11370600000000</v>
      </c>
      <c r="AC33" s="12">
        <v>11370600000000</v>
      </c>
      <c r="AD33" s="12">
        <v>11370600000000</v>
      </c>
      <c r="AE33" s="12">
        <v>11370600000000</v>
      </c>
      <c r="AF33" s="12">
        <v>11370600000000</v>
      </c>
      <c r="AG33" s="12">
        <v>11370600000000</v>
      </c>
      <c r="AH33" s="12">
        <v>11370600000000</v>
      </c>
    </row>
    <row r="34" spans="1:34" x14ac:dyDescent="0.25">
      <c r="A34" t="s">
        <v>148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149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F36">
        <v>120</v>
      </c>
      <c r="N36">
        <f>400-180</f>
        <v>220</v>
      </c>
    </row>
    <row r="39" spans="1:34" x14ac:dyDescent="0.25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</row>
    <row r="40" spans="1:34" x14ac:dyDescent="0.25">
      <c r="E40" s="12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55" zoomScale="85" zoomScaleNormal="85" workbookViewId="0">
      <selection activeCell="B119" sqref="B119"/>
    </sheetView>
  </sheetViews>
  <sheetFormatPr defaultRowHeight="15" x14ac:dyDescent="0.25"/>
  <cols>
    <col min="1" max="1" width="92.5703125" bestFit="1" customWidth="1"/>
    <col min="2" max="2" width="39.7109375" customWidth="1"/>
    <col min="3" max="3" width="31" customWidth="1"/>
    <col min="4" max="4" width="25.5703125" customWidth="1"/>
    <col min="5" max="5" width="25.7109375" bestFit="1" customWidth="1"/>
    <col min="6" max="6" width="20.7109375" customWidth="1"/>
    <col min="7" max="36" width="11.7109375" bestFit="1" customWidth="1"/>
  </cols>
  <sheetData>
    <row r="1" spans="1:23" s="15" customFormat="1" x14ac:dyDescent="0.25">
      <c r="A1" s="14" t="s">
        <v>95</v>
      </c>
    </row>
    <row r="2" spans="1:23" x14ac:dyDescent="0.25">
      <c r="A2" s="1" t="s">
        <v>135</v>
      </c>
    </row>
    <row r="3" spans="1:23" x14ac:dyDescent="0.25">
      <c r="A3" t="s">
        <v>58</v>
      </c>
      <c r="B3">
        <v>2018</v>
      </c>
      <c r="C3">
        <v>2019</v>
      </c>
      <c r="D3">
        <v>2020</v>
      </c>
      <c r="E3">
        <v>2021</v>
      </c>
      <c r="F3">
        <v>2022</v>
      </c>
      <c r="G3">
        <v>2023</v>
      </c>
      <c r="H3">
        <v>2024</v>
      </c>
      <c r="I3">
        <v>2025</v>
      </c>
      <c r="J3">
        <v>2026</v>
      </c>
      <c r="K3">
        <v>2027</v>
      </c>
      <c r="L3">
        <v>2028</v>
      </c>
      <c r="M3">
        <v>2029</v>
      </c>
      <c r="N3">
        <v>2030</v>
      </c>
      <c r="O3">
        <v>2031</v>
      </c>
      <c r="P3">
        <v>2032</v>
      </c>
      <c r="Q3">
        <v>2033</v>
      </c>
      <c r="R3">
        <v>2034</v>
      </c>
      <c r="S3">
        <v>2035</v>
      </c>
      <c r="T3">
        <v>2036</v>
      </c>
      <c r="U3">
        <v>2037</v>
      </c>
      <c r="V3">
        <v>2038</v>
      </c>
      <c r="W3">
        <v>2039</v>
      </c>
    </row>
    <row r="4" spans="1:23" x14ac:dyDescent="0.25">
      <c r="A4" t="s">
        <v>109</v>
      </c>
      <c r="B4">
        <v>12441.5</v>
      </c>
      <c r="C4">
        <v>12442.7</v>
      </c>
      <c r="D4">
        <v>12444</v>
      </c>
      <c r="E4">
        <v>12445.5</v>
      </c>
      <c r="F4">
        <v>12475.7</v>
      </c>
      <c r="G4">
        <v>12508.6</v>
      </c>
      <c r="H4">
        <v>12547.8</v>
      </c>
      <c r="I4">
        <v>12587.9</v>
      </c>
      <c r="J4">
        <v>12621.1</v>
      </c>
      <c r="K4">
        <v>12662</v>
      </c>
      <c r="L4">
        <v>12699.2</v>
      </c>
      <c r="M4">
        <v>12747.3</v>
      </c>
      <c r="N4">
        <v>12790.7</v>
      </c>
      <c r="O4">
        <v>12814.1</v>
      </c>
      <c r="P4">
        <v>12836.1</v>
      </c>
      <c r="Q4">
        <v>12859.1</v>
      </c>
      <c r="R4">
        <v>12880.6</v>
      </c>
      <c r="S4">
        <v>12901</v>
      </c>
      <c r="T4">
        <v>12920.2</v>
      </c>
      <c r="U4">
        <v>12936.6</v>
      </c>
      <c r="V4">
        <v>12954.1</v>
      </c>
      <c r="W4">
        <v>12969</v>
      </c>
    </row>
    <row r="5" spans="1:23" x14ac:dyDescent="0.25">
      <c r="A5" t="s">
        <v>110</v>
      </c>
      <c r="B5">
        <v>13116.3</v>
      </c>
      <c r="C5">
        <v>13113.1</v>
      </c>
      <c r="D5">
        <v>13109.5</v>
      </c>
      <c r="E5">
        <v>13105.7</v>
      </c>
      <c r="F5">
        <v>13109.2</v>
      </c>
      <c r="G5">
        <v>13114.8</v>
      </c>
      <c r="H5">
        <v>13121.1</v>
      </c>
      <c r="I5">
        <v>13128</v>
      </c>
      <c r="J5">
        <v>13134.4</v>
      </c>
      <c r="K5">
        <v>13143.6</v>
      </c>
      <c r="L5">
        <v>13152</v>
      </c>
      <c r="M5">
        <v>13164.6</v>
      </c>
      <c r="N5">
        <v>13176.9</v>
      </c>
      <c r="O5">
        <v>13183.8</v>
      </c>
      <c r="P5">
        <v>13190.4</v>
      </c>
      <c r="Q5">
        <v>13197</v>
      </c>
      <c r="R5">
        <v>13203.3</v>
      </c>
      <c r="S5">
        <v>13209.5</v>
      </c>
      <c r="T5">
        <v>13215.5</v>
      </c>
      <c r="U5">
        <v>13221.1</v>
      </c>
      <c r="V5">
        <v>13226.8</v>
      </c>
      <c r="W5">
        <v>13232.3</v>
      </c>
    </row>
    <row r="6" spans="1:23" x14ac:dyDescent="0.25">
      <c r="A6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114</v>
      </c>
      <c r="B9">
        <v>30270</v>
      </c>
      <c r="C9">
        <v>30270</v>
      </c>
      <c r="D9">
        <v>30270</v>
      </c>
      <c r="E9">
        <v>30270</v>
      </c>
      <c r="F9">
        <v>30270</v>
      </c>
      <c r="G9">
        <v>30270</v>
      </c>
      <c r="H9">
        <v>30270</v>
      </c>
      <c r="I9">
        <v>30270</v>
      </c>
      <c r="J9">
        <v>30270</v>
      </c>
      <c r="K9">
        <v>30270</v>
      </c>
      <c r="L9">
        <v>30270</v>
      </c>
      <c r="M9">
        <v>30270</v>
      </c>
      <c r="N9">
        <v>30270</v>
      </c>
      <c r="O9">
        <v>30270</v>
      </c>
      <c r="P9">
        <v>30270</v>
      </c>
      <c r="Q9">
        <v>30270</v>
      </c>
      <c r="R9">
        <v>30270</v>
      </c>
      <c r="S9">
        <v>30270</v>
      </c>
      <c r="T9">
        <v>30270</v>
      </c>
      <c r="U9">
        <v>30270</v>
      </c>
      <c r="V9">
        <v>30270</v>
      </c>
      <c r="W9">
        <v>30270</v>
      </c>
    </row>
    <row r="10" spans="1:23" x14ac:dyDescent="0.25">
      <c r="A10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116</v>
      </c>
      <c r="B11">
        <v>12310</v>
      </c>
      <c r="C11">
        <v>12310</v>
      </c>
      <c r="D11">
        <v>12310</v>
      </c>
      <c r="E11">
        <v>12310</v>
      </c>
      <c r="F11">
        <v>12310</v>
      </c>
      <c r="G11">
        <v>12310</v>
      </c>
      <c r="H11">
        <v>12310</v>
      </c>
      <c r="I11">
        <v>12310</v>
      </c>
      <c r="J11">
        <v>12310</v>
      </c>
      <c r="K11">
        <v>12310</v>
      </c>
      <c r="L11">
        <v>12310</v>
      </c>
      <c r="M11">
        <v>12310</v>
      </c>
      <c r="N11">
        <v>12310</v>
      </c>
      <c r="O11">
        <v>12310</v>
      </c>
      <c r="P11">
        <v>12310</v>
      </c>
      <c r="Q11">
        <v>12310</v>
      </c>
      <c r="R11">
        <v>12310</v>
      </c>
      <c r="S11">
        <v>12310</v>
      </c>
      <c r="T11">
        <v>12310</v>
      </c>
      <c r="U11">
        <v>12310</v>
      </c>
      <c r="V11">
        <v>12310</v>
      </c>
      <c r="W11">
        <v>12310</v>
      </c>
    </row>
    <row r="12" spans="1:23" x14ac:dyDescent="0.25">
      <c r="A12" t="s">
        <v>117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118</v>
      </c>
      <c r="B13">
        <v>12310</v>
      </c>
      <c r="C13">
        <v>12310</v>
      </c>
      <c r="D13">
        <v>12310</v>
      </c>
      <c r="E13">
        <v>12310</v>
      </c>
      <c r="F13">
        <v>12310</v>
      </c>
      <c r="G13">
        <v>12310</v>
      </c>
      <c r="H13">
        <v>12310</v>
      </c>
      <c r="I13">
        <v>12310</v>
      </c>
      <c r="J13">
        <v>12310</v>
      </c>
      <c r="K13">
        <v>12310</v>
      </c>
      <c r="L13">
        <v>12310</v>
      </c>
      <c r="M13">
        <v>12310</v>
      </c>
      <c r="N13">
        <v>12310</v>
      </c>
      <c r="O13">
        <v>12310</v>
      </c>
      <c r="P13">
        <v>12310</v>
      </c>
      <c r="Q13">
        <v>12310</v>
      </c>
      <c r="R13">
        <v>12310</v>
      </c>
      <c r="S13">
        <v>12310</v>
      </c>
      <c r="T13">
        <v>12310</v>
      </c>
      <c r="U13">
        <v>12310</v>
      </c>
      <c r="V13">
        <v>12310</v>
      </c>
      <c r="W13">
        <v>12310</v>
      </c>
    </row>
    <row r="14" spans="1:23" x14ac:dyDescent="0.25">
      <c r="A14" t="s">
        <v>119</v>
      </c>
      <c r="B14">
        <v>12310</v>
      </c>
      <c r="C14">
        <v>12310</v>
      </c>
      <c r="D14">
        <v>12310</v>
      </c>
      <c r="E14">
        <v>12310</v>
      </c>
      <c r="F14">
        <v>12310</v>
      </c>
      <c r="G14">
        <v>12310</v>
      </c>
      <c r="H14">
        <v>12310</v>
      </c>
      <c r="I14">
        <v>12310</v>
      </c>
      <c r="J14">
        <v>12310</v>
      </c>
      <c r="K14">
        <v>12310</v>
      </c>
      <c r="L14">
        <v>12310</v>
      </c>
      <c r="M14">
        <v>12310</v>
      </c>
      <c r="N14">
        <v>12310</v>
      </c>
      <c r="O14">
        <v>12310</v>
      </c>
      <c r="P14">
        <v>12310</v>
      </c>
      <c r="Q14">
        <v>12310</v>
      </c>
      <c r="R14">
        <v>12310</v>
      </c>
      <c r="S14">
        <v>12310</v>
      </c>
      <c r="T14">
        <v>12310</v>
      </c>
      <c r="U14">
        <v>12310</v>
      </c>
      <c r="V14">
        <v>12310</v>
      </c>
      <c r="W14">
        <v>12310</v>
      </c>
    </row>
    <row r="15" spans="1:23" x14ac:dyDescent="0.25">
      <c r="A15" t="s">
        <v>120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8" spans="1:34" x14ac:dyDescent="0.25">
      <c r="A18" s="1" t="s">
        <v>136</v>
      </c>
    </row>
    <row r="19" spans="1:34" x14ac:dyDescent="0.25">
      <c r="A19" t="s">
        <v>58</v>
      </c>
      <c r="B19">
        <v>2018</v>
      </c>
      <c r="C19">
        <v>2019</v>
      </c>
      <c r="D19">
        <v>2020</v>
      </c>
      <c r="E19">
        <v>2021</v>
      </c>
      <c r="F19">
        <v>2022</v>
      </c>
      <c r="G19">
        <v>2023</v>
      </c>
      <c r="H19">
        <v>2024</v>
      </c>
      <c r="I19">
        <v>2025</v>
      </c>
      <c r="J19">
        <v>2026</v>
      </c>
      <c r="K19">
        <v>2027</v>
      </c>
      <c r="L19">
        <v>2028</v>
      </c>
      <c r="M19">
        <v>2029</v>
      </c>
      <c r="N19">
        <v>2030</v>
      </c>
      <c r="O19">
        <v>2031</v>
      </c>
      <c r="P19">
        <v>2032</v>
      </c>
      <c r="Q19">
        <v>2033</v>
      </c>
      <c r="R19">
        <v>2034</v>
      </c>
      <c r="S19">
        <v>2035</v>
      </c>
      <c r="T19">
        <v>2036</v>
      </c>
      <c r="U19">
        <v>2037</v>
      </c>
      <c r="V19">
        <v>2038</v>
      </c>
      <c r="W19">
        <v>2039</v>
      </c>
      <c r="X19">
        <v>2040</v>
      </c>
      <c r="Y19">
        <v>2041</v>
      </c>
      <c r="Z19">
        <v>2042</v>
      </c>
      <c r="AA19">
        <v>2043</v>
      </c>
      <c r="AB19">
        <v>2044</v>
      </c>
      <c r="AC19">
        <v>2045</v>
      </c>
      <c r="AD19">
        <v>2046</v>
      </c>
      <c r="AE19">
        <v>2047</v>
      </c>
      <c r="AF19">
        <v>2048</v>
      </c>
      <c r="AG19">
        <v>2049</v>
      </c>
      <c r="AH19">
        <v>2050</v>
      </c>
    </row>
    <row r="20" spans="1:34" x14ac:dyDescent="0.25">
      <c r="A20" t="s">
        <v>122</v>
      </c>
      <c r="B20">
        <v>4.0360300000000002</v>
      </c>
      <c r="C20">
        <v>4.0327500000000001</v>
      </c>
      <c r="D20">
        <v>4.02902</v>
      </c>
      <c r="E20">
        <v>4.0250000000000004</v>
      </c>
      <c r="F20">
        <v>4.0133900000000002</v>
      </c>
      <c r="G20">
        <v>4.0014399999999997</v>
      </c>
      <c r="H20">
        <v>3.9868000000000001</v>
      </c>
      <c r="I20">
        <v>3.9727199999999998</v>
      </c>
      <c r="J20">
        <v>3.96075</v>
      </c>
      <c r="K20">
        <v>3.9463300000000001</v>
      </c>
      <c r="L20">
        <v>3.9329399999999999</v>
      </c>
      <c r="M20">
        <v>3.9165100000000002</v>
      </c>
      <c r="N20">
        <v>3.9020000000000001</v>
      </c>
      <c r="O20">
        <v>3.8940899999999998</v>
      </c>
      <c r="P20">
        <v>3.8866000000000001</v>
      </c>
      <c r="Q20">
        <v>3.8789199999999999</v>
      </c>
      <c r="R20">
        <v>3.8716900000000001</v>
      </c>
      <c r="S20">
        <v>3.8648799999999999</v>
      </c>
      <c r="T20">
        <v>3.85846</v>
      </c>
      <c r="U20">
        <v>3.8528699999999998</v>
      </c>
      <c r="V20">
        <v>3.8471099999999998</v>
      </c>
      <c r="W20">
        <v>3.8420899999999998</v>
      </c>
      <c r="X20">
        <v>3.8372999999999999</v>
      </c>
      <c r="Y20">
        <v>3.8327399999999998</v>
      </c>
      <c r="Z20">
        <v>3.8283900000000002</v>
      </c>
      <c r="AA20">
        <v>3.82423</v>
      </c>
      <c r="AB20">
        <v>3.82057</v>
      </c>
      <c r="AC20">
        <v>3.81677</v>
      </c>
      <c r="AD20">
        <v>3.8134399999999999</v>
      </c>
      <c r="AE20">
        <v>3.8102499999999999</v>
      </c>
      <c r="AF20">
        <v>3.80748</v>
      </c>
      <c r="AG20">
        <v>3.8048099999999998</v>
      </c>
      <c r="AH20">
        <v>3.8022100000000001</v>
      </c>
    </row>
    <row r="21" spans="1:34" x14ac:dyDescent="0.25">
      <c r="A21" t="s">
        <v>123</v>
      </c>
      <c r="B21">
        <v>2.9178199999999999</v>
      </c>
      <c r="C21">
        <v>2.9133800000000001</v>
      </c>
      <c r="D21">
        <v>2.9083999999999999</v>
      </c>
      <c r="E21">
        <v>2.9031199999999999</v>
      </c>
      <c r="F21">
        <v>2.9079899999999999</v>
      </c>
      <c r="G21">
        <v>2.9157099999999998</v>
      </c>
      <c r="H21">
        <v>2.9244400000000002</v>
      </c>
      <c r="I21">
        <v>2.9340299999999999</v>
      </c>
      <c r="J21">
        <v>2.94299</v>
      </c>
      <c r="K21">
        <v>2.95566</v>
      </c>
      <c r="L21">
        <v>2.9673500000000002</v>
      </c>
      <c r="M21">
        <v>2.98482</v>
      </c>
      <c r="N21">
        <v>3.00183</v>
      </c>
      <c r="O21">
        <v>3.0114399999999999</v>
      </c>
      <c r="P21">
        <v>3.0206200000000001</v>
      </c>
      <c r="Q21">
        <v>3.0297100000000001</v>
      </c>
      <c r="R21">
        <v>3.0384699999999998</v>
      </c>
      <c r="S21">
        <v>3.04698</v>
      </c>
      <c r="T21">
        <v>3.0552999999999999</v>
      </c>
      <c r="U21">
        <v>3.0631499999999998</v>
      </c>
      <c r="V21">
        <v>3.0710799999999998</v>
      </c>
      <c r="W21">
        <v>3.0785800000000001</v>
      </c>
      <c r="X21">
        <v>3.0859000000000001</v>
      </c>
      <c r="Y21">
        <v>3.09307</v>
      </c>
      <c r="Z21">
        <v>3.1000999999999999</v>
      </c>
      <c r="AA21">
        <v>3.1069900000000001</v>
      </c>
      <c r="AB21">
        <v>3.1121500000000002</v>
      </c>
      <c r="AC21">
        <v>3.1188799999999999</v>
      </c>
      <c r="AD21">
        <v>3.1241599999999998</v>
      </c>
      <c r="AE21">
        <v>3.1294200000000001</v>
      </c>
      <c r="AF21">
        <v>3.1344400000000001</v>
      </c>
      <c r="AG21">
        <v>3.1394500000000001</v>
      </c>
      <c r="AH21">
        <v>3.1432199999999999</v>
      </c>
    </row>
    <row r="22" spans="1:34" x14ac:dyDescent="0.25">
      <c r="A22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129</v>
      </c>
      <c r="B27">
        <v>1.8144800000000001</v>
      </c>
      <c r="C27">
        <v>1.8145100000000001</v>
      </c>
      <c r="D27">
        <v>1.81454</v>
      </c>
      <c r="E27">
        <v>1.81457</v>
      </c>
      <c r="F27">
        <v>1.8145800000000001</v>
      </c>
      <c r="G27">
        <v>1.8145800000000001</v>
      </c>
      <c r="H27">
        <v>1.81013</v>
      </c>
      <c r="I27">
        <v>1.8029299999999999</v>
      </c>
      <c r="J27">
        <v>1.8</v>
      </c>
      <c r="K27">
        <v>1.8</v>
      </c>
      <c r="L27">
        <v>1.8</v>
      </c>
      <c r="M27">
        <v>1.8</v>
      </c>
      <c r="N27">
        <v>1.8</v>
      </c>
      <c r="O27">
        <v>1.8</v>
      </c>
      <c r="P27">
        <v>1.8</v>
      </c>
      <c r="Q27">
        <v>1.8</v>
      </c>
      <c r="R27">
        <v>1.8</v>
      </c>
      <c r="S27">
        <v>1.8</v>
      </c>
      <c r="T27">
        <v>1.8</v>
      </c>
      <c r="U27">
        <v>1.8</v>
      </c>
      <c r="V27">
        <v>1.8</v>
      </c>
      <c r="W27">
        <v>1.8</v>
      </c>
      <c r="X27">
        <v>1.8</v>
      </c>
      <c r="Y27">
        <v>1.8</v>
      </c>
      <c r="Z27">
        <v>1.8</v>
      </c>
      <c r="AA27">
        <v>1.8</v>
      </c>
      <c r="AB27">
        <v>1.8</v>
      </c>
      <c r="AC27">
        <v>1.8</v>
      </c>
      <c r="AD27">
        <v>1.8</v>
      </c>
      <c r="AE27">
        <v>1.8</v>
      </c>
      <c r="AF27">
        <v>1.8</v>
      </c>
      <c r="AG27">
        <v>1.8</v>
      </c>
      <c r="AH27">
        <v>1.8</v>
      </c>
    </row>
    <row r="28" spans="1:34" x14ac:dyDescent="0.25">
      <c r="A28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131</v>
      </c>
      <c r="B29">
        <v>4.2811000000000003</v>
      </c>
      <c r="C29">
        <v>4.2642800000000003</v>
      </c>
      <c r="D29">
        <v>4.2439299999999998</v>
      </c>
      <c r="E29">
        <v>4.2161900000000001</v>
      </c>
      <c r="F29">
        <v>4.1842199999999998</v>
      </c>
      <c r="G29">
        <v>4.1501200000000003</v>
      </c>
      <c r="H29">
        <v>4.1000500000000004</v>
      </c>
      <c r="I29">
        <v>4.0490000000000004</v>
      </c>
      <c r="J29">
        <v>3.9822600000000001</v>
      </c>
      <c r="K29">
        <v>3.8598499999999998</v>
      </c>
      <c r="L29">
        <v>3.4603000000000002</v>
      </c>
      <c r="M29">
        <v>3.4603799999999998</v>
      </c>
      <c r="N29">
        <v>3.4604300000000001</v>
      </c>
      <c r="O29">
        <v>3.4604599999999999</v>
      </c>
      <c r="P29">
        <v>3.4605100000000002</v>
      </c>
      <c r="Q29">
        <v>3.4605399999999999</v>
      </c>
      <c r="R29">
        <v>3.4605700000000001</v>
      </c>
      <c r="S29">
        <v>3.4605999999999999</v>
      </c>
      <c r="T29">
        <v>3.4606300000000001</v>
      </c>
      <c r="U29">
        <v>3.4606699999999999</v>
      </c>
      <c r="V29">
        <v>3.46069</v>
      </c>
      <c r="W29">
        <v>3.4607199999999998</v>
      </c>
      <c r="X29">
        <v>3.46075</v>
      </c>
      <c r="Y29">
        <v>3.4607800000000002</v>
      </c>
      <c r="Z29">
        <v>3.4607999999999999</v>
      </c>
      <c r="AA29">
        <v>3.46082</v>
      </c>
      <c r="AB29">
        <v>3.4608599999999998</v>
      </c>
      <c r="AC29">
        <v>3.4608699999999999</v>
      </c>
      <c r="AD29">
        <v>3.46089</v>
      </c>
      <c r="AE29">
        <v>3.4609000000000001</v>
      </c>
      <c r="AF29">
        <v>3.4609200000000002</v>
      </c>
      <c r="AG29">
        <v>3.4609399999999999</v>
      </c>
      <c r="AH29">
        <v>3.46096</v>
      </c>
    </row>
    <row r="30" spans="1:34" x14ac:dyDescent="0.25">
      <c r="A30" t="s">
        <v>132</v>
      </c>
      <c r="B30">
        <v>4.4000000000000004</v>
      </c>
      <c r="C30">
        <v>4.4000000000000004</v>
      </c>
      <c r="D30">
        <v>4.4000000000000004</v>
      </c>
      <c r="E30">
        <v>4.4000000000000004</v>
      </c>
      <c r="F30">
        <v>4.4000000000000004</v>
      </c>
      <c r="G30">
        <v>4.4000000000000004</v>
      </c>
      <c r="H30">
        <v>4.4000000000000004</v>
      </c>
      <c r="I30">
        <v>4.4000000000000004</v>
      </c>
      <c r="J30">
        <v>4.4000000000000004</v>
      </c>
      <c r="K30">
        <v>4.4000000000000004</v>
      </c>
      <c r="L30">
        <v>4.4000000000000004</v>
      </c>
      <c r="M30">
        <v>4.4000000000000004</v>
      </c>
      <c r="N30">
        <v>4.4000000000000004</v>
      </c>
      <c r="O30">
        <v>4.4000000000000004</v>
      </c>
      <c r="P30">
        <v>4.4000000000000004</v>
      </c>
      <c r="Q30">
        <v>4.4000000000000004</v>
      </c>
      <c r="R30">
        <v>4.4000000000000004</v>
      </c>
      <c r="S30">
        <v>4.4000000000000004</v>
      </c>
      <c r="T30">
        <v>4.4000000000000004</v>
      </c>
      <c r="U30">
        <v>4.4000000000000004</v>
      </c>
      <c r="V30">
        <v>4.4000000000000004</v>
      </c>
      <c r="W30">
        <v>4.4000000000000004</v>
      </c>
      <c r="X30">
        <v>4.4000000000000004</v>
      </c>
      <c r="Y30">
        <v>4.4000000000000004</v>
      </c>
      <c r="Z30">
        <v>4.4000000000000004</v>
      </c>
      <c r="AA30">
        <v>4.4000000000000004</v>
      </c>
      <c r="AB30">
        <v>4.4000000000000004</v>
      </c>
      <c r="AC30">
        <v>4.4000000000000004</v>
      </c>
      <c r="AD30">
        <v>4.4000000000000004</v>
      </c>
      <c r="AE30">
        <v>4.4000000000000004</v>
      </c>
      <c r="AF30">
        <v>4.4000000000000004</v>
      </c>
      <c r="AG30">
        <v>4.4000000000000004</v>
      </c>
      <c r="AH30">
        <v>4.4000000000000004</v>
      </c>
    </row>
    <row r="31" spans="1:34" x14ac:dyDescent="0.25">
      <c r="A3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5" spans="1:7" x14ac:dyDescent="0.25">
      <c r="A35" s="1" t="s">
        <v>83</v>
      </c>
    </row>
    <row r="36" spans="1:7" x14ac:dyDescent="0.25">
      <c r="A36" s="25" t="s">
        <v>104</v>
      </c>
      <c r="B36" s="25"/>
      <c r="C36" s="25"/>
      <c r="D36" s="26" t="s">
        <v>108</v>
      </c>
      <c r="E36" s="26"/>
      <c r="F36" s="26"/>
    </row>
    <row r="37" spans="1:7" x14ac:dyDescent="0.25">
      <c r="A37" s="19"/>
      <c r="B37" s="19" t="s">
        <v>105</v>
      </c>
      <c r="C37" s="19" t="s">
        <v>106</v>
      </c>
      <c r="D37" s="19"/>
      <c r="E37" s="20" t="s">
        <v>105</v>
      </c>
      <c r="F37" s="20" t="s">
        <v>106</v>
      </c>
      <c r="G37" s="18"/>
    </row>
    <row r="38" spans="1:7" x14ac:dyDescent="0.25">
      <c r="A38" s="19" t="s">
        <v>103</v>
      </c>
      <c r="B38" s="19">
        <v>12.31</v>
      </c>
      <c r="C38" s="19">
        <v>12.935406896551722</v>
      </c>
      <c r="D38" s="19" t="s">
        <v>103</v>
      </c>
      <c r="E38" s="19">
        <v>4.4000000000000004</v>
      </c>
      <c r="F38" s="19">
        <v>2.6670413793103451</v>
      </c>
    </row>
    <row r="39" spans="1:7" x14ac:dyDescent="0.25">
      <c r="A39" s="19" t="s">
        <v>22</v>
      </c>
      <c r="B39" s="19">
        <v>12.31</v>
      </c>
      <c r="C39" s="19">
        <v>13.63</v>
      </c>
      <c r="D39" s="19" t="s">
        <v>22</v>
      </c>
      <c r="E39" s="19">
        <v>1.8</v>
      </c>
      <c r="F39" s="19">
        <v>3.63</v>
      </c>
    </row>
    <row r="40" spans="1:7" x14ac:dyDescent="0.25">
      <c r="A40" s="19" t="s">
        <v>23</v>
      </c>
      <c r="B40" s="19">
        <v>109.88</v>
      </c>
      <c r="C40" s="19">
        <v>109.88</v>
      </c>
      <c r="D40" s="19" t="s">
        <v>23</v>
      </c>
      <c r="E40" s="19">
        <v>2.35</v>
      </c>
      <c r="F40" s="19">
        <v>2.35</v>
      </c>
    </row>
    <row r="41" spans="1:7" x14ac:dyDescent="0.25">
      <c r="A41" s="19" t="s">
        <v>24</v>
      </c>
      <c r="B41" s="19">
        <v>9999</v>
      </c>
      <c r="C41" s="19">
        <v>9999</v>
      </c>
      <c r="D41" s="19" t="s">
        <v>24</v>
      </c>
      <c r="E41" s="19">
        <v>1</v>
      </c>
      <c r="F41" s="19">
        <v>1</v>
      </c>
    </row>
    <row r="42" spans="1:7" x14ac:dyDescent="0.25">
      <c r="A42" s="19" t="s">
        <v>97</v>
      </c>
      <c r="B42" s="19">
        <v>24.57</v>
      </c>
      <c r="C42" s="19">
        <v>24.57</v>
      </c>
      <c r="D42" s="19" t="s">
        <v>97</v>
      </c>
      <c r="E42" s="19">
        <v>0</v>
      </c>
      <c r="F42" s="19">
        <v>0</v>
      </c>
    </row>
    <row r="43" spans="1:7" x14ac:dyDescent="0.25">
      <c r="A43" s="19" t="s">
        <v>25</v>
      </c>
      <c r="B43" s="19">
        <v>30.27</v>
      </c>
      <c r="C43" s="19">
        <v>30.27</v>
      </c>
      <c r="D43" s="19" t="s">
        <v>25</v>
      </c>
      <c r="E43" s="19">
        <v>0</v>
      </c>
      <c r="F43" s="19">
        <v>0</v>
      </c>
    </row>
    <row r="44" spans="1:7" x14ac:dyDescent="0.25">
      <c r="A44" s="19" t="s">
        <v>26</v>
      </c>
      <c r="B44" s="19">
        <v>70.290000000000006</v>
      </c>
      <c r="C44" s="19">
        <v>70.290000000000006</v>
      </c>
      <c r="D44" s="19" t="s">
        <v>26</v>
      </c>
      <c r="E44" s="19">
        <v>3.09</v>
      </c>
      <c r="F44" s="19">
        <v>3.09</v>
      </c>
    </row>
    <row r="45" spans="1:7" x14ac:dyDescent="0.25">
      <c r="A45" s="19" t="s">
        <v>107</v>
      </c>
      <c r="B45" s="19">
        <v>12.31</v>
      </c>
      <c r="C45" s="19">
        <v>12.31</v>
      </c>
      <c r="D45" s="19" t="s">
        <v>107</v>
      </c>
      <c r="E45" s="19">
        <v>4.4000000000000004</v>
      </c>
      <c r="F45" s="19">
        <v>1.8</v>
      </c>
    </row>
    <row r="46" spans="1:7" x14ac:dyDescent="0.25">
      <c r="A46" s="19" t="s">
        <v>28</v>
      </c>
      <c r="B46" s="19">
        <v>9999</v>
      </c>
      <c r="C46" s="19">
        <v>9999</v>
      </c>
      <c r="D46" s="19" t="s">
        <v>28</v>
      </c>
      <c r="E46" s="19">
        <v>1</v>
      </c>
      <c r="F46" s="19">
        <v>1</v>
      </c>
    </row>
    <row r="47" spans="1:7" x14ac:dyDescent="0.25">
      <c r="A47" s="19" t="s">
        <v>29</v>
      </c>
      <c r="B47" s="19">
        <v>12.31</v>
      </c>
      <c r="C47" s="19">
        <v>12.31</v>
      </c>
      <c r="D47" s="19" t="s">
        <v>29</v>
      </c>
      <c r="E47" s="19">
        <v>4.4000000000000004</v>
      </c>
      <c r="F47" s="19">
        <v>1.8</v>
      </c>
    </row>
    <row r="48" spans="1:7" x14ac:dyDescent="0.25">
      <c r="A48" s="19" t="s">
        <v>30</v>
      </c>
      <c r="B48" s="19">
        <v>12.31</v>
      </c>
      <c r="C48" s="19">
        <v>12.31</v>
      </c>
      <c r="D48" s="19" t="s">
        <v>30</v>
      </c>
      <c r="E48" s="19">
        <v>4.4000000000000004</v>
      </c>
      <c r="F48" s="19">
        <v>4.4000000000000004</v>
      </c>
    </row>
    <row r="49" spans="1:70" x14ac:dyDescent="0.25">
      <c r="A49" s="19" t="s">
        <v>96</v>
      </c>
      <c r="B49" s="19">
        <v>9999</v>
      </c>
      <c r="C49" s="19">
        <v>9999</v>
      </c>
      <c r="D49" s="19" t="s">
        <v>96</v>
      </c>
      <c r="E49" s="19">
        <v>1</v>
      </c>
      <c r="F49" s="19">
        <v>1</v>
      </c>
    </row>
    <row r="50" spans="1:70" x14ac:dyDescent="0.25">
      <c r="A50" s="19" t="s">
        <v>98</v>
      </c>
      <c r="B50" s="19">
        <v>9999</v>
      </c>
      <c r="C50" s="19">
        <v>9999</v>
      </c>
      <c r="D50" s="19" t="s">
        <v>98</v>
      </c>
      <c r="E50" s="19">
        <v>1</v>
      </c>
      <c r="F50" s="19">
        <v>1</v>
      </c>
    </row>
    <row r="51" spans="1:70" x14ac:dyDescent="0.25">
      <c r="A51" s="1"/>
    </row>
    <row r="53" spans="1:70" x14ac:dyDescent="0.25">
      <c r="A53" s="1" t="s">
        <v>92</v>
      </c>
    </row>
    <row r="54" spans="1:70" x14ac:dyDescent="0.25">
      <c r="A54" t="s">
        <v>58</v>
      </c>
      <c r="B54">
        <v>2018</v>
      </c>
      <c r="C54">
        <v>2019</v>
      </c>
      <c r="D54">
        <v>2020</v>
      </c>
      <c r="E54">
        <v>2021</v>
      </c>
      <c r="F54">
        <v>2022</v>
      </c>
      <c r="G54">
        <v>2023</v>
      </c>
      <c r="H54">
        <v>2024</v>
      </c>
      <c r="I54">
        <v>2025</v>
      </c>
      <c r="J54">
        <v>2026</v>
      </c>
      <c r="K54">
        <v>2027</v>
      </c>
      <c r="L54">
        <v>2028</v>
      </c>
      <c r="M54">
        <v>2029</v>
      </c>
      <c r="N54">
        <v>2030</v>
      </c>
      <c r="O54">
        <v>2031</v>
      </c>
      <c r="P54">
        <v>2032</v>
      </c>
      <c r="Q54">
        <v>2033</v>
      </c>
      <c r="R54">
        <v>2034</v>
      </c>
      <c r="S54">
        <v>2035</v>
      </c>
      <c r="T54">
        <v>2036</v>
      </c>
      <c r="U54">
        <v>2037</v>
      </c>
      <c r="V54">
        <v>2038</v>
      </c>
      <c r="W54">
        <v>2039</v>
      </c>
      <c r="X54">
        <v>2040</v>
      </c>
      <c r="Y54">
        <v>2041</v>
      </c>
      <c r="Z54">
        <v>2042</v>
      </c>
      <c r="AA54">
        <v>2043</v>
      </c>
      <c r="AB54">
        <v>2044</v>
      </c>
      <c r="AC54">
        <v>2045</v>
      </c>
      <c r="AD54">
        <v>2046</v>
      </c>
      <c r="AE54">
        <v>2047</v>
      </c>
      <c r="AF54">
        <v>2048</v>
      </c>
      <c r="AG54">
        <v>2049</v>
      </c>
      <c r="AH54">
        <v>2050</v>
      </c>
    </row>
    <row r="55" spans="1:70" x14ac:dyDescent="0.25">
      <c r="A55" t="s">
        <v>90</v>
      </c>
    </row>
    <row r="56" spans="1:70" x14ac:dyDescent="0.25">
      <c r="A56" t="s">
        <v>91</v>
      </c>
    </row>
    <row r="57" spans="1:70" x14ac:dyDescent="0.25">
      <c r="A57" t="s">
        <v>59</v>
      </c>
      <c r="B57" s="4">
        <v>0.88840000000000008</v>
      </c>
      <c r="C57" s="4">
        <v>0.88840000000000008</v>
      </c>
      <c r="D57" s="4">
        <v>0.88840000000000008</v>
      </c>
      <c r="E57" s="4">
        <v>0.88840000000000008</v>
      </c>
      <c r="F57" s="4">
        <v>0.88840000000000008</v>
      </c>
      <c r="G57" s="4">
        <v>0.88840000000000008</v>
      </c>
      <c r="H57" s="4">
        <v>0.88840000000000008</v>
      </c>
      <c r="I57" s="4">
        <v>0.88840000000000008</v>
      </c>
      <c r="J57" s="4">
        <v>0.88840000000000008</v>
      </c>
      <c r="K57" s="4">
        <v>0.88840000000000008</v>
      </c>
      <c r="L57" s="4">
        <v>0.88840000000000008</v>
      </c>
      <c r="M57" s="4">
        <v>0.88840000000000008</v>
      </c>
      <c r="N57" s="4">
        <v>0.88840000000000008</v>
      </c>
      <c r="O57" s="4">
        <v>0.88840000000000008</v>
      </c>
      <c r="P57" s="4">
        <v>0.88840000000000008</v>
      </c>
      <c r="Q57" s="4">
        <v>0.88840000000000008</v>
      </c>
      <c r="R57" s="4">
        <v>0.88840000000000008</v>
      </c>
      <c r="S57" s="4">
        <v>0.88840000000000008</v>
      </c>
      <c r="T57" s="4">
        <v>0.88840000000000008</v>
      </c>
      <c r="U57" s="4">
        <v>0.88840000000000008</v>
      </c>
      <c r="V57" s="4">
        <v>0.88840000000000008</v>
      </c>
      <c r="W57" s="4">
        <v>0.88840000000000008</v>
      </c>
      <c r="X57" s="4">
        <v>0.88840000000000008</v>
      </c>
      <c r="Y57" s="4">
        <v>0.88840000000000008</v>
      </c>
      <c r="Z57" s="4">
        <v>0.88840000000000008</v>
      </c>
      <c r="AA57" s="4">
        <v>0.88840000000000008</v>
      </c>
      <c r="AB57" s="4">
        <v>0.88840000000000008</v>
      </c>
      <c r="AC57" s="4">
        <v>0.88840000000000008</v>
      </c>
      <c r="AD57" s="4">
        <v>0.88840000000000008</v>
      </c>
      <c r="AE57" s="4">
        <v>0.88840000000000008</v>
      </c>
      <c r="AF57" s="4">
        <v>0.88840000000000008</v>
      </c>
      <c r="AG57" s="4">
        <v>0.88840000000000008</v>
      </c>
      <c r="AH57" s="4">
        <v>0.88840000000000008</v>
      </c>
    </row>
    <row r="58" spans="1:70" x14ac:dyDescent="0.25">
      <c r="A58" t="s">
        <v>60</v>
      </c>
      <c r="B58" s="4">
        <v>1.25</v>
      </c>
      <c r="C58" s="4">
        <v>1.25</v>
      </c>
      <c r="D58" s="4">
        <v>1.25</v>
      </c>
      <c r="E58" s="4">
        <v>1.25</v>
      </c>
      <c r="F58" s="4">
        <v>1.25</v>
      </c>
      <c r="G58" s="4">
        <v>1.25</v>
      </c>
      <c r="H58" s="4">
        <v>1.25</v>
      </c>
      <c r="I58" s="4">
        <v>1.25</v>
      </c>
      <c r="J58" s="4">
        <v>1.25</v>
      </c>
      <c r="K58" s="4">
        <v>1.25</v>
      </c>
      <c r="L58" s="4">
        <v>1.25</v>
      </c>
      <c r="M58" s="4">
        <v>1.25</v>
      </c>
      <c r="N58" s="4">
        <v>1.25</v>
      </c>
      <c r="O58" s="4">
        <v>1.25</v>
      </c>
      <c r="P58" s="4">
        <v>1.25</v>
      </c>
      <c r="Q58" s="4">
        <v>1.25</v>
      </c>
      <c r="R58" s="4">
        <v>1.25</v>
      </c>
      <c r="S58" s="4">
        <v>1.25</v>
      </c>
      <c r="T58" s="4">
        <v>1.25</v>
      </c>
      <c r="U58" s="4">
        <v>1.25</v>
      </c>
      <c r="V58" s="4">
        <v>1.25</v>
      </c>
      <c r="W58" s="4">
        <v>1.25</v>
      </c>
      <c r="X58" s="4">
        <v>1.25</v>
      </c>
      <c r="Y58" s="4">
        <v>1.25</v>
      </c>
      <c r="Z58" s="4">
        <v>1.25</v>
      </c>
      <c r="AA58" s="4">
        <v>1.25</v>
      </c>
      <c r="AB58" s="4">
        <v>1.25</v>
      </c>
      <c r="AC58" s="4">
        <v>1.25</v>
      </c>
      <c r="AD58" s="4">
        <v>1.25</v>
      </c>
      <c r="AE58" s="4">
        <v>1.25</v>
      </c>
      <c r="AF58" s="4">
        <v>1.25</v>
      </c>
      <c r="AG58" s="4">
        <v>1.25</v>
      </c>
      <c r="AH58" s="4">
        <v>1.25</v>
      </c>
    </row>
    <row r="59" spans="1:70" s="21" customFormat="1" x14ac:dyDescent="0.25">
      <c r="A59" s="21" t="s">
        <v>61</v>
      </c>
      <c r="B59" s="22">
        <v>0.67</v>
      </c>
      <c r="C59" s="22">
        <v>0.67</v>
      </c>
      <c r="D59" s="22">
        <v>0.67</v>
      </c>
      <c r="E59" s="22">
        <v>0.67</v>
      </c>
      <c r="F59" s="22">
        <v>0.67</v>
      </c>
      <c r="G59" s="22">
        <v>0.67</v>
      </c>
      <c r="H59" s="22">
        <v>0.67</v>
      </c>
      <c r="I59" s="22">
        <v>0.67</v>
      </c>
      <c r="J59" s="22">
        <v>0.67</v>
      </c>
      <c r="K59" s="22">
        <v>0.67</v>
      </c>
      <c r="L59" s="22">
        <v>0.67</v>
      </c>
      <c r="M59" s="22">
        <v>0.67</v>
      </c>
      <c r="N59" s="22">
        <v>0.67</v>
      </c>
      <c r="O59" s="22">
        <v>0.67</v>
      </c>
      <c r="P59" s="22">
        <v>0.67</v>
      </c>
      <c r="Q59" s="22">
        <v>0.67</v>
      </c>
      <c r="R59" s="22">
        <v>0.67</v>
      </c>
      <c r="S59" s="22">
        <v>0.67</v>
      </c>
      <c r="T59" s="22">
        <v>0.67</v>
      </c>
      <c r="U59" s="22">
        <v>0.67</v>
      </c>
      <c r="V59" s="22">
        <v>0.67</v>
      </c>
      <c r="W59" s="22">
        <v>0.67</v>
      </c>
      <c r="X59" s="22">
        <v>0.67</v>
      </c>
      <c r="Y59" s="22">
        <v>0.67</v>
      </c>
      <c r="Z59" s="22">
        <v>0.67</v>
      </c>
      <c r="AA59" s="22">
        <v>0.67</v>
      </c>
      <c r="AB59" s="22">
        <v>0.67</v>
      </c>
      <c r="AC59" s="22">
        <v>0.67</v>
      </c>
      <c r="AD59" s="22">
        <v>0.67</v>
      </c>
      <c r="AE59" s="22">
        <v>0.67</v>
      </c>
      <c r="AF59" s="22">
        <v>0.67</v>
      </c>
      <c r="AG59" s="22">
        <v>0.67</v>
      </c>
      <c r="AH59" s="22">
        <v>0.67</v>
      </c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</row>
    <row r="60" spans="1:70" x14ac:dyDescent="0.25">
      <c r="A60" t="s">
        <v>62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70" x14ac:dyDescent="0.25">
      <c r="A61" t="s">
        <v>63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70" x14ac:dyDescent="0.25">
      <c r="A62" t="s">
        <v>64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70" x14ac:dyDescent="0.25">
      <c r="A63" t="s">
        <v>65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70" x14ac:dyDescent="0.25">
      <c r="A64" t="s">
        <v>66</v>
      </c>
      <c r="B64" s="4">
        <v>0.54</v>
      </c>
      <c r="C64" s="4">
        <v>0.54</v>
      </c>
      <c r="D64" s="4">
        <v>0.54</v>
      </c>
      <c r="E64" s="4">
        <v>0.54</v>
      </c>
      <c r="F64" s="4">
        <v>0.54</v>
      </c>
      <c r="G64" s="4">
        <v>0.54</v>
      </c>
      <c r="H64" s="4">
        <v>0.54</v>
      </c>
      <c r="I64" s="4">
        <v>0.54</v>
      </c>
      <c r="J64" s="4">
        <v>0.54</v>
      </c>
      <c r="K64" s="4">
        <v>0.54</v>
      </c>
      <c r="L64" s="4">
        <v>0.54</v>
      </c>
      <c r="M64" s="4">
        <v>0.54</v>
      </c>
      <c r="N64" s="4">
        <v>0.54</v>
      </c>
      <c r="O64" s="4">
        <v>0.54</v>
      </c>
      <c r="P64" s="4">
        <v>0.54</v>
      </c>
      <c r="Q64" s="4">
        <v>0.54</v>
      </c>
      <c r="R64" s="4">
        <v>0.54</v>
      </c>
      <c r="S64" s="4">
        <v>0.54</v>
      </c>
      <c r="T64" s="4">
        <v>0.54</v>
      </c>
      <c r="U64" s="4">
        <v>0.54</v>
      </c>
      <c r="V64" s="4">
        <v>0.54</v>
      </c>
      <c r="W64" s="4">
        <v>0.54</v>
      </c>
      <c r="X64" s="4">
        <v>0.54</v>
      </c>
      <c r="Y64" s="4">
        <v>0.54</v>
      </c>
      <c r="Z64" s="4">
        <v>0.54</v>
      </c>
      <c r="AA64" s="4">
        <v>0.54</v>
      </c>
      <c r="AB64" s="4">
        <v>0.54</v>
      </c>
      <c r="AC64" s="4">
        <v>0.54</v>
      </c>
      <c r="AD64" s="4">
        <v>0.54</v>
      </c>
      <c r="AE64" s="4">
        <v>0.54</v>
      </c>
      <c r="AF64" s="4">
        <v>0.54</v>
      </c>
      <c r="AG64" s="4">
        <v>0.54</v>
      </c>
      <c r="AH64" s="4">
        <v>0.54</v>
      </c>
    </row>
    <row r="65" spans="1:72" x14ac:dyDescent="0.25">
      <c r="A65" t="s">
        <v>67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72" x14ac:dyDescent="0.25">
      <c r="A66" t="s">
        <v>68</v>
      </c>
      <c r="B66" s="4">
        <v>2.7970000000000002</v>
      </c>
      <c r="C66" s="4">
        <v>2.7970000000000002</v>
      </c>
      <c r="D66" s="4">
        <v>2.7970000000000002</v>
      </c>
      <c r="E66" s="4">
        <v>2.7970000000000002</v>
      </c>
      <c r="F66" s="4">
        <v>2.7970000000000002</v>
      </c>
      <c r="G66" s="4">
        <v>2.7970000000000002</v>
      </c>
      <c r="H66" s="4">
        <v>2.7970000000000002</v>
      </c>
      <c r="I66" s="4">
        <v>2.7970000000000002</v>
      </c>
      <c r="J66" s="4">
        <v>2.7970000000000002</v>
      </c>
      <c r="K66" s="4">
        <v>2.7970000000000002</v>
      </c>
      <c r="L66" s="4">
        <v>2.7970000000000002</v>
      </c>
      <c r="M66" s="4">
        <v>2.7970000000000002</v>
      </c>
      <c r="N66" s="4">
        <v>2.7970000000000002</v>
      </c>
      <c r="O66" s="4">
        <v>2.7970000000000002</v>
      </c>
      <c r="P66" s="4">
        <v>2.7970000000000002</v>
      </c>
      <c r="Q66" s="4">
        <v>2.7970000000000002</v>
      </c>
      <c r="R66" s="4">
        <v>2.7970000000000002</v>
      </c>
      <c r="S66" s="4">
        <v>2.7970000000000002</v>
      </c>
      <c r="T66" s="4">
        <v>2.7970000000000002</v>
      </c>
      <c r="U66" s="4">
        <v>2.7970000000000002</v>
      </c>
      <c r="V66" s="4">
        <v>2.7970000000000002</v>
      </c>
      <c r="W66" s="4">
        <v>2.7970000000000002</v>
      </c>
      <c r="X66" s="4">
        <v>2.7970000000000002</v>
      </c>
      <c r="Y66" s="4">
        <v>2.7970000000000002</v>
      </c>
      <c r="Z66" s="4">
        <v>2.7970000000000002</v>
      </c>
      <c r="AA66" s="4">
        <v>2.7970000000000002</v>
      </c>
      <c r="AB66" s="4">
        <v>2.7970000000000002</v>
      </c>
      <c r="AC66" s="4">
        <v>2.7970000000000002</v>
      </c>
      <c r="AD66" s="4">
        <v>2.7970000000000002</v>
      </c>
      <c r="AE66" s="4">
        <v>2.7970000000000002</v>
      </c>
      <c r="AF66" s="4">
        <v>2.7970000000000002</v>
      </c>
      <c r="AG66" s="4">
        <v>2.7970000000000002</v>
      </c>
      <c r="AH66" s="4">
        <v>2.7970000000000002</v>
      </c>
    </row>
    <row r="67" spans="1:72" x14ac:dyDescent="0.25">
      <c r="A67" t="s">
        <v>69</v>
      </c>
      <c r="B67" s="4">
        <v>1.25</v>
      </c>
      <c r="C67" s="4">
        <v>1.25</v>
      </c>
      <c r="D67" s="4">
        <v>1.25</v>
      </c>
      <c r="E67" s="4">
        <v>1.25</v>
      </c>
      <c r="F67" s="4">
        <v>1.25</v>
      </c>
      <c r="G67" s="4">
        <v>1.25</v>
      </c>
      <c r="H67" s="4">
        <v>1.25</v>
      </c>
      <c r="I67" s="4">
        <v>1.25</v>
      </c>
      <c r="J67" s="4">
        <v>1.25</v>
      </c>
      <c r="K67" s="4">
        <v>1.25</v>
      </c>
      <c r="L67" s="4">
        <v>1.25</v>
      </c>
      <c r="M67" s="4">
        <v>1.25</v>
      </c>
      <c r="N67" s="4">
        <v>1.25</v>
      </c>
      <c r="O67" s="4">
        <v>1.25</v>
      </c>
      <c r="P67" s="4">
        <v>1.25</v>
      </c>
      <c r="Q67" s="4">
        <v>1.25</v>
      </c>
      <c r="R67" s="4">
        <v>1.25</v>
      </c>
      <c r="S67" s="4">
        <v>1.25</v>
      </c>
      <c r="T67" s="4">
        <v>1.25</v>
      </c>
      <c r="U67" s="4">
        <v>1.25</v>
      </c>
      <c r="V67" s="4">
        <v>1.25</v>
      </c>
      <c r="W67" s="4">
        <v>1.25</v>
      </c>
      <c r="X67" s="4">
        <v>1.25</v>
      </c>
      <c r="Y67" s="4">
        <v>1.25</v>
      </c>
      <c r="Z67" s="4">
        <v>1.25</v>
      </c>
      <c r="AA67" s="4">
        <v>1.25</v>
      </c>
      <c r="AB67" s="4">
        <v>1.25</v>
      </c>
      <c r="AC67" s="4">
        <v>1.25</v>
      </c>
      <c r="AD67" s="4">
        <v>1.25</v>
      </c>
      <c r="AE67" s="4">
        <v>1.25</v>
      </c>
      <c r="AF67" s="4">
        <v>1.25</v>
      </c>
      <c r="AG67" s="4">
        <v>1.25</v>
      </c>
      <c r="AH67" s="4">
        <v>1.25</v>
      </c>
    </row>
    <row r="69" spans="1:72" x14ac:dyDescent="0.25">
      <c r="A69" s="1" t="s">
        <v>84</v>
      </c>
    </row>
    <row r="70" spans="1:72" x14ac:dyDescent="0.25">
      <c r="A70" t="s">
        <v>58</v>
      </c>
      <c r="B70">
        <v>2018</v>
      </c>
      <c r="C70">
        <v>2019</v>
      </c>
      <c r="D70">
        <v>2020</v>
      </c>
      <c r="E70">
        <v>2021</v>
      </c>
      <c r="F70">
        <v>2022</v>
      </c>
      <c r="G70">
        <v>2023</v>
      </c>
      <c r="H70">
        <v>2024</v>
      </c>
      <c r="I70">
        <v>2025</v>
      </c>
      <c r="J70">
        <v>2026</v>
      </c>
      <c r="K70">
        <v>2027</v>
      </c>
      <c r="L70">
        <v>2028</v>
      </c>
      <c r="M70">
        <v>2029</v>
      </c>
      <c r="N70">
        <v>2030</v>
      </c>
      <c r="O70">
        <v>2031</v>
      </c>
      <c r="P70">
        <v>2032</v>
      </c>
      <c r="Q70">
        <v>2033</v>
      </c>
      <c r="R70">
        <v>2034</v>
      </c>
      <c r="S70">
        <v>2035</v>
      </c>
      <c r="T70">
        <v>2036</v>
      </c>
      <c r="U70">
        <v>2037</v>
      </c>
      <c r="V70">
        <v>2038</v>
      </c>
      <c r="W70">
        <v>2039</v>
      </c>
      <c r="X70">
        <v>2040</v>
      </c>
      <c r="Y70">
        <v>2041</v>
      </c>
      <c r="Z70">
        <v>2042</v>
      </c>
      <c r="AA70">
        <v>2043</v>
      </c>
      <c r="AB70">
        <v>2044</v>
      </c>
      <c r="AC70">
        <v>2045</v>
      </c>
      <c r="AD70">
        <v>2046</v>
      </c>
      <c r="AE70">
        <v>2047</v>
      </c>
      <c r="AF70">
        <v>2048</v>
      </c>
      <c r="AG70">
        <v>2049</v>
      </c>
      <c r="AH70">
        <v>2050</v>
      </c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</row>
    <row r="71" spans="1:72" x14ac:dyDescent="0.25">
      <c r="A71" t="s">
        <v>85</v>
      </c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</row>
    <row r="72" spans="1:72" x14ac:dyDescent="0.25">
      <c r="A72" t="s">
        <v>86</v>
      </c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</row>
    <row r="73" spans="1:72" x14ac:dyDescent="0.25">
      <c r="A73" t="s">
        <v>72</v>
      </c>
      <c r="B73" s="12">
        <v>11632800</v>
      </c>
      <c r="C73" s="12">
        <v>11641100</v>
      </c>
      <c r="D73" s="12">
        <v>11650600</v>
      </c>
      <c r="E73" s="12">
        <v>11660800</v>
      </c>
      <c r="F73" s="12">
        <v>11615400</v>
      </c>
      <c r="G73" s="12">
        <v>11563900</v>
      </c>
      <c r="H73" s="12">
        <v>11503800</v>
      </c>
      <c r="I73" s="12">
        <v>11439200</v>
      </c>
      <c r="J73" s="12">
        <v>11386700</v>
      </c>
      <c r="K73" s="12">
        <v>11321000</v>
      </c>
      <c r="L73" s="12">
        <v>11262200</v>
      </c>
      <c r="M73" s="12">
        <v>11182900</v>
      </c>
      <c r="N73" s="12">
        <v>11110300</v>
      </c>
      <c r="O73" s="12">
        <v>11071500</v>
      </c>
      <c r="P73" s="12">
        <v>11035200</v>
      </c>
      <c r="Q73" s="12">
        <v>10996800</v>
      </c>
      <c r="R73" s="12">
        <v>10960900</v>
      </c>
      <c r="S73" s="12">
        <v>10926900</v>
      </c>
      <c r="T73" s="12">
        <v>10894600</v>
      </c>
      <c r="U73" s="12">
        <v>10867500</v>
      </c>
      <c r="V73" s="12">
        <v>10838100</v>
      </c>
      <c r="W73" s="12">
        <v>10813400</v>
      </c>
      <c r="X73" s="12">
        <v>10789700</v>
      </c>
      <c r="Y73" s="12">
        <v>10766900</v>
      </c>
      <c r="Z73" s="12">
        <v>10744900</v>
      </c>
      <c r="AA73" s="12">
        <v>10723700</v>
      </c>
      <c r="AB73" s="12">
        <v>10706600</v>
      </c>
      <c r="AC73" s="12">
        <v>10686500</v>
      </c>
      <c r="AD73" s="12">
        <v>10669600</v>
      </c>
      <c r="AE73" s="12">
        <v>10653100</v>
      </c>
      <c r="AF73" s="12">
        <v>10639300</v>
      </c>
      <c r="AG73" s="12">
        <v>10625600</v>
      </c>
      <c r="AH73" s="12">
        <v>10612700</v>
      </c>
    </row>
    <row r="74" spans="1:72" x14ac:dyDescent="0.25">
      <c r="A74" t="s">
        <v>73</v>
      </c>
      <c r="B74" s="12">
        <v>8711590</v>
      </c>
      <c r="C74" s="12">
        <v>8718180</v>
      </c>
      <c r="D74" s="12">
        <v>8725570</v>
      </c>
      <c r="E74" s="12">
        <v>8733400</v>
      </c>
      <c r="F74" s="12">
        <v>8726190</v>
      </c>
      <c r="G74" s="12">
        <v>8714720</v>
      </c>
      <c r="H74" s="12">
        <v>8701770</v>
      </c>
      <c r="I74" s="12">
        <v>8687540</v>
      </c>
      <c r="J74" s="12">
        <v>8674260</v>
      </c>
      <c r="K74" s="12">
        <v>8655450</v>
      </c>
      <c r="L74" s="12">
        <v>8638110</v>
      </c>
      <c r="M74" s="12">
        <v>8612200</v>
      </c>
      <c r="N74" s="12">
        <v>8586960</v>
      </c>
      <c r="O74" s="12">
        <v>8572700</v>
      </c>
      <c r="P74" s="12">
        <v>8559090</v>
      </c>
      <c r="Q74" s="12">
        <v>8545600</v>
      </c>
      <c r="R74" s="12">
        <v>8532610</v>
      </c>
      <c r="S74" s="12">
        <v>8519970</v>
      </c>
      <c r="T74" s="12">
        <v>8507640</v>
      </c>
      <c r="U74" s="12">
        <v>8495980</v>
      </c>
      <c r="V74" s="12">
        <v>8484220</v>
      </c>
      <c r="W74" s="12">
        <v>8473100</v>
      </c>
      <c r="X74" s="12">
        <v>8462240</v>
      </c>
      <c r="Y74" s="12">
        <v>8451590</v>
      </c>
      <c r="Z74" s="12">
        <v>8441160</v>
      </c>
      <c r="AA74" s="12">
        <v>8430940</v>
      </c>
      <c r="AB74" s="12">
        <v>8423280</v>
      </c>
      <c r="AC74" s="12">
        <v>8413300</v>
      </c>
      <c r="AD74" s="12">
        <v>8405470</v>
      </c>
      <c r="AE74" s="12">
        <v>8397670</v>
      </c>
      <c r="AF74" s="12">
        <v>8390210</v>
      </c>
      <c r="AG74" s="12">
        <v>8382780</v>
      </c>
      <c r="AH74" s="12">
        <v>8377180</v>
      </c>
    </row>
    <row r="75" spans="1:72" x14ac:dyDescent="0.25">
      <c r="A75" t="s">
        <v>74</v>
      </c>
      <c r="B75" s="12">
        <v>56869027</v>
      </c>
      <c r="C75" s="12">
        <v>56869027</v>
      </c>
      <c r="D75" s="12">
        <v>56869027</v>
      </c>
      <c r="E75" s="12">
        <v>56869027</v>
      </c>
      <c r="F75" s="12">
        <v>56869027</v>
      </c>
      <c r="G75" s="12">
        <v>56869027</v>
      </c>
      <c r="H75" s="12">
        <v>56869027</v>
      </c>
      <c r="I75" s="12">
        <v>56869027</v>
      </c>
      <c r="J75" s="12">
        <v>56869027</v>
      </c>
      <c r="K75" s="12">
        <v>56869027</v>
      </c>
      <c r="L75" s="12">
        <v>56869027</v>
      </c>
      <c r="M75" s="12">
        <v>56869027</v>
      </c>
      <c r="N75" s="12">
        <v>56869027</v>
      </c>
      <c r="O75" s="12">
        <v>56869027</v>
      </c>
      <c r="P75" s="12">
        <v>56869027</v>
      </c>
      <c r="Q75" s="12">
        <v>56869027</v>
      </c>
      <c r="R75" s="12">
        <v>56869027</v>
      </c>
      <c r="S75" s="12">
        <v>56869027</v>
      </c>
      <c r="T75" s="12">
        <v>56869027</v>
      </c>
      <c r="U75" s="12">
        <v>56869027</v>
      </c>
      <c r="V75" s="12">
        <v>56869027</v>
      </c>
      <c r="W75" s="12">
        <v>56869027</v>
      </c>
      <c r="X75" s="12">
        <v>56869027</v>
      </c>
      <c r="Y75" s="12">
        <v>56869027</v>
      </c>
      <c r="Z75" s="12">
        <v>56869027</v>
      </c>
      <c r="AA75" s="12">
        <v>56869027</v>
      </c>
      <c r="AB75" s="12">
        <v>56869027</v>
      </c>
      <c r="AC75" s="12">
        <v>56869027</v>
      </c>
      <c r="AD75" s="12">
        <v>56869027</v>
      </c>
      <c r="AE75" s="12">
        <v>56869027</v>
      </c>
      <c r="AF75" s="12">
        <v>56869027</v>
      </c>
      <c r="AG75" s="12">
        <v>56869027</v>
      </c>
      <c r="AH75">
        <v>56869027</v>
      </c>
    </row>
    <row r="76" spans="1:72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72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</row>
    <row r="78" spans="1:72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</row>
    <row r="79" spans="1:72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</row>
    <row r="80" spans="1:72" x14ac:dyDescent="0.25">
      <c r="A80" t="s">
        <v>79</v>
      </c>
      <c r="B80" s="12">
        <v>13531300</v>
      </c>
      <c r="C80" s="12">
        <v>13531300</v>
      </c>
      <c r="D80" s="12">
        <v>13531300</v>
      </c>
      <c r="E80" s="12">
        <v>13531200</v>
      </c>
      <c r="F80" s="12">
        <v>13531200</v>
      </c>
      <c r="G80" s="12">
        <v>13531200</v>
      </c>
      <c r="H80" s="12">
        <v>13536900</v>
      </c>
      <c r="I80" s="12">
        <v>13546200</v>
      </c>
      <c r="J80" s="12">
        <v>13550000</v>
      </c>
      <c r="K80" s="12">
        <v>13550000</v>
      </c>
      <c r="L80" s="12">
        <v>13550000</v>
      </c>
      <c r="M80" s="12">
        <v>13550000</v>
      </c>
      <c r="N80" s="12">
        <v>13550000</v>
      </c>
      <c r="O80" s="12">
        <v>13550000</v>
      </c>
      <c r="P80" s="12">
        <v>13550000</v>
      </c>
      <c r="Q80" s="12">
        <v>13550000</v>
      </c>
      <c r="R80" s="12">
        <v>13550000</v>
      </c>
      <c r="S80" s="12">
        <v>13550000</v>
      </c>
      <c r="T80" s="12">
        <v>13550000</v>
      </c>
      <c r="U80" s="12">
        <v>13550000</v>
      </c>
      <c r="V80" s="12">
        <v>13550000</v>
      </c>
      <c r="W80" s="12">
        <v>13550000</v>
      </c>
      <c r="X80" s="12">
        <v>13550000</v>
      </c>
      <c r="Y80" s="12">
        <v>13550000</v>
      </c>
      <c r="Z80" s="12">
        <v>13550000</v>
      </c>
      <c r="AA80" s="12">
        <v>13550000</v>
      </c>
      <c r="AB80" s="12">
        <v>13550000</v>
      </c>
      <c r="AC80" s="12">
        <v>13550000</v>
      </c>
      <c r="AD80" s="12">
        <v>13550000</v>
      </c>
      <c r="AE80" s="12">
        <v>13550000</v>
      </c>
      <c r="AF80" s="12">
        <v>13550000</v>
      </c>
      <c r="AG80" s="12">
        <v>13550000</v>
      </c>
      <c r="AH80" s="12">
        <v>13550000</v>
      </c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</row>
    <row r="81" spans="1:71" x14ac:dyDescent="0.25">
      <c r="A81" t="s">
        <v>80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>
        <v>0</v>
      </c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</row>
    <row r="82" spans="1:71" x14ac:dyDescent="0.25">
      <c r="A82" t="s">
        <v>81</v>
      </c>
      <c r="B82" s="12">
        <v>10353200</v>
      </c>
      <c r="C82" s="12">
        <v>10374900</v>
      </c>
      <c r="D82" s="12">
        <v>10401100</v>
      </c>
      <c r="E82" s="12">
        <v>10436800</v>
      </c>
      <c r="F82" s="12">
        <v>10478000</v>
      </c>
      <c r="G82" s="12">
        <v>10522000</v>
      </c>
      <c r="H82" s="12">
        <v>10586500</v>
      </c>
      <c r="I82" s="12">
        <v>10652200</v>
      </c>
      <c r="J82" s="12">
        <v>10738200</v>
      </c>
      <c r="K82" s="12">
        <v>10896000</v>
      </c>
      <c r="L82" s="12">
        <v>11410800</v>
      </c>
      <c r="M82" s="12">
        <v>11410700</v>
      </c>
      <c r="N82" s="12">
        <v>11410600</v>
      </c>
      <c r="O82" s="12">
        <v>11410600</v>
      </c>
      <c r="P82" s="12">
        <v>11410500</v>
      </c>
      <c r="Q82" s="12">
        <v>11410500</v>
      </c>
      <c r="R82" s="12">
        <v>11410400</v>
      </c>
      <c r="S82" s="12">
        <v>11410400</v>
      </c>
      <c r="T82" s="12">
        <v>11410300</v>
      </c>
      <c r="U82" s="12">
        <v>11410300</v>
      </c>
      <c r="V82" s="12">
        <v>11410300</v>
      </c>
      <c r="W82" s="12">
        <v>11410200</v>
      </c>
      <c r="X82" s="12">
        <v>11410200</v>
      </c>
      <c r="Y82" s="12">
        <v>11410200</v>
      </c>
      <c r="Z82" s="12">
        <v>11410100</v>
      </c>
      <c r="AA82" s="12">
        <v>11410100</v>
      </c>
      <c r="AB82" s="12">
        <v>11410000</v>
      </c>
      <c r="AC82" s="12">
        <v>11410000</v>
      </c>
      <c r="AD82" s="12">
        <v>11410000</v>
      </c>
      <c r="AE82" s="12">
        <v>11410000</v>
      </c>
      <c r="AF82" s="12">
        <v>11410000</v>
      </c>
      <c r="AG82" s="12">
        <v>11409900</v>
      </c>
      <c r="AH82" s="12">
        <v>11409900</v>
      </c>
    </row>
    <row r="83" spans="1:71" x14ac:dyDescent="0.25">
      <c r="A83" t="s">
        <v>82</v>
      </c>
      <c r="B83" s="12">
        <v>14484300</v>
      </c>
      <c r="C83" s="12">
        <v>14484300</v>
      </c>
      <c r="D83" s="12">
        <v>14484300</v>
      </c>
      <c r="E83" s="12">
        <v>14484300</v>
      </c>
      <c r="F83" s="12">
        <v>14484300</v>
      </c>
      <c r="G83" s="12">
        <v>14484300</v>
      </c>
      <c r="H83" s="12">
        <v>14484300</v>
      </c>
      <c r="I83" s="12">
        <v>14484300</v>
      </c>
      <c r="J83" s="12">
        <v>14484300</v>
      </c>
      <c r="K83" s="12">
        <v>14484300</v>
      </c>
      <c r="L83" s="12">
        <v>14484300</v>
      </c>
      <c r="M83" s="12">
        <v>14484300</v>
      </c>
      <c r="N83" s="12">
        <v>14484300</v>
      </c>
      <c r="O83" s="12">
        <v>14484300</v>
      </c>
      <c r="P83" s="12">
        <v>14484300</v>
      </c>
      <c r="Q83" s="12">
        <v>14484300</v>
      </c>
      <c r="R83" s="12">
        <v>14484300</v>
      </c>
      <c r="S83" s="12">
        <v>14484300</v>
      </c>
      <c r="T83" s="12">
        <v>14484300</v>
      </c>
      <c r="U83" s="12">
        <v>14484300</v>
      </c>
      <c r="V83" s="12">
        <v>14484300</v>
      </c>
      <c r="W83" s="12">
        <v>14484300</v>
      </c>
      <c r="X83" s="12">
        <v>14484300</v>
      </c>
      <c r="Y83" s="12">
        <v>14484300</v>
      </c>
      <c r="Z83" s="12">
        <v>14484300</v>
      </c>
      <c r="AA83" s="12">
        <v>14484300</v>
      </c>
      <c r="AB83" s="12">
        <v>14484300</v>
      </c>
      <c r="AC83" s="12">
        <v>14452000</v>
      </c>
      <c r="AD83" s="12">
        <v>14219900</v>
      </c>
      <c r="AE83" s="12">
        <v>14005800</v>
      </c>
      <c r="AF83" s="12">
        <v>13826100</v>
      </c>
      <c r="AG83" s="12">
        <v>13674800</v>
      </c>
      <c r="AH83" s="12">
        <v>13546000</v>
      </c>
    </row>
    <row r="85" spans="1:71" x14ac:dyDescent="0.25">
      <c r="A85" s="1" t="s">
        <v>89</v>
      </c>
    </row>
    <row r="86" spans="1:71" x14ac:dyDescent="0.25">
      <c r="A86" t="s">
        <v>88</v>
      </c>
      <c r="B86">
        <v>2018</v>
      </c>
      <c r="C86">
        <v>2019</v>
      </c>
      <c r="D86">
        <v>2020</v>
      </c>
      <c r="E86">
        <v>2021</v>
      </c>
      <c r="F86">
        <v>2022</v>
      </c>
      <c r="G86">
        <v>2023</v>
      </c>
      <c r="H86">
        <v>2024</v>
      </c>
      <c r="I86">
        <v>2025</v>
      </c>
      <c r="J86">
        <v>2026</v>
      </c>
      <c r="K86">
        <v>2027</v>
      </c>
      <c r="L86">
        <v>2028</v>
      </c>
      <c r="M86">
        <v>2029</v>
      </c>
      <c r="N86">
        <v>2030</v>
      </c>
      <c r="O86">
        <v>2031</v>
      </c>
      <c r="P86">
        <v>2032</v>
      </c>
      <c r="Q86">
        <v>2033</v>
      </c>
      <c r="R86">
        <v>2034</v>
      </c>
      <c r="S86">
        <v>2035</v>
      </c>
      <c r="T86">
        <v>2036</v>
      </c>
      <c r="U86">
        <v>2037</v>
      </c>
      <c r="V86">
        <v>2038</v>
      </c>
      <c r="W86">
        <v>2039</v>
      </c>
      <c r="X86">
        <v>2040</v>
      </c>
      <c r="Y86">
        <v>2041</v>
      </c>
      <c r="Z86">
        <v>2042</v>
      </c>
      <c r="AA86">
        <v>2043</v>
      </c>
      <c r="AB86">
        <v>2044</v>
      </c>
      <c r="AC86">
        <v>2045</v>
      </c>
      <c r="AD86">
        <v>2046</v>
      </c>
      <c r="AE86">
        <v>2047</v>
      </c>
      <c r="AF86">
        <v>2048</v>
      </c>
      <c r="AG86">
        <v>2049</v>
      </c>
      <c r="AH86">
        <v>2050</v>
      </c>
    </row>
    <row r="87" spans="1:71" x14ac:dyDescent="0.25">
      <c r="A87" t="s">
        <v>89</v>
      </c>
    </row>
    <row r="88" spans="1:71" x14ac:dyDescent="0.25">
      <c r="A88" t="s">
        <v>72</v>
      </c>
      <c r="B88">
        <v>0.21215500000000001</v>
      </c>
      <c r="C88">
        <v>0.21360899999999999</v>
      </c>
      <c r="D88">
        <v>0.21526100000000001</v>
      </c>
      <c r="E88">
        <v>0.21704200000000001</v>
      </c>
      <c r="F88">
        <v>0.23602100000000001</v>
      </c>
      <c r="G88">
        <v>0.25647500000000001</v>
      </c>
      <c r="H88">
        <v>0.28096100000000002</v>
      </c>
      <c r="I88">
        <v>0.30575999999999998</v>
      </c>
      <c r="J88">
        <v>0.32641799999999999</v>
      </c>
      <c r="K88">
        <v>0.35174299999999997</v>
      </c>
      <c r="L88">
        <v>0.37483499999999997</v>
      </c>
      <c r="M88">
        <v>0.40451500000000001</v>
      </c>
      <c r="N88">
        <v>0.43119299999999999</v>
      </c>
      <c r="O88">
        <v>0.445606</v>
      </c>
      <c r="P88">
        <v>0.45915699999999998</v>
      </c>
      <c r="Q88">
        <v>0.47326499999999999</v>
      </c>
      <c r="R88">
        <v>0.48652600000000001</v>
      </c>
      <c r="S88">
        <v>0.49903799999999998</v>
      </c>
      <c r="T88">
        <v>0.51087300000000002</v>
      </c>
      <c r="U88">
        <v>0.52098699999999998</v>
      </c>
      <c r="V88">
        <v>0.53168300000000002</v>
      </c>
      <c r="W88">
        <v>0.54084299999999996</v>
      </c>
      <c r="X88">
        <v>0.54959800000000003</v>
      </c>
      <c r="Y88">
        <v>0.55798400000000004</v>
      </c>
      <c r="Z88">
        <v>0.56602799999999998</v>
      </c>
      <c r="AA88">
        <v>0.57375100000000001</v>
      </c>
      <c r="AB88">
        <v>0.58024900000000001</v>
      </c>
      <c r="AC88">
        <v>0.58745199999999997</v>
      </c>
      <c r="AD88">
        <v>0.593611</v>
      </c>
      <c r="AE88">
        <v>0.59959200000000001</v>
      </c>
      <c r="AF88">
        <v>0.60467400000000004</v>
      </c>
      <c r="AG88">
        <v>0.60963800000000001</v>
      </c>
      <c r="AH88">
        <v>0.61440300000000003</v>
      </c>
    </row>
    <row r="89" spans="1:71" x14ac:dyDescent="0.25">
      <c r="A89" t="s">
        <v>73</v>
      </c>
      <c r="B89">
        <v>0.75006300000000004</v>
      </c>
      <c r="C89">
        <v>0.74964600000000003</v>
      </c>
      <c r="D89">
        <v>0.74917800000000001</v>
      </c>
      <c r="E89">
        <v>0.74868100000000004</v>
      </c>
      <c r="F89">
        <v>0.75039400000000001</v>
      </c>
      <c r="G89">
        <v>0.75275099999999995</v>
      </c>
      <c r="H89">
        <v>0.75554500000000002</v>
      </c>
      <c r="I89">
        <v>0.758355</v>
      </c>
      <c r="J89">
        <v>0.76104000000000005</v>
      </c>
      <c r="K89">
        <v>0.76471800000000001</v>
      </c>
      <c r="L89">
        <v>0.76818799999999998</v>
      </c>
      <c r="M89">
        <v>0.77306299999999994</v>
      </c>
      <c r="N89">
        <v>0.77771999999999997</v>
      </c>
      <c r="O89">
        <v>0.78037299999999998</v>
      </c>
      <c r="P89">
        <v>0.78292600000000001</v>
      </c>
      <c r="Q89">
        <v>0.78542000000000001</v>
      </c>
      <c r="R89">
        <v>0.78783000000000003</v>
      </c>
      <c r="S89">
        <v>0.79016799999999998</v>
      </c>
      <c r="T89">
        <v>0.79244099999999995</v>
      </c>
      <c r="U89">
        <v>0.79462100000000002</v>
      </c>
      <c r="V89">
        <v>0.79677200000000004</v>
      </c>
      <c r="W89">
        <v>0.79883599999999999</v>
      </c>
      <c r="X89">
        <v>0.80084500000000003</v>
      </c>
      <c r="Y89">
        <v>0.80280399999999996</v>
      </c>
      <c r="Z89">
        <v>0.80471599999999999</v>
      </c>
      <c r="AA89">
        <v>0.80658099999999999</v>
      </c>
      <c r="AB89">
        <v>0.80804299999999996</v>
      </c>
      <c r="AC89">
        <v>0.80983799999999995</v>
      </c>
      <c r="AD89">
        <v>0.81127400000000005</v>
      </c>
      <c r="AE89">
        <v>0.81269000000000002</v>
      </c>
      <c r="AF89">
        <v>0.81406100000000003</v>
      </c>
      <c r="AG89">
        <v>0.81541399999999997</v>
      </c>
      <c r="AH89">
        <v>0.81645599999999996</v>
      </c>
    </row>
    <row r="90" spans="1:71" x14ac:dyDescent="0.25">
      <c r="A90" t="s">
        <v>74</v>
      </c>
      <c r="B90">
        <v>0.92200000000000004</v>
      </c>
      <c r="C90">
        <v>0.92200000000000004</v>
      </c>
      <c r="D90">
        <v>0.92200000000000004</v>
      </c>
      <c r="E90">
        <v>0.92200000000000004</v>
      </c>
      <c r="F90">
        <v>0.92200000000000004</v>
      </c>
      <c r="G90">
        <v>0.92200000000000004</v>
      </c>
      <c r="H90">
        <v>0.92200000000000004</v>
      </c>
      <c r="I90">
        <v>0.92200000000000004</v>
      </c>
      <c r="J90">
        <v>0.92200000000000004</v>
      </c>
      <c r="K90">
        <v>0.92200000000000004</v>
      </c>
      <c r="L90">
        <v>0.92200000000000004</v>
      </c>
      <c r="M90">
        <v>0.92200000000000004</v>
      </c>
      <c r="N90">
        <v>0.92200000000000004</v>
      </c>
      <c r="O90">
        <v>0.92200000000000004</v>
      </c>
      <c r="P90">
        <v>0.92200000000000004</v>
      </c>
      <c r="Q90">
        <v>0.92200000000000004</v>
      </c>
      <c r="R90">
        <v>0.92200000000000004</v>
      </c>
      <c r="S90">
        <v>0.92200000000000004</v>
      </c>
      <c r="T90">
        <v>0.92200000000000004</v>
      </c>
      <c r="U90">
        <v>0.92200000000000004</v>
      </c>
      <c r="V90">
        <v>0.92200000000000004</v>
      </c>
      <c r="W90">
        <v>0.92200000000000004</v>
      </c>
      <c r="X90">
        <v>0.92200000000000004</v>
      </c>
      <c r="Y90">
        <v>0.92200000000000004</v>
      </c>
      <c r="Z90">
        <v>0.92200000000000004</v>
      </c>
      <c r="AA90">
        <v>0.92200000000000004</v>
      </c>
      <c r="AB90">
        <v>0.92200000000000004</v>
      </c>
      <c r="AC90">
        <v>0.92200000000000004</v>
      </c>
      <c r="AD90">
        <v>0.92200000000000004</v>
      </c>
      <c r="AE90">
        <v>0.92200000000000004</v>
      </c>
      <c r="AF90">
        <v>0.92200000000000004</v>
      </c>
      <c r="AG90">
        <v>0.92200000000000004</v>
      </c>
      <c r="AH90">
        <v>0.92200000000000004</v>
      </c>
    </row>
    <row r="91" spans="1:71" x14ac:dyDescent="0.25">
      <c r="A91" t="s">
        <v>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71" x14ac:dyDescent="0.25">
      <c r="A92" t="s">
        <v>76</v>
      </c>
      <c r="B92">
        <v>0.24</v>
      </c>
      <c r="C92">
        <v>0.24</v>
      </c>
      <c r="D92">
        <v>0.24</v>
      </c>
      <c r="E92">
        <v>0.24</v>
      </c>
      <c r="F92">
        <v>0.24</v>
      </c>
      <c r="G92">
        <v>0.24</v>
      </c>
      <c r="H92">
        <v>0.24</v>
      </c>
      <c r="I92">
        <v>0.24</v>
      </c>
      <c r="J92">
        <v>0.24</v>
      </c>
      <c r="K92">
        <v>0.24</v>
      </c>
      <c r="L92">
        <v>0.24</v>
      </c>
      <c r="M92">
        <v>0.24</v>
      </c>
      <c r="N92">
        <v>0.24</v>
      </c>
      <c r="O92">
        <v>0.24</v>
      </c>
      <c r="P92">
        <v>0.24</v>
      </c>
      <c r="Q92">
        <v>0.24</v>
      </c>
      <c r="R92">
        <v>0.24</v>
      </c>
      <c r="S92">
        <v>0.24</v>
      </c>
      <c r="T92">
        <v>0.24</v>
      </c>
      <c r="U92">
        <v>0.24</v>
      </c>
      <c r="V92">
        <v>0.24</v>
      </c>
      <c r="W92">
        <v>0.24</v>
      </c>
      <c r="X92">
        <v>0.24</v>
      </c>
      <c r="Y92">
        <v>0.24</v>
      </c>
      <c r="Z92">
        <v>0.24</v>
      </c>
      <c r="AA92">
        <v>0.24</v>
      </c>
      <c r="AB92">
        <v>0.24</v>
      </c>
      <c r="AC92">
        <v>0.24</v>
      </c>
      <c r="AD92">
        <v>0.24</v>
      </c>
      <c r="AE92">
        <v>0.24</v>
      </c>
      <c r="AF92">
        <v>0.24</v>
      </c>
      <c r="AG92">
        <v>0.24</v>
      </c>
      <c r="AH92">
        <v>0.24</v>
      </c>
      <c r="AI92">
        <v>0.24</v>
      </c>
      <c r="AJ92">
        <v>0.24</v>
      </c>
    </row>
    <row r="93" spans="1:71" x14ac:dyDescent="0.25">
      <c r="A93" t="s">
        <v>77</v>
      </c>
      <c r="B93">
        <v>0.22</v>
      </c>
      <c r="C93">
        <v>0.22</v>
      </c>
      <c r="D93">
        <v>0.22</v>
      </c>
      <c r="E93">
        <v>0.22</v>
      </c>
      <c r="F93">
        <v>0.22</v>
      </c>
      <c r="G93">
        <v>0.22</v>
      </c>
      <c r="H93">
        <v>0.22</v>
      </c>
      <c r="I93">
        <v>0.22</v>
      </c>
      <c r="J93">
        <v>0.22</v>
      </c>
      <c r="K93">
        <v>0.22</v>
      </c>
      <c r="L93">
        <v>0.22</v>
      </c>
      <c r="M93">
        <v>0.22</v>
      </c>
      <c r="N93">
        <v>0.22</v>
      </c>
      <c r="O93">
        <v>0.22</v>
      </c>
      <c r="P93">
        <v>0.22</v>
      </c>
      <c r="Q93">
        <v>0.22</v>
      </c>
      <c r="R93">
        <v>0.22</v>
      </c>
      <c r="S93">
        <v>0.22</v>
      </c>
      <c r="T93">
        <v>0.22</v>
      </c>
      <c r="U93">
        <v>0.21999299999999999</v>
      </c>
      <c r="V93">
        <v>0.21995400000000001</v>
      </c>
      <c r="W93">
        <v>0.219915</v>
      </c>
      <c r="X93">
        <v>0.21987499999999999</v>
      </c>
      <c r="Y93">
        <v>0.219835</v>
      </c>
      <c r="Z93">
        <v>0.21979299999999999</v>
      </c>
      <c r="AA93">
        <v>0.219751</v>
      </c>
      <c r="AB93">
        <v>0.21970899999999999</v>
      </c>
      <c r="AC93">
        <v>0.219664</v>
      </c>
      <c r="AD93">
        <v>0.21962000000000001</v>
      </c>
      <c r="AE93">
        <v>0.219578</v>
      </c>
      <c r="AF93">
        <v>0.21953300000000001</v>
      </c>
      <c r="AG93">
        <v>0.21948300000000001</v>
      </c>
      <c r="AH93">
        <v>0.21942999999999999</v>
      </c>
    </row>
    <row r="94" spans="1:71" x14ac:dyDescent="0.25">
      <c r="A94" t="s">
        <v>78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0.4</v>
      </c>
      <c r="AB94">
        <v>0.4</v>
      </c>
      <c r="AC94">
        <v>0.4</v>
      </c>
      <c r="AD94">
        <v>0.4</v>
      </c>
      <c r="AE94">
        <v>0.4</v>
      </c>
      <c r="AF94">
        <v>0.4</v>
      </c>
      <c r="AG94">
        <v>0.4</v>
      </c>
      <c r="AH94">
        <v>0.4</v>
      </c>
      <c r="AI94">
        <v>0.4</v>
      </c>
      <c r="AJ94">
        <v>0.4</v>
      </c>
    </row>
    <row r="95" spans="1:71" x14ac:dyDescent="0.25">
      <c r="A95" t="s">
        <v>79</v>
      </c>
      <c r="B95">
        <v>0.64169200000000004</v>
      </c>
      <c r="C95">
        <v>0.64168499999999995</v>
      </c>
      <c r="D95">
        <v>0.641679</v>
      </c>
      <c r="E95">
        <v>0.64167200000000002</v>
      </c>
      <c r="F95">
        <v>0.64166999999999996</v>
      </c>
      <c r="G95">
        <v>0.64166800000000002</v>
      </c>
      <c r="H95">
        <v>0.64268599999999998</v>
      </c>
      <c r="I95">
        <v>0.64432999999999996</v>
      </c>
      <c r="J95">
        <v>0.64500000000000002</v>
      </c>
      <c r="K95">
        <v>0.64500000000000002</v>
      </c>
      <c r="L95">
        <v>0.64500000000000002</v>
      </c>
      <c r="M95">
        <v>0.64500000000000002</v>
      </c>
      <c r="N95">
        <v>0.64500000000000002</v>
      </c>
      <c r="O95">
        <v>0.64500000000000002</v>
      </c>
      <c r="P95">
        <v>0.64500000000000002</v>
      </c>
      <c r="Q95">
        <v>0.64500000000000002</v>
      </c>
      <c r="R95">
        <v>0.64500000000000002</v>
      </c>
      <c r="S95">
        <v>0.64500000000000002</v>
      </c>
      <c r="T95">
        <v>0.64500000000000002</v>
      </c>
      <c r="U95">
        <v>0.64500000000000002</v>
      </c>
      <c r="V95">
        <v>0.64500000000000002</v>
      </c>
      <c r="W95">
        <v>0.64500000000000002</v>
      </c>
      <c r="X95">
        <v>0.64500000000000002</v>
      </c>
      <c r="Y95">
        <v>0.64500000000000002</v>
      </c>
      <c r="Z95">
        <v>0.64500000000000002</v>
      </c>
      <c r="AA95">
        <v>0.64500000000000002</v>
      </c>
      <c r="AB95">
        <v>0.64500000000000002</v>
      </c>
      <c r="AC95">
        <v>0.64500000000000002</v>
      </c>
      <c r="AD95">
        <v>0.64500000000000002</v>
      </c>
      <c r="AE95">
        <v>0.64500000000000002</v>
      </c>
      <c r="AF95">
        <v>0.64500000000000002</v>
      </c>
      <c r="AG95">
        <v>0.64500000000000002</v>
      </c>
      <c r="AH95">
        <v>0.64500000000000002</v>
      </c>
    </row>
    <row r="96" spans="1:71" x14ac:dyDescent="0.25">
      <c r="A96" t="s">
        <v>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t="s">
        <v>81</v>
      </c>
      <c r="B97">
        <v>7.8163899999999994E-2</v>
      </c>
      <c r="C97">
        <v>8.2007099999999999E-2</v>
      </c>
      <c r="D97">
        <v>8.6655200000000002E-2</v>
      </c>
      <c r="E97">
        <v>9.2992500000000006E-2</v>
      </c>
      <c r="F97">
        <v>0.100298</v>
      </c>
      <c r="G97">
        <v>0.108089</v>
      </c>
      <c r="H97">
        <v>0.11952599999999999</v>
      </c>
      <c r="I97">
        <v>0.13119</v>
      </c>
      <c r="J97">
        <v>0.14643700000000001</v>
      </c>
      <c r="K97">
        <v>0.174404</v>
      </c>
      <c r="L97">
        <v>0.265685</v>
      </c>
      <c r="M97">
        <v>0.26566699999999999</v>
      </c>
      <c r="N97">
        <v>0.265656</v>
      </c>
      <c r="O97">
        <v>0.265648</v>
      </c>
      <c r="P97">
        <v>0.26563799999999999</v>
      </c>
      <c r="Q97">
        <v>0.26563100000000001</v>
      </c>
      <c r="R97">
        <v>0.26562400000000003</v>
      </c>
      <c r="S97">
        <v>0.26561699999999999</v>
      </c>
      <c r="T97">
        <v>0.26561099999999999</v>
      </c>
      <c r="U97">
        <v>0.26560099999999998</v>
      </c>
      <c r="V97">
        <v>0.26559700000000003</v>
      </c>
      <c r="W97">
        <v>0.26558900000000002</v>
      </c>
      <c r="X97">
        <v>0.26558199999999998</v>
      </c>
      <c r="Y97">
        <v>0.26557599999999998</v>
      </c>
      <c r="Z97">
        <v>0.265571</v>
      </c>
      <c r="AA97">
        <v>0.265567</v>
      </c>
      <c r="AB97">
        <v>0.26555600000000001</v>
      </c>
      <c r="AC97">
        <v>0.26555499999999999</v>
      </c>
      <c r="AD97">
        <v>0.26555000000000001</v>
      </c>
      <c r="AE97">
        <v>0.26554699999999998</v>
      </c>
      <c r="AF97">
        <v>0.26554299999999997</v>
      </c>
      <c r="AG97">
        <v>0.26553900000000003</v>
      </c>
      <c r="AH97">
        <v>0.26553399999999999</v>
      </c>
    </row>
    <row r="98" spans="1:34" x14ac:dyDescent="0.25">
      <c r="A98" t="s">
        <v>82</v>
      </c>
      <c r="B98">
        <v>5.0999999999999997E-2</v>
      </c>
      <c r="C98">
        <v>5.0999999999999997E-2</v>
      </c>
      <c r="D98">
        <v>5.0999999999999997E-2</v>
      </c>
      <c r="E98">
        <v>5.0999999999999997E-2</v>
      </c>
      <c r="F98">
        <v>5.0999999999999997E-2</v>
      </c>
      <c r="G98">
        <v>5.0999999999999997E-2</v>
      </c>
      <c r="H98">
        <v>5.0999999999999997E-2</v>
      </c>
      <c r="I98">
        <v>5.0999999999999997E-2</v>
      </c>
      <c r="J98">
        <v>5.0999999999999997E-2</v>
      </c>
      <c r="K98">
        <v>5.0999999999999997E-2</v>
      </c>
      <c r="L98">
        <v>5.0999999999999997E-2</v>
      </c>
      <c r="M98">
        <v>5.0999999999999997E-2</v>
      </c>
      <c r="N98">
        <v>5.0999999999999997E-2</v>
      </c>
      <c r="O98">
        <v>5.0999999999999997E-2</v>
      </c>
      <c r="P98">
        <v>5.0999999999999997E-2</v>
      </c>
      <c r="Q98">
        <v>5.0999999999999997E-2</v>
      </c>
      <c r="R98">
        <v>5.0999999999999997E-2</v>
      </c>
      <c r="S98">
        <v>5.0999999999999997E-2</v>
      </c>
      <c r="T98">
        <v>5.0999999999999997E-2</v>
      </c>
      <c r="U98">
        <v>5.0999999999999997E-2</v>
      </c>
      <c r="V98">
        <v>5.0999999999999997E-2</v>
      </c>
      <c r="W98">
        <v>5.0999999999999997E-2</v>
      </c>
      <c r="X98">
        <v>5.0999999999999997E-2</v>
      </c>
      <c r="Y98">
        <v>5.0999999999999997E-2</v>
      </c>
      <c r="Z98">
        <v>5.0999999999999997E-2</v>
      </c>
      <c r="AA98">
        <v>5.0999999999999997E-2</v>
      </c>
      <c r="AB98">
        <v>5.0999999999999997E-2</v>
      </c>
      <c r="AC98">
        <v>5.1720599999999999E-2</v>
      </c>
      <c r="AD98">
        <v>5.6896299999999997E-2</v>
      </c>
      <c r="AE98">
        <v>6.1670200000000001E-2</v>
      </c>
      <c r="AF98">
        <v>6.56775E-2</v>
      </c>
      <c r="AG98">
        <v>6.9051000000000001E-2</v>
      </c>
      <c r="AH98">
        <v>7.1922799999999995E-2</v>
      </c>
    </row>
    <row r="100" spans="1:34" x14ac:dyDescent="0.25">
      <c r="A100" s="1" t="s">
        <v>87</v>
      </c>
    </row>
    <row r="101" spans="1:34" x14ac:dyDescent="0.25">
      <c r="A101" t="s">
        <v>59</v>
      </c>
      <c r="B101" s="11">
        <f>AVERAGE(B4:W4)/(8760*AVERAGE(B88:AH88))+AVERAGE(B20:AH20)+AVERAGE(B57:AH57)*AVERAGE(B73:AH73)/10^6</f>
        <v>16.970296555518413</v>
      </c>
    </row>
    <row r="102" spans="1:34" x14ac:dyDescent="0.25">
      <c r="A102" t="s">
        <v>60</v>
      </c>
      <c r="B102" s="11">
        <f>AVERAGE(B5:W5)/(8760*AVERAGE(B89:AH89))+AVERAGE(B21:AH21)+AVERAGE(B58:AH58)*AVERAGE(B74:AH74)/10^6</f>
        <v>15.630829241451787</v>
      </c>
    </row>
    <row r="103" spans="1:34" x14ac:dyDescent="0.25">
      <c r="A103" t="s">
        <v>61</v>
      </c>
      <c r="B103" s="11">
        <f>AVERAGE(B40)/(8760*AVERAGE(B90:AH90))+AVERAGE(E40)+AVERAGE(B59:AH59)*AVERAGE(B75:AH75)/10^6</f>
        <v>40.465852622533035</v>
      </c>
    </row>
    <row r="104" spans="1:34" x14ac:dyDescent="0.25">
      <c r="A104" s="15" t="s">
        <v>62</v>
      </c>
      <c r="B104" s="24" t="e">
        <f t="shared" ref="B104:B111" si="0">AVERAGE(B7:W7)/(8760*AVERAGE(B91:AH91))+AVERAGE(B23:AH23)+AVERAGE(B60:AH60)*AVERAGE(B76:AH76)/10^6</f>
        <v>#DIV/0!</v>
      </c>
    </row>
    <row r="105" spans="1:34" x14ac:dyDescent="0.25">
      <c r="A105" t="s">
        <v>63</v>
      </c>
      <c r="B105" s="11">
        <f t="shared" si="0"/>
        <v>0</v>
      </c>
    </row>
    <row r="106" spans="1:34" x14ac:dyDescent="0.25">
      <c r="A106" t="s">
        <v>64</v>
      </c>
      <c r="B106" s="11">
        <f t="shared" si="0"/>
        <v>15.715095343181856</v>
      </c>
    </row>
    <row r="107" spans="1:34" x14ac:dyDescent="0.25">
      <c r="A107" t="s">
        <v>65</v>
      </c>
      <c r="B107" s="11">
        <f t="shared" si="0"/>
        <v>0</v>
      </c>
    </row>
    <row r="108" spans="1:34" x14ac:dyDescent="0.25">
      <c r="A108" t="s">
        <v>66</v>
      </c>
      <c r="B108" s="11">
        <f t="shared" si="0"/>
        <v>11.298954848463852</v>
      </c>
    </row>
    <row r="109" spans="1:34" x14ac:dyDescent="0.25">
      <c r="A109" s="15" t="s">
        <v>67</v>
      </c>
      <c r="B109" s="24" t="e">
        <f t="shared" si="0"/>
        <v>#DIV/0!</v>
      </c>
    </row>
    <row r="110" spans="1:34" x14ac:dyDescent="0.25">
      <c r="A110" t="s">
        <v>68</v>
      </c>
      <c r="B110" s="11">
        <f t="shared" si="0"/>
        <v>41.260026596184147</v>
      </c>
    </row>
    <row r="111" spans="1:34" x14ac:dyDescent="0.25">
      <c r="A111" t="s">
        <v>69</v>
      </c>
      <c r="B111" s="11">
        <f t="shared" si="0"/>
        <v>48.824394011176722</v>
      </c>
    </row>
    <row r="113" spans="1:2" x14ac:dyDescent="0.25">
      <c r="A113" s="1" t="s">
        <v>93</v>
      </c>
    </row>
    <row r="114" spans="1:2" x14ac:dyDescent="0.25">
      <c r="A114" t="s">
        <v>59</v>
      </c>
      <c r="B114" s="13">
        <f>B101/$B$101</f>
        <v>1</v>
      </c>
    </row>
    <row r="115" spans="1:2" x14ac:dyDescent="0.25">
      <c r="A115" t="s">
        <v>60</v>
      </c>
      <c r="B115" s="13">
        <f t="shared" ref="B115:B124" si="1">B102/$B$101</f>
        <v>0.9210698935233953</v>
      </c>
    </row>
    <row r="116" spans="1:2" x14ac:dyDescent="0.25">
      <c r="A116" t="s">
        <v>61</v>
      </c>
      <c r="B116" s="13">
        <f t="shared" si="1"/>
        <v>2.3845106354004355</v>
      </c>
    </row>
    <row r="117" spans="1:2" x14ac:dyDescent="0.25">
      <c r="A117" t="s">
        <v>62</v>
      </c>
      <c r="B117" s="13">
        <v>0</v>
      </c>
    </row>
    <row r="118" spans="1:2" x14ac:dyDescent="0.25">
      <c r="A118" t="s">
        <v>63</v>
      </c>
      <c r="B118" s="13">
        <f t="shared" si="1"/>
        <v>0</v>
      </c>
    </row>
    <row r="119" spans="1:2" x14ac:dyDescent="0.25">
      <c r="A119" t="s">
        <v>64</v>
      </c>
      <c r="B119" s="13">
        <f t="shared" si="1"/>
        <v>0.92603539907330679</v>
      </c>
    </row>
    <row r="120" spans="1:2" x14ac:dyDescent="0.25">
      <c r="A120" t="s">
        <v>65</v>
      </c>
      <c r="B120" s="13">
        <f t="shared" si="1"/>
        <v>0</v>
      </c>
    </row>
    <row r="121" spans="1:2" x14ac:dyDescent="0.25">
      <c r="A121" t="s">
        <v>66</v>
      </c>
      <c r="B121" s="13">
        <f t="shared" si="1"/>
        <v>0.66580774304675605</v>
      </c>
    </row>
    <row r="122" spans="1:2" x14ac:dyDescent="0.25">
      <c r="A122" t="s">
        <v>67</v>
      </c>
      <c r="B122" s="13">
        <v>0</v>
      </c>
    </row>
    <row r="123" spans="1:2" x14ac:dyDescent="0.25">
      <c r="A123" t="s">
        <v>68</v>
      </c>
      <c r="B123" s="13">
        <f t="shared" si="1"/>
        <v>2.431308519636163</v>
      </c>
    </row>
    <row r="124" spans="1:2" x14ac:dyDescent="0.25">
      <c r="A124" t="s">
        <v>69</v>
      </c>
      <c r="B124" s="13">
        <f t="shared" si="1"/>
        <v>2.8770501358917016</v>
      </c>
    </row>
  </sheetData>
  <mergeCells count="2">
    <mergeCell ref="A36:C36"/>
    <mergeCell ref="D36:F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7"/>
  <sheetViews>
    <sheetView tabSelected="1" workbookViewId="0">
      <selection activeCell="J25" sqref="J25"/>
    </sheetView>
  </sheetViews>
  <sheetFormatPr defaultRowHeight="15" x14ac:dyDescent="0.25"/>
  <cols>
    <col min="1" max="1" width="27.140625" customWidth="1"/>
  </cols>
  <sheetData>
    <row r="1" spans="1:2" x14ac:dyDescent="0.25">
      <c r="B1" t="s">
        <v>21</v>
      </c>
    </row>
    <row r="2" spans="1:2" x14ac:dyDescent="0.25">
      <c r="A2" t="s">
        <v>99</v>
      </c>
      <c r="B2">
        <v>0</v>
      </c>
    </row>
    <row r="3" spans="1:2" x14ac:dyDescent="0.25">
      <c r="A3" t="s">
        <v>22</v>
      </c>
      <c r="B3" s="6">
        <f>AVERAGE(Calculations!$B$99:$B$101)*Weighting!B115*Calculations!$D$105</f>
        <v>482.45641022755444</v>
      </c>
    </row>
    <row r="4" spans="1:2" x14ac:dyDescent="0.25">
      <c r="A4" t="s">
        <v>23</v>
      </c>
      <c r="B4" s="6">
        <f>AVERAGE(Calculations!$B$99:$B$101)*Weighting!B116*Calculations!$D$105</f>
        <v>1249.006670822748</v>
      </c>
    </row>
    <row r="5" spans="1:2" x14ac:dyDescent="0.25">
      <c r="A5" t="s">
        <v>24</v>
      </c>
      <c r="B5" s="6">
        <f>AVERAGE(Calculations!$B$99:$B$101)*Weighting!B117*Calculations!$D$105</f>
        <v>0</v>
      </c>
    </row>
    <row r="6" spans="1:2" x14ac:dyDescent="0.25">
      <c r="A6" t="s">
        <v>97</v>
      </c>
      <c r="B6" s="6">
        <f>AVERAGE(Calculations!$B$99:$B$101)*Weighting!B118*Calculations!$D$105</f>
        <v>0</v>
      </c>
    </row>
    <row r="7" spans="1:2" x14ac:dyDescent="0.25">
      <c r="A7" t="s">
        <v>25</v>
      </c>
      <c r="B7" s="6">
        <f>AVERAGE(Calculations!$B$99:$B$101)*Weighting!B119*Calculations!$D$105</f>
        <v>485.05734203459809</v>
      </c>
    </row>
    <row r="8" spans="1:2" x14ac:dyDescent="0.25">
      <c r="A8" t="s">
        <v>26</v>
      </c>
      <c r="B8" s="6">
        <f>AVERAGE(Calculations!$B$99:$B$101)*Weighting!B120*Calculations!$D$105</f>
        <v>0</v>
      </c>
    </row>
    <row r="9" spans="1:2" x14ac:dyDescent="0.25">
      <c r="A9" t="s">
        <v>27</v>
      </c>
      <c r="B9">
        <v>0</v>
      </c>
    </row>
    <row r="10" spans="1:2" x14ac:dyDescent="0.25">
      <c r="A10" t="s">
        <v>161</v>
      </c>
      <c r="B10" s="6">
        <f>AVERAGE(Calculations!$B$99:$B$101)*Weighting!B122*Calculations!$D$105</f>
        <v>0</v>
      </c>
    </row>
    <row r="11" spans="1:2" x14ac:dyDescent="0.25">
      <c r="A11" s="8" t="s">
        <v>29</v>
      </c>
      <c r="B11" s="9">
        <f>AVERAGE(Calculations!$B$99:$B$101)*Weighting!B123*Calculations!$D$105</f>
        <v>1273.5194025854221</v>
      </c>
    </row>
    <row r="12" spans="1:2" x14ac:dyDescent="0.25">
      <c r="A12" s="8" t="s">
        <v>30</v>
      </c>
      <c r="B12" s="9">
        <v>0</v>
      </c>
    </row>
    <row r="13" spans="1:2" x14ac:dyDescent="0.25">
      <c r="A13" t="s">
        <v>96</v>
      </c>
      <c r="B13" s="6">
        <f>AVERAGE(Calculations!$B$99:$B$101)*Weighting!B125*Calculations!$D$105</f>
        <v>0</v>
      </c>
    </row>
    <row r="14" spans="1:2" x14ac:dyDescent="0.25">
      <c r="A14" t="s">
        <v>98</v>
      </c>
      <c r="B14" s="6">
        <f>AVERAGE(Calculations!$B$99:$B$101)*Weighting!B126*Calculations!$D$105</f>
        <v>0</v>
      </c>
    </row>
    <row r="15" spans="1:2" x14ac:dyDescent="0.25">
      <c r="A15" t="s">
        <v>158</v>
      </c>
      <c r="B15" s="6">
        <f>AVERAGE(Calculations!$B$99:$B$101)*Weighting!B114*Calculations!$D$105</f>
        <v>523.79999999999995</v>
      </c>
    </row>
    <row r="16" spans="1:2" x14ac:dyDescent="0.25">
      <c r="A16" t="s">
        <v>159</v>
      </c>
      <c r="B16" s="6">
        <f>AVERAGE(Calculations!$B$99:$B$101)*Weighting!B121*Calculations!$D$105</f>
        <v>348.75009580789083</v>
      </c>
    </row>
    <row r="17" spans="1:2" x14ac:dyDescent="0.25">
      <c r="A17" t="s">
        <v>160</v>
      </c>
      <c r="B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Calculations</vt:lpstr>
      <vt:lpstr>Power Sector CO2</vt:lpstr>
      <vt:lpstr>Weighting</vt:lpstr>
      <vt:lpstr>ARpUIiRC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2016-01-11T23:06:44Z</dcterms:created>
  <dcterms:modified xsi:type="dcterms:W3CDTF">2019-08-28T17:09:52Z</dcterms:modified>
</cp:coreProperties>
</file>