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9290" windowHeight="10440"/>
  </bookViews>
  <sheets>
    <sheet name="About" sheetId="4" r:id="rId1"/>
    <sheet name="KSA Electricity Prices" sheetId="29" r:id="rId2"/>
    <sheet name="KSA LPG Prices" sheetId="30" r:id="rId3"/>
    <sheet name="KSA NG Petro Prices" sheetId="31" r:id="rId4"/>
    <sheet name="KSA Heavy Fuel Oil" sheetId="33" r:id="rId5"/>
    <sheet name="Nuclear Fuel" sheetId="14" r:id="rId6"/>
    <sheet name="Hydrogen" sheetId="39" r:id="rId7"/>
    <sheet name="Energy Conv Factors" sheetId="32" r:id="rId8"/>
    <sheet name="BFCpUEbS-electricity" sheetId="5" r:id="rId9"/>
    <sheet name="BFCpUEbS-coal" sheetId="34" r:id="rId10"/>
    <sheet name="BFCpUEbS-natural-gas" sheetId="7" r:id="rId11"/>
    <sheet name="BFCpUEbS-nuclear" sheetId="15" r:id="rId12"/>
    <sheet name="BFCpUEbS-hydro" sheetId="25" r:id="rId13"/>
    <sheet name="BFCpUEbS-wind" sheetId="26" r:id="rId14"/>
    <sheet name="BFCpUEbS-solar" sheetId="27" r:id="rId15"/>
    <sheet name="BFCpUEbS-biomass" sheetId="35" r:id="rId16"/>
    <sheet name="BFCpUEbS-petroleum-gasoline" sheetId="9" r:id="rId17"/>
    <sheet name="BFCpUEbS-petroleum-diesel" sheetId="10" r:id="rId18"/>
    <sheet name="BFCpUEbS-biofuel-gasoline" sheetId="11" r:id="rId19"/>
    <sheet name="BFCpUEbS-biofuel-diesel" sheetId="17" r:id="rId20"/>
    <sheet name="BFCpUEbS-jet-fuel-or-kerosene" sheetId="12" r:id="rId21"/>
    <sheet name="BFCpUEbS-heat" sheetId="18" r:id="rId22"/>
    <sheet name="BFCpUEbS-lignite" sheetId="36" r:id="rId23"/>
    <sheet name="BFCpUEbS-geothermal" sheetId="28" r:id="rId24"/>
    <sheet name="BFCpUEbS-crude-oil" sheetId="6" r:id="rId25"/>
    <sheet name="BFCpUEbS-heavy-fuel-oil" sheetId="23" r:id="rId26"/>
    <sheet name="BFCpUEbS-lpg-propane-or-butane" sheetId="16" r:id="rId27"/>
    <sheet name="BFCpUEbS-municipal-solid-waste" sheetId="38" r:id="rId28"/>
    <sheet name="BFCpUEbS-hydrogen" sheetId="37" r:id="rId29"/>
  </sheets>
  <externalReferences>
    <externalReference r:id="rId30"/>
  </externalReferences>
  <definedNames>
    <definedName name="_xlnm._FilterDatabase" localSheetId="1" hidden="1">'KSA Electricity Prices'!$A$1:$G$1</definedName>
    <definedName name="lignite_multiplier" localSheetId="15">#REF!</definedName>
    <definedName name="lignite_multiplier" localSheetId="9">#REF!</definedName>
    <definedName name="lignite_multiplier" localSheetId="28">'[1]Hard Coal and Lig Multipliers'!$N$16</definedName>
    <definedName name="lignite_multiplier" localSheetId="22">#REF!</definedName>
    <definedName name="lignite_multiplier" localSheetId="27">'[1]Hard Coal and Lig Multipliers'!$N$16</definedName>
    <definedName name="lignite_multiplier" localSheetId="6">'[1]Hard Coal and Lig Multipliers'!$N$16</definedName>
    <definedName name="lignite_multiplier">#REF!</definedName>
    <definedName name="nonlignite_multiplier" localSheetId="15">#REF!</definedName>
    <definedName name="nonlignite_multiplier" localSheetId="9">#REF!</definedName>
    <definedName name="nonlignite_multiplier" localSheetId="28">'[1]Hard Coal and Lig Multipliers'!$N$17</definedName>
    <definedName name="nonlignite_multiplier" localSheetId="22">#REF!</definedName>
    <definedName name="nonlignite_multiplier" localSheetId="27">'[1]Hard Coal and Lig Multipliers'!$N$17</definedName>
    <definedName name="nonlignite_multiplier" localSheetId="6">'[1]Hard Coal and Lig Multipliers'!$N$17</definedName>
    <definedName name="nonlignite_multiplier">#REF!</definedName>
  </definedNames>
  <calcPr calcId="145621"/>
</workbook>
</file>

<file path=xl/calcChain.xml><?xml version="1.0" encoding="utf-8"?>
<calcChain xmlns="http://schemas.openxmlformats.org/spreadsheetml/2006/main">
  <c r="D2" i="23" l="1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2" i="23"/>
  <c r="B2" i="23"/>
  <c r="C7" i="10" l="1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B7" i="10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7" i="7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B7" i="5"/>
  <c r="H4" i="37" l="1"/>
  <c r="P4" i="37"/>
  <c r="R4" i="37"/>
  <c r="S4" i="37"/>
  <c r="AA4" i="37"/>
  <c r="AF4" i="37"/>
  <c r="AG4" i="37"/>
  <c r="H5" i="37"/>
  <c r="I5" i="37"/>
  <c r="J5" i="37"/>
  <c r="K5" i="37"/>
  <c r="O5" i="37"/>
  <c r="P5" i="37"/>
  <c r="S5" i="37"/>
  <c r="W5" i="37"/>
  <c r="X5" i="37"/>
  <c r="Y5" i="37"/>
  <c r="Z5" i="37"/>
  <c r="AA5" i="37"/>
  <c r="AG5" i="37"/>
  <c r="AH5" i="37"/>
  <c r="AI5" i="37"/>
  <c r="G6" i="37"/>
  <c r="H6" i="37"/>
  <c r="I6" i="37"/>
  <c r="O6" i="37"/>
  <c r="P6" i="37"/>
  <c r="Q6" i="37"/>
  <c r="R6" i="37"/>
  <c r="S6" i="37"/>
  <c r="W6" i="37"/>
  <c r="Z6" i="37"/>
  <c r="AA6" i="37"/>
  <c r="AE6" i="37"/>
  <c r="AF6" i="37"/>
  <c r="AG6" i="37"/>
  <c r="AH6" i="37"/>
  <c r="H7" i="37"/>
  <c r="I7" i="37"/>
  <c r="O7" i="37"/>
  <c r="P7" i="37"/>
  <c r="Q7" i="37"/>
  <c r="AE7" i="37"/>
  <c r="AF7" i="37"/>
  <c r="AG7" i="37"/>
  <c r="H8" i="37"/>
  <c r="AE8" i="37"/>
  <c r="C6" i="37"/>
  <c r="C7" i="37"/>
  <c r="B7" i="37"/>
  <c r="D7" i="37" s="1"/>
  <c r="B6" i="37"/>
  <c r="D6" i="37" s="1"/>
  <c r="B5" i="37"/>
  <c r="D5" i="37" s="1"/>
  <c r="B4" i="37"/>
  <c r="D4" i="37" s="1"/>
  <c r="B2" i="37"/>
  <c r="D2" i="37" s="1"/>
  <c r="B3" i="37"/>
  <c r="D3" i="37" s="1"/>
  <c r="B8" i="37"/>
  <c r="D8" i="37" s="1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6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3" i="23"/>
  <c r="B6" i="23"/>
  <c r="B3" i="23"/>
  <c r="D24" i="39"/>
  <c r="E51" i="39"/>
  <c r="F51" i="39"/>
  <c r="AI55" i="39"/>
  <c r="AH55" i="39"/>
  <c r="AG55" i="39"/>
  <c r="AF55" i="39"/>
  <c r="AE55" i="39"/>
  <c r="AD55" i="39"/>
  <c r="AC55" i="39"/>
  <c r="AB55" i="39"/>
  <c r="AA55" i="39"/>
  <c r="Z55" i="39"/>
  <c r="Y55" i="39"/>
  <c r="X55" i="39"/>
  <c r="W55" i="39"/>
  <c r="V55" i="39"/>
  <c r="U55" i="39"/>
  <c r="T55" i="39"/>
  <c r="S55" i="39"/>
  <c r="R55" i="39"/>
  <c r="Q55" i="39"/>
  <c r="P55" i="39"/>
  <c r="D51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L24" i="39"/>
  <c r="K24" i="39"/>
  <c r="J24" i="39"/>
  <c r="I24" i="39"/>
  <c r="H24" i="39"/>
  <c r="G24" i="39"/>
  <c r="F24" i="39"/>
  <c r="E24" i="39"/>
  <c r="C24" i="39"/>
  <c r="B24" i="39"/>
  <c r="AI8" i="38"/>
  <c r="AH8" i="38"/>
  <c r="AG8" i="38"/>
  <c r="AF8" i="38"/>
  <c r="AE8" i="38"/>
  <c r="AD8" i="38"/>
  <c r="AC8" i="38"/>
  <c r="AB8" i="38"/>
  <c r="AA8" i="38"/>
  <c r="Z8" i="38"/>
  <c r="AI7" i="38"/>
  <c r="AH7" i="38"/>
  <c r="AG7" i="38"/>
  <c r="AF7" i="38"/>
  <c r="AE7" i="38"/>
  <c r="AD7" i="38"/>
  <c r="AC7" i="38"/>
  <c r="AB7" i="38"/>
  <c r="AA7" i="38"/>
  <c r="Z7" i="38"/>
  <c r="AI6" i="38"/>
  <c r="AH6" i="38"/>
  <c r="AG6" i="38"/>
  <c r="AF6" i="38"/>
  <c r="AE6" i="38"/>
  <c r="AD6" i="38"/>
  <c r="AC6" i="38"/>
  <c r="AB6" i="38"/>
  <c r="AA6" i="38"/>
  <c r="Z6" i="38"/>
  <c r="AI5" i="38"/>
  <c r="AH5" i="38"/>
  <c r="AG5" i="38"/>
  <c r="AF5" i="38"/>
  <c r="AE5" i="38"/>
  <c r="AD5" i="38"/>
  <c r="AC5" i="38"/>
  <c r="AB5" i="38"/>
  <c r="AA5" i="38"/>
  <c r="Z5" i="38"/>
  <c r="AI4" i="38"/>
  <c r="AH4" i="38"/>
  <c r="AG4" i="38"/>
  <c r="AF4" i="38"/>
  <c r="AE4" i="38"/>
  <c r="AD4" i="38"/>
  <c r="AC4" i="38"/>
  <c r="AB4" i="38"/>
  <c r="AA4" i="38"/>
  <c r="Z4" i="38"/>
  <c r="AI3" i="38"/>
  <c r="AH3" i="38"/>
  <c r="AG3" i="38"/>
  <c r="AF3" i="38"/>
  <c r="AE3" i="38"/>
  <c r="AD3" i="38"/>
  <c r="AC3" i="38"/>
  <c r="AB3" i="38"/>
  <c r="AA3" i="38"/>
  <c r="Z3" i="38"/>
  <c r="AI2" i="38"/>
  <c r="AH2" i="38"/>
  <c r="AG2" i="38"/>
  <c r="AF2" i="38"/>
  <c r="AE2" i="38"/>
  <c r="AD2" i="38"/>
  <c r="AC2" i="38"/>
  <c r="AB2" i="38"/>
  <c r="AA2" i="38"/>
  <c r="Z2" i="38"/>
  <c r="AI8" i="36"/>
  <c r="AH8" i="36"/>
  <c r="AG8" i="36"/>
  <c r="AF8" i="36"/>
  <c r="AE8" i="36"/>
  <c r="AD8" i="36"/>
  <c r="AC8" i="36"/>
  <c r="AB8" i="36"/>
  <c r="R7" i="36"/>
  <c r="S7" i="36"/>
  <c r="T7" i="36"/>
  <c r="U7" i="36"/>
  <c r="V7" i="36"/>
  <c r="W7" i="36"/>
  <c r="X7" i="36"/>
  <c r="Y7" i="36"/>
  <c r="Z7" i="36"/>
  <c r="AA7" i="36"/>
  <c r="AI7" i="36"/>
  <c r="AH7" i="36"/>
  <c r="AG7" i="36"/>
  <c r="AF7" i="36"/>
  <c r="AE7" i="36"/>
  <c r="AD7" i="36"/>
  <c r="AC7" i="36"/>
  <c r="AB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AI6" i="36"/>
  <c r="AH6" i="36"/>
  <c r="AG6" i="36"/>
  <c r="AF6" i="36"/>
  <c r="AE6" i="36"/>
  <c r="AD6" i="36"/>
  <c r="AC6" i="36"/>
  <c r="AB6" i="36"/>
  <c r="AK8" i="35"/>
  <c r="AJ8" i="35"/>
  <c r="AI8" i="35"/>
  <c r="AH8" i="35"/>
  <c r="AG8" i="35"/>
  <c r="AF8" i="35"/>
  <c r="AE8" i="35"/>
  <c r="AD8" i="35"/>
  <c r="AC8" i="35"/>
  <c r="AB8" i="35"/>
  <c r="AK7" i="35"/>
  <c r="AJ7" i="35"/>
  <c r="AI7" i="35"/>
  <c r="AH7" i="35"/>
  <c r="AG7" i="35"/>
  <c r="AF7" i="35"/>
  <c r="AE7" i="35"/>
  <c r="AD7" i="35"/>
  <c r="AC7" i="35"/>
  <c r="AB7" i="35"/>
  <c r="AK6" i="35"/>
  <c r="AJ6" i="35"/>
  <c r="AI6" i="35"/>
  <c r="AH6" i="35"/>
  <c r="AG6" i="35"/>
  <c r="AF6" i="35"/>
  <c r="AE6" i="35"/>
  <c r="AD6" i="35"/>
  <c r="AC6" i="35"/>
  <c r="AB6" i="35"/>
  <c r="AK5" i="35"/>
  <c r="AJ5" i="35"/>
  <c r="AI5" i="35"/>
  <c r="AH5" i="35"/>
  <c r="AG5" i="35"/>
  <c r="AF5" i="35"/>
  <c r="AE5" i="35"/>
  <c r="AD5" i="35"/>
  <c r="AC5" i="35"/>
  <c r="AB5" i="35"/>
  <c r="AK4" i="35"/>
  <c r="AJ4" i="35"/>
  <c r="AI4" i="35"/>
  <c r="AH4" i="35"/>
  <c r="AG4" i="35"/>
  <c r="AF4" i="35"/>
  <c r="AE4" i="35"/>
  <c r="AD4" i="35"/>
  <c r="AC4" i="35"/>
  <c r="AB4" i="35"/>
  <c r="AK3" i="35"/>
  <c r="AJ3" i="35"/>
  <c r="AI3" i="35"/>
  <c r="AH3" i="35"/>
  <c r="AG3" i="35"/>
  <c r="AF3" i="35"/>
  <c r="AE3" i="35"/>
  <c r="AD3" i="35"/>
  <c r="AC3" i="35"/>
  <c r="AB3" i="35"/>
  <c r="AK2" i="35"/>
  <c r="AJ2" i="35"/>
  <c r="AI2" i="35"/>
  <c r="AH2" i="35"/>
  <c r="AG2" i="35"/>
  <c r="AF2" i="35"/>
  <c r="AE2" i="35"/>
  <c r="AD2" i="35"/>
  <c r="AC2" i="35"/>
  <c r="AB2" i="35"/>
  <c r="B17" i="31"/>
  <c r="D17" i="31"/>
  <c r="E17" i="31"/>
  <c r="B17" i="33"/>
  <c r="B19" i="33"/>
  <c r="B21" i="33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B31" i="30"/>
  <c r="B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B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D6" i="16"/>
  <c r="D3" i="16"/>
  <c r="C3" i="16"/>
  <c r="C6" i="16"/>
  <c r="AB4" i="23"/>
  <c r="AC4" i="23"/>
  <c r="AD4" i="23"/>
  <c r="AE4" i="23"/>
  <c r="AF4" i="23"/>
  <c r="AG4" i="23"/>
  <c r="AH4" i="23"/>
  <c r="AI4" i="23"/>
  <c r="AB5" i="23"/>
  <c r="AC5" i="23"/>
  <c r="AD5" i="23"/>
  <c r="AE5" i="23"/>
  <c r="AF5" i="23"/>
  <c r="AG5" i="23"/>
  <c r="AH5" i="23"/>
  <c r="AI5" i="23"/>
  <c r="B15" i="31"/>
  <c r="D15" i="31"/>
  <c r="E15" i="31"/>
  <c r="B5" i="10"/>
  <c r="B4" i="10"/>
  <c r="B18" i="31"/>
  <c r="D18" i="31"/>
  <c r="E18" i="31"/>
  <c r="B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2" i="12"/>
  <c r="B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B16" i="31"/>
  <c r="D16" i="31"/>
  <c r="E16" i="31"/>
  <c r="B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B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C3" i="10"/>
  <c r="C4" i="10"/>
  <c r="C5" i="10"/>
  <c r="C6" i="10"/>
  <c r="C2" i="10"/>
  <c r="B14" i="31"/>
  <c r="D14" i="31"/>
  <c r="E14" i="31"/>
  <c r="B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2" i="9"/>
  <c r="B13" i="31"/>
  <c r="D13" i="31"/>
  <c r="E13" i="31"/>
  <c r="B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B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4" i="7"/>
  <c r="C5" i="7"/>
  <c r="C6" i="7"/>
  <c r="C3" i="7"/>
  <c r="B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B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3" i="6"/>
  <c r="D6" i="6"/>
  <c r="C3" i="6"/>
  <c r="C6" i="6"/>
  <c r="D4" i="16"/>
  <c r="D5" i="16"/>
  <c r="C5" i="16"/>
  <c r="C4" i="16"/>
  <c r="B3" i="14"/>
  <c r="B4" i="14"/>
  <c r="B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3" i="15"/>
  <c r="AB2" i="16"/>
  <c r="AC2" i="16"/>
  <c r="AD2" i="16"/>
  <c r="AE2" i="16"/>
  <c r="AF2" i="16"/>
  <c r="AG2" i="16"/>
  <c r="AH2" i="16"/>
  <c r="AI2" i="16"/>
  <c r="AB7" i="16"/>
  <c r="AC7" i="16"/>
  <c r="AD7" i="16"/>
  <c r="AE7" i="16"/>
  <c r="AF7" i="16"/>
  <c r="AG7" i="16"/>
  <c r="AH7" i="16"/>
  <c r="AI7" i="16"/>
  <c r="AB2" i="17"/>
  <c r="AC2" i="17"/>
  <c r="AD2" i="17"/>
  <c r="AE2" i="17"/>
  <c r="AF2" i="17"/>
  <c r="AG2" i="17"/>
  <c r="AH2" i="17"/>
  <c r="AI2" i="17"/>
  <c r="AB2" i="11"/>
  <c r="AC2" i="11"/>
  <c r="AD2" i="11"/>
  <c r="AE2" i="11"/>
  <c r="AF2" i="11"/>
  <c r="AG2" i="11"/>
  <c r="AH2" i="11"/>
  <c r="AI2" i="11"/>
  <c r="AB3" i="11"/>
  <c r="AC3" i="11"/>
  <c r="AD3" i="11"/>
  <c r="AE3" i="11"/>
  <c r="AF3" i="11"/>
  <c r="AG3" i="11"/>
  <c r="AH3" i="11"/>
  <c r="AI3" i="11"/>
  <c r="AB4" i="11"/>
  <c r="AC4" i="11"/>
  <c r="AD4" i="11"/>
  <c r="AE4" i="11"/>
  <c r="AF4" i="11"/>
  <c r="AG4" i="11"/>
  <c r="AH4" i="11"/>
  <c r="AI4" i="11"/>
  <c r="AB5" i="11"/>
  <c r="AC5" i="11"/>
  <c r="AD5" i="11"/>
  <c r="AE5" i="11"/>
  <c r="AF5" i="11"/>
  <c r="AG5" i="11"/>
  <c r="AH5" i="11"/>
  <c r="AI5" i="11"/>
  <c r="AB6" i="11"/>
  <c r="AC6" i="11"/>
  <c r="AD6" i="11"/>
  <c r="AE6" i="11"/>
  <c r="AF6" i="11"/>
  <c r="AG6" i="11"/>
  <c r="AH6" i="11"/>
  <c r="AI6" i="11"/>
  <c r="AB7" i="11"/>
  <c r="AC7" i="11"/>
  <c r="AD7" i="11"/>
  <c r="AE7" i="11"/>
  <c r="AF7" i="11"/>
  <c r="AG7" i="11"/>
  <c r="AH7" i="11"/>
  <c r="AI7" i="11"/>
  <c r="C91" i="29"/>
  <c r="C100" i="29"/>
  <c r="B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92" i="29"/>
  <c r="C101" i="29"/>
  <c r="B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93" i="29"/>
  <c r="C102" i="29"/>
  <c r="B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94" i="29"/>
  <c r="C103" i="29"/>
  <c r="B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2" i="5"/>
  <c r="D4" i="5"/>
  <c r="D5" i="5"/>
  <c r="D6" i="5"/>
  <c r="C6" i="5"/>
  <c r="C5" i="5"/>
  <c r="C4" i="5"/>
  <c r="C2" i="5"/>
  <c r="AB2" i="15"/>
  <c r="AC2" i="15"/>
  <c r="AD2" i="15"/>
  <c r="AE2" i="15"/>
  <c r="AF2" i="15"/>
  <c r="AG2" i="15"/>
  <c r="AH2" i="15"/>
  <c r="AI2" i="15"/>
  <c r="AK8" i="28"/>
  <c r="AJ8" i="28"/>
  <c r="AI8" i="28"/>
  <c r="AH8" i="28"/>
  <c r="AG8" i="28"/>
  <c r="AF8" i="28"/>
  <c r="AE8" i="28"/>
  <c r="AD8" i="28"/>
  <c r="AC8" i="28"/>
  <c r="AB8" i="28"/>
  <c r="AK7" i="28"/>
  <c r="AJ7" i="28"/>
  <c r="AI7" i="28"/>
  <c r="AH7" i="28"/>
  <c r="AG7" i="28"/>
  <c r="AF7" i="28"/>
  <c r="AE7" i="28"/>
  <c r="AD7" i="28"/>
  <c r="AC7" i="28"/>
  <c r="AB7" i="28"/>
  <c r="AK6" i="28"/>
  <c r="AJ6" i="28"/>
  <c r="AI6" i="28"/>
  <c r="AH6" i="28"/>
  <c r="AG6" i="28"/>
  <c r="AF6" i="28"/>
  <c r="AE6" i="28"/>
  <c r="AD6" i="28"/>
  <c r="AC6" i="28"/>
  <c r="AB6" i="28"/>
  <c r="AK5" i="28"/>
  <c r="AJ5" i="28"/>
  <c r="AI5" i="28"/>
  <c r="AH5" i="28"/>
  <c r="AG5" i="28"/>
  <c r="AF5" i="28"/>
  <c r="AE5" i="28"/>
  <c r="AD5" i="28"/>
  <c r="AC5" i="28"/>
  <c r="AB5" i="28"/>
  <c r="AK4" i="28"/>
  <c r="AJ4" i="28"/>
  <c r="AI4" i="28"/>
  <c r="AH4" i="28"/>
  <c r="AG4" i="28"/>
  <c r="AF4" i="28"/>
  <c r="AE4" i="28"/>
  <c r="AD4" i="28"/>
  <c r="AC4" i="28"/>
  <c r="AB4" i="28"/>
  <c r="AK3" i="28"/>
  <c r="AJ3" i="28"/>
  <c r="AI3" i="28"/>
  <c r="AH3" i="28"/>
  <c r="AG3" i="28"/>
  <c r="AF3" i="28"/>
  <c r="AE3" i="28"/>
  <c r="AD3" i="28"/>
  <c r="AC3" i="28"/>
  <c r="AB3" i="28"/>
  <c r="AK2" i="28"/>
  <c r="AJ2" i="28"/>
  <c r="AI2" i="28"/>
  <c r="AH2" i="28"/>
  <c r="AG2" i="28"/>
  <c r="AF2" i="28"/>
  <c r="AE2" i="28"/>
  <c r="AD2" i="28"/>
  <c r="AC2" i="28"/>
  <c r="AB2" i="28"/>
  <c r="AK8" i="27"/>
  <c r="AJ8" i="27"/>
  <c r="AI8" i="27"/>
  <c r="AH8" i="27"/>
  <c r="AG8" i="27"/>
  <c r="AF8" i="27"/>
  <c r="AE8" i="27"/>
  <c r="AD8" i="27"/>
  <c r="AC8" i="27"/>
  <c r="AB8" i="27"/>
  <c r="AK7" i="27"/>
  <c r="AJ7" i="27"/>
  <c r="AI7" i="27"/>
  <c r="AH7" i="27"/>
  <c r="AG7" i="27"/>
  <c r="AF7" i="27"/>
  <c r="AE7" i="27"/>
  <c r="AD7" i="27"/>
  <c r="AC7" i="27"/>
  <c r="AB7" i="27"/>
  <c r="AK6" i="27"/>
  <c r="AJ6" i="27"/>
  <c r="AI6" i="27"/>
  <c r="AH6" i="27"/>
  <c r="AG6" i="27"/>
  <c r="AF6" i="27"/>
  <c r="AE6" i="27"/>
  <c r="AD6" i="27"/>
  <c r="AC6" i="27"/>
  <c r="AB6" i="27"/>
  <c r="AK5" i="27"/>
  <c r="AJ5" i="27"/>
  <c r="AI5" i="27"/>
  <c r="AH5" i="27"/>
  <c r="AG5" i="27"/>
  <c r="AF5" i="27"/>
  <c r="AE5" i="27"/>
  <c r="AD5" i="27"/>
  <c r="AC5" i="27"/>
  <c r="AB5" i="27"/>
  <c r="AK4" i="27"/>
  <c r="AJ4" i="27"/>
  <c r="AI4" i="27"/>
  <c r="AH4" i="27"/>
  <c r="AG4" i="27"/>
  <c r="AF4" i="27"/>
  <c r="AE4" i="27"/>
  <c r="AD4" i="27"/>
  <c r="AC4" i="27"/>
  <c r="AB4" i="27"/>
  <c r="AK3" i="27"/>
  <c r="AJ3" i="27"/>
  <c r="AI3" i="27"/>
  <c r="AH3" i="27"/>
  <c r="AG3" i="27"/>
  <c r="AF3" i="27"/>
  <c r="AE3" i="27"/>
  <c r="AD3" i="27"/>
  <c r="AC3" i="27"/>
  <c r="AB3" i="27"/>
  <c r="AK2" i="27"/>
  <c r="AJ2" i="27"/>
  <c r="AI2" i="27"/>
  <c r="AH2" i="27"/>
  <c r="AG2" i="27"/>
  <c r="AF2" i="27"/>
  <c r="AE2" i="27"/>
  <c r="AD2" i="27"/>
  <c r="AC2" i="27"/>
  <c r="AB2" i="27"/>
  <c r="AK8" i="26"/>
  <c r="AJ8" i="26"/>
  <c r="AI8" i="26"/>
  <c r="AH8" i="26"/>
  <c r="AG8" i="26"/>
  <c r="AF8" i="26"/>
  <c r="AE8" i="26"/>
  <c r="AD8" i="26"/>
  <c r="AC8" i="26"/>
  <c r="AB8" i="26"/>
  <c r="AK7" i="26"/>
  <c r="AJ7" i="26"/>
  <c r="AI7" i="26"/>
  <c r="AH7" i="26"/>
  <c r="AG7" i="26"/>
  <c r="AF7" i="26"/>
  <c r="AE7" i="26"/>
  <c r="AD7" i="26"/>
  <c r="AC7" i="26"/>
  <c r="AB7" i="26"/>
  <c r="AK6" i="26"/>
  <c r="AJ6" i="26"/>
  <c r="AI6" i="26"/>
  <c r="AH6" i="26"/>
  <c r="AG6" i="26"/>
  <c r="AF6" i="26"/>
  <c r="AE6" i="26"/>
  <c r="AD6" i="26"/>
  <c r="AC6" i="26"/>
  <c r="AB6" i="26"/>
  <c r="AK5" i="26"/>
  <c r="AJ5" i="26"/>
  <c r="AI5" i="26"/>
  <c r="AH5" i="26"/>
  <c r="AG5" i="26"/>
  <c r="AF5" i="26"/>
  <c r="AE5" i="26"/>
  <c r="AD5" i="26"/>
  <c r="AC5" i="26"/>
  <c r="AB5" i="26"/>
  <c r="AK4" i="26"/>
  <c r="AJ4" i="26"/>
  <c r="AI4" i="26"/>
  <c r="AH4" i="26"/>
  <c r="AG4" i="26"/>
  <c r="AF4" i="26"/>
  <c r="AE4" i="26"/>
  <c r="AD4" i="26"/>
  <c r="AC4" i="26"/>
  <c r="AB4" i="26"/>
  <c r="AK3" i="26"/>
  <c r="AJ3" i="26"/>
  <c r="AI3" i="26"/>
  <c r="AH3" i="26"/>
  <c r="AG3" i="26"/>
  <c r="AF3" i="26"/>
  <c r="AE3" i="26"/>
  <c r="AD3" i="26"/>
  <c r="AC3" i="26"/>
  <c r="AB3" i="26"/>
  <c r="AK2" i="26"/>
  <c r="AJ2" i="26"/>
  <c r="AI2" i="26"/>
  <c r="AH2" i="26"/>
  <c r="AG2" i="26"/>
  <c r="AF2" i="26"/>
  <c r="AE2" i="26"/>
  <c r="AD2" i="26"/>
  <c r="AC2" i="26"/>
  <c r="AB2" i="26"/>
  <c r="AK3" i="25"/>
  <c r="AJ3" i="25"/>
  <c r="AI3" i="25"/>
  <c r="AH3" i="25"/>
  <c r="AG3" i="25"/>
  <c r="AF3" i="25"/>
  <c r="AE3" i="25"/>
  <c r="AD3" i="25"/>
  <c r="AC3" i="25"/>
  <c r="AB3" i="25"/>
  <c r="AK8" i="25"/>
  <c r="AJ8" i="25"/>
  <c r="AI8" i="25"/>
  <c r="AH8" i="25"/>
  <c r="AG8" i="25"/>
  <c r="AF8" i="25"/>
  <c r="AE8" i="25"/>
  <c r="AD8" i="25"/>
  <c r="AC8" i="25"/>
  <c r="AB8" i="25"/>
  <c r="AK7" i="25"/>
  <c r="AJ7" i="25"/>
  <c r="AI7" i="25"/>
  <c r="AH7" i="25"/>
  <c r="AG7" i="25"/>
  <c r="AF7" i="25"/>
  <c r="AE7" i="25"/>
  <c r="AD7" i="25"/>
  <c r="AC7" i="25"/>
  <c r="AB7" i="25"/>
  <c r="AK6" i="25"/>
  <c r="AJ6" i="25"/>
  <c r="AI6" i="25"/>
  <c r="AH6" i="25"/>
  <c r="AG6" i="25"/>
  <c r="AF6" i="25"/>
  <c r="AE6" i="25"/>
  <c r="AD6" i="25"/>
  <c r="AC6" i="25"/>
  <c r="AB6" i="25"/>
  <c r="AK5" i="25"/>
  <c r="AJ5" i="25"/>
  <c r="AI5" i="25"/>
  <c r="AH5" i="25"/>
  <c r="AG5" i="25"/>
  <c r="AF5" i="25"/>
  <c r="AE5" i="25"/>
  <c r="AD5" i="25"/>
  <c r="AC5" i="25"/>
  <c r="AB5" i="25"/>
  <c r="AK4" i="25"/>
  <c r="AJ4" i="25"/>
  <c r="AI4" i="25"/>
  <c r="AH4" i="25"/>
  <c r="AG4" i="25"/>
  <c r="AF4" i="25"/>
  <c r="AE4" i="25"/>
  <c r="AD4" i="25"/>
  <c r="AC4" i="25"/>
  <c r="AB4" i="25"/>
  <c r="AK2" i="25"/>
  <c r="AJ2" i="25"/>
  <c r="AI2" i="25"/>
  <c r="AH2" i="25"/>
  <c r="AG2" i="25"/>
  <c r="AF2" i="25"/>
  <c r="AE2" i="25"/>
  <c r="AD2" i="25"/>
  <c r="AC2" i="25"/>
  <c r="AB2" i="25"/>
  <c r="AI8" i="23"/>
  <c r="AH8" i="23"/>
  <c r="AG8" i="23"/>
  <c r="AF8" i="23"/>
  <c r="AE8" i="23"/>
  <c r="AD8" i="23"/>
  <c r="AC8" i="23"/>
  <c r="AB8" i="23"/>
  <c r="AI7" i="23"/>
  <c r="AH7" i="23"/>
  <c r="AG7" i="23"/>
  <c r="AF7" i="23"/>
  <c r="AE7" i="23"/>
  <c r="AD7" i="23"/>
  <c r="AC7" i="23"/>
  <c r="AB7" i="23"/>
  <c r="AI8" i="18"/>
  <c r="AH8" i="18"/>
  <c r="AG8" i="18"/>
  <c r="AF8" i="18"/>
  <c r="AE8" i="18"/>
  <c r="AD8" i="18"/>
  <c r="AC8" i="18"/>
  <c r="AB8" i="18"/>
  <c r="AI6" i="18"/>
  <c r="AH6" i="18"/>
  <c r="AG6" i="18"/>
  <c r="AF6" i="18"/>
  <c r="AE6" i="18"/>
  <c r="AD6" i="18"/>
  <c r="AC6" i="18"/>
  <c r="AB6" i="18"/>
  <c r="AI8" i="12"/>
  <c r="AH8" i="12"/>
  <c r="AG8" i="12"/>
  <c r="AF8" i="12"/>
  <c r="AE8" i="12"/>
  <c r="AD8" i="12"/>
  <c r="AC8" i="12"/>
  <c r="AB8" i="12"/>
  <c r="AI6" i="12"/>
  <c r="AH6" i="12"/>
  <c r="AG6" i="12"/>
  <c r="AF6" i="12"/>
  <c r="AE6" i="12"/>
  <c r="AD6" i="12"/>
  <c r="AC6" i="12"/>
  <c r="AB6" i="12"/>
  <c r="AI5" i="12"/>
  <c r="AH5" i="12"/>
  <c r="AG5" i="12"/>
  <c r="AF5" i="12"/>
  <c r="AE5" i="12"/>
  <c r="AD5" i="12"/>
  <c r="AC5" i="12"/>
  <c r="AB5" i="12"/>
  <c r="AI4" i="12"/>
  <c r="AH4" i="12"/>
  <c r="AG4" i="12"/>
  <c r="AF4" i="12"/>
  <c r="AE4" i="12"/>
  <c r="AD4" i="12"/>
  <c r="AC4" i="12"/>
  <c r="AB4" i="12"/>
  <c r="AI3" i="12"/>
  <c r="AH3" i="12"/>
  <c r="AG3" i="12"/>
  <c r="AF3" i="12"/>
  <c r="AE3" i="12"/>
  <c r="AD3" i="12"/>
  <c r="AC3" i="12"/>
  <c r="AB3" i="12"/>
  <c r="AI8" i="17"/>
  <c r="AH8" i="17"/>
  <c r="AG8" i="17"/>
  <c r="AF8" i="17"/>
  <c r="AE8" i="17"/>
  <c r="AD8" i="17"/>
  <c r="AC8" i="17"/>
  <c r="AB8" i="17"/>
  <c r="AI6" i="17"/>
  <c r="AH6" i="17"/>
  <c r="AG6" i="17"/>
  <c r="AF6" i="17"/>
  <c r="AE6" i="17"/>
  <c r="AD6" i="17"/>
  <c r="AC6" i="17"/>
  <c r="AB6" i="17"/>
  <c r="AI5" i="17"/>
  <c r="AH5" i="17"/>
  <c r="AG5" i="17"/>
  <c r="AF5" i="17"/>
  <c r="AE5" i="17"/>
  <c r="AD5" i="17"/>
  <c r="AC5" i="17"/>
  <c r="AB5" i="17"/>
  <c r="AI4" i="17"/>
  <c r="AH4" i="17"/>
  <c r="AG4" i="17"/>
  <c r="AF4" i="17"/>
  <c r="AE4" i="17"/>
  <c r="AD4" i="17"/>
  <c r="AC4" i="17"/>
  <c r="AB4" i="17"/>
  <c r="AI3" i="17"/>
  <c r="AH3" i="17"/>
  <c r="AG3" i="17"/>
  <c r="AF3" i="17"/>
  <c r="AE3" i="17"/>
  <c r="AD3" i="17"/>
  <c r="AC3" i="17"/>
  <c r="AB3" i="17"/>
  <c r="AI8" i="11"/>
  <c r="AH8" i="11"/>
  <c r="AG8" i="11"/>
  <c r="AF8" i="11"/>
  <c r="AE8" i="11"/>
  <c r="AD8" i="11"/>
  <c r="AC8" i="11"/>
  <c r="AB8" i="11"/>
  <c r="AI8" i="10"/>
  <c r="AH8" i="10"/>
  <c r="AG8" i="10"/>
  <c r="AF8" i="10"/>
  <c r="AE8" i="10"/>
  <c r="AD8" i="10"/>
  <c r="AC8" i="10"/>
  <c r="AB8" i="10"/>
  <c r="AI8" i="9"/>
  <c r="AH8" i="9"/>
  <c r="AG8" i="9"/>
  <c r="AF8" i="9"/>
  <c r="AE8" i="9"/>
  <c r="AD8" i="9"/>
  <c r="AC8" i="9"/>
  <c r="AB8" i="9"/>
  <c r="AI6" i="9"/>
  <c r="AH6" i="9"/>
  <c r="AG6" i="9"/>
  <c r="AF6" i="9"/>
  <c r="AE6" i="9"/>
  <c r="AD6" i="9"/>
  <c r="AC6" i="9"/>
  <c r="AB6" i="9"/>
  <c r="AI5" i="9"/>
  <c r="AH5" i="9"/>
  <c r="AG5" i="9"/>
  <c r="AF5" i="9"/>
  <c r="AE5" i="9"/>
  <c r="AD5" i="9"/>
  <c r="AC5" i="9"/>
  <c r="AB5" i="9"/>
  <c r="AI4" i="9"/>
  <c r="AH4" i="9"/>
  <c r="AG4" i="9"/>
  <c r="AF4" i="9"/>
  <c r="AE4" i="9"/>
  <c r="AD4" i="9"/>
  <c r="AC4" i="9"/>
  <c r="AB4" i="9"/>
  <c r="AI3" i="9"/>
  <c r="AH3" i="9"/>
  <c r="AG3" i="9"/>
  <c r="AF3" i="9"/>
  <c r="AE3" i="9"/>
  <c r="AD3" i="9"/>
  <c r="AC3" i="9"/>
  <c r="AB3" i="9"/>
  <c r="AI8" i="16"/>
  <c r="AH8" i="16"/>
  <c r="AG8" i="16"/>
  <c r="AF8" i="16"/>
  <c r="AE8" i="16"/>
  <c r="AD8" i="16"/>
  <c r="AC8" i="16"/>
  <c r="AB8" i="16"/>
  <c r="AI8" i="15"/>
  <c r="AH8" i="15"/>
  <c r="AG8" i="15"/>
  <c r="AF8" i="15"/>
  <c r="AE8" i="15"/>
  <c r="AD8" i="15"/>
  <c r="AC8" i="15"/>
  <c r="AB8" i="15"/>
  <c r="AI7" i="15"/>
  <c r="AH7" i="15"/>
  <c r="AG7" i="15"/>
  <c r="AF7" i="15"/>
  <c r="AE7" i="15"/>
  <c r="AD7" i="15"/>
  <c r="AC7" i="15"/>
  <c r="AB7" i="15"/>
  <c r="AI6" i="15"/>
  <c r="AH6" i="15"/>
  <c r="AG6" i="15"/>
  <c r="AF6" i="15"/>
  <c r="AE6" i="15"/>
  <c r="AD6" i="15"/>
  <c r="AC6" i="15"/>
  <c r="AB6" i="15"/>
  <c r="AI5" i="15"/>
  <c r="AH5" i="15"/>
  <c r="AG5" i="15"/>
  <c r="AF5" i="15"/>
  <c r="AE5" i="15"/>
  <c r="AD5" i="15"/>
  <c r="AC5" i="15"/>
  <c r="AB5" i="15"/>
  <c r="AI4" i="15"/>
  <c r="AH4" i="15"/>
  <c r="AG4" i="15"/>
  <c r="AF4" i="15"/>
  <c r="AE4" i="15"/>
  <c r="AD4" i="15"/>
  <c r="AC4" i="15"/>
  <c r="AB4" i="15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A7" i="12"/>
  <c r="Z7" i="12"/>
  <c r="Y7" i="12"/>
  <c r="X7" i="12"/>
  <c r="W7" i="12"/>
  <c r="V7" i="12"/>
  <c r="U7" i="12"/>
  <c r="T7" i="12"/>
  <c r="S7" i="12"/>
  <c r="R7" i="12"/>
  <c r="AG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7" i="9"/>
  <c r="AE7" i="17"/>
  <c r="AG7" i="18"/>
  <c r="AF7" i="9"/>
  <c r="AF7" i="17"/>
  <c r="AH7" i="12"/>
  <c r="AH7" i="18"/>
  <c r="AG7" i="9"/>
  <c r="AG7" i="17"/>
  <c r="AI7" i="12"/>
  <c r="AI7" i="18"/>
  <c r="AH7" i="9"/>
  <c r="AH7" i="17"/>
  <c r="AB7" i="12"/>
  <c r="AB7" i="18"/>
  <c r="AI7" i="9"/>
  <c r="AI7" i="17"/>
  <c r="AC7" i="12"/>
  <c r="AC7" i="18"/>
  <c r="AB7" i="9"/>
  <c r="AB7" i="17"/>
  <c r="AD7" i="12"/>
  <c r="AD7" i="18"/>
  <c r="AC7" i="9"/>
  <c r="AC7" i="17"/>
  <c r="AE7" i="12"/>
  <c r="AE7" i="18"/>
  <c r="AD7" i="9"/>
  <c r="AD7" i="17"/>
  <c r="AF7" i="12"/>
  <c r="AF7" i="18"/>
  <c r="G8" i="37" l="1"/>
  <c r="G4" i="37"/>
  <c r="AF8" i="37"/>
  <c r="AE4" i="37"/>
  <c r="Q4" i="37"/>
  <c r="P3" i="37"/>
  <c r="O4" i="37"/>
  <c r="W8" i="37"/>
  <c r="Y7" i="37"/>
  <c r="G7" i="37"/>
  <c r="Y6" i="37"/>
  <c r="K6" i="37"/>
  <c r="AF5" i="37"/>
  <c r="R5" i="37"/>
  <c r="G5" i="37"/>
  <c r="Y4" i="37"/>
  <c r="K4" i="37"/>
  <c r="X2" i="37"/>
  <c r="AF2" i="37"/>
  <c r="X8" i="37"/>
  <c r="AE2" i="37"/>
  <c r="P8" i="37"/>
  <c r="X7" i="37"/>
  <c r="AI6" i="37"/>
  <c r="X6" i="37"/>
  <c r="J6" i="37"/>
  <c r="AE5" i="37"/>
  <c r="Q5" i="37"/>
  <c r="AI4" i="37"/>
  <c r="X4" i="37"/>
  <c r="J4" i="37"/>
  <c r="P2" i="37"/>
  <c r="Z4" i="37"/>
  <c r="O8" i="37"/>
  <c r="W7" i="37"/>
  <c r="AH4" i="37"/>
  <c r="W4" i="37"/>
  <c r="I4" i="37"/>
  <c r="H2" i="37"/>
  <c r="G3" i="37"/>
  <c r="AI8" i="37"/>
  <c r="AA8" i="37"/>
  <c r="S8" i="37"/>
  <c r="K8" i="37"/>
  <c r="AI7" i="37"/>
  <c r="AA7" i="37"/>
  <c r="S7" i="37"/>
  <c r="K7" i="37"/>
  <c r="AI3" i="37"/>
  <c r="AA3" i="37"/>
  <c r="S3" i="37"/>
  <c r="K3" i="37"/>
  <c r="AI2" i="37"/>
  <c r="AA2" i="37"/>
  <c r="S2" i="37"/>
  <c r="K2" i="37"/>
  <c r="AF3" i="37"/>
  <c r="C2" i="37"/>
  <c r="AH8" i="37"/>
  <c r="Z8" i="37"/>
  <c r="R8" i="37"/>
  <c r="J8" i="37"/>
  <c r="AH7" i="37"/>
  <c r="Z7" i="37"/>
  <c r="R7" i="37"/>
  <c r="J7" i="37"/>
  <c r="AH3" i="37"/>
  <c r="Z3" i="37"/>
  <c r="R3" i="37"/>
  <c r="J3" i="37"/>
  <c r="AH2" i="37"/>
  <c r="Z2" i="37"/>
  <c r="R2" i="37"/>
  <c r="J2" i="37"/>
  <c r="H3" i="37"/>
  <c r="C8" i="37"/>
  <c r="AG8" i="37"/>
  <c r="Y8" i="37"/>
  <c r="Q8" i="37"/>
  <c r="I8" i="37"/>
  <c r="AG3" i="37"/>
  <c r="Y3" i="37"/>
  <c r="Q3" i="37"/>
  <c r="I3" i="37"/>
  <c r="AG2" i="37"/>
  <c r="Y2" i="37"/>
  <c r="Q2" i="37"/>
  <c r="I2" i="37"/>
  <c r="AE3" i="37"/>
  <c r="W3" i="37"/>
  <c r="O3" i="37"/>
  <c r="G2" i="37"/>
  <c r="C5" i="37"/>
  <c r="AD8" i="37"/>
  <c r="V8" i="37"/>
  <c r="N8" i="37"/>
  <c r="F8" i="37"/>
  <c r="AD7" i="37"/>
  <c r="V7" i="37"/>
  <c r="N7" i="37"/>
  <c r="F7" i="37"/>
  <c r="AD6" i="37"/>
  <c r="V6" i="37"/>
  <c r="N6" i="37"/>
  <c r="F6" i="37"/>
  <c r="AD5" i="37"/>
  <c r="V5" i="37"/>
  <c r="N5" i="37"/>
  <c r="F5" i="37"/>
  <c r="AD4" i="37"/>
  <c r="V4" i="37"/>
  <c r="N4" i="37"/>
  <c r="F4" i="37"/>
  <c r="AD3" i="37"/>
  <c r="V3" i="37"/>
  <c r="N3" i="37"/>
  <c r="F3" i="37"/>
  <c r="AD2" i="37"/>
  <c r="V2" i="37"/>
  <c r="N2" i="37"/>
  <c r="F2" i="37"/>
  <c r="X3" i="37"/>
  <c r="O2" i="37"/>
  <c r="C4" i="37"/>
  <c r="AC8" i="37"/>
  <c r="U8" i="37"/>
  <c r="M8" i="37"/>
  <c r="E8" i="37"/>
  <c r="AC7" i="37"/>
  <c r="U7" i="37"/>
  <c r="M7" i="37"/>
  <c r="E7" i="37"/>
  <c r="AC6" i="37"/>
  <c r="U6" i="37"/>
  <c r="M6" i="37"/>
  <c r="E6" i="37"/>
  <c r="AC5" i="37"/>
  <c r="U5" i="37"/>
  <c r="M5" i="37"/>
  <c r="E5" i="37"/>
  <c r="AC4" i="37"/>
  <c r="U4" i="37"/>
  <c r="M4" i="37"/>
  <c r="E4" i="37"/>
  <c r="AC3" i="37"/>
  <c r="U3" i="37"/>
  <c r="M3" i="37"/>
  <c r="E3" i="37"/>
  <c r="AC2" i="37"/>
  <c r="U2" i="37"/>
  <c r="M2" i="37"/>
  <c r="E2" i="37"/>
  <c r="W2" i="37"/>
  <c r="C3" i="37"/>
  <c r="AB8" i="37"/>
  <c r="T8" i="37"/>
  <c r="L8" i="37"/>
  <c r="AB7" i="37"/>
  <c r="T7" i="37"/>
  <c r="L7" i="37"/>
  <c r="AB6" i="37"/>
  <c r="T6" i="37"/>
  <c r="L6" i="37"/>
  <c r="AB5" i="37"/>
  <c r="T5" i="37"/>
  <c r="L5" i="37"/>
  <c r="AB4" i="37"/>
  <c r="T4" i="37"/>
  <c r="L4" i="37"/>
  <c r="AB3" i="37"/>
  <c r="T3" i="37"/>
  <c r="L3" i="37"/>
  <c r="AB2" i="37"/>
  <c r="T2" i="37"/>
  <c r="L2" i="37"/>
</calcChain>
</file>

<file path=xl/sharedStrings.xml><?xml version="1.0" encoding="utf-8"?>
<sst xmlns="http://schemas.openxmlformats.org/spreadsheetml/2006/main" count="947" uniqueCount="336">
  <si>
    <t/>
  </si>
  <si>
    <t>- -</t>
  </si>
  <si>
    <t xml:space="preserve">   - - = Not applicable.</t>
  </si>
  <si>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</si>
  <si>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</si>
  <si>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</si>
  <si>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</si>
  <si>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</si>
  <si>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</si>
  <si>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</si>
  <si>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</si>
  <si>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nuclear fuel</t>
  </si>
  <si>
    <t>Cost</t>
  </si>
  <si>
    <t>Unit</t>
  </si>
  <si>
    <t>Sources:</t>
  </si>
  <si>
    <t>Energy Information Administraton</t>
  </si>
  <si>
    <t>http://www.eia.gov/state/seds/sep_prices/total/pdf/pr_US.pdf</t>
  </si>
  <si>
    <t>Conversions</t>
  </si>
  <si>
    <t>BTU/million BTU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</si>
  <si>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</si>
  <si>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</si>
  <si>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</si>
  <si>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</si>
  <si>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Release Date</t>
  </si>
  <si>
    <t>Datekey</t>
  </si>
  <si>
    <t>Reference case</t>
  </si>
  <si>
    <t>Scenario</t>
  </si>
  <si>
    <t>Report</t>
  </si>
  <si>
    <t>Hydro, wind, solar, and geothermal do not have fuel cost.  These sheets contain zeroes.</t>
  </si>
  <si>
    <t>Sector</t>
  </si>
  <si>
    <t>Electricity</t>
  </si>
  <si>
    <t>Table</t>
  </si>
  <si>
    <t>ET7</t>
  </si>
  <si>
    <t>Industry</t>
  </si>
  <si>
    <t>Transportation</t>
  </si>
  <si>
    <t>State Energy Data System (SEDS): 1960-2016 (complete)</t>
  </si>
  <si>
    <t>Month</t>
  </si>
  <si>
    <t>Tarrif started date</t>
  </si>
  <si>
    <t>Consumption slab</t>
  </si>
  <si>
    <t>​Price (SR/kWh)​</t>
  </si>
  <si>
    <t>US Dollar/kWh</t>
  </si>
  <si>
    <t>2018</t>
  </si>
  <si>
    <t>January</t>
  </si>
  <si>
    <t>January 1, 2018</t>
  </si>
  <si>
    <t>7001-8000</t>
  </si>
  <si>
    <t>Private Hospitals and Educational Institutions</t>
  </si>
  <si>
    <t>January 1, 2016</t>
  </si>
  <si>
    <t>8001-9000</t>
  </si>
  <si>
    <t>Charitable Societies and Mosques</t>
  </si>
  <si>
    <t>1001-2000</t>
  </si>
  <si>
    <t>5001-6000</t>
  </si>
  <si>
    <t>Government</t>
  </si>
  <si>
    <t>6001-7000</t>
  </si>
  <si>
    <t>3001-4000</t>
  </si>
  <si>
    <t>Residential</t>
  </si>
  <si>
    <t>2001-3000</t>
  </si>
  <si>
    <t>10001 and more (&gt;10000)</t>
  </si>
  <si>
    <t>Commercial</t>
  </si>
  <si>
    <t>Agricultural</t>
  </si>
  <si>
    <t>9001-10000</t>
  </si>
  <si>
    <t>Industrial</t>
  </si>
  <si>
    <t>4001-5000</t>
  </si>
  <si>
    <t>1-1000</t>
  </si>
  <si>
    <t>For some building types, the first X units of electricity are cheaper than subsequent units (higher "consumption slabs").</t>
  </si>
  <si>
    <t>We address this as follows:</t>
  </si>
  <si>
    <t>For residential buildings, we assume the vast majority of consumption occurs within the first 6 slabs, so we use</t>
  </si>
  <si>
    <t>the price for these slabs.</t>
  </si>
  <si>
    <t>For commercial buildings, we take an average of the prices across all slabs, as commercial buildings vary widely</t>
  </si>
  <si>
    <t>in size and in energy usage.</t>
  </si>
  <si>
    <t>Residential Bldgs</t>
  </si>
  <si>
    <t>2018 USD/kWh</t>
  </si>
  <si>
    <t>Commercial Bldgs</t>
  </si>
  <si>
    <t>Conversions:</t>
  </si>
  <si>
    <t>2012 USD / 2018 USD</t>
  </si>
  <si>
    <t>BTU / kWh</t>
  </si>
  <si>
    <t>2012 USD / BTU</t>
  </si>
  <si>
    <t>Currently, electricity use in the transportation sector is for trains (the high-speed Mecca-Medina line and the</t>
  </si>
  <si>
    <t>forthcoming Riyadh Metro), so we use government electricity price for the transportation sector price.</t>
  </si>
  <si>
    <t>Electricity Tariffs in Saudi Arabia</t>
  </si>
  <si>
    <t>KSA Electricity &amp; Co-Generation Regulatory Authority</t>
  </si>
  <si>
    <t>https://datasource.kapsarc.org/explore/dataset/electricity-prices-in-saudi-arabia0/table/?disjunctive.consumption_slab&amp;disjunctive.sector&amp;sort=year&amp;refine.year=2018</t>
  </si>
  <si>
    <t>Tables ET7</t>
  </si>
  <si>
    <t>2016 $/million BTU</t>
  </si>
  <si>
    <t>2016 $/BTU</t>
  </si>
  <si>
    <t>2012 $ / 2016 $</t>
  </si>
  <si>
    <t>2012 $/BTU</t>
  </si>
  <si>
    <t>KSA doesn't have any nuclear power plants, but we include price data on</t>
  </si>
  <si>
    <t>nuclear fuel (taken from the U.S.) because KSA might build a nuclear</t>
  </si>
  <si>
    <t>power plant in the future.</t>
  </si>
  <si>
    <t>LPG Price</t>
  </si>
  <si>
    <t>LPG</t>
  </si>
  <si>
    <t>Slide 36</t>
  </si>
  <si>
    <t>not available online</t>
  </si>
  <si>
    <t>Second Stakeholder Workshop (presentation)</t>
  </si>
  <si>
    <t>Len Houwers, DNV GL</t>
  </si>
  <si>
    <t>date not known</t>
  </si>
  <si>
    <t>$/MMBTU</t>
  </si>
  <si>
    <t>$/BTU</t>
  </si>
  <si>
    <t>We don't know the currency year, so we don't apply a currency year conversion.</t>
  </si>
  <si>
    <t>Product Unit</t>
  </si>
  <si>
    <t>Increase</t>
  </si>
  <si>
    <t>Natural Gas ($/mmbtu)</t>
  </si>
  <si>
    <t>Unchanged</t>
  </si>
  <si>
    <t>Ethane ($/mmbtu)</t>
  </si>
  <si>
    <t>Gasoline - High Grade ($/litre)</t>
  </si>
  <si>
    <t>Gasoline - Low Grade ($/litre)</t>
  </si>
  <si>
    <t>Diesel Transport ($/litre)</t>
  </si>
  <si>
    <t>Diesel Industry ($/barrel)</t>
  </si>
  <si>
    <t>Arab Light Crude ($/barrel)</t>
  </si>
  <si>
    <t>Arab Heavy Crude ($/barrel)</t>
  </si>
  <si>
    <t>Kerosene ($/barrel)</t>
  </si>
  <si>
    <t>Natural Gas and Petroleum Fuels</t>
  </si>
  <si>
    <t>APICORP Energy Research</t>
  </si>
  <si>
    <t>http://www.apicorp-arabia.com/Research/EnergyReseach/2018/APICORP_Energy_Research_V03_N05_2018.pdf</t>
  </si>
  <si>
    <t>Saudi Energy Price Reform Getting Serious</t>
  </si>
  <si>
    <t>Page 1</t>
  </si>
  <si>
    <t>Fuel Used In EPS</t>
  </si>
  <si>
    <t>natural gas</t>
  </si>
  <si>
    <t>petroleum gasoline</t>
  </si>
  <si>
    <t>crude oil</t>
  </si>
  <si>
    <t>jet fuel</t>
  </si>
  <si>
    <t>petroleum diesel (transport)</t>
  </si>
  <si>
    <t>petroleum diesel (industry)</t>
  </si>
  <si>
    <t>Latest Price</t>
  </si>
  <si>
    <t>$/mmbtu</t>
  </si>
  <si>
    <t>$/liter</t>
  </si>
  <si>
    <t>$/barrel</t>
  </si>
  <si>
    <t>BTU / unit</t>
  </si>
  <si>
    <t>ref2019.d111618a</t>
  </si>
  <si>
    <t>Annual Energy Outlook 2019</t>
  </si>
  <si>
    <t>ref2019</t>
  </si>
  <si>
    <t>d111618a</t>
  </si>
  <si>
    <t xml:space="preserve"> January 2019</t>
  </si>
  <si>
    <t>CNV000</t>
  </si>
  <si>
    <t>73. Conversion Factors</t>
  </si>
  <si>
    <t>(from physical units to million Btu)</t>
  </si>
  <si>
    <t>2018-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</si>
  <si>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</si>
  <si>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</si>
  <si>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</si>
  <si>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</si>
  <si>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</si>
  <si>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</si>
  <si>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</si>
  <si>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</si>
  <si>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</si>
  <si>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</si>
  <si>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</si>
  <si>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</si>
  <si>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</si>
  <si>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</si>
  <si>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</si>
  <si>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</si>
  <si>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</si>
  <si>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</si>
  <si>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</si>
  <si>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</si>
  <si>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</si>
  <si>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</si>
  <si>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</si>
  <si>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</si>
  <si>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</si>
  <si>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</si>
  <si>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</si>
  <si>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</si>
  <si>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</si>
  <si>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</si>
  <si>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</si>
  <si>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</si>
  <si>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</si>
  <si>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</si>
  <si>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</si>
  <si>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</si>
  <si>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</si>
  <si>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</si>
  <si>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</si>
  <si>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</si>
  <si>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</si>
  <si>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</si>
  <si>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</si>
  <si>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</si>
  <si>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</si>
  <si>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</si>
  <si>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</si>
  <si>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</si>
  <si>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</si>
  <si>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</si>
  <si>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</si>
  <si>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</si>
  <si>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</si>
  <si>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</si>
  <si>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</si>
  <si>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</si>
  <si>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</si>
  <si>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</si>
  <si>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</si>
  <si>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</si>
  <si>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</si>
  <si>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</si>
  <si>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</si>
  <si>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</si>
  <si>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</si>
  <si>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</si>
  <si>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</si>
  <si>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</si>
  <si>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</si>
  <si>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</si>
  <si>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</si>
  <si>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</si>
  <si>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</si>
  <si>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</si>
  <si>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</si>
  <si>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</si>
  <si>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</si>
  <si>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</si>
  <si>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</si>
  <si>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</si>
  <si>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</si>
  <si>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</si>
  <si>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</si>
  <si>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</si>
  <si>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</si>
  <si>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</si>
  <si>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</si>
  <si>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</si>
  <si>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</si>
  <si>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</si>
  <si>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</si>
  <si>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</si>
  <si>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</si>
  <si>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</si>
  <si>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</si>
  <si>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</si>
  <si>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</si>
  <si>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</si>
  <si>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</si>
  <si>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</si>
  <si>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</si>
  <si>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</si>
  <si>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</si>
  <si>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</si>
  <si>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</si>
  <si>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</si>
  <si>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</si>
  <si>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</si>
  <si>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</si>
  <si>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</si>
  <si>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</si>
  <si>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</si>
  <si>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</si>
  <si>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</si>
  <si>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</si>
  <si>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</si>
  <si>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</si>
  <si>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</si>
  <si>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Gal per barrel</t>
  </si>
  <si>
    <t>Liters per gal</t>
  </si>
  <si>
    <t>Price / BTU</t>
  </si>
  <si>
    <t>Volume Conversion Factors</t>
  </si>
  <si>
    <t>Using "imports" energy content for U.S. because the U.S. imports KSA oil</t>
  </si>
  <si>
    <t>This fuel price is also used for heavy fuel oil in KSA, for which we don't have direct data</t>
  </si>
  <si>
    <t>Methane</t>
  </si>
  <si>
    <t>Ethane</t>
  </si>
  <si>
    <t>Arabian super light crude oil</t>
  </si>
  <si>
    <t>Arabian super heavy crude oil</t>
  </si>
  <si>
    <t>Diesel</t>
  </si>
  <si>
    <t>Heavy fuel Oil</t>
  </si>
  <si>
    <t>KEM model price</t>
  </si>
  <si>
    <t>KAPSARC's KEM model has fuel price assumptions, but they are based on 2015 administrative</t>
  </si>
  <si>
    <t>Heavy Fuel Oil Multiplier</t>
  </si>
  <si>
    <t>KAPSARC</t>
  </si>
  <si>
    <t>KAPSARC Energy Model - Saudi Arabia</t>
  </si>
  <si>
    <t>https://apps.kapsarc.org/model/KAPSARC%20Energy%20Model%20-%20Saudi%20Arabia</t>
  </si>
  <si>
    <t>Tab "Current Calibration Data" Section "Administered price with quotas"</t>
  </si>
  <si>
    <t>Therefore, we don't use KEM prices directly.  Instead, we take a ratio of crude price to</t>
  </si>
  <si>
    <t>heavy fuel oil price from KEM, and we apply that ratio to the 2018 crude prices to</t>
  </si>
  <si>
    <t>estimate 2018 heavy fuel oil prices.</t>
  </si>
  <si>
    <t>prices, and we use 2018 administrative prices in the KSA EPS.  These are much</t>
  </si>
  <si>
    <t>higher than 2015 prices.</t>
  </si>
  <si>
    <t>Average KEM crude price</t>
  </si>
  <si>
    <t>$/bbl</t>
  </si>
  <si>
    <t>HFO to Crude Ratio</t>
  </si>
  <si>
    <t>Heavy Fuel Oil Price</t>
  </si>
  <si>
    <t>$/btu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</si>
  <si>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</si>
  <si>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</si>
  <si>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</si>
  <si>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</si>
  <si>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</si>
  <si>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</si>
  <si>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</si>
  <si>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</si>
  <si>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</si>
  <si>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</si>
  <si>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</si>
  <si>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</si>
  <si>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</si>
  <si>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</si>
  <si>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</si>
  <si>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</si>
  <si>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</si>
  <si>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</si>
  <si>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</si>
  <si>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</si>
  <si>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</si>
  <si>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</si>
  <si>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</si>
  <si>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</si>
  <si>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Technology</t>
  </si>
  <si>
    <t>Parameter</t>
  </si>
  <si>
    <t>Units</t>
  </si>
  <si>
    <t>Today</t>
  </si>
  <si>
    <t>Long Term</t>
  </si>
  <si>
    <t>electrolysis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</si>
  <si>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</si>
  <si>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</si>
  <si>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</si>
  <si>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</si>
  <si>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</si>
  <si>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</si>
  <si>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</si>
  <si>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</si>
  <si>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natural gas reforming</t>
  </si>
  <si>
    <t>Emission factor</t>
  </si>
  <si>
    <t>kgCO2/kgH2</t>
  </si>
  <si>
    <t>coal gasification</t>
  </si>
  <si>
    <t>Mapped Year</t>
  </si>
  <si>
    <t>Hydrogen Price ($/BTU)</t>
  </si>
  <si>
    <t>Hydrogen Prices using CEC/CARB Start Year Price and IEA Rate of Price Decline</t>
  </si>
  <si>
    <t>hydrogen</t>
  </si>
  <si>
    <t>California Energy Commission and California Air Resources Board</t>
  </si>
  <si>
    <t>Assessment of Time and Cost Needed to Attain 100 Hydrogen Refueling Stations in California</t>
  </si>
  <si>
    <t>https://ww2.energy.ca.gov/2015publications/CEC-600-2015-016/CEC-600-2015-016.pdf</t>
  </si>
  <si>
    <t>Page 57, Table 12</t>
  </si>
  <si>
    <t>Currency Adjustment for Hydrogen</t>
  </si>
  <si>
    <t>2015 to 2012; used for CEC/CARB hydrogen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</si>
</sst>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%"/>
    <numFmt numFmtId="165" formatCode="0.000E+00"/>
    <numFmt numFmtId="166" formatCode="&quot;$&quot;#,##0.00"/>
    <numFmt numFmtId="167" formatCode="0.000"/>
    <numFmt numFmtId="168" formatCode="#,##0.000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0024D8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78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164" fontId="0" fillId="0" borderId="10" xfId="15" applyNumberFormat="1" applyFont="1" applyFill="1" applyAlignment="1">
      <alignment horizontal="right" wrapText="1"/>
    </xf>
    <xf numFmtId="0" fontId="0" fillId="0" borderId="10" xfId="15" applyFont="1" applyFill="1" applyBorder="1" applyAlignment="1">
      <alignment wrapText="1"/>
    </xf>
    <xf numFmtId="0" fontId="9" fillId="0" borderId="9" xfId="16" applyFont="1" applyFill="1" applyBorder="1" applyAlignment="1">
      <alignment wrapText="1"/>
    </xf>
    <xf numFmtId="4" fontId="0" fillId="0" borderId="10" xfId="15" applyNumberFormat="1" applyFon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9" fillId="0" borderId="8" xfId="17" applyFont="1" applyFill="1" applyBorder="1" applyAlignment="1">
      <alignment wrapText="1"/>
    </xf>
    <xf numFmtId="0" fontId="8" fillId="0" borderId="0" xfId="18" applyFont="1"/>
    <xf numFmtId="0" fontId="7" fillId="0" borderId="0" xfId="19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6" fillId="2" borderId="0" xfId="0" applyFont="1" applyFill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ont="1" applyFill="1" applyAlignment="1"/>
    <xf numFmtId="0" fontId="0" fillId="0" borderId="0" xfId="0" applyFill="1" applyAlignment="1"/>
    <xf numFmtId="167" fontId="0" fillId="0" borderId="0" xfId="0" applyNumberFormat="1"/>
    <xf numFmtId="0" fontId="6" fillId="0" borderId="0" xfId="0" applyFont="1" applyAlignment="1">
      <alignment horizontal="right"/>
    </xf>
    <xf numFmtId="0" fontId="0" fillId="0" borderId="12" xfId="0" applyBorder="1"/>
    <xf numFmtId="167" fontId="0" fillId="0" borderId="12" xfId="0" applyNumberFormat="1" applyBorder="1"/>
    <xf numFmtId="11" fontId="0" fillId="0" borderId="0" xfId="0" applyNumberFormat="1" applyFill="1"/>
    <xf numFmtId="11" fontId="0" fillId="3" borderId="0" xfId="0" applyNumberFormat="1" applyFill="1"/>
    <xf numFmtId="11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center"/>
    </xf>
    <xf numFmtId="0" fontId="13" fillId="0" borderId="0" xfId="9" applyFont="1" applyAlignment="1" applyProtection="1"/>
    <xf numFmtId="0" fontId="14" fillId="0" borderId="0" xfId="0" applyFont="1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0" fontId="15" fillId="0" borderId="0" xfId="9" applyFont="1" applyAlignment="1" applyProtection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8" fillId="0" borderId="0" xfId="13"/>
    <xf numFmtId="0" fontId="12" fillId="0" borderId="0" xfId="13" applyFont="1"/>
    <xf numFmtId="0" fontId="11" fillId="0" borderId="0" xfId="13" applyFont="1"/>
    <xf numFmtId="0" fontId="8" fillId="0" borderId="0" xfId="13" applyAlignment="1" applyProtection="1">
      <alignment horizontal="left"/>
    </xf>
    <xf numFmtId="168" fontId="0" fillId="0" borderId="10" xfId="15" applyNumberFormat="1" applyFont="1" applyFill="1" applyAlignment="1">
      <alignment horizontal="right" wrapText="1"/>
    </xf>
    <xf numFmtId="0" fontId="8" fillId="0" borderId="9" xfId="16" applyFont="1" applyFill="1" applyBorder="1" applyAlignment="1">
      <alignment wrapText="1"/>
    </xf>
    <xf numFmtId="3" fontId="9" fillId="0" borderId="9" xfId="16" applyNumberFormat="1" applyFill="1" applyAlignment="1">
      <alignment horizontal="right" wrapText="1"/>
    </xf>
    <xf numFmtId="0" fontId="10" fillId="0" borderId="0" xfId="13" applyFont="1"/>
    <xf numFmtId="1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0" fontId="6" fillId="4" borderId="0" xfId="0" applyFont="1" applyFill="1"/>
    <xf numFmtId="0" fontId="0" fillId="4" borderId="0" xfId="0" applyFill="1"/>
    <xf numFmtId="0" fontId="0" fillId="0" borderId="0" xfId="0" applyFont="1" applyFill="1"/>
    <xf numFmtId="8" fontId="0" fillId="0" borderId="0" xfId="0" applyNumberFormat="1"/>
    <xf numFmtId="0" fontId="14" fillId="0" borderId="0" xfId="0" applyFont="1"/>
    <xf numFmtId="0" fontId="6" fillId="2" borderId="13" xfId="0" applyFont="1" applyFill="1" applyBorder="1"/>
    <xf numFmtId="0" fontId="6" fillId="2" borderId="13" xfId="0" applyFont="1" applyFill="1" applyBorder="1" applyAlignment="1">
      <alignment horizontal="right"/>
    </xf>
    <xf numFmtId="10" fontId="0" fillId="0" borderId="0" xfId="0" applyNumberFormat="1"/>
    <xf numFmtId="0" fontId="0" fillId="0" borderId="13" xfId="0" applyBorder="1"/>
    <xf numFmtId="0" fontId="0" fillId="0" borderId="0" xfId="0" applyFont="1"/>
    <xf numFmtId="0" fontId="6" fillId="3" borderId="0" xfId="0" applyFont="1" applyFill="1"/>
    <xf numFmtId="0" fontId="0" fillId="3" borderId="0" xfId="0" applyFill="1"/>
    <xf numFmtId="0" fontId="6" fillId="2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6" fillId="0" borderId="0" xfId="9" applyFont="1" applyFill="1" applyBorder="1" applyAlignment="1" applyProtection="1"/>
    <xf numFmtId="0" fontId="8" fillId="0" borderId="11" xfId="14" applyFont="1" applyFill="1" applyBorder="1" applyAlignment="1">
      <alignment wrapText="1"/>
    </xf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colors>
    <mruColors>
      <color rgb="FF002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579839</xdr:colOff>
      <xdr:row>28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12289" cy="5156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ropbox%20(Energy%20Innovation)/eps-1.5.0-saudiarabia-wipA/eps-1.5.0-us-wipL/InputData/fuels/BFCpUEbS/BAU%20Fuel%20Cost%20per%20Unit%20Energy%20by%20Sector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nd Coal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2.energy.ca.gov/2015publications/CEC-600-2015-016/CEC-600-2015-016.pdf" TargetMode="External"/><Relationship Id="rId2" Type="http://schemas.openxmlformats.org/officeDocument/2006/relationships/hyperlink" Target="https://apps.kapsarc.org/model/KAPSARC%20Energy%20Model%20-%20Saudi%20Arabia" TargetMode="External"/><Relationship Id="rId1" Type="http://schemas.openxmlformats.org/officeDocument/2006/relationships/hyperlink" Target="http://www.eia.gov/state/seds/sep_prices/total/pdf/pr_US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/>
  </sheetViews>
  <sheetFormatPr defaultColWidth="9.140625" defaultRowHeight="15" x14ac:dyDescent="0.25"/>
  <cols>
    <col min="1" max="1" width="19.85546875" style="24" customWidth="1"/>
    <col min="2" max="2" width="68.7109375" style="24" customWidth="1"/>
    <col min="3" max="3" width="19.42578125" style="24" customWidth="1"/>
    <col min="4" max="16384" width="9.140625" style="24"/>
  </cols>
  <sheetData>
    <row r="1" spans="1:7" x14ac:dyDescent="0.25">
      <c r="A1" s="26" t="s">
        <v>19</v>
      </c>
    </row>
    <row r="3" spans="1:7" x14ac:dyDescent="0.25">
      <c r="A3" s="26" t="s">
        <v>14</v>
      </c>
      <c r="B3" s="27" t="s">
        <v>30</v>
      </c>
    </row>
    <row r="4" spans="1:7" x14ac:dyDescent="0.25">
      <c r="B4" s="24" t="s">
        <v>79</v>
      </c>
    </row>
    <row r="5" spans="1:7" x14ac:dyDescent="0.25">
      <c r="B5" s="3">
        <v>2018</v>
      </c>
    </row>
    <row r="6" spans="1:7" x14ac:dyDescent="0.25">
      <c r="B6" s="24" t="s">
        <v>78</v>
      </c>
    </row>
    <row r="7" spans="1:7" x14ac:dyDescent="0.25">
      <c r="B7" s="45" t="s">
        <v>80</v>
      </c>
    </row>
    <row r="9" spans="1:7" x14ac:dyDescent="0.25">
      <c r="B9" s="27" t="s">
        <v>111</v>
      </c>
    </row>
    <row r="10" spans="1:7" x14ac:dyDescent="0.25">
      <c r="B10" s="24" t="s">
        <v>112</v>
      </c>
    </row>
    <row r="11" spans="1:7" x14ac:dyDescent="0.25">
      <c r="B11" s="3">
        <v>2018</v>
      </c>
    </row>
    <row r="12" spans="1:7" x14ac:dyDescent="0.25">
      <c r="B12" s="42" t="s">
        <v>114</v>
      </c>
    </row>
    <row r="13" spans="1:7" x14ac:dyDescent="0.25">
      <c r="B13" s="45" t="s">
        <v>113</v>
      </c>
      <c r="G13" s="6"/>
    </row>
    <row r="14" spans="1:7" x14ac:dyDescent="0.25">
      <c r="B14" s="25" t="s">
        <v>115</v>
      </c>
    </row>
    <row r="16" spans="1:7" x14ac:dyDescent="0.25">
      <c r="B16" s="27" t="s">
        <v>90</v>
      </c>
    </row>
    <row r="17" spans="2:4" x14ac:dyDescent="0.25">
      <c r="B17" s="24" t="s">
        <v>94</v>
      </c>
      <c r="D17" s="6"/>
    </row>
    <row r="18" spans="2:4" x14ac:dyDescent="0.25">
      <c r="B18" s="41" t="s">
        <v>95</v>
      </c>
    </row>
    <row r="19" spans="2:4" x14ac:dyDescent="0.25">
      <c r="B19" s="24" t="s">
        <v>93</v>
      </c>
    </row>
    <row r="20" spans="2:4" x14ac:dyDescent="0.25">
      <c r="B20" s="40" t="s">
        <v>92</v>
      </c>
    </row>
    <row r="21" spans="2:4" x14ac:dyDescent="0.25">
      <c r="B21" s="24" t="s">
        <v>91</v>
      </c>
    </row>
    <row r="23" spans="2:4" x14ac:dyDescent="0.25">
      <c r="B23" s="27" t="s">
        <v>269</v>
      </c>
    </row>
    <row r="24" spans="2:4" x14ac:dyDescent="0.25">
      <c r="B24" s="24" t="s">
        <v>270</v>
      </c>
    </row>
    <row r="25" spans="2:4" x14ac:dyDescent="0.25">
      <c r="B25" s="3">
        <v>2019</v>
      </c>
    </row>
    <row r="26" spans="2:4" x14ac:dyDescent="0.25">
      <c r="B26" s="24" t="s">
        <v>271</v>
      </c>
    </row>
    <row r="27" spans="2:4" x14ac:dyDescent="0.25">
      <c r="B27" s="45" t="s">
        <v>272</v>
      </c>
    </row>
    <row r="28" spans="2:4" x14ac:dyDescent="0.25">
      <c r="B28" s="28" t="s">
        <v>273</v>
      </c>
    </row>
    <row r="30" spans="2:4" x14ac:dyDescent="0.25">
      <c r="B30" s="27" t="s">
        <v>11</v>
      </c>
    </row>
    <row r="31" spans="2:4" x14ac:dyDescent="0.25">
      <c r="B31" s="24" t="s">
        <v>15</v>
      </c>
    </row>
    <row r="32" spans="2:4" x14ac:dyDescent="0.25">
      <c r="B32" s="3">
        <v>2018</v>
      </c>
    </row>
    <row r="33" spans="1:2" x14ac:dyDescent="0.25">
      <c r="B33" s="24" t="s">
        <v>35</v>
      </c>
    </row>
    <row r="34" spans="1:2" x14ac:dyDescent="0.25">
      <c r="B34" s="45" t="s">
        <v>16</v>
      </c>
    </row>
    <row r="35" spans="1:2" x14ac:dyDescent="0.25">
      <c r="B35" s="24" t="s">
        <v>81</v>
      </c>
    </row>
    <row r="37" spans="1:2" x14ac:dyDescent="0.25">
      <c r="B37" s="74" t="s">
        <v>329</v>
      </c>
    </row>
    <row r="38" spans="1:2" x14ac:dyDescent="0.25">
      <c r="B38" s="25" t="s">
        <v>330</v>
      </c>
    </row>
    <row r="39" spans="1:2" x14ac:dyDescent="0.25">
      <c r="B39" s="75">
        <v>2015</v>
      </c>
    </row>
    <row r="40" spans="1:2" x14ac:dyDescent="0.25">
      <c r="B40" s="25" t="s">
        <v>331</v>
      </c>
    </row>
    <row r="41" spans="1:2" x14ac:dyDescent="0.25">
      <c r="B41" s="76" t="s">
        <v>332</v>
      </c>
    </row>
    <row r="42" spans="1:2" x14ac:dyDescent="0.25">
      <c r="B42" s="25" t="s">
        <v>333</v>
      </c>
    </row>
    <row r="43" spans="1:2" x14ac:dyDescent="0.25">
      <c r="B43" s="25"/>
    </row>
    <row r="44" spans="1:2" x14ac:dyDescent="0.25">
      <c r="A44" s="26" t="s">
        <v>9</v>
      </c>
    </row>
    <row r="45" spans="1:2" x14ac:dyDescent="0.25">
      <c r="A45" s="28" t="s">
        <v>86</v>
      </c>
    </row>
    <row r="46" spans="1:2" x14ac:dyDescent="0.25">
      <c r="A46" s="28" t="s">
        <v>87</v>
      </c>
    </row>
    <row r="47" spans="1:2" x14ac:dyDescent="0.25">
      <c r="A47" s="28" t="s">
        <v>88</v>
      </c>
    </row>
    <row r="48" spans="1:2" x14ac:dyDescent="0.25">
      <c r="A48" s="28"/>
    </row>
    <row r="49" spans="1:2" x14ac:dyDescent="0.25">
      <c r="A49" s="24" t="s">
        <v>28</v>
      </c>
    </row>
    <row r="51" spans="1:2" x14ac:dyDescent="0.25">
      <c r="A51" s="24" t="s">
        <v>21</v>
      </c>
    </row>
    <row r="53" spans="1:2" x14ac:dyDescent="0.25">
      <c r="A53" s="26" t="s">
        <v>334</v>
      </c>
    </row>
    <row r="54" spans="1:2" x14ac:dyDescent="0.25">
      <c r="A54" s="29">
        <v>0.9686815713640794</v>
      </c>
      <c r="B54" s="24" t="s">
        <v>335</v>
      </c>
    </row>
  </sheetData>
  <hyperlinks>
    <hyperlink ref="B34" r:id="rId1"/>
    <hyperlink ref="B27" r:id="rId2"/>
    <hyperlink ref="B41" r:id="rId3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10" width="10" style="10" customWidth="1"/>
    <col min="11" max="27" width="10" style="11" customWidth="1"/>
    <col min="28" max="28" width="9.140625" style="11" customWidth="1"/>
    <col min="29" max="16384" width="9.140625" style="11"/>
  </cols>
  <sheetData>
    <row r="1" spans="1:37" x14ac:dyDescent="0.25">
      <c r="A1" s="12" t="s">
        <v>3</v>
      </c>
      <c r="B1" s="13">
        <v>2017</v>
      </c>
      <c r="C1" s="13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25">
      <c r="A2" s="12" t="s">
        <v>4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</row>
    <row r="3" spans="1:37" x14ac:dyDescent="0.25">
      <c r="A3" s="12" t="s">
        <v>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</row>
    <row r="4" spans="1:37" x14ac:dyDescent="0.25">
      <c r="A4" s="12" t="s">
        <v>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</row>
    <row r="5" spans="1:37" x14ac:dyDescent="0.25">
      <c r="A5" s="12" t="s">
        <v>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</row>
    <row r="6" spans="1:37" x14ac:dyDescent="0.25">
      <c r="A6" s="12" t="s">
        <v>6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</row>
    <row r="7" spans="1:37" x14ac:dyDescent="0.25">
      <c r="A7" s="12" t="s">
        <v>20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</row>
    <row r="8" spans="1:37" x14ac:dyDescent="0.25">
      <c r="A8" s="12" t="s">
        <v>22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/>
      <c r="AK2" s="11"/>
    </row>
    <row r="3" spans="1:37" x14ac:dyDescent="0.25">
      <c r="A3" s="2" t="s">
        <v>5</v>
      </c>
      <c r="B3" s="4">
        <f>'KSA NG Petro Prices'!E$13</f>
        <v>1.2500000000000001E-6</v>
      </c>
      <c r="C3" s="4">
        <f>$B3</f>
        <v>1.2500000000000001E-6</v>
      </c>
      <c r="D3" s="4">
        <f t="shared" ref="D3:AI6" si="0">$B3</f>
        <v>1.2500000000000001E-6</v>
      </c>
      <c r="E3" s="4">
        <f t="shared" si="0"/>
        <v>1.2500000000000001E-6</v>
      </c>
      <c r="F3" s="4">
        <f t="shared" si="0"/>
        <v>1.2500000000000001E-6</v>
      </c>
      <c r="G3" s="4">
        <f t="shared" si="0"/>
        <v>1.2500000000000001E-6</v>
      </c>
      <c r="H3" s="4">
        <f t="shared" si="0"/>
        <v>1.2500000000000001E-6</v>
      </c>
      <c r="I3" s="4">
        <f t="shared" si="0"/>
        <v>1.2500000000000001E-6</v>
      </c>
      <c r="J3" s="4">
        <f t="shared" si="0"/>
        <v>1.2500000000000001E-6</v>
      </c>
      <c r="K3" s="4">
        <f t="shared" si="0"/>
        <v>1.2500000000000001E-6</v>
      </c>
      <c r="L3" s="4">
        <f t="shared" si="0"/>
        <v>1.2500000000000001E-6</v>
      </c>
      <c r="M3" s="4">
        <f t="shared" si="0"/>
        <v>1.2500000000000001E-6</v>
      </c>
      <c r="N3" s="4">
        <f t="shared" si="0"/>
        <v>1.2500000000000001E-6</v>
      </c>
      <c r="O3" s="4">
        <f t="shared" si="0"/>
        <v>1.2500000000000001E-6</v>
      </c>
      <c r="P3" s="4">
        <f t="shared" si="0"/>
        <v>1.2500000000000001E-6</v>
      </c>
      <c r="Q3" s="4">
        <f t="shared" si="0"/>
        <v>1.2500000000000001E-6</v>
      </c>
      <c r="R3" s="4">
        <f t="shared" si="0"/>
        <v>1.2500000000000001E-6</v>
      </c>
      <c r="S3" s="4">
        <f t="shared" si="0"/>
        <v>1.2500000000000001E-6</v>
      </c>
      <c r="T3" s="4">
        <f t="shared" si="0"/>
        <v>1.2500000000000001E-6</v>
      </c>
      <c r="U3" s="4">
        <f t="shared" si="0"/>
        <v>1.2500000000000001E-6</v>
      </c>
      <c r="V3" s="4">
        <f t="shared" si="0"/>
        <v>1.2500000000000001E-6</v>
      </c>
      <c r="W3" s="4">
        <f t="shared" si="0"/>
        <v>1.2500000000000001E-6</v>
      </c>
      <c r="X3" s="4">
        <f t="shared" si="0"/>
        <v>1.2500000000000001E-6</v>
      </c>
      <c r="Y3" s="4">
        <f t="shared" si="0"/>
        <v>1.2500000000000001E-6</v>
      </c>
      <c r="Z3" s="4">
        <f t="shared" si="0"/>
        <v>1.2500000000000001E-6</v>
      </c>
      <c r="AA3" s="4">
        <f t="shared" si="0"/>
        <v>1.2500000000000001E-6</v>
      </c>
      <c r="AB3" s="4">
        <f t="shared" si="0"/>
        <v>1.2500000000000001E-6</v>
      </c>
      <c r="AC3" s="4">
        <f t="shared" si="0"/>
        <v>1.2500000000000001E-6</v>
      </c>
      <c r="AD3" s="4">
        <f t="shared" si="0"/>
        <v>1.2500000000000001E-6</v>
      </c>
      <c r="AE3" s="4">
        <f t="shared" si="0"/>
        <v>1.2500000000000001E-6</v>
      </c>
      <c r="AF3" s="4">
        <f t="shared" si="0"/>
        <v>1.2500000000000001E-6</v>
      </c>
      <c r="AG3" s="4">
        <f t="shared" si="0"/>
        <v>1.2500000000000001E-6</v>
      </c>
      <c r="AH3" s="4">
        <f t="shared" si="0"/>
        <v>1.2500000000000001E-6</v>
      </c>
      <c r="AI3" s="4">
        <f t="shared" si="0"/>
        <v>1.2500000000000001E-6</v>
      </c>
      <c r="AJ3" s="11"/>
      <c r="AK3" s="11"/>
    </row>
    <row r="4" spans="1:37" x14ac:dyDescent="0.25">
      <c r="A4" s="2" t="s">
        <v>7</v>
      </c>
      <c r="B4" s="4">
        <f>'KSA NG Petro Prices'!E$13</f>
        <v>1.2500000000000001E-6</v>
      </c>
      <c r="C4" s="4">
        <f t="shared" ref="C4:R6" si="1">$B4</f>
        <v>1.2500000000000001E-6</v>
      </c>
      <c r="D4" s="4">
        <f t="shared" si="1"/>
        <v>1.2500000000000001E-6</v>
      </c>
      <c r="E4" s="4">
        <f t="shared" si="1"/>
        <v>1.2500000000000001E-6</v>
      </c>
      <c r="F4" s="4">
        <f t="shared" si="1"/>
        <v>1.2500000000000001E-6</v>
      </c>
      <c r="G4" s="4">
        <f t="shared" si="1"/>
        <v>1.2500000000000001E-6</v>
      </c>
      <c r="H4" s="4">
        <f t="shared" si="1"/>
        <v>1.2500000000000001E-6</v>
      </c>
      <c r="I4" s="4">
        <f t="shared" si="1"/>
        <v>1.2500000000000001E-6</v>
      </c>
      <c r="J4" s="4">
        <f t="shared" si="1"/>
        <v>1.2500000000000001E-6</v>
      </c>
      <c r="K4" s="4">
        <f t="shared" si="1"/>
        <v>1.2500000000000001E-6</v>
      </c>
      <c r="L4" s="4">
        <f t="shared" si="1"/>
        <v>1.2500000000000001E-6</v>
      </c>
      <c r="M4" s="4">
        <f t="shared" si="1"/>
        <v>1.2500000000000001E-6</v>
      </c>
      <c r="N4" s="4">
        <f t="shared" si="1"/>
        <v>1.2500000000000001E-6</v>
      </c>
      <c r="O4" s="4">
        <f t="shared" si="1"/>
        <v>1.2500000000000001E-6</v>
      </c>
      <c r="P4" s="4">
        <f t="shared" si="1"/>
        <v>1.2500000000000001E-6</v>
      </c>
      <c r="Q4" s="4">
        <f t="shared" si="1"/>
        <v>1.2500000000000001E-6</v>
      </c>
      <c r="R4" s="4">
        <f t="shared" si="1"/>
        <v>1.2500000000000001E-6</v>
      </c>
      <c r="S4" s="4">
        <f t="shared" si="0"/>
        <v>1.2500000000000001E-6</v>
      </c>
      <c r="T4" s="4">
        <f t="shared" si="0"/>
        <v>1.2500000000000001E-6</v>
      </c>
      <c r="U4" s="4">
        <f t="shared" si="0"/>
        <v>1.2500000000000001E-6</v>
      </c>
      <c r="V4" s="4">
        <f t="shared" si="0"/>
        <v>1.2500000000000001E-6</v>
      </c>
      <c r="W4" s="4">
        <f t="shared" si="0"/>
        <v>1.2500000000000001E-6</v>
      </c>
      <c r="X4" s="4">
        <f t="shared" si="0"/>
        <v>1.2500000000000001E-6</v>
      </c>
      <c r="Y4" s="4">
        <f t="shared" si="0"/>
        <v>1.2500000000000001E-6</v>
      </c>
      <c r="Z4" s="4">
        <f t="shared" si="0"/>
        <v>1.2500000000000001E-6</v>
      </c>
      <c r="AA4" s="4">
        <f t="shared" si="0"/>
        <v>1.2500000000000001E-6</v>
      </c>
      <c r="AB4" s="4">
        <f t="shared" si="0"/>
        <v>1.2500000000000001E-6</v>
      </c>
      <c r="AC4" s="4">
        <f t="shared" si="0"/>
        <v>1.2500000000000001E-6</v>
      </c>
      <c r="AD4" s="4">
        <f t="shared" si="0"/>
        <v>1.2500000000000001E-6</v>
      </c>
      <c r="AE4" s="4">
        <f t="shared" si="0"/>
        <v>1.2500000000000001E-6</v>
      </c>
      <c r="AF4" s="4">
        <f t="shared" si="0"/>
        <v>1.2500000000000001E-6</v>
      </c>
      <c r="AG4" s="4">
        <f t="shared" si="0"/>
        <v>1.2500000000000001E-6</v>
      </c>
      <c r="AH4" s="4">
        <f t="shared" si="0"/>
        <v>1.2500000000000001E-6</v>
      </c>
      <c r="AI4" s="4">
        <f t="shared" si="0"/>
        <v>1.2500000000000001E-6</v>
      </c>
      <c r="AJ4" s="11"/>
      <c r="AK4" s="11"/>
    </row>
    <row r="5" spans="1:37" x14ac:dyDescent="0.25">
      <c r="A5" s="2" t="s">
        <v>8</v>
      </c>
      <c r="B5" s="4">
        <f>'KSA NG Petro Prices'!E$13</f>
        <v>1.2500000000000001E-6</v>
      </c>
      <c r="C5" s="4">
        <f t="shared" si="1"/>
        <v>1.2500000000000001E-6</v>
      </c>
      <c r="D5" s="4">
        <f t="shared" si="0"/>
        <v>1.2500000000000001E-6</v>
      </c>
      <c r="E5" s="4">
        <f t="shared" si="0"/>
        <v>1.2500000000000001E-6</v>
      </c>
      <c r="F5" s="4">
        <f t="shared" si="0"/>
        <v>1.2500000000000001E-6</v>
      </c>
      <c r="G5" s="4">
        <f t="shared" si="0"/>
        <v>1.2500000000000001E-6</v>
      </c>
      <c r="H5" s="4">
        <f t="shared" si="0"/>
        <v>1.2500000000000001E-6</v>
      </c>
      <c r="I5" s="4">
        <f t="shared" si="0"/>
        <v>1.2500000000000001E-6</v>
      </c>
      <c r="J5" s="4">
        <f t="shared" si="0"/>
        <v>1.2500000000000001E-6</v>
      </c>
      <c r="K5" s="4">
        <f t="shared" si="0"/>
        <v>1.2500000000000001E-6</v>
      </c>
      <c r="L5" s="4">
        <f t="shared" si="0"/>
        <v>1.2500000000000001E-6</v>
      </c>
      <c r="M5" s="4">
        <f t="shared" si="0"/>
        <v>1.2500000000000001E-6</v>
      </c>
      <c r="N5" s="4">
        <f t="shared" si="0"/>
        <v>1.2500000000000001E-6</v>
      </c>
      <c r="O5" s="4">
        <f t="shared" si="0"/>
        <v>1.2500000000000001E-6</v>
      </c>
      <c r="P5" s="4">
        <f t="shared" si="0"/>
        <v>1.2500000000000001E-6</v>
      </c>
      <c r="Q5" s="4">
        <f t="shared" si="0"/>
        <v>1.2500000000000001E-6</v>
      </c>
      <c r="R5" s="4">
        <f t="shared" si="0"/>
        <v>1.2500000000000001E-6</v>
      </c>
      <c r="S5" s="4">
        <f t="shared" si="0"/>
        <v>1.2500000000000001E-6</v>
      </c>
      <c r="T5" s="4">
        <f t="shared" si="0"/>
        <v>1.2500000000000001E-6</v>
      </c>
      <c r="U5" s="4">
        <f t="shared" si="0"/>
        <v>1.2500000000000001E-6</v>
      </c>
      <c r="V5" s="4">
        <f t="shared" si="0"/>
        <v>1.2500000000000001E-6</v>
      </c>
      <c r="W5" s="4">
        <f t="shared" si="0"/>
        <v>1.2500000000000001E-6</v>
      </c>
      <c r="X5" s="4">
        <f t="shared" si="0"/>
        <v>1.2500000000000001E-6</v>
      </c>
      <c r="Y5" s="4">
        <f t="shared" si="0"/>
        <v>1.2500000000000001E-6</v>
      </c>
      <c r="Z5" s="4">
        <f t="shared" si="0"/>
        <v>1.2500000000000001E-6</v>
      </c>
      <c r="AA5" s="4">
        <f t="shared" si="0"/>
        <v>1.2500000000000001E-6</v>
      </c>
      <c r="AB5" s="4">
        <f t="shared" si="0"/>
        <v>1.2500000000000001E-6</v>
      </c>
      <c r="AC5" s="4">
        <f t="shared" si="0"/>
        <v>1.2500000000000001E-6</v>
      </c>
      <c r="AD5" s="4">
        <f t="shared" si="0"/>
        <v>1.2500000000000001E-6</v>
      </c>
      <c r="AE5" s="4">
        <f t="shared" si="0"/>
        <v>1.2500000000000001E-6</v>
      </c>
      <c r="AF5" s="4">
        <f t="shared" si="0"/>
        <v>1.2500000000000001E-6</v>
      </c>
      <c r="AG5" s="4">
        <f t="shared" si="0"/>
        <v>1.2500000000000001E-6</v>
      </c>
      <c r="AH5" s="4">
        <f t="shared" si="0"/>
        <v>1.2500000000000001E-6</v>
      </c>
      <c r="AI5" s="4">
        <f t="shared" si="0"/>
        <v>1.2500000000000001E-6</v>
      </c>
      <c r="AJ5" s="11"/>
      <c r="AK5" s="11"/>
    </row>
    <row r="6" spans="1:37" x14ac:dyDescent="0.25">
      <c r="A6" s="2" t="s">
        <v>6</v>
      </c>
      <c r="B6" s="4">
        <f>'KSA NG Petro Prices'!E$13</f>
        <v>1.2500000000000001E-6</v>
      </c>
      <c r="C6" s="4">
        <f t="shared" si="1"/>
        <v>1.2500000000000001E-6</v>
      </c>
      <c r="D6" s="4">
        <f t="shared" si="0"/>
        <v>1.2500000000000001E-6</v>
      </c>
      <c r="E6" s="4">
        <f t="shared" si="0"/>
        <v>1.2500000000000001E-6</v>
      </c>
      <c r="F6" s="4">
        <f t="shared" si="0"/>
        <v>1.2500000000000001E-6</v>
      </c>
      <c r="G6" s="4">
        <f t="shared" si="0"/>
        <v>1.2500000000000001E-6</v>
      </c>
      <c r="H6" s="4">
        <f t="shared" si="0"/>
        <v>1.2500000000000001E-6</v>
      </c>
      <c r="I6" s="4">
        <f t="shared" si="0"/>
        <v>1.2500000000000001E-6</v>
      </c>
      <c r="J6" s="4">
        <f t="shared" si="0"/>
        <v>1.2500000000000001E-6</v>
      </c>
      <c r="K6" s="4">
        <f t="shared" si="0"/>
        <v>1.2500000000000001E-6</v>
      </c>
      <c r="L6" s="4">
        <f t="shared" si="0"/>
        <v>1.2500000000000001E-6</v>
      </c>
      <c r="M6" s="4">
        <f t="shared" si="0"/>
        <v>1.2500000000000001E-6</v>
      </c>
      <c r="N6" s="4">
        <f t="shared" si="0"/>
        <v>1.2500000000000001E-6</v>
      </c>
      <c r="O6" s="4">
        <f t="shared" si="0"/>
        <v>1.2500000000000001E-6</v>
      </c>
      <c r="P6" s="4">
        <f t="shared" si="0"/>
        <v>1.2500000000000001E-6</v>
      </c>
      <c r="Q6" s="4">
        <f t="shared" si="0"/>
        <v>1.2500000000000001E-6</v>
      </c>
      <c r="R6" s="4">
        <f t="shared" si="0"/>
        <v>1.2500000000000001E-6</v>
      </c>
      <c r="S6" s="4">
        <f t="shared" si="0"/>
        <v>1.2500000000000001E-6</v>
      </c>
      <c r="T6" s="4">
        <f t="shared" si="0"/>
        <v>1.2500000000000001E-6</v>
      </c>
      <c r="U6" s="4">
        <f t="shared" si="0"/>
        <v>1.2500000000000001E-6</v>
      </c>
      <c r="V6" s="4">
        <f t="shared" si="0"/>
        <v>1.2500000000000001E-6</v>
      </c>
      <c r="W6" s="4">
        <f t="shared" si="0"/>
        <v>1.2500000000000001E-6</v>
      </c>
      <c r="X6" s="4">
        <f t="shared" si="0"/>
        <v>1.2500000000000001E-6</v>
      </c>
      <c r="Y6" s="4">
        <f t="shared" si="0"/>
        <v>1.2500000000000001E-6</v>
      </c>
      <c r="Z6" s="4">
        <f t="shared" si="0"/>
        <v>1.2500000000000001E-6</v>
      </c>
      <c r="AA6" s="4">
        <f t="shared" si="0"/>
        <v>1.2500000000000001E-6</v>
      </c>
      <c r="AB6" s="4">
        <f t="shared" si="0"/>
        <v>1.2500000000000001E-6</v>
      </c>
      <c r="AC6" s="4">
        <f t="shared" si="0"/>
        <v>1.2500000000000001E-6</v>
      </c>
      <c r="AD6" s="4">
        <f t="shared" si="0"/>
        <v>1.2500000000000001E-6</v>
      </c>
      <c r="AE6" s="4">
        <f t="shared" si="0"/>
        <v>1.2500000000000001E-6</v>
      </c>
      <c r="AF6" s="4">
        <f t="shared" si="0"/>
        <v>1.2500000000000001E-6</v>
      </c>
      <c r="AG6" s="4">
        <f t="shared" si="0"/>
        <v>1.2500000000000001E-6</v>
      </c>
      <c r="AH6" s="4">
        <f t="shared" si="0"/>
        <v>1.2500000000000001E-6</v>
      </c>
      <c r="AI6" s="4">
        <f t="shared" si="0"/>
        <v>1.2500000000000001E-6</v>
      </c>
      <c r="AJ6" s="11"/>
      <c r="AK6" s="11"/>
    </row>
    <row r="7" spans="1:37" x14ac:dyDescent="0.25">
      <c r="A7" s="2" t="s">
        <v>20</v>
      </c>
      <c r="B7" s="4">
        <f>B6</f>
        <v>1.2500000000000001E-6</v>
      </c>
      <c r="C7" s="4">
        <f t="shared" ref="C7:AI7" si="2">C6</f>
        <v>1.2500000000000001E-6</v>
      </c>
      <c r="D7" s="4">
        <f t="shared" si="2"/>
        <v>1.2500000000000001E-6</v>
      </c>
      <c r="E7" s="4">
        <f t="shared" si="2"/>
        <v>1.2500000000000001E-6</v>
      </c>
      <c r="F7" s="4">
        <f t="shared" si="2"/>
        <v>1.2500000000000001E-6</v>
      </c>
      <c r="G7" s="4">
        <f t="shared" si="2"/>
        <v>1.2500000000000001E-6</v>
      </c>
      <c r="H7" s="4">
        <f t="shared" si="2"/>
        <v>1.2500000000000001E-6</v>
      </c>
      <c r="I7" s="4">
        <f t="shared" si="2"/>
        <v>1.2500000000000001E-6</v>
      </c>
      <c r="J7" s="4">
        <f t="shared" si="2"/>
        <v>1.2500000000000001E-6</v>
      </c>
      <c r="K7" s="4">
        <f t="shared" si="2"/>
        <v>1.2500000000000001E-6</v>
      </c>
      <c r="L7" s="4">
        <f t="shared" si="2"/>
        <v>1.2500000000000001E-6</v>
      </c>
      <c r="M7" s="4">
        <f t="shared" si="2"/>
        <v>1.2500000000000001E-6</v>
      </c>
      <c r="N7" s="4">
        <f t="shared" si="2"/>
        <v>1.2500000000000001E-6</v>
      </c>
      <c r="O7" s="4">
        <f t="shared" si="2"/>
        <v>1.2500000000000001E-6</v>
      </c>
      <c r="P7" s="4">
        <f t="shared" si="2"/>
        <v>1.2500000000000001E-6</v>
      </c>
      <c r="Q7" s="4">
        <f t="shared" si="2"/>
        <v>1.2500000000000001E-6</v>
      </c>
      <c r="R7" s="4">
        <f t="shared" si="2"/>
        <v>1.2500000000000001E-6</v>
      </c>
      <c r="S7" s="4">
        <f t="shared" si="2"/>
        <v>1.2500000000000001E-6</v>
      </c>
      <c r="T7" s="4">
        <f t="shared" si="2"/>
        <v>1.2500000000000001E-6</v>
      </c>
      <c r="U7" s="4">
        <f t="shared" si="2"/>
        <v>1.2500000000000001E-6</v>
      </c>
      <c r="V7" s="4">
        <f t="shared" si="2"/>
        <v>1.2500000000000001E-6</v>
      </c>
      <c r="W7" s="4">
        <f t="shared" si="2"/>
        <v>1.2500000000000001E-6</v>
      </c>
      <c r="X7" s="4">
        <f t="shared" si="2"/>
        <v>1.2500000000000001E-6</v>
      </c>
      <c r="Y7" s="4">
        <f t="shared" si="2"/>
        <v>1.2500000000000001E-6</v>
      </c>
      <c r="Z7" s="4">
        <f t="shared" si="2"/>
        <v>1.2500000000000001E-6</v>
      </c>
      <c r="AA7" s="4">
        <f t="shared" si="2"/>
        <v>1.2500000000000001E-6</v>
      </c>
      <c r="AB7" s="4">
        <f t="shared" si="2"/>
        <v>1.2500000000000001E-6</v>
      </c>
      <c r="AC7" s="4">
        <f t="shared" si="2"/>
        <v>1.2500000000000001E-6</v>
      </c>
      <c r="AD7" s="4">
        <f t="shared" si="2"/>
        <v>1.2500000000000001E-6</v>
      </c>
      <c r="AE7" s="4">
        <f t="shared" si="2"/>
        <v>1.2500000000000001E-6</v>
      </c>
      <c r="AF7" s="4">
        <f t="shared" si="2"/>
        <v>1.2500000000000001E-6</v>
      </c>
      <c r="AG7" s="4">
        <f t="shared" si="2"/>
        <v>1.2500000000000001E-6</v>
      </c>
      <c r="AH7" s="4">
        <f t="shared" si="2"/>
        <v>1.2500000000000001E-6</v>
      </c>
      <c r="AI7" s="4">
        <f t="shared" si="2"/>
        <v>1.2500000000000001E-6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1">
        <f>TREND($R2:$AA2,$R$1:$AA$1,AB$1)</f>
        <v>0</v>
      </c>
      <c r="AC2" s="11">
        <f t="shared" ref="AC2:AI2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/>
      <c r="AK2" s="11"/>
    </row>
    <row r="3" spans="1:37" x14ac:dyDescent="0.25">
      <c r="A3" s="2" t="s">
        <v>5</v>
      </c>
      <c r="B3" s="9">
        <f>'Nuclear Fuel'!B4</f>
        <v>6.6989999999999993E-7</v>
      </c>
      <c r="C3" s="9">
        <f>$B3</f>
        <v>6.6989999999999993E-7</v>
      </c>
      <c r="D3" s="9">
        <f t="shared" ref="D3:AI3" si="1">$B3</f>
        <v>6.6989999999999993E-7</v>
      </c>
      <c r="E3" s="9">
        <f t="shared" si="1"/>
        <v>6.6989999999999993E-7</v>
      </c>
      <c r="F3" s="9">
        <f t="shared" si="1"/>
        <v>6.6989999999999993E-7</v>
      </c>
      <c r="G3" s="9">
        <f t="shared" si="1"/>
        <v>6.6989999999999993E-7</v>
      </c>
      <c r="H3" s="9">
        <f t="shared" si="1"/>
        <v>6.6989999999999993E-7</v>
      </c>
      <c r="I3" s="9">
        <f t="shared" si="1"/>
        <v>6.6989999999999993E-7</v>
      </c>
      <c r="J3" s="9">
        <f t="shared" si="1"/>
        <v>6.6989999999999993E-7</v>
      </c>
      <c r="K3" s="9">
        <f t="shared" si="1"/>
        <v>6.6989999999999993E-7</v>
      </c>
      <c r="L3" s="9">
        <f t="shared" si="1"/>
        <v>6.6989999999999993E-7</v>
      </c>
      <c r="M3" s="9">
        <f t="shared" si="1"/>
        <v>6.6989999999999993E-7</v>
      </c>
      <c r="N3" s="9">
        <f t="shared" si="1"/>
        <v>6.6989999999999993E-7</v>
      </c>
      <c r="O3" s="9">
        <f t="shared" si="1"/>
        <v>6.6989999999999993E-7</v>
      </c>
      <c r="P3" s="9">
        <f t="shared" si="1"/>
        <v>6.6989999999999993E-7</v>
      </c>
      <c r="Q3" s="9">
        <f t="shared" si="1"/>
        <v>6.6989999999999993E-7</v>
      </c>
      <c r="R3" s="9">
        <f t="shared" si="1"/>
        <v>6.6989999999999993E-7</v>
      </c>
      <c r="S3" s="9">
        <f t="shared" si="1"/>
        <v>6.6989999999999993E-7</v>
      </c>
      <c r="T3" s="9">
        <f t="shared" si="1"/>
        <v>6.6989999999999993E-7</v>
      </c>
      <c r="U3" s="9">
        <f t="shared" si="1"/>
        <v>6.6989999999999993E-7</v>
      </c>
      <c r="V3" s="9">
        <f t="shared" si="1"/>
        <v>6.6989999999999993E-7</v>
      </c>
      <c r="W3" s="9">
        <f t="shared" si="1"/>
        <v>6.6989999999999993E-7</v>
      </c>
      <c r="X3" s="9">
        <f t="shared" si="1"/>
        <v>6.6989999999999993E-7</v>
      </c>
      <c r="Y3" s="9">
        <f t="shared" si="1"/>
        <v>6.6989999999999993E-7</v>
      </c>
      <c r="Z3" s="9">
        <f t="shared" si="1"/>
        <v>6.6989999999999993E-7</v>
      </c>
      <c r="AA3" s="9">
        <f t="shared" si="1"/>
        <v>6.6989999999999993E-7</v>
      </c>
      <c r="AB3" s="9">
        <f t="shared" si="1"/>
        <v>6.6989999999999993E-7</v>
      </c>
      <c r="AC3" s="9">
        <f t="shared" si="1"/>
        <v>6.6989999999999993E-7</v>
      </c>
      <c r="AD3" s="9">
        <f t="shared" si="1"/>
        <v>6.6989999999999993E-7</v>
      </c>
      <c r="AE3" s="9">
        <f t="shared" si="1"/>
        <v>6.6989999999999993E-7</v>
      </c>
      <c r="AF3" s="9">
        <f t="shared" si="1"/>
        <v>6.6989999999999993E-7</v>
      </c>
      <c r="AG3" s="9">
        <f t="shared" si="1"/>
        <v>6.6989999999999993E-7</v>
      </c>
      <c r="AH3" s="9">
        <f t="shared" si="1"/>
        <v>6.6989999999999993E-7</v>
      </c>
      <c r="AI3" s="9">
        <f t="shared" si="1"/>
        <v>6.6989999999999993E-7</v>
      </c>
      <c r="AJ3" s="9"/>
      <c r="AK3" s="9"/>
    </row>
    <row r="4" spans="1:37" x14ac:dyDescent="0.25">
      <c r="A4" s="2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1">
        <f t="shared" ref="AB4:AI8" si="2">TREND($R4:$AA4,$R$1:$AA$1,AB$1)</f>
        <v>0</v>
      </c>
      <c r="AC4" s="11">
        <f t="shared" si="2"/>
        <v>0</v>
      </c>
      <c r="AD4" s="11">
        <f t="shared" si="2"/>
        <v>0</v>
      </c>
      <c r="AE4" s="11">
        <f t="shared" si="2"/>
        <v>0</v>
      </c>
      <c r="AF4" s="11">
        <f t="shared" si="2"/>
        <v>0</v>
      </c>
      <c r="AG4" s="11">
        <f t="shared" si="2"/>
        <v>0</v>
      </c>
      <c r="AH4" s="11">
        <f t="shared" si="2"/>
        <v>0</v>
      </c>
      <c r="AI4" s="11">
        <f t="shared" si="2"/>
        <v>0</v>
      </c>
      <c r="AJ4" s="11"/>
      <c r="AK4" s="11"/>
    </row>
    <row r="5" spans="1:37" x14ac:dyDescent="0.25">
      <c r="A5" s="2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  <c r="AF5" s="11">
        <f t="shared" si="2"/>
        <v>0</v>
      </c>
      <c r="AG5" s="11">
        <f t="shared" si="2"/>
        <v>0</v>
      </c>
      <c r="AH5" s="11">
        <f t="shared" si="2"/>
        <v>0</v>
      </c>
      <c r="AI5" s="11">
        <f t="shared" si="2"/>
        <v>0</v>
      </c>
      <c r="AJ5" s="11"/>
      <c r="AK5" s="11"/>
    </row>
    <row r="6" spans="1:37" x14ac:dyDescent="0.25">
      <c r="A6" s="2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1">
        <f t="shared" si="2"/>
        <v>0</v>
      </c>
      <c r="AC6" s="11">
        <f t="shared" si="2"/>
        <v>0</v>
      </c>
      <c r="AD6" s="11">
        <f t="shared" si="2"/>
        <v>0</v>
      </c>
      <c r="AE6" s="11">
        <f t="shared" si="2"/>
        <v>0</v>
      </c>
      <c r="AF6" s="11">
        <f t="shared" si="2"/>
        <v>0</v>
      </c>
      <c r="AG6" s="11">
        <f t="shared" si="2"/>
        <v>0</v>
      </c>
      <c r="AH6" s="11">
        <f t="shared" si="2"/>
        <v>0</v>
      </c>
      <c r="AI6" s="11">
        <f t="shared" si="2"/>
        <v>0</v>
      </c>
      <c r="AJ6" s="11"/>
      <c r="AK6" s="11"/>
    </row>
    <row r="7" spans="1:37" x14ac:dyDescent="0.25">
      <c r="A7" s="2" t="s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1">
        <f t="shared" si="2"/>
        <v>0</v>
      </c>
      <c r="AC7" s="11">
        <f t="shared" si="2"/>
        <v>0</v>
      </c>
      <c r="AD7" s="11">
        <f t="shared" si="2"/>
        <v>0</v>
      </c>
      <c r="AE7" s="11">
        <f t="shared" si="2"/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 t="shared" si="2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2"/>
        <v>0</v>
      </c>
      <c r="AC8" s="11">
        <f t="shared" si="2"/>
        <v>0</v>
      </c>
      <c r="AD8" s="11">
        <f t="shared" si="2"/>
        <v>0</v>
      </c>
      <c r="AE8" s="11">
        <f t="shared" si="2"/>
        <v>0</v>
      </c>
      <c r="AF8" s="11">
        <f t="shared" si="2"/>
        <v>0</v>
      </c>
      <c r="AG8" s="11">
        <f t="shared" si="2"/>
        <v>0</v>
      </c>
      <c r="AH8" s="11">
        <f t="shared" si="2"/>
        <v>0</v>
      </c>
      <c r="AI8" s="11">
        <f t="shared" si="2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>TREND($R2:$AA2,$R$1:$AA$1,AB$1)</f>
        <v>0</v>
      </c>
      <c r="AC2" s="11">
        <f t="shared" ref="AC2:AK3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>TREND($R3:$AA3,$R$1:$AA$1,AB$1)</f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  <c r="AK3" s="11">
        <f t="shared" si="0"/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K8" si="1">TREND($R4:$AA4,$R$1:$AA$1,AB$1)</f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>
        <f t="shared" si="1"/>
        <v>0</v>
      </c>
      <c r="AK4" s="11">
        <f t="shared" si="1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</row>
    <row r="7" spans="1:37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>TREND($R2:$AA2,$R$1:$AA$1,AB$1)</f>
        <v>0</v>
      </c>
      <c r="AC2" s="11">
        <f t="shared" ref="AC2:AK3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>TREND($R3:$AA3,$R$1:$AA$1,AB$1)</f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  <c r="AK3" s="11">
        <f t="shared" si="0"/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K8" si="1">TREND($R4:$AA4,$R$1:$AA$1,AB$1)</f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>
        <f t="shared" si="1"/>
        <v>0</v>
      </c>
      <c r="AK4" s="11">
        <f t="shared" si="1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</row>
    <row r="7" spans="1:37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>TREND($R2:$AA2,$R$1:$AA$1,AB$1)</f>
        <v>0</v>
      </c>
      <c r="AC2" s="11">
        <f t="shared" ref="AC2:AK3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>TREND($R3:$AA3,$R$1:$AA$1,AB$1)</f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  <c r="AK3" s="11">
        <f t="shared" si="0"/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K8" si="1">TREND($R4:$AA4,$R$1:$AA$1,AB$1)</f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>
        <f t="shared" si="1"/>
        <v>0</v>
      </c>
      <c r="AK4" s="11">
        <f t="shared" si="1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</row>
    <row r="7" spans="1:37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>TREND($R2:$AA2,$R$1:$AA$1,AB$1)</f>
        <v>0</v>
      </c>
      <c r="AC2" s="11">
        <f t="shared" ref="AC2:AK3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>TREND($R3:$AA3,$R$1:$AA$1,AB$1)</f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  <c r="AK3" s="11">
        <f t="shared" si="0"/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K8" si="1">TREND($R4:$AA4,$R$1:$AA$1,AB$1)</f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>
        <f t="shared" si="1"/>
        <v>0</v>
      </c>
      <c r="AK4" s="11">
        <f t="shared" si="1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</row>
    <row r="7" spans="1:37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4">
        <f>'KSA NG Petro Prices'!E14</f>
        <v>1.4290052014745752E-5</v>
      </c>
      <c r="C2" s="4">
        <f>$B2</f>
        <v>1.4290052014745752E-5</v>
      </c>
      <c r="D2" s="4">
        <f t="shared" ref="D2:AI2" si="0">$B2</f>
        <v>1.4290052014745752E-5</v>
      </c>
      <c r="E2" s="4">
        <f t="shared" si="0"/>
        <v>1.4290052014745752E-5</v>
      </c>
      <c r="F2" s="4">
        <f t="shared" si="0"/>
        <v>1.4290052014745752E-5</v>
      </c>
      <c r="G2" s="4">
        <f t="shared" si="0"/>
        <v>1.4290052014745752E-5</v>
      </c>
      <c r="H2" s="4">
        <f t="shared" si="0"/>
        <v>1.4290052014745752E-5</v>
      </c>
      <c r="I2" s="4">
        <f t="shared" si="0"/>
        <v>1.4290052014745752E-5</v>
      </c>
      <c r="J2" s="4">
        <f t="shared" si="0"/>
        <v>1.4290052014745752E-5</v>
      </c>
      <c r="K2" s="4">
        <f t="shared" si="0"/>
        <v>1.4290052014745752E-5</v>
      </c>
      <c r="L2" s="4">
        <f t="shared" si="0"/>
        <v>1.4290052014745752E-5</v>
      </c>
      <c r="M2" s="4">
        <f t="shared" si="0"/>
        <v>1.4290052014745752E-5</v>
      </c>
      <c r="N2" s="4">
        <f t="shared" si="0"/>
        <v>1.4290052014745752E-5</v>
      </c>
      <c r="O2" s="4">
        <f t="shared" si="0"/>
        <v>1.4290052014745752E-5</v>
      </c>
      <c r="P2" s="4">
        <f t="shared" si="0"/>
        <v>1.4290052014745752E-5</v>
      </c>
      <c r="Q2" s="4">
        <f t="shared" si="0"/>
        <v>1.4290052014745752E-5</v>
      </c>
      <c r="R2" s="4">
        <f t="shared" si="0"/>
        <v>1.4290052014745752E-5</v>
      </c>
      <c r="S2" s="4">
        <f t="shared" si="0"/>
        <v>1.4290052014745752E-5</v>
      </c>
      <c r="T2" s="4">
        <f t="shared" si="0"/>
        <v>1.4290052014745752E-5</v>
      </c>
      <c r="U2" s="4">
        <f t="shared" si="0"/>
        <v>1.4290052014745752E-5</v>
      </c>
      <c r="V2" s="4">
        <f t="shared" si="0"/>
        <v>1.4290052014745752E-5</v>
      </c>
      <c r="W2" s="4">
        <f t="shared" si="0"/>
        <v>1.4290052014745752E-5</v>
      </c>
      <c r="X2" s="4">
        <f t="shared" si="0"/>
        <v>1.4290052014745752E-5</v>
      </c>
      <c r="Y2" s="4">
        <f t="shared" si="0"/>
        <v>1.4290052014745752E-5</v>
      </c>
      <c r="Z2" s="4">
        <f t="shared" si="0"/>
        <v>1.4290052014745752E-5</v>
      </c>
      <c r="AA2" s="4">
        <f t="shared" si="0"/>
        <v>1.4290052014745752E-5</v>
      </c>
      <c r="AB2" s="4">
        <f t="shared" si="0"/>
        <v>1.4290052014745752E-5</v>
      </c>
      <c r="AC2" s="4">
        <f t="shared" si="0"/>
        <v>1.4290052014745752E-5</v>
      </c>
      <c r="AD2" s="4">
        <f t="shared" si="0"/>
        <v>1.4290052014745752E-5</v>
      </c>
      <c r="AE2" s="4">
        <f t="shared" si="0"/>
        <v>1.4290052014745752E-5</v>
      </c>
      <c r="AF2" s="4">
        <f t="shared" si="0"/>
        <v>1.4290052014745752E-5</v>
      </c>
      <c r="AG2" s="4">
        <f t="shared" si="0"/>
        <v>1.4290052014745752E-5</v>
      </c>
      <c r="AH2" s="4">
        <f t="shared" si="0"/>
        <v>1.4290052014745752E-5</v>
      </c>
      <c r="AI2" s="4">
        <f t="shared" si="0"/>
        <v>1.4290052014745752E-5</v>
      </c>
      <c r="AJ2" s="4"/>
      <c r="AK2" s="4"/>
    </row>
    <row r="3" spans="1:37" x14ac:dyDescent="0.25">
      <c r="A3" s="2" t="s">
        <v>5</v>
      </c>
      <c r="B3" s="1">
        <v>0</v>
      </c>
      <c r="C3" s="1">
        <v>0</v>
      </c>
      <c r="D3" s="1">
        <v>0</v>
      </c>
      <c r="E3" s="10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1">
        <f t="shared" ref="AB3:AI8" si="1">TREND($R3:$AA3,$R$1:$AA$1,AB$1)</f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/>
      <c r="AK3" s="11"/>
    </row>
    <row r="4" spans="1:37" x14ac:dyDescent="0.25">
      <c r="A4" s="2" t="s">
        <v>7</v>
      </c>
      <c r="B4" s="1">
        <v>0</v>
      </c>
      <c r="C4" s="1">
        <v>0</v>
      </c>
      <c r="D4" s="1">
        <v>0</v>
      </c>
      <c r="E4" s="10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/>
      <c r="AK4" s="11"/>
    </row>
    <row r="5" spans="1:37" x14ac:dyDescent="0.25">
      <c r="A5" s="2" t="s">
        <v>8</v>
      </c>
      <c r="B5" s="1">
        <v>0</v>
      </c>
      <c r="C5" s="1">
        <v>0</v>
      </c>
      <c r="D5" s="1">
        <v>0</v>
      </c>
      <c r="E5" s="10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/>
      <c r="AK5" s="11"/>
    </row>
    <row r="6" spans="1:37" x14ac:dyDescent="0.25">
      <c r="A6" s="2" t="s">
        <v>6</v>
      </c>
      <c r="B6" s="1">
        <v>0</v>
      </c>
      <c r="C6" s="1">
        <v>0</v>
      </c>
      <c r="D6" s="1">
        <v>0</v>
      </c>
      <c r="E6" s="10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/>
      <c r="AK6" s="11"/>
    </row>
    <row r="7" spans="1:37" x14ac:dyDescent="0.25">
      <c r="A7" s="2" t="s">
        <v>20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0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0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4">
        <f>'KSA NG Petro Prices'!E$15</f>
        <v>3.3038302054964018E-6</v>
      </c>
      <c r="C2" s="4">
        <f>$B2</f>
        <v>3.3038302054964018E-6</v>
      </c>
      <c r="D2" s="4">
        <f t="shared" ref="D2:AI6" si="0">$B2</f>
        <v>3.3038302054964018E-6</v>
      </c>
      <c r="E2" s="4">
        <f t="shared" si="0"/>
        <v>3.3038302054964018E-6</v>
      </c>
      <c r="F2" s="4">
        <f t="shared" si="0"/>
        <v>3.3038302054964018E-6</v>
      </c>
      <c r="G2" s="4">
        <f t="shared" si="0"/>
        <v>3.3038302054964018E-6</v>
      </c>
      <c r="H2" s="4">
        <f t="shared" si="0"/>
        <v>3.3038302054964018E-6</v>
      </c>
      <c r="I2" s="4">
        <f t="shared" si="0"/>
        <v>3.3038302054964018E-6</v>
      </c>
      <c r="J2" s="4">
        <f t="shared" si="0"/>
        <v>3.3038302054964018E-6</v>
      </c>
      <c r="K2" s="4">
        <f t="shared" si="0"/>
        <v>3.3038302054964018E-6</v>
      </c>
      <c r="L2" s="4">
        <f t="shared" si="0"/>
        <v>3.3038302054964018E-6</v>
      </c>
      <c r="M2" s="4">
        <f t="shared" si="0"/>
        <v>3.3038302054964018E-6</v>
      </c>
      <c r="N2" s="4">
        <f t="shared" si="0"/>
        <v>3.3038302054964018E-6</v>
      </c>
      <c r="O2" s="4">
        <f t="shared" si="0"/>
        <v>3.3038302054964018E-6</v>
      </c>
      <c r="P2" s="4">
        <f t="shared" si="0"/>
        <v>3.3038302054964018E-6</v>
      </c>
      <c r="Q2" s="4">
        <f t="shared" si="0"/>
        <v>3.3038302054964018E-6</v>
      </c>
      <c r="R2" s="4">
        <f t="shared" si="0"/>
        <v>3.3038302054964018E-6</v>
      </c>
      <c r="S2" s="4">
        <f t="shared" si="0"/>
        <v>3.3038302054964018E-6</v>
      </c>
      <c r="T2" s="4">
        <f t="shared" si="0"/>
        <v>3.3038302054964018E-6</v>
      </c>
      <c r="U2" s="4">
        <f t="shared" si="0"/>
        <v>3.3038302054964018E-6</v>
      </c>
      <c r="V2" s="4">
        <f t="shared" si="0"/>
        <v>3.3038302054964018E-6</v>
      </c>
      <c r="W2" s="4">
        <f t="shared" si="0"/>
        <v>3.3038302054964018E-6</v>
      </c>
      <c r="X2" s="4">
        <f t="shared" si="0"/>
        <v>3.3038302054964018E-6</v>
      </c>
      <c r="Y2" s="4">
        <f t="shared" si="0"/>
        <v>3.3038302054964018E-6</v>
      </c>
      <c r="Z2" s="4">
        <f t="shared" si="0"/>
        <v>3.3038302054964018E-6</v>
      </c>
      <c r="AA2" s="4">
        <f t="shared" si="0"/>
        <v>3.3038302054964018E-6</v>
      </c>
      <c r="AB2" s="4">
        <f t="shared" si="0"/>
        <v>3.3038302054964018E-6</v>
      </c>
      <c r="AC2" s="4">
        <f t="shared" si="0"/>
        <v>3.3038302054964018E-6</v>
      </c>
      <c r="AD2" s="4">
        <f t="shared" si="0"/>
        <v>3.3038302054964018E-6</v>
      </c>
      <c r="AE2" s="4">
        <f t="shared" si="0"/>
        <v>3.3038302054964018E-6</v>
      </c>
      <c r="AF2" s="4">
        <f t="shared" si="0"/>
        <v>3.3038302054964018E-6</v>
      </c>
      <c r="AG2" s="4">
        <f t="shared" si="0"/>
        <v>3.3038302054964018E-6</v>
      </c>
      <c r="AH2" s="4">
        <f t="shared" si="0"/>
        <v>3.3038302054964018E-6</v>
      </c>
      <c r="AI2" s="4">
        <f t="shared" si="0"/>
        <v>3.3038302054964018E-6</v>
      </c>
      <c r="AJ2" s="11"/>
      <c r="AK2" s="11"/>
    </row>
    <row r="3" spans="1:37" x14ac:dyDescent="0.25">
      <c r="A3" s="2" t="s">
        <v>5</v>
      </c>
      <c r="B3" s="4">
        <f>'KSA NG Petro Prices'!E$16</f>
        <v>2.7967058095805268E-6</v>
      </c>
      <c r="C3" s="4">
        <f t="shared" ref="C3:R6" si="1">$B3</f>
        <v>2.7967058095805268E-6</v>
      </c>
      <c r="D3" s="4">
        <f t="shared" si="1"/>
        <v>2.7967058095805268E-6</v>
      </c>
      <c r="E3" s="4">
        <f t="shared" si="1"/>
        <v>2.7967058095805268E-6</v>
      </c>
      <c r="F3" s="4">
        <f t="shared" si="1"/>
        <v>2.7967058095805268E-6</v>
      </c>
      <c r="G3" s="4">
        <f t="shared" si="1"/>
        <v>2.7967058095805268E-6</v>
      </c>
      <c r="H3" s="4">
        <f t="shared" si="1"/>
        <v>2.7967058095805268E-6</v>
      </c>
      <c r="I3" s="4">
        <f t="shared" si="1"/>
        <v>2.7967058095805268E-6</v>
      </c>
      <c r="J3" s="4">
        <f t="shared" si="1"/>
        <v>2.7967058095805268E-6</v>
      </c>
      <c r="K3" s="4">
        <f t="shared" si="1"/>
        <v>2.7967058095805268E-6</v>
      </c>
      <c r="L3" s="4">
        <f t="shared" si="1"/>
        <v>2.7967058095805268E-6</v>
      </c>
      <c r="M3" s="4">
        <f t="shared" si="1"/>
        <v>2.7967058095805268E-6</v>
      </c>
      <c r="N3" s="4">
        <f t="shared" si="1"/>
        <v>2.7967058095805268E-6</v>
      </c>
      <c r="O3" s="4">
        <f t="shared" si="1"/>
        <v>2.7967058095805268E-6</v>
      </c>
      <c r="P3" s="4">
        <f t="shared" si="1"/>
        <v>2.7967058095805268E-6</v>
      </c>
      <c r="Q3" s="4">
        <f t="shared" si="1"/>
        <v>2.7967058095805268E-6</v>
      </c>
      <c r="R3" s="4">
        <f t="shared" si="1"/>
        <v>2.7967058095805268E-6</v>
      </c>
      <c r="S3" s="4">
        <f t="shared" si="0"/>
        <v>2.7967058095805268E-6</v>
      </c>
      <c r="T3" s="4">
        <f t="shared" si="0"/>
        <v>2.7967058095805268E-6</v>
      </c>
      <c r="U3" s="4">
        <f t="shared" si="0"/>
        <v>2.7967058095805268E-6</v>
      </c>
      <c r="V3" s="4">
        <f t="shared" si="0"/>
        <v>2.7967058095805268E-6</v>
      </c>
      <c r="W3" s="4">
        <f t="shared" si="0"/>
        <v>2.7967058095805268E-6</v>
      </c>
      <c r="X3" s="4">
        <f t="shared" si="0"/>
        <v>2.7967058095805268E-6</v>
      </c>
      <c r="Y3" s="4">
        <f t="shared" si="0"/>
        <v>2.7967058095805268E-6</v>
      </c>
      <c r="Z3" s="4">
        <f t="shared" si="0"/>
        <v>2.7967058095805268E-6</v>
      </c>
      <c r="AA3" s="4">
        <f t="shared" si="0"/>
        <v>2.7967058095805268E-6</v>
      </c>
      <c r="AB3" s="4">
        <f t="shared" si="0"/>
        <v>2.7967058095805268E-6</v>
      </c>
      <c r="AC3" s="4">
        <f t="shared" si="0"/>
        <v>2.7967058095805268E-6</v>
      </c>
      <c r="AD3" s="4">
        <f t="shared" si="0"/>
        <v>2.7967058095805268E-6</v>
      </c>
      <c r="AE3" s="4">
        <f t="shared" si="0"/>
        <v>2.7967058095805268E-6</v>
      </c>
      <c r="AF3" s="4">
        <f t="shared" si="0"/>
        <v>2.7967058095805268E-6</v>
      </c>
      <c r="AG3" s="4">
        <f t="shared" si="0"/>
        <v>2.7967058095805268E-6</v>
      </c>
      <c r="AH3" s="4">
        <f t="shared" si="0"/>
        <v>2.7967058095805268E-6</v>
      </c>
      <c r="AI3" s="4">
        <f t="shared" si="0"/>
        <v>2.7967058095805268E-6</v>
      </c>
      <c r="AJ3" s="11"/>
      <c r="AK3" s="11"/>
    </row>
    <row r="4" spans="1:37" x14ac:dyDescent="0.25">
      <c r="A4" s="2" t="s">
        <v>7</v>
      </c>
      <c r="B4" s="4">
        <f>'KSA NG Petro Prices'!E$15</f>
        <v>3.3038302054964018E-6</v>
      </c>
      <c r="C4" s="4">
        <f t="shared" si="1"/>
        <v>3.3038302054964018E-6</v>
      </c>
      <c r="D4" s="4">
        <f t="shared" si="0"/>
        <v>3.3038302054964018E-6</v>
      </c>
      <c r="E4" s="4">
        <f t="shared" si="0"/>
        <v>3.3038302054964018E-6</v>
      </c>
      <c r="F4" s="4">
        <f t="shared" si="0"/>
        <v>3.3038302054964018E-6</v>
      </c>
      <c r="G4" s="4">
        <f t="shared" si="0"/>
        <v>3.3038302054964018E-6</v>
      </c>
      <c r="H4" s="4">
        <f t="shared" si="0"/>
        <v>3.3038302054964018E-6</v>
      </c>
      <c r="I4" s="4">
        <f t="shared" si="0"/>
        <v>3.3038302054964018E-6</v>
      </c>
      <c r="J4" s="4">
        <f t="shared" si="0"/>
        <v>3.3038302054964018E-6</v>
      </c>
      <c r="K4" s="4">
        <f t="shared" si="0"/>
        <v>3.3038302054964018E-6</v>
      </c>
      <c r="L4" s="4">
        <f t="shared" si="0"/>
        <v>3.3038302054964018E-6</v>
      </c>
      <c r="M4" s="4">
        <f t="shared" si="0"/>
        <v>3.3038302054964018E-6</v>
      </c>
      <c r="N4" s="4">
        <f t="shared" si="0"/>
        <v>3.3038302054964018E-6</v>
      </c>
      <c r="O4" s="4">
        <f t="shared" si="0"/>
        <v>3.3038302054964018E-6</v>
      </c>
      <c r="P4" s="4">
        <f t="shared" si="0"/>
        <v>3.3038302054964018E-6</v>
      </c>
      <c r="Q4" s="4">
        <f t="shared" si="0"/>
        <v>3.3038302054964018E-6</v>
      </c>
      <c r="R4" s="4">
        <f t="shared" si="0"/>
        <v>3.3038302054964018E-6</v>
      </c>
      <c r="S4" s="4">
        <f t="shared" si="0"/>
        <v>3.3038302054964018E-6</v>
      </c>
      <c r="T4" s="4">
        <f t="shared" si="0"/>
        <v>3.3038302054964018E-6</v>
      </c>
      <c r="U4" s="4">
        <f t="shared" si="0"/>
        <v>3.3038302054964018E-6</v>
      </c>
      <c r="V4" s="4">
        <f t="shared" si="0"/>
        <v>3.3038302054964018E-6</v>
      </c>
      <c r="W4" s="4">
        <f t="shared" si="0"/>
        <v>3.3038302054964018E-6</v>
      </c>
      <c r="X4" s="4">
        <f t="shared" si="0"/>
        <v>3.3038302054964018E-6</v>
      </c>
      <c r="Y4" s="4">
        <f t="shared" si="0"/>
        <v>3.3038302054964018E-6</v>
      </c>
      <c r="Z4" s="4">
        <f t="shared" si="0"/>
        <v>3.3038302054964018E-6</v>
      </c>
      <c r="AA4" s="4">
        <f t="shared" si="0"/>
        <v>3.3038302054964018E-6</v>
      </c>
      <c r="AB4" s="4">
        <f t="shared" si="0"/>
        <v>3.3038302054964018E-6</v>
      </c>
      <c r="AC4" s="4">
        <f t="shared" si="0"/>
        <v>3.3038302054964018E-6</v>
      </c>
      <c r="AD4" s="4">
        <f t="shared" si="0"/>
        <v>3.3038302054964018E-6</v>
      </c>
      <c r="AE4" s="4">
        <f t="shared" si="0"/>
        <v>3.3038302054964018E-6</v>
      </c>
      <c r="AF4" s="4">
        <f t="shared" si="0"/>
        <v>3.3038302054964018E-6</v>
      </c>
      <c r="AG4" s="4">
        <f t="shared" si="0"/>
        <v>3.3038302054964018E-6</v>
      </c>
      <c r="AH4" s="4">
        <f t="shared" si="0"/>
        <v>3.3038302054964018E-6</v>
      </c>
      <c r="AI4" s="4">
        <f t="shared" si="0"/>
        <v>3.3038302054964018E-6</v>
      </c>
      <c r="AJ4" s="11"/>
      <c r="AK4" s="11"/>
    </row>
    <row r="5" spans="1:37" x14ac:dyDescent="0.25">
      <c r="A5" s="2" t="s">
        <v>8</v>
      </c>
      <c r="B5" s="4">
        <f>'KSA NG Petro Prices'!E$15</f>
        <v>3.3038302054964018E-6</v>
      </c>
      <c r="C5" s="4">
        <f t="shared" si="1"/>
        <v>3.3038302054964018E-6</v>
      </c>
      <c r="D5" s="4">
        <f t="shared" si="0"/>
        <v>3.3038302054964018E-6</v>
      </c>
      <c r="E5" s="4">
        <f t="shared" si="0"/>
        <v>3.3038302054964018E-6</v>
      </c>
      <c r="F5" s="4">
        <f t="shared" si="0"/>
        <v>3.3038302054964018E-6</v>
      </c>
      <c r="G5" s="4">
        <f t="shared" si="0"/>
        <v>3.3038302054964018E-6</v>
      </c>
      <c r="H5" s="4">
        <f t="shared" si="0"/>
        <v>3.3038302054964018E-6</v>
      </c>
      <c r="I5" s="4">
        <f t="shared" si="0"/>
        <v>3.3038302054964018E-6</v>
      </c>
      <c r="J5" s="4">
        <f t="shared" si="0"/>
        <v>3.3038302054964018E-6</v>
      </c>
      <c r="K5" s="4">
        <f t="shared" si="0"/>
        <v>3.3038302054964018E-6</v>
      </c>
      <c r="L5" s="4">
        <f t="shared" si="0"/>
        <v>3.3038302054964018E-6</v>
      </c>
      <c r="M5" s="4">
        <f t="shared" si="0"/>
        <v>3.3038302054964018E-6</v>
      </c>
      <c r="N5" s="4">
        <f t="shared" si="0"/>
        <v>3.3038302054964018E-6</v>
      </c>
      <c r="O5" s="4">
        <f t="shared" si="0"/>
        <v>3.3038302054964018E-6</v>
      </c>
      <c r="P5" s="4">
        <f t="shared" si="0"/>
        <v>3.3038302054964018E-6</v>
      </c>
      <c r="Q5" s="4">
        <f t="shared" si="0"/>
        <v>3.3038302054964018E-6</v>
      </c>
      <c r="R5" s="4">
        <f t="shared" si="0"/>
        <v>3.3038302054964018E-6</v>
      </c>
      <c r="S5" s="4">
        <f t="shared" si="0"/>
        <v>3.3038302054964018E-6</v>
      </c>
      <c r="T5" s="4">
        <f t="shared" si="0"/>
        <v>3.3038302054964018E-6</v>
      </c>
      <c r="U5" s="4">
        <f t="shared" si="0"/>
        <v>3.3038302054964018E-6</v>
      </c>
      <c r="V5" s="4">
        <f t="shared" si="0"/>
        <v>3.3038302054964018E-6</v>
      </c>
      <c r="W5" s="4">
        <f t="shared" si="0"/>
        <v>3.3038302054964018E-6</v>
      </c>
      <c r="X5" s="4">
        <f t="shared" si="0"/>
        <v>3.3038302054964018E-6</v>
      </c>
      <c r="Y5" s="4">
        <f t="shared" si="0"/>
        <v>3.3038302054964018E-6</v>
      </c>
      <c r="Z5" s="4">
        <f t="shared" si="0"/>
        <v>3.3038302054964018E-6</v>
      </c>
      <c r="AA5" s="4">
        <f t="shared" si="0"/>
        <v>3.3038302054964018E-6</v>
      </c>
      <c r="AB5" s="4">
        <f t="shared" si="0"/>
        <v>3.3038302054964018E-6</v>
      </c>
      <c r="AC5" s="4">
        <f t="shared" si="0"/>
        <v>3.3038302054964018E-6</v>
      </c>
      <c r="AD5" s="4">
        <f t="shared" si="0"/>
        <v>3.3038302054964018E-6</v>
      </c>
      <c r="AE5" s="4">
        <f t="shared" si="0"/>
        <v>3.3038302054964018E-6</v>
      </c>
      <c r="AF5" s="4">
        <f t="shared" si="0"/>
        <v>3.3038302054964018E-6</v>
      </c>
      <c r="AG5" s="4">
        <f t="shared" si="0"/>
        <v>3.3038302054964018E-6</v>
      </c>
      <c r="AH5" s="4">
        <f t="shared" si="0"/>
        <v>3.3038302054964018E-6</v>
      </c>
      <c r="AI5" s="4">
        <f t="shared" si="0"/>
        <v>3.3038302054964018E-6</v>
      </c>
      <c r="AJ5" s="11"/>
      <c r="AK5" s="11"/>
    </row>
    <row r="6" spans="1:37" x14ac:dyDescent="0.25">
      <c r="A6" s="2" t="s">
        <v>6</v>
      </c>
      <c r="B6" s="4">
        <f>'KSA NG Petro Prices'!E$16</f>
        <v>2.7967058095805268E-6</v>
      </c>
      <c r="C6" s="4">
        <f t="shared" si="1"/>
        <v>2.7967058095805268E-6</v>
      </c>
      <c r="D6" s="4">
        <f t="shared" si="0"/>
        <v>2.7967058095805268E-6</v>
      </c>
      <c r="E6" s="4">
        <f t="shared" si="0"/>
        <v>2.7967058095805268E-6</v>
      </c>
      <c r="F6" s="4">
        <f t="shared" si="0"/>
        <v>2.7967058095805268E-6</v>
      </c>
      <c r="G6" s="4">
        <f t="shared" si="0"/>
        <v>2.7967058095805268E-6</v>
      </c>
      <c r="H6" s="4">
        <f t="shared" si="0"/>
        <v>2.7967058095805268E-6</v>
      </c>
      <c r="I6" s="4">
        <f t="shared" si="0"/>
        <v>2.7967058095805268E-6</v>
      </c>
      <c r="J6" s="4">
        <f t="shared" si="0"/>
        <v>2.7967058095805268E-6</v>
      </c>
      <c r="K6" s="4">
        <f t="shared" si="0"/>
        <v>2.7967058095805268E-6</v>
      </c>
      <c r="L6" s="4">
        <f t="shared" si="0"/>
        <v>2.7967058095805268E-6</v>
      </c>
      <c r="M6" s="4">
        <f t="shared" si="0"/>
        <v>2.7967058095805268E-6</v>
      </c>
      <c r="N6" s="4">
        <f t="shared" si="0"/>
        <v>2.7967058095805268E-6</v>
      </c>
      <c r="O6" s="4">
        <f t="shared" si="0"/>
        <v>2.7967058095805268E-6</v>
      </c>
      <c r="P6" s="4">
        <f t="shared" si="0"/>
        <v>2.7967058095805268E-6</v>
      </c>
      <c r="Q6" s="4">
        <f t="shared" si="0"/>
        <v>2.7967058095805268E-6</v>
      </c>
      <c r="R6" s="4">
        <f t="shared" si="0"/>
        <v>2.7967058095805268E-6</v>
      </c>
      <c r="S6" s="4">
        <f t="shared" si="0"/>
        <v>2.7967058095805268E-6</v>
      </c>
      <c r="T6" s="4">
        <f t="shared" si="0"/>
        <v>2.7967058095805268E-6</v>
      </c>
      <c r="U6" s="4">
        <f t="shared" si="0"/>
        <v>2.7967058095805268E-6</v>
      </c>
      <c r="V6" s="4">
        <f t="shared" si="0"/>
        <v>2.7967058095805268E-6</v>
      </c>
      <c r="W6" s="4">
        <f t="shared" si="0"/>
        <v>2.7967058095805268E-6</v>
      </c>
      <c r="X6" s="4">
        <f t="shared" si="0"/>
        <v>2.7967058095805268E-6</v>
      </c>
      <c r="Y6" s="4">
        <f t="shared" si="0"/>
        <v>2.7967058095805268E-6</v>
      </c>
      <c r="Z6" s="4">
        <f t="shared" si="0"/>
        <v>2.7967058095805268E-6</v>
      </c>
      <c r="AA6" s="4">
        <f t="shared" si="0"/>
        <v>2.7967058095805268E-6</v>
      </c>
      <c r="AB6" s="4">
        <f t="shared" si="0"/>
        <v>2.7967058095805268E-6</v>
      </c>
      <c r="AC6" s="4">
        <f t="shared" si="0"/>
        <v>2.7967058095805268E-6</v>
      </c>
      <c r="AD6" s="4">
        <f t="shared" si="0"/>
        <v>2.7967058095805268E-6</v>
      </c>
      <c r="AE6" s="4">
        <f t="shared" si="0"/>
        <v>2.7967058095805268E-6</v>
      </c>
      <c r="AF6" s="4">
        <f t="shared" si="0"/>
        <v>2.7967058095805268E-6</v>
      </c>
      <c r="AG6" s="4">
        <f t="shared" si="0"/>
        <v>2.7967058095805268E-6</v>
      </c>
      <c r="AH6" s="4">
        <f t="shared" si="0"/>
        <v>2.7967058095805268E-6</v>
      </c>
      <c r="AI6" s="4">
        <f t="shared" si="0"/>
        <v>2.7967058095805268E-6</v>
      </c>
      <c r="AJ6" s="11"/>
      <c r="AK6" s="11"/>
    </row>
    <row r="7" spans="1:37" x14ac:dyDescent="0.25">
      <c r="A7" s="2" t="s">
        <v>20</v>
      </c>
      <c r="B7" s="4">
        <f>B6</f>
        <v>2.7967058095805268E-6</v>
      </c>
      <c r="C7" s="4">
        <f t="shared" ref="C7:AI7" si="2">C6</f>
        <v>2.7967058095805268E-6</v>
      </c>
      <c r="D7" s="4">
        <f t="shared" si="2"/>
        <v>2.7967058095805268E-6</v>
      </c>
      <c r="E7" s="4">
        <f t="shared" si="2"/>
        <v>2.7967058095805268E-6</v>
      </c>
      <c r="F7" s="4">
        <f t="shared" si="2"/>
        <v>2.7967058095805268E-6</v>
      </c>
      <c r="G7" s="4">
        <f t="shared" si="2"/>
        <v>2.7967058095805268E-6</v>
      </c>
      <c r="H7" s="4">
        <f t="shared" si="2"/>
        <v>2.7967058095805268E-6</v>
      </c>
      <c r="I7" s="4">
        <f t="shared" si="2"/>
        <v>2.7967058095805268E-6</v>
      </c>
      <c r="J7" s="4">
        <f t="shared" si="2"/>
        <v>2.7967058095805268E-6</v>
      </c>
      <c r="K7" s="4">
        <f t="shared" si="2"/>
        <v>2.7967058095805268E-6</v>
      </c>
      <c r="L7" s="4">
        <f t="shared" si="2"/>
        <v>2.7967058095805268E-6</v>
      </c>
      <c r="M7" s="4">
        <f t="shared" si="2"/>
        <v>2.7967058095805268E-6</v>
      </c>
      <c r="N7" s="4">
        <f t="shared" si="2"/>
        <v>2.7967058095805268E-6</v>
      </c>
      <c r="O7" s="4">
        <f t="shared" si="2"/>
        <v>2.7967058095805268E-6</v>
      </c>
      <c r="P7" s="4">
        <f t="shared" si="2"/>
        <v>2.7967058095805268E-6</v>
      </c>
      <c r="Q7" s="4">
        <f t="shared" si="2"/>
        <v>2.7967058095805268E-6</v>
      </c>
      <c r="R7" s="4">
        <f t="shared" si="2"/>
        <v>2.7967058095805268E-6</v>
      </c>
      <c r="S7" s="4">
        <f t="shared" si="2"/>
        <v>2.7967058095805268E-6</v>
      </c>
      <c r="T7" s="4">
        <f t="shared" si="2"/>
        <v>2.7967058095805268E-6</v>
      </c>
      <c r="U7" s="4">
        <f t="shared" si="2"/>
        <v>2.7967058095805268E-6</v>
      </c>
      <c r="V7" s="4">
        <f t="shared" si="2"/>
        <v>2.7967058095805268E-6</v>
      </c>
      <c r="W7" s="4">
        <f t="shared" si="2"/>
        <v>2.7967058095805268E-6</v>
      </c>
      <c r="X7" s="4">
        <f t="shared" si="2"/>
        <v>2.7967058095805268E-6</v>
      </c>
      <c r="Y7" s="4">
        <f t="shared" si="2"/>
        <v>2.7967058095805268E-6</v>
      </c>
      <c r="Z7" s="4">
        <f t="shared" si="2"/>
        <v>2.7967058095805268E-6</v>
      </c>
      <c r="AA7" s="4">
        <f t="shared" si="2"/>
        <v>2.7967058095805268E-6</v>
      </c>
      <c r="AB7" s="4">
        <f t="shared" si="2"/>
        <v>2.7967058095805268E-6</v>
      </c>
      <c r="AC7" s="4">
        <f t="shared" si="2"/>
        <v>2.7967058095805268E-6</v>
      </c>
      <c r="AD7" s="4">
        <f t="shared" si="2"/>
        <v>2.7967058095805268E-6</v>
      </c>
      <c r="AE7" s="4">
        <f t="shared" si="2"/>
        <v>2.7967058095805268E-6</v>
      </c>
      <c r="AF7" s="4">
        <f t="shared" si="2"/>
        <v>2.7967058095805268E-6</v>
      </c>
      <c r="AG7" s="4">
        <f t="shared" si="2"/>
        <v>2.7967058095805268E-6</v>
      </c>
      <c r="AH7" s="4">
        <f t="shared" si="2"/>
        <v>2.7967058095805268E-6</v>
      </c>
      <c r="AI7" s="4">
        <f t="shared" si="2"/>
        <v>2.7967058095805268E-6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0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ref="AB8:AI8" si="3">TREND($R8:$AA8,$R$1:$AA$1,AB$1)</f>
        <v>0</v>
      </c>
      <c r="AC8" s="11">
        <f t="shared" si="3"/>
        <v>0</v>
      </c>
      <c r="AD8" s="11">
        <f t="shared" si="3"/>
        <v>0</v>
      </c>
      <c r="AE8" s="11">
        <f t="shared" si="3"/>
        <v>0</v>
      </c>
      <c r="AF8" s="11">
        <f t="shared" si="3"/>
        <v>0</v>
      </c>
      <c r="AG8" s="11">
        <f t="shared" si="3"/>
        <v>0</v>
      </c>
      <c r="AH8" s="11">
        <f t="shared" si="3"/>
        <v>0</v>
      </c>
      <c r="AI8" s="11">
        <f t="shared" si="3"/>
        <v>0</v>
      </c>
      <c r="AJ8" s="11"/>
      <c r="AK8" s="11"/>
    </row>
  </sheetData>
  <pageMargins left="0.7" right="0.7" top="0.75" bottom="0.75" header="0.3" footer="0.3"/>
  <pageSetup orientation="portrait" r:id="rId1"/>
  <ignoredErrors>
    <ignoredError sqref="B3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 t="shared" ref="AB2:AI8" si="0">TREND($R2:$AA2,$R$1:$AA$1,AB$1)</f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4"/>
      <c r="AK2" s="4"/>
    </row>
    <row r="3" spans="1:37" x14ac:dyDescent="0.25">
      <c r="A3" s="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/>
      <c r="AK3" s="11"/>
    </row>
    <row r="4" spans="1:37" x14ac:dyDescent="0.25">
      <c r="A4" s="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si="0"/>
        <v>0</v>
      </c>
      <c r="AC4" s="11">
        <f t="shared" si="0"/>
        <v>0</v>
      </c>
      <c r="AD4" s="11">
        <f t="shared" si="0"/>
        <v>0</v>
      </c>
      <c r="AE4" s="11">
        <f t="shared" si="0"/>
        <v>0</v>
      </c>
      <c r="AF4" s="11">
        <f t="shared" si="0"/>
        <v>0</v>
      </c>
      <c r="AG4" s="11">
        <f t="shared" si="0"/>
        <v>0</v>
      </c>
      <c r="AH4" s="11">
        <f t="shared" si="0"/>
        <v>0</v>
      </c>
      <c r="AI4" s="11">
        <f t="shared" si="0"/>
        <v>0</v>
      </c>
      <c r="AJ4" s="11"/>
      <c r="AK4" s="11"/>
    </row>
    <row r="5" spans="1:37" x14ac:dyDescent="0.25">
      <c r="A5" s="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/>
      <c r="AK5" s="11"/>
    </row>
    <row r="6" spans="1:37" x14ac:dyDescent="0.25">
      <c r="A6" s="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/>
      <c r="AK6" s="11"/>
    </row>
    <row r="7" spans="1:37" x14ac:dyDescent="0.25">
      <c r="A7" s="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pane ySplit="1" topLeftCell="A71" activePane="bottomLeft" state="frozen"/>
      <selection pane="bottomLeft" activeCell="D84" sqref="D84"/>
    </sheetView>
  </sheetViews>
  <sheetFormatPr defaultRowHeight="15" x14ac:dyDescent="0.25"/>
  <cols>
    <col min="3" max="3" width="17.5703125" customWidth="1"/>
    <col min="4" max="4" width="26" customWidth="1"/>
    <col min="5" max="5" width="40.140625" customWidth="1"/>
    <col min="6" max="6" width="14" customWidth="1"/>
    <col min="7" max="7" width="15.5703125" customWidth="1"/>
  </cols>
  <sheetData>
    <row r="1" spans="1:7" x14ac:dyDescent="0.25">
      <c r="A1" s="12" t="s">
        <v>3</v>
      </c>
      <c r="B1" s="12" t="s">
        <v>36</v>
      </c>
      <c r="C1" s="12" t="s">
        <v>37</v>
      </c>
      <c r="D1" s="12" t="s">
        <v>38</v>
      </c>
      <c r="E1" s="12" t="s">
        <v>29</v>
      </c>
      <c r="F1" s="33" t="s">
        <v>39</v>
      </c>
      <c r="G1" s="33" t="s">
        <v>40</v>
      </c>
    </row>
    <row r="2" spans="1:7" x14ac:dyDescent="0.25">
      <c r="A2" t="s">
        <v>41</v>
      </c>
      <c r="B2" t="s">
        <v>42</v>
      </c>
      <c r="C2" t="s">
        <v>43</v>
      </c>
      <c r="D2" t="s">
        <v>62</v>
      </c>
      <c r="E2" t="s">
        <v>58</v>
      </c>
      <c r="F2">
        <v>0.16</v>
      </c>
      <c r="G2" s="32">
        <v>4.2666719999999998E-2</v>
      </c>
    </row>
    <row r="3" spans="1:7" x14ac:dyDescent="0.25">
      <c r="A3" t="s">
        <v>41</v>
      </c>
      <c r="B3" t="s">
        <v>42</v>
      </c>
      <c r="C3" t="s">
        <v>43</v>
      </c>
      <c r="D3" t="s">
        <v>49</v>
      </c>
      <c r="E3" t="s">
        <v>58</v>
      </c>
      <c r="F3">
        <v>0.16</v>
      </c>
      <c r="G3" s="32">
        <v>4.2666719999999998E-2</v>
      </c>
    </row>
    <row r="4" spans="1:7" x14ac:dyDescent="0.25">
      <c r="A4" t="s">
        <v>41</v>
      </c>
      <c r="B4" t="s">
        <v>42</v>
      </c>
      <c r="C4" t="s">
        <v>43</v>
      </c>
      <c r="D4" t="s">
        <v>55</v>
      </c>
      <c r="E4" t="s">
        <v>58</v>
      </c>
      <c r="F4">
        <v>0.16</v>
      </c>
      <c r="G4" s="32">
        <v>4.2666719999999998E-2</v>
      </c>
    </row>
    <row r="5" spans="1:7" x14ac:dyDescent="0.25">
      <c r="A5" t="s">
        <v>41</v>
      </c>
      <c r="B5" t="s">
        <v>42</v>
      </c>
      <c r="C5" t="s">
        <v>43</v>
      </c>
      <c r="D5" t="s">
        <v>53</v>
      </c>
      <c r="E5" t="s">
        <v>58</v>
      </c>
      <c r="F5">
        <v>0.16</v>
      </c>
      <c r="G5" s="32">
        <v>4.2666719999999998E-2</v>
      </c>
    </row>
    <row r="6" spans="1:7" x14ac:dyDescent="0.25">
      <c r="A6" t="s">
        <v>41</v>
      </c>
      <c r="B6" t="s">
        <v>42</v>
      </c>
      <c r="C6" t="s">
        <v>43</v>
      </c>
      <c r="D6" t="s">
        <v>61</v>
      </c>
      <c r="E6" t="s">
        <v>58</v>
      </c>
      <c r="F6">
        <v>0.16</v>
      </c>
      <c r="G6" s="32">
        <v>4.2666719999999998E-2</v>
      </c>
    </row>
    <row r="7" spans="1:7" x14ac:dyDescent="0.25">
      <c r="A7" t="s">
        <v>41</v>
      </c>
      <c r="B7" t="s">
        <v>42</v>
      </c>
      <c r="C7" t="s">
        <v>43</v>
      </c>
      <c r="D7" t="s">
        <v>50</v>
      </c>
      <c r="E7" t="s">
        <v>58</v>
      </c>
      <c r="F7">
        <v>0.16</v>
      </c>
      <c r="G7" s="32">
        <v>4.2666719999999998E-2</v>
      </c>
    </row>
    <row r="8" spans="1:7" x14ac:dyDescent="0.25">
      <c r="A8" t="s">
        <v>41</v>
      </c>
      <c r="B8" t="s">
        <v>42</v>
      </c>
      <c r="C8" t="s">
        <v>43</v>
      </c>
      <c r="D8" t="s">
        <v>52</v>
      </c>
      <c r="E8" t="s">
        <v>58</v>
      </c>
      <c r="F8">
        <v>0.2</v>
      </c>
      <c r="G8" s="32">
        <v>5.3333400000000003E-2</v>
      </c>
    </row>
    <row r="9" spans="1:7" x14ac:dyDescent="0.25">
      <c r="A9" t="s">
        <v>41</v>
      </c>
      <c r="B9" t="s">
        <v>42</v>
      </c>
      <c r="C9" t="s">
        <v>43</v>
      </c>
      <c r="D9" t="s">
        <v>44</v>
      </c>
      <c r="E9" t="s">
        <v>58</v>
      </c>
      <c r="F9">
        <v>0.2</v>
      </c>
      <c r="G9" s="32">
        <v>5.3333400000000003E-2</v>
      </c>
    </row>
    <row r="10" spans="1:7" x14ac:dyDescent="0.25">
      <c r="A10" t="s">
        <v>41</v>
      </c>
      <c r="B10" t="s">
        <v>42</v>
      </c>
      <c r="C10" t="s">
        <v>43</v>
      </c>
      <c r="D10" t="s">
        <v>47</v>
      </c>
      <c r="E10" t="s">
        <v>58</v>
      </c>
      <c r="F10">
        <v>0.2</v>
      </c>
      <c r="G10" s="32">
        <v>5.3333400000000003E-2</v>
      </c>
    </row>
    <row r="11" spans="1:7" x14ac:dyDescent="0.25">
      <c r="A11" t="s">
        <v>41</v>
      </c>
      <c r="B11" t="s">
        <v>42</v>
      </c>
      <c r="C11" t="s">
        <v>43</v>
      </c>
      <c r="D11" t="s">
        <v>59</v>
      </c>
      <c r="E11" t="s">
        <v>58</v>
      </c>
      <c r="F11">
        <v>0.2</v>
      </c>
      <c r="G11" s="32">
        <v>5.3333400000000003E-2</v>
      </c>
    </row>
    <row r="12" spans="1:7" x14ac:dyDescent="0.25">
      <c r="A12" s="34" t="s">
        <v>41</v>
      </c>
      <c r="B12" s="34" t="s">
        <v>42</v>
      </c>
      <c r="C12" s="34" t="s">
        <v>43</v>
      </c>
      <c r="D12" s="34" t="s">
        <v>56</v>
      </c>
      <c r="E12" s="34" t="s">
        <v>58</v>
      </c>
      <c r="F12" s="34">
        <v>0.2</v>
      </c>
      <c r="G12" s="35">
        <v>5.3333400000000003E-2</v>
      </c>
    </row>
    <row r="13" spans="1:7" x14ac:dyDescent="0.25">
      <c r="A13" t="s">
        <v>41</v>
      </c>
      <c r="B13" t="s">
        <v>42</v>
      </c>
      <c r="C13" t="s">
        <v>46</v>
      </c>
      <c r="D13" t="s">
        <v>62</v>
      </c>
      <c r="E13" t="s">
        <v>48</v>
      </c>
      <c r="F13">
        <v>0.1</v>
      </c>
      <c r="G13" s="32">
        <v>2.6666700000000002E-2</v>
      </c>
    </row>
    <row r="14" spans="1:7" x14ac:dyDescent="0.25">
      <c r="A14" t="s">
        <v>41</v>
      </c>
      <c r="B14" t="s">
        <v>42</v>
      </c>
      <c r="C14" t="s">
        <v>46</v>
      </c>
      <c r="D14" t="s">
        <v>49</v>
      </c>
      <c r="E14" t="s">
        <v>48</v>
      </c>
      <c r="F14">
        <v>0.1</v>
      </c>
      <c r="G14" s="32">
        <v>2.6666700000000002E-2</v>
      </c>
    </row>
    <row r="15" spans="1:7" x14ac:dyDescent="0.25">
      <c r="A15" t="s">
        <v>41</v>
      </c>
      <c r="B15" t="s">
        <v>42</v>
      </c>
      <c r="C15" t="s">
        <v>46</v>
      </c>
      <c r="D15" t="s">
        <v>55</v>
      </c>
      <c r="E15" t="s">
        <v>48</v>
      </c>
      <c r="F15">
        <v>0.1</v>
      </c>
      <c r="G15" s="32">
        <v>2.6666700000000002E-2</v>
      </c>
    </row>
    <row r="16" spans="1:7" x14ac:dyDescent="0.25">
      <c r="A16" t="s">
        <v>41</v>
      </c>
      <c r="B16" t="s">
        <v>42</v>
      </c>
      <c r="C16" t="s">
        <v>46</v>
      </c>
      <c r="D16" t="s">
        <v>53</v>
      </c>
      <c r="E16" t="s">
        <v>48</v>
      </c>
      <c r="F16">
        <v>0.1</v>
      </c>
      <c r="G16" s="32">
        <v>2.6666700000000002E-2</v>
      </c>
    </row>
    <row r="17" spans="1:7" x14ac:dyDescent="0.25">
      <c r="A17" t="s">
        <v>41</v>
      </c>
      <c r="B17" t="s">
        <v>42</v>
      </c>
      <c r="C17" t="s">
        <v>46</v>
      </c>
      <c r="D17" t="s">
        <v>61</v>
      </c>
      <c r="E17" t="s">
        <v>48</v>
      </c>
      <c r="F17">
        <v>0.12</v>
      </c>
      <c r="G17" s="32">
        <v>3.200004E-2</v>
      </c>
    </row>
    <row r="18" spans="1:7" x14ac:dyDescent="0.25">
      <c r="A18" t="s">
        <v>41</v>
      </c>
      <c r="B18" t="s">
        <v>42</v>
      </c>
      <c r="C18" t="s">
        <v>46</v>
      </c>
      <c r="D18" t="s">
        <v>50</v>
      </c>
      <c r="E18" t="s">
        <v>48</v>
      </c>
      <c r="F18">
        <v>0.12</v>
      </c>
      <c r="G18" s="32">
        <v>3.200004E-2</v>
      </c>
    </row>
    <row r="19" spans="1:7" x14ac:dyDescent="0.25">
      <c r="A19" t="s">
        <v>41</v>
      </c>
      <c r="B19" t="s">
        <v>42</v>
      </c>
      <c r="C19" t="s">
        <v>46</v>
      </c>
      <c r="D19" t="s">
        <v>52</v>
      </c>
      <c r="E19" t="s">
        <v>48</v>
      </c>
      <c r="F19">
        <v>0.12</v>
      </c>
      <c r="G19" s="32">
        <v>3.200004E-2</v>
      </c>
    </row>
    <row r="20" spans="1:7" x14ac:dyDescent="0.25">
      <c r="A20" t="s">
        <v>41</v>
      </c>
      <c r="B20" t="s">
        <v>42</v>
      </c>
      <c r="C20" t="s">
        <v>46</v>
      </c>
      <c r="D20" t="s">
        <v>44</v>
      </c>
      <c r="E20" t="s">
        <v>48</v>
      </c>
      <c r="F20">
        <v>0.12</v>
      </c>
      <c r="G20" s="32">
        <v>3.200004E-2</v>
      </c>
    </row>
    <row r="21" spans="1:7" x14ac:dyDescent="0.25">
      <c r="A21" t="s">
        <v>41</v>
      </c>
      <c r="B21" t="s">
        <v>42</v>
      </c>
      <c r="C21" t="s">
        <v>46</v>
      </c>
      <c r="D21" t="s">
        <v>47</v>
      </c>
      <c r="E21" t="s">
        <v>48</v>
      </c>
      <c r="F21">
        <v>0.16</v>
      </c>
      <c r="G21" s="32">
        <v>4.2666719999999998E-2</v>
      </c>
    </row>
    <row r="22" spans="1:7" x14ac:dyDescent="0.25">
      <c r="A22" t="s">
        <v>41</v>
      </c>
      <c r="B22" t="s">
        <v>42</v>
      </c>
      <c r="C22" t="s">
        <v>46</v>
      </c>
      <c r="D22" t="s">
        <v>59</v>
      </c>
      <c r="E22" t="s">
        <v>48</v>
      </c>
      <c r="F22">
        <v>0.16</v>
      </c>
      <c r="G22" s="32">
        <v>4.2666719999999998E-2</v>
      </c>
    </row>
    <row r="23" spans="1:7" x14ac:dyDescent="0.25">
      <c r="A23" s="34" t="s">
        <v>41</v>
      </c>
      <c r="B23" s="34" t="s">
        <v>42</v>
      </c>
      <c r="C23" s="34" t="s">
        <v>46</v>
      </c>
      <c r="D23" s="34" t="s">
        <v>56</v>
      </c>
      <c r="E23" s="34" t="s">
        <v>48</v>
      </c>
      <c r="F23" s="34">
        <v>0.16</v>
      </c>
      <c r="G23" s="35">
        <v>4.2666719999999998E-2</v>
      </c>
    </row>
    <row r="24" spans="1:7" x14ac:dyDescent="0.25">
      <c r="A24" t="s">
        <v>41</v>
      </c>
      <c r="B24" t="s">
        <v>42</v>
      </c>
      <c r="C24" t="s">
        <v>43</v>
      </c>
      <c r="D24" t="s">
        <v>62</v>
      </c>
      <c r="E24" t="s">
        <v>57</v>
      </c>
      <c r="F24">
        <v>0.2</v>
      </c>
      <c r="G24" s="32">
        <v>5.3333400000000003E-2</v>
      </c>
    </row>
    <row r="25" spans="1:7" x14ac:dyDescent="0.25">
      <c r="A25" t="s">
        <v>41</v>
      </c>
      <c r="B25" t="s">
        <v>42</v>
      </c>
      <c r="C25" t="s">
        <v>43</v>
      </c>
      <c r="D25" t="s">
        <v>49</v>
      </c>
      <c r="E25" t="s">
        <v>57</v>
      </c>
      <c r="F25">
        <v>0.2</v>
      </c>
      <c r="G25" s="32">
        <v>5.3333400000000003E-2</v>
      </c>
    </row>
    <row r="26" spans="1:7" x14ac:dyDescent="0.25">
      <c r="A26" t="s">
        <v>41</v>
      </c>
      <c r="B26" t="s">
        <v>42</v>
      </c>
      <c r="C26" t="s">
        <v>43</v>
      </c>
      <c r="D26" t="s">
        <v>55</v>
      </c>
      <c r="E26" t="s">
        <v>57</v>
      </c>
      <c r="F26">
        <v>0.2</v>
      </c>
      <c r="G26" s="32">
        <v>5.3333400000000003E-2</v>
      </c>
    </row>
    <row r="27" spans="1:7" x14ac:dyDescent="0.25">
      <c r="A27" t="s">
        <v>41</v>
      </c>
      <c r="B27" t="s">
        <v>42</v>
      </c>
      <c r="C27" t="s">
        <v>43</v>
      </c>
      <c r="D27" t="s">
        <v>53</v>
      </c>
      <c r="E27" t="s">
        <v>57</v>
      </c>
      <c r="F27">
        <v>0.2</v>
      </c>
      <c r="G27" s="32">
        <v>5.3333400000000003E-2</v>
      </c>
    </row>
    <row r="28" spans="1:7" x14ac:dyDescent="0.25">
      <c r="A28" t="s">
        <v>41</v>
      </c>
      <c r="B28" t="s">
        <v>42</v>
      </c>
      <c r="C28" t="s">
        <v>43</v>
      </c>
      <c r="D28" t="s">
        <v>61</v>
      </c>
      <c r="E28" t="s">
        <v>57</v>
      </c>
      <c r="F28">
        <v>0.2</v>
      </c>
      <c r="G28" s="32">
        <v>5.3333400000000003E-2</v>
      </c>
    </row>
    <row r="29" spans="1:7" x14ac:dyDescent="0.25">
      <c r="A29" t="s">
        <v>41</v>
      </c>
      <c r="B29" t="s">
        <v>42</v>
      </c>
      <c r="C29" t="s">
        <v>43</v>
      </c>
      <c r="D29" t="s">
        <v>50</v>
      </c>
      <c r="E29" t="s">
        <v>57</v>
      </c>
      <c r="F29">
        <v>0.2</v>
      </c>
      <c r="G29" s="32">
        <v>5.3333400000000003E-2</v>
      </c>
    </row>
    <row r="30" spans="1:7" x14ac:dyDescent="0.25">
      <c r="A30" t="s">
        <v>41</v>
      </c>
      <c r="B30" t="s">
        <v>42</v>
      </c>
      <c r="C30" t="s">
        <v>43</v>
      </c>
      <c r="D30" t="s">
        <v>52</v>
      </c>
      <c r="E30" t="s">
        <v>57</v>
      </c>
      <c r="F30">
        <v>0.3</v>
      </c>
      <c r="G30" s="32">
        <v>8.0000100000000005E-2</v>
      </c>
    </row>
    <row r="31" spans="1:7" x14ac:dyDescent="0.25">
      <c r="A31" t="s">
        <v>41</v>
      </c>
      <c r="B31" t="s">
        <v>42</v>
      </c>
      <c r="C31" t="s">
        <v>43</v>
      </c>
      <c r="D31" t="s">
        <v>44</v>
      </c>
      <c r="E31" t="s">
        <v>57</v>
      </c>
      <c r="F31">
        <v>0.3</v>
      </c>
      <c r="G31" s="32">
        <v>8.0000100000000005E-2</v>
      </c>
    </row>
    <row r="32" spans="1:7" x14ac:dyDescent="0.25">
      <c r="A32" t="s">
        <v>41</v>
      </c>
      <c r="B32" t="s">
        <v>42</v>
      </c>
      <c r="C32" t="s">
        <v>43</v>
      </c>
      <c r="D32" t="s">
        <v>47</v>
      </c>
      <c r="E32" t="s">
        <v>57</v>
      </c>
      <c r="F32">
        <v>0.3</v>
      </c>
      <c r="G32" s="32">
        <v>8.0000100000000005E-2</v>
      </c>
    </row>
    <row r="33" spans="1:7" x14ac:dyDescent="0.25">
      <c r="A33" t="s">
        <v>41</v>
      </c>
      <c r="B33" t="s">
        <v>42</v>
      </c>
      <c r="C33" t="s">
        <v>43</v>
      </c>
      <c r="D33" t="s">
        <v>59</v>
      </c>
      <c r="E33" t="s">
        <v>57</v>
      </c>
      <c r="F33">
        <v>0.3</v>
      </c>
      <c r="G33" s="32">
        <v>8.0000100000000005E-2</v>
      </c>
    </row>
    <row r="34" spans="1:7" x14ac:dyDescent="0.25">
      <c r="A34" s="34" t="s">
        <v>41</v>
      </c>
      <c r="B34" s="34" t="s">
        <v>42</v>
      </c>
      <c r="C34" s="34" t="s">
        <v>43</v>
      </c>
      <c r="D34" s="34" t="s">
        <v>56</v>
      </c>
      <c r="E34" s="34" t="s">
        <v>57</v>
      </c>
      <c r="F34" s="34">
        <v>0.3</v>
      </c>
      <c r="G34" s="35">
        <v>8.0000100000000005E-2</v>
      </c>
    </row>
    <row r="35" spans="1:7" x14ac:dyDescent="0.25">
      <c r="A35" t="s">
        <v>41</v>
      </c>
      <c r="B35" t="s">
        <v>42</v>
      </c>
      <c r="C35" t="s">
        <v>43</v>
      </c>
      <c r="D35" t="s">
        <v>62</v>
      </c>
      <c r="E35" t="s">
        <v>51</v>
      </c>
      <c r="F35">
        <v>0.32</v>
      </c>
      <c r="G35" s="32">
        <v>8.5333439999999997E-2</v>
      </c>
    </row>
    <row r="36" spans="1:7" x14ac:dyDescent="0.25">
      <c r="A36" t="s">
        <v>41</v>
      </c>
      <c r="B36" t="s">
        <v>42</v>
      </c>
      <c r="C36" t="s">
        <v>43</v>
      </c>
      <c r="D36" t="s">
        <v>49</v>
      </c>
      <c r="E36" t="s">
        <v>51</v>
      </c>
      <c r="F36">
        <v>0.32</v>
      </c>
      <c r="G36" s="32">
        <v>8.5333439999999997E-2</v>
      </c>
    </row>
    <row r="37" spans="1:7" x14ac:dyDescent="0.25">
      <c r="A37" t="s">
        <v>41</v>
      </c>
      <c r="B37" t="s">
        <v>42</v>
      </c>
      <c r="C37" t="s">
        <v>43</v>
      </c>
      <c r="D37" t="s">
        <v>55</v>
      </c>
      <c r="E37" t="s">
        <v>51</v>
      </c>
      <c r="F37">
        <v>0.32</v>
      </c>
      <c r="G37" s="32">
        <v>8.5333439999999997E-2</v>
      </c>
    </row>
    <row r="38" spans="1:7" x14ac:dyDescent="0.25">
      <c r="A38" t="s">
        <v>41</v>
      </c>
      <c r="B38" t="s">
        <v>42</v>
      </c>
      <c r="C38" t="s">
        <v>43</v>
      </c>
      <c r="D38" t="s">
        <v>53</v>
      </c>
      <c r="E38" t="s">
        <v>51</v>
      </c>
      <c r="F38">
        <v>0.32</v>
      </c>
      <c r="G38" s="32">
        <v>8.5333439999999997E-2</v>
      </c>
    </row>
    <row r="39" spans="1:7" x14ac:dyDescent="0.25">
      <c r="A39" t="s">
        <v>41</v>
      </c>
      <c r="B39" t="s">
        <v>42</v>
      </c>
      <c r="C39" t="s">
        <v>43</v>
      </c>
      <c r="D39" t="s">
        <v>61</v>
      </c>
      <c r="E39" t="s">
        <v>51</v>
      </c>
      <c r="F39">
        <v>0.32</v>
      </c>
      <c r="G39" s="32">
        <v>8.5333439999999997E-2</v>
      </c>
    </row>
    <row r="40" spans="1:7" x14ac:dyDescent="0.25">
      <c r="A40" t="s">
        <v>41</v>
      </c>
      <c r="B40" t="s">
        <v>42</v>
      </c>
      <c r="C40" t="s">
        <v>43</v>
      </c>
      <c r="D40" t="s">
        <v>50</v>
      </c>
      <c r="E40" t="s">
        <v>51</v>
      </c>
      <c r="F40">
        <v>0.32</v>
      </c>
      <c r="G40" s="32">
        <v>8.5333439999999997E-2</v>
      </c>
    </row>
    <row r="41" spans="1:7" x14ac:dyDescent="0.25">
      <c r="A41" t="s">
        <v>41</v>
      </c>
      <c r="B41" t="s">
        <v>42</v>
      </c>
      <c r="C41" t="s">
        <v>43</v>
      </c>
      <c r="D41" t="s">
        <v>52</v>
      </c>
      <c r="E41" t="s">
        <v>51</v>
      </c>
      <c r="F41">
        <v>0.32</v>
      </c>
      <c r="G41" s="32">
        <v>8.5333439999999997E-2</v>
      </c>
    </row>
    <row r="42" spans="1:7" x14ac:dyDescent="0.25">
      <c r="A42" t="s">
        <v>41</v>
      </c>
      <c r="B42" t="s">
        <v>42</v>
      </c>
      <c r="C42" t="s">
        <v>43</v>
      </c>
      <c r="D42" t="s">
        <v>44</v>
      </c>
      <c r="E42" t="s">
        <v>51</v>
      </c>
      <c r="F42">
        <v>0.32</v>
      </c>
      <c r="G42" s="32">
        <v>8.5333439999999997E-2</v>
      </c>
    </row>
    <row r="43" spans="1:7" x14ac:dyDescent="0.25">
      <c r="A43" t="s">
        <v>41</v>
      </c>
      <c r="B43" t="s">
        <v>42</v>
      </c>
      <c r="C43" t="s">
        <v>43</v>
      </c>
      <c r="D43" t="s">
        <v>47</v>
      </c>
      <c r="E43" t="s">
        <v>51</v>
      </c>
      <c r="F43">
        <v>0.32</v>
      </c>
      <c r="G43" s="32">
        <v>8.5333439999999997E-2</v>
      </c>
    </row>
    <row r="44" spans="1:7" x14ac:dyDescent="0.25">
      <c r="A44" t="s">
        <v>41</v>
      </c>
      <c r="B44" t="s">
        <v>42</v>
      </c>
      <c r="C44" t="s">
        <v>43</v>
      </c>
      <c r="D44" t="s">
        <v>59</v>
      </c>
      <c r="E44" t="s">
        <v>51</v>
      </c>
      <c r="F44">
        <v>0.32</v>
      </c>
      <c r="G44" s="32">
        <v>8.5333439999999997E-2</v>
      </c>
    </row>
    <row r="45" spans="1:7" x14ac:dyDescent="0.25">
      <c r="A45" s="34" t="s">
        <v>41</v>
      </c>
      <c r="B45" s="34" t="s">
        <v>42</v>
      </c>
      <c r="C45" s="34" t="s">
        <v>43</v>
      </c>
      <c r="D45" s="34" t="s">
        <v>56</v>
      </c>
      <c r="E45" s="34" t="s">
        <v>51</v>
      </c>
      <c r="F45" s="34">
        <v>0.32</v>
      </c>
      <c r="G45" s="35">
        <v>8.5333439999999997E-2</v>
      </c>
    </row>
    <row r="46" spans="1:7" x14ac:dyDescent="0.25">
      <c r="A46" t="s">
        <v>41</v>
      </c>
      <c r="B46" t="s">
        <v>42</v>
      </c>
      <c r="C46" t="s">
        <v>43</v>
      </c>
      <c r="D46" t="s">
        <v>62</v>
      </c>
      <c r="E46" t="s">
        <v>60</v>
      </c>
      <c r="F46">
        <v>0.18</v>
      </c>
      <c r="G46" s="32">
        <v>4.8000059999999997E-2</v>
      </c>
    </row>
    <row r="47" spans="1:7" x14ac:dyDescent="0.25">
      <c r="A47" t="s">
        <v>41</v>
      </c>
      <c r="B47" t="s">
        <v>42</v>
      </c>
      <c r="C47" t="s">
        <v>43</v>
      </c>
      <c r="D47" t="s">
        <v>49</v>
      </c>
      <c r="E47" t="s">
        <v>60</v>
      </c>
      <c r="F47">
        <v>0.18</v>
      </c>
      <c r="G47" s="32">
        <v>4.8000059999999997E-2</v>
      </c>
    </row>
    <row r="48" spans="1:7" x14ac:dyDescent="0.25">
      <c r="A48" t="s">
        <v>41</v>
      </c>
      <c r="B48" t="s">
        <v>42</v>
      </c>
      <c r="C48" t="s">
        <v>43</v>
      </c>
      <c r="D48" t="s">
        <v>55</v>
      </c>
      <c r="E48" t="s">
        <v>60</v>
      </c>
      <c r="F48">
        <v>0.18</v>
      </c>
      <c r="G48" s="32">
        <v>4.8000059999999997E-2</v>
      </c>
    </row>
    <row r="49" spans="1:7" x14ac:dyDescent="0.25">
      <c r="A49" t="s">
        <v>41</v>
      </c>
      <c r="B49" t="s">
        <v>42</v>
      </c>
      <c r="C49" t="s">
        <v>43</v>
      </c>
      <c r="D49" t="s">
        <v>53</v>
      </c>
      <c r="E49" t="s">
        <v>60</v>
      </c>
      <c r="F49">
        <v>0.18</v>
      </c>
      <c r="G49" s="32">
        <v>4.8000059999999997E-2</v>
      </c>
    </row>
    <row r="50" spans="1:7" x14ac:dyDescent="0.25">
      <c r="A50" t="s">
        <v>41</v>
      </c>
      <c r="B50" t="s">
        <v>42</v>
      </c>
      <c r="C50" t="s">
        <v>43</v>
      </c>
      <c r="D50" t="s">
        <v>61</v>
      </c>
      <c r="E50" t="s">
        <v>60</v>
      </c>
      <c r="F50">
        <v>0.18</v>
      </c>
      <c r="G50" s="32">
        <v>4.8000059999999997E-2</v>
      </c>
    </row>
    <row r="51" spans="1:7" x14ac:dyDescent="0.25">
      <c r="A51" t="s">
        <v>41</v>
      </c>
      <c r="B51" t="s">
        <v>42</v>
      </c>
      <c r="C51" t="s">
        <v>43</v>
      </c>
      <c r="D51" t="s">
        <v>50</v>
      </c>
      <c r="E51" t="s">
        <v>60</v>
      </c>
      <c r="F51">
        <v>0.18</v>
      </c>
      <c r="G51" s="32">
        <v>4.8000059999999997E-2</v>
      </c>
    </row>
    <row r="52" spans="1:7" x14ac:dyDescent="0.25">
      <c r="A52" t="s">
        <v>41</v>
      </c>
      <c r="B52" t="s">
        <v>42</v>
      </c>
      <c r="C52" t="s">
        <v>43</v>
      </c>
      <c r="D52" t="s">
        <v>52</v>
      </c>
      <c r="E52" t="s">
        <v>60</v>
      </c>
      <c r="F52">
        <v>0.18</v>
      </c>
      <c r="G52" s="32">
        <v>4.8000059999999997E-2</v>
      </c>
    </row>
    <row r="53" spans="1:7" x14ac:dyDescent="0.25">
      <c r="A53" t="s">
        <v>41</v>
      </c>
      <c r="B53" t="s">
        <v>42</v>
      </c>
      <c r="C53" t="s">
        <v>43</v>
      </c>
      <c r="D53" t="s">
        <v>44</v>
      </c>
      <c r="E53" t="s">
        <v>60</v>
      </c>
      <c r="F53">
        <v>0.18</v>
      </c>
      <c r="G53" s="32">
        <v>4.8000059999999997E-2</v>
      </c>
    </row>
    <row r="54" spans="1:7" x14ac:dyDescent="0.25">
      <c r="A54" t="s">
        <v>41</v>
      </c>
      <c r="B54" t="s">
        <v>42</v>
      </c>
      <c r="C54" t="s">
        <v>43</v>
      </c>
      <c r="D54" t="s">
        <v>47</v>
      </c>
      <c r="E54" t="s">
        <v>60</v>
      </c>
      <c r="F54">
        <v>0.18</v>
      </c>
      <c r="G54" s="32">
        <v>4.8000059999999997E-2</v>
      </c>
    </row>
    <row r="55" spans="1:7" x14ac:dyDescent="0.25">
      <c r="A55" t="s">
        <v>41</v>
      </c>
      <c r="B55" t="s">
        <v>42</v>
      </c>
      <c r="C55" t="s">
        <v>43</v>
      </c>
      <c r="D55" t="s">
        <v>59</v>
      </c>
      <c r="E55" t="s">
        <v>60</v>
      </c>
      <c r="F55">
        <v>0.18</v>
      </c>
      <c r="G55" s="32">
        <v>4.8000059999999997E-2</v>
      </c>
    </row>
    <row r="56" spans="1:7" x14ac:dyDescent="0.25">
      <c r="A56" s="34" t="s">
        <v>41</v>
      </c>
      <c r="B56" s="34" t="s">
        <v>42</v>
      </c>
      <c r="C56" s="34" t="s">
        <v>43</v>
      </c>
      <c r="D56" s="34" t="s">
        <v>56</v>
      </c>
      <c r="E56" s="34" t="s">
        <v>60</v>
      </c>
      <c r="F56" s="34">
        <v>0.18</v>
      </c>
      <c r="G56" s="35">
        <v>4.8000059999999997E-2</v>
      </c>
    </row>
    <row r="57" spans="1:7" x14ac:dyDescent="0.25">
      <c r="A57" t="s">
        <v>41</v>
      </c>
      <c r="B57" t="s">
        <v>42</v>
      </c>
      <c r="C57" t="s">
        <v>43</v>
      </c>
      <c r="D57" t="s">
        <v>62</v>
      </c>
      <c r="E57" t="s">
        <v>45</v>
      </c>
      <c r="F57">
        <v>0.18</v>
      </c>
      <c r="G57" s="32">
        <v>4.8000059999999997E-2</v>
      </c>
    </row>
    <row r="58" spans="1:7" x14ac:dyDescent="0.25">
      <c r="A58" t="s">
        <v>41</v>
      </c>
      <c r="B58" t="s">
        <v>42</v>
      </c>
      <c r="C58" t="s">
        <v>43</v>
      </c>
      <c r="D58" t="s">
        <v>49</v>
      </c>
      <c r="E58" t="s">
        <v>45</v>
      </c>
      <c r="F58">
        <v>0.18</v>
      </c>
      <c r="G58" s="32">
        <v>4.8000059999999997E-2</v>
      </c>
    </row>
    <row r="59" spans="1:7" x14ac:dyDescent="0.25">
      <c r="A59" t="s">
        <v>41</v>
      </c>
      <c r="B59" t="s">
        <v>42</v>
      </c>
      <c r="C59" t="s">
        <v>43</v>
      </c>
      <c r="D59" t="s">
        <v>55</v>
      </c>
      <c r="E59" t="s">
        <v>45</v>
      </c>
      <c r="F59">
        <v>0.18</v>
      </c>
      <c r="G59" s="32">
        <v>4.8000059999999997E-2</v>
      </c>
    </row>
    <row r="60" spans="1:7" x14ac:dyDescent="0.25">
      <c r="A60" t="s">
        <v>41</v>
      </c>
      <c r="B60" t="s">
        <v>42</v>
      </c>
      <c r="C60" t="s">
        <v>43</v>
      </c>
      <c r="D60" t="s">
        <v>53</v>
      </c>
      <c r="E60" t="s">
        <v>45</v>
      </c>
      <c r="F60">
        <v>0.18</v>
      </c>
      <c r="G60" s="32">
        <v>4.8000059999999997E-2</v>
      </c>
    </row>
    <row r="61" spans="1:7" x14ac:dyDescent="0.25">
      <c r="A61" t="s">
        <v>41</v>
      </c>
      <c r="B61" t="s">
        <v>42</v>
      </c>
      <c r="C61" t="s">
        <v>43</v>
      </c>
      <c r="D61" t="s">
        <v>61</v>
      </c>
      <c r="E61" t="s">
        <v>45</v>
      </c>
      <c r="F61">
        <v>0.18</v>
      </c>
      <c r="G61" s="32">
        <v>4.8000059999999997E-2</v>
      </c>
    </row>
    <row r="62" spans="1:7" x14ac:dyDescent="0.25">
      <c r="A62" t="s">
        <v>41</v>
      </c>
      <c r="B62" t="s">
        <v>42</v>
      </c>
      <c r="C62" t="s">
        <v>43</v>
      </c>
      <c r="D62" t="s">
        <v>50</v>
      </c>
      <c r="E62" t="s">
        <v>45</v>
      </c>
      <c r="F62">
        <v>0.18</v>
      </c>
      <c r="G62" s="32">
        <v>4.8000059999999997E-2</v>
      </c>
    </row>
    <row r="63" spans="1:7" x14ac:dyDescent="0.25">
      <c r="A63" t="s">
        <v>41</v>
      </c>
      <c r="B63" t="s">
        <v>42</v>
      </c>
      <c r="C63" t="s">
        <v>43</v>
      </c>
      <c r="D63" t="s">
        <v>52</v>
      </c>
      <c r="E63" t="s">
        <v>45</v>
      </c>
      <c r="F63">
        <v>0.18</v>
      </c>
      <c r="G63" s="32">
        <v>4.8000059999999997E-2</v>
      </c>
    </row>
    <row r="64" spans="1:7" x14ac:dyDescent="0.25">
      <c r="A64" t="s">
        <v>41</v>
      </c>
      <c r="B64" t="s">
        <v>42</v>
      </c>
      <c r="C64" t="s">
        <v>43</v>
      </c>
      <c r="D64" t="s">
        <v>44</v>
      </c>
      <c r="E64" t="s">
        <v>45</v>
      </c>
      <c r="F64" s="23">
        <v>0.18</v>
      </c>
      <c r="G64" s="32">
        <v>4.8000059999999997E-2</v>
      </c>
    </row>
    <row r="65" spans="1:7" x14ac:dyDescent="0.25">
      <c r="A65" t="s">
        <v>41</v>
      </c>
      <c r="B65" t="s">
        <v>42</v>
      </c>
      <c r="C65" t="s">
        <v>43</v>
      </c>
      <c r="D65" t="s">
        <v>47</v>
      </c>
      <c r="E65" t="s">
        <v>45</v>
      </c>
      <c r="F65">
        <v>0.18</v>
      </c>
      <c r="G65" s="32">
        <v>4.8000059999999997E-2</v>
      </c>
    </row>
    <row r="66" spans="1:7" x14ac:dyDescent="0.25">
      <c r="A66" t="s">
        <v>41</v>
      </c>
      <c r="B66" t="s">
        <v>42</v>
      </c>
      <c r="C66" t="s">
        <v>43</v>
      </c>
      <c r="D66" t="s">
        <v>59</v>
      </c>
      <c r="E66" t="s">
        <v>45</v>
      </c>
      <c r="F66">
        <v>0.18</v>
      </c>
      <c r="G66" s="32">
        <v>4.8000059999999997E-2</v>
      </c>
    </row>
    <row r="67" spans="1:7" x14ac:dyDescent="0.25">
      <c r="A67" s="34" t="s">
        <v>41</v>
      </c>
      <c r="B67" s="34" t="s">
        <v>42</v>
      </c>
      <c r="C67" s="34" t="s">
        <v>43</v>
      </c>
      <c r="D67" s="34" t="s">
        <v>56</v>
      </c>
      <c r="E67" s="34" t="s">
        <v>45</v>
      </c>
      <c r="F67" s="34">
        <v>0.18</v>
      </c>
      <c r="G67" s="35">
        <v>4.8000059999999997E-2</v>
      </c>
    </row>
    <row r="68" spans="1:7" x14ac:dyDescent="0.25">
      <c r="A68" t="s">
        <v>41</v>
      </c>
      <c r="B68" t="s">
        <v>42</v>
      </c>
      <c r="C68" t="s">
        <v>43</v>
      </c>
      <c r="D68" t="s">
        <v>62</v>
      </c>
      <c r="E68" t="s">
        <v>54</v>
      </c>
      <c r="F68">
        <v>0.18</v>
      </c>
      <c r="G68" s="32">
        <v>4.8000059999999997E-2</v>
      </c>
    </row>
    <row r="69" spans="1:7" x14ac:dyDescent="0.25">
      <c r="A69" t="s">
        <v>41</v>
      </c>
      <c r="B69" t="s">
        <v>42</v>
      </c>
      <c r="C69" t="s">
        <v>43</v>
      </c>
      <c r="D69" t="s">
        <v>49</v>
      </c>
      <c r="E69" t="s">
        <v>54</v>
      </c>
      <c r="F69">
        <v>0.18</v>
      </c>
      <c r="G69" s="32">
        <v>4.8000059999999997E-2</v>
      </c>
    </row>
    <row r="70" spans="1:7" x14ac:dyDescent="0.25">
      <c r="A70" t="s">
        <v>41</v>
      </c>
      <c r="B70" t="s">
        <v>42</v>
      </c>
      <c r="C70" t="s">
        <v>43</v>
      </c>
      <c r="D70" t="s">
        <v>55</v>
      </c>
      <c r="E70" t="s">
        <v>54</v>
      </c>
      <c r="F70">
        <v>0.18</v>
      </c>
      <c r="G70" s="32">
        <v>4.8000059999999997E-2</v>
      </c>
    </row>
    <row r="71" spans="1:7" x14ac:dyDescent="0.25">
      <c r="A71" t="s">
        <v>41</v>
      </c>
      <c r="B71" t="s">
        <v>42</v>
      </c>
      <c r="C71" t="s">
        <v>43</v>
      </c>
      <c r="D71" t="s">
        <v>53</v>
      </c>
      <c r="E71" t="s">
        <v>54</v>
      </c>
      <c r="F71">
        <v>0.18</v>
      </c>
      <c r="G71" s="32">
        <v>4.8000059999999997E-2</v>
      </c>
    </row>
    <row r="72" spans="1:7" x14ac:dyDescent="0.25">
      <c r="A72" t="s">
        <v>41</v>
      </c>
      <c r="B72" t="s">
        <v>42</v>
      </c>
      <c r="C72" t="s">
        <v>43</v>
      </c>
      <c r="D72" t="s">
        <v>61</v>
      </c>
      <c r="E72" t="s">
        <v>54</v>
      </c>
      <c r="F72">
        <v>0.18</v>
      </c>
      <c r="G72" s="32">
        <v>4.8000059999999997E-2</v>
      </c>
    </row>
    <row r="73" spans="1:7" x14ac:dyDescent="0.25">
      <c r="A73" t="s">
        <v>41</v>
      </c>
      <c r="B73" t="s">
        <v>42</v>
      </c>
      <c r="C73" t="s">
        <v>43</v>
      </c>
      <c r="D73" t="s">
        <v>50</v>
      </c>
      <c r="E73" t="s">
        <v>54</v>
      </c>
      <c r="F73">
        <v>0.18</v>
      </c>
      <c r="G73" s="32">
        <v>4.8000059999999997E-2</v>
      </c>
    </row>
    <row r="74" spans="1:7" x14ac:dyDescent="0.25">
      <c r="A74" t="s">
        <v>41</v>
      </c>
      <c r="B74" t="s">
        <v>42</v>
      </c>
      <c r="C74" t="s">
        <v>43</v>
      </c>
      <c r="D74" t="s">
        <v>52</v>
      </c>
      <c r="E74" t="s">
        <v>54</v>
      </c>
      <c r="F74">
        <v>0.3</v>
      </c>
      <c r="G74" s="32">
        <v>8.0000100000000005E-2</v>
      </c>
    </row>
    <row r="75" spans="1:7" x14ac:dyDescent="0.25">
      <c r="A75" t="s">
        <v>41</v>
      </c>
      <c r="B75" t="s">
        <v>42</v>
      </c>
      <c r="C75" t="s">
        <v>43</v>
      </c>
      <c r="D75" t="s">
        <v>44</v>
      </c>
      <c r="E75" t="s">
        <v>54</v>
      </c>
      <c r="F75">
        <v>0.3</v>
      </c>
      <c r="G75" s="32">
        <v>8.0000100000000005E-2</v>
      </c>
    </row>
    <row r="76" spans="1:7" x14ac:dyDescent="0.25">
      <c r="A76" t="s">
        <v>41</v>
      </c>
      <c r="B76" t="s">
        <v>42</v>
      </c>
      <c r="C76" t="s">
        <v>43</v>
      </c>
      <c r="D76" t="s">
        <v>47</v>
      </c>
      <c r="E76" t="s">
        <v>54</v>
      </c>
      <c r="F76">
        <v>0.3</v>
      </c>
      <c r="G76" s="32">
        <v>8.0000100000000005E-2</v>
      </c>
    </row>
    <row r="77" spans="1:7" x14ac:dyDescent="0.25">
      <c r="A77" t="s">
        <v>41</v>
      </c>
      <c r="B77" t="s">
        <v>42</v>
      </c>
      <c r="C77" t="s">
        <v>43</v>
      </c>
      <c r="D77" t="s">
        <v>59</v>
      </c>
      <c r="E77" t="s">
        <v>54</v>
      </c>
      <c r="F77">
        <v>0.3</v>
      </c>
      <c r="G77" s="32">
        <v>8.0000100000000005E-2</v>
      </c>
    </row>
    <row r="78" spans="1:7" x14ac:dyDescent="0.25">
      <c r="A78" s="34" t="s">
        <v>41</v>
      </c>
      <c r="B78" s="34" t="s">
        <v>42</v>
      </c>
      <c r="C78" s="34" t="s">
        <v>43</v>
      </c>
      <c r="D78" s="34" t="s">
        <v>56</v>
      </c>
      <c r="E78" s="34" t="s">
        <v>54</v>
      </c>
      <c r="F78" s="34">
        <v>0.3</v>
      </c>
      <c r="G78" s="35">
        <v>8.0000100000000005E-2</v>
      </c>
    </row>
    <row r="81" spans="1:4" x14ac:dyDescent="0.25">
      <c r="A81" t="s">
        <v>63</v>
      </c>
    </row>
    <row r="82" spans="1:4" x14ac:dyDescent="0.25">
      <c r="A82" t="s">
        <v>64</v>
      </c>
    </row>
    <row r="83" spans="1:4" x14ac:dyDescent="0.25">
      <c r="A83" t="s">
        <v>65</v>
      </c>
    </row>
    <row r="84" spans="1:4" x14ac:dyDescent="0.25">
      <c r="A84" t="s">
        <v>66</v>
      </c>
    </row>
    <row r="85" spans="1:4" x14ac:dyDescent="0.25">
      <c r="A85" t="s">
        <v>67</v>
      </c>
    </row>
    <row r="86" spans="1:4" x14ac:dyDescent="0.25">
      <c r="A86" t="s">
        <v>68</v>
      </c>
    </row>
    <row r="87" spans="1:4" s="11" customFormat="1" x14ac:dyDescent="0.25"/>
    <row r="88" spans="1:4" s="11" customFormat="1" x14ac:dyDescent="0.25">
      <c r="A88" s="11" t="s">
        <v>76</v>
      </c>
    </row>
    <row r="89" spans="1:4" s="11" customFormat="1" x14ac:dyDescent="0.25">
      <c r="A89" s="11" t="s">
        <v>77</v>
      </c>
    </row>
    <row r="91" spans="1:4" s="11" customFormat="1" x14ac:dyDescent="0.25">
      <c r="A91" s="11" t="s">
        <v>34</v>
      </c>
      <c r="C91" s="32">
        <f>G35</f>
        <v>8.5333439999999997E-2</v>
      </c>
      <c r="D91" s="11" t="s">
        <v>70</v>
      </c>
    </row>
    <row r="92" spans="1:4" x14ac:dyDescent="0.25">
      <c r="A92" t="s">
        <v>69</v>
      </c>
      <c r="C92" s="32">
        <f>G68</f>
        <v>4.8000059999999997E-2</v>
      </c>
      <c r="D92" t="s">
        <v>70</v>
      </c>
    </row>
    <row r="93" spans="1:4" x14ac:dyDescent="0.25">
      <c r="A93" t="s">
        <v>71</v>
      </c>
      <c r="C93" s="32">
        <f>AVERAGE(G24:G34)</f>
        <v>6.5454627272727273E-2</v>
      </c>
      <c r="D93" s="11" t="s">
        <v>70</v>
      </c>
    </row>
    <row r="94" spans="1:4" s="11" customFormat="1" x14ac:dyDescent="0.25">
      <c r="A94" s="11" t="s">
        <v>33</v>
      </c>
      <c r="C94" s="32">
        <f>G46</f>
        <v>4.8000059999999997E-2</v>
      </c>
      <c r="D94" s="11" t="s">
        <v>70</v>
      </c>
    </row>
    <row r="96" spans="1:4" x14ac:dyDescent="0.25">
      <c r="A96" t="s">
        <v>72</v>
      </c>
    </row>
    <row r="97" spans="1:4" x14ac:dyDescent="0.25">
      <c r="C97">
        <v>0.9143273584567535</v>
      </c>
      <c r="D97" t="s">
        <v>73</v>
      </c>
    </row>
    <row r="98" spans="1:4" x14ac:dyDescent="0.25">
      <c r="C98">
        <v>3412.1416416000002</v>
      </c>
      <c r="D98" t="s">
        <v>74</v>
      </c>
    </row>
    <row r="100" spans="1:4" s="11" customFormat="1" x14ac:dyDescent="0.25">
      <c r="A100" s="11" t="s">
        <v>34</v>
      </c>
      <c r="C100" s="37">
        <f>C91*C$97/C$98</f>
        <v>2.2866195773350704E-5</v>
      </c>
      <c r="D100" s="11" t="s">
        <v>75</v>
      </c>
    </row>
    <row r="101" spans="1:4" x14ac:dyDescent="0.25">
      <c r="A101" s="11" t="s">
        <v>69</v>
      </c>
      <c r="B101" s="11"/>
      <c r="C101" s="37">
        <f>C92*C$97/C$98</f>
        <v>1.2862235122509771E-5</v>
      </c>
      <c r="D101" s="11" t="s">
        <v>75</v>
      </c>
    </row>
    <row r="102" spans="1:4" x14ac:dyDescent="0.25">
      <c r="A102" s="11" t="s">
        <v>71</v>
      </c>
      <c r="B102" s="11"/>
      <c r="C102" s="37">
        <f>C93*C$97/C$98</f>
        <v>1.7539411530695144E-5</v>
      </c>
      <c r="D102" s="11" t="s">
        <v>75</v>
      </c>
    </row>
    <row r="103" spans="1:4" x14ac:dyDescent="0.25">
      <c r="A103" s="11" t="s">
        <v>33</v>
      </c>
      <c r="C103" s="37">
        <f>C94*C$97/C$98</f>
        <v>1.2862235122509771E-5</v>
      </c>
      <c r="D103" s="11" t="s">
        <v>75</v>
      </c>
    </row>
    <row r="104" spans="1:4" x14ac:dyDescent="0.25">
      <c r="C104" s="36"/>
    </row>
  </sheetData>
  <sortState ref="A2:G78">
    <sortCondition ref="E2:E78"/>
    <sortCondition ref="D2:D7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 t="shared" ref="AB2:AI8" si="0">TREND($R2:$AA2,$R$1:$AA$1,AB$1)</f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4"/>
      <c r="AK2" s="4"/>
    </row>
    <row r="3" spans="1:37" x14ac:dyDescent="0.25">
      <c r="A3" s="2" t="s">
        <v>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/>
      <c r="AK3" s="11"/>
    </row>
    <row r="4" spans="1:37" x14ac:dyDescent="0.25">
      <c r="A4" s="2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1">
        <f t="shared" si="0"/>
        <v>0</v>
      </c>
      <c r="AC4" s="11">
        <f t="shared" si="0"/>
        <v>0</v>
      </c>
      <c r="AD4" s="11">
        <f t="shared" si="0"/>
        <v>0</v>
      </c>
      <c r="AE4" s="11">
        <f t="shared" si="0"/>
        <v>0</v>
      </c>
      <c r="AF4" s="11">
        <f t="shared" si="0"/>
        <v>0</v>
      </c>
      <c r="AG4" s="11">
        <f t="shared" si="0"/>
        <v>0</v>
      </c>
      <c r="AH4" s="11">
        <f t="shared" si="0"/>
        <v>0</v>
      </c>
      <c r="AI4" s="11">
        <f t="shared" si="0"/>
        <v>0</v>
      </c>
      <c r="AJ4" s="11"/>
      <c r="AK4" s="11"/>
    </row>
    <row r="5" spans="1:37" x14ac:dyDescent="0.25">
      <c r="A5" s="2" t="s">
        <v>8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1">
        <f t="shared" si="0"/>
        <v>0</v>
      </c>
      <c r="AC5" s="11">
        <f t="shared" si="0"/>
        <v>0</v>
      </c>
      <c r="AD5" s="11">
        <f t="shared" si="0"/>
        <v>0</v>
      </c>
      <c r="AE5" s="11">
        <f t="shared" si="0"/>
        <v>0</v>
      </c>
      <c r="AF5" s="11">
        <f t="shared" si="0"/>
        <v>0</v>
      </c>
      <c r="AG5" s="11">
        <f t="shared" si="0"/>
        <v>0</v>
      </c>
      <c r="AH5" s="11">
        <f t="shared" si="0"/>
        <v>0</v>
      </c>
      <c r="AI5" s="11">
        <f t="shared" si="0"/>
        <v>0</v>
      </c>
      <c r="AJ5" s="11"/>
      <c r="AK5" s="11"/>
    </row>
    <row r="6" spans="1:37" x14ac:dyDescent="0.25">
      <c r="A6" s="2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1">
        <f t="shared" si="0"/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/>
      <c r="AK6" s="11"/>
    </row>
    <row r="7" spans="1:37" x14ac:dyDescent="0.25">
      <c r="A7" s="2" t="s">
        <v>20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4">
        <f>'KSA NG Petro Prices'!E18</f>
        <v>4.5326278659611988E-6</v>
      </c>
      <c r="C2" s="4">
        <f>$B2</f>
        <v>4.5326278659611988E-6</v>
      </c>
      <c r="D2" s="4">
        <f t="shared" ref="D2:AI2" si="0">$B2</f>
        <v>4.5326278659611988E-6</v>
      </c>
      <c r="E2" s="4">
        <f t="shared" si="0"/>
        <v>4.5326278659611988E-6</v>
      </c>
      <c r="F2" s="4">
        <f t="shared" si="0"/>
        <v>4.5326278659611988E-6</v>
      </c>
      <c r="G2" s="4">
        <f t="shared" si="0"/>
        <v>4.5326278659611988E-6</v>
      </c>
      <c r="H2" s="4">
        <f t="shared" si="0"/>
        <v>4.5326278659611988E-6</v>
      </c>
      <c r="I2" s="4">
        <f t="shared" si="0"/>
        <v>4.5326278659611988E-6</v>
      </c>
      <c r="J2" s="4">
        <f t="shared" si="0"/>
        <v>4.5326278659611988E-6</v>
      </c>
      <c r="K2" s="4">
        <f t="shared" si="0"/>
        <v>4.5326278659611988E-6</v>
      </c>
      <c r="L2" s="4">
        <f t="shared" si="0"/>
        <v>4.5326278659611988E-6</v>
      </c>
      <c r="M2" s="4">
        <f t="shared" si="0"/>
        <v>4.5326278659611988E-6</v>
      </c>
      <c r="N2" s="4">
        <f t="shared" si="0"/>
        <v>4.5326278659611988E-6</v>
      </c>
      <c r="O2" s="4">
        <f t="shared" si="0"/>
        <v>4.5326278659611988E-6</v>
      </c>
      <c r="P2" s="4">
        <f t="shared" si="0"/>
        <v>4.5326278659611988E-6</v>
      </c>
      <c r="Q2" s="4">
        <f t="shared" si="0"/>
        <v>4.5326278659611988E-6</v>
      </c>
      <c r="R2" s="4">
        <f t="shared" si="0"/>
        <v>4.5326278659611988E-6</v>
      </c>
      <c r="S2" s="4">
        <f t="shared" si="0"/>
        <v>4.5326278659611988E-6</v>
      </c>
      <c r="T2" s="4">
        <f t="shared" si="0"/>
        <v>4.5326278659611988E-6</v>
      </c>
      <c r="U2" s="4">
        <f t="shared" si="0"/>
        <v>4.5326278659611988E-6</v>
      </c>
      <c r="V2" s="4">
        <f t="shared" si="0"/>
        <v>4.5326278659611988E-6</v>
      </c>
      <c r="W2" s="4">
        <f t="shared" si="0"/>
        <v>4.5326278659611988E-6</v>
      </c>
      <c r="X2" s="4">
        <f t="shared" si="0"/>
        <v>4.5326278659611988E-6</v>
      </c>
      <c r="Y2" s="4">
        <f t="shared" si="0"/>
        <v>4.5326278659611988E-6</v>
      </c>
      <c r="Z2" s="4">
        <f t="shared" si="0"/>
        <v>4.5326278659611988E-6</v>
      </c>
      <c r="AA2" s="4">
        <f t="shared" si="0"/>
        <v>4.5326278659611988E-6</v>
      </c>
      <c r="AB2" s="4">
        <f t="shared" si="0"/>
        <v>4.5326278659611988E-6</v>
      </c>
      <c r="AC2" s="4">
        <f t="shared" si="0"/>
        <v>4.5326278659611988E-6</v>
      </c>
      <c r="AD2" s="4">
        <f t="shared" si="0"/>
        <v>4.5326278659611988E-6</v>
      </c>
      <c r="AE2" s="4">
        <f t="shared" si="0"/>
        <v>4.5326278659611988E-6</v>
      </c>
      <c r="AF2" s="4">
        <f t="shared" si="0"/>
        <v>4.5326278659611988E-6</v>
      </c>
      <c r="AG2" s="4">
        <f t="shared" si="0"/>
        <v>4.5326278659611988E-6</v>
      </c>
      <c r="AH2" s="4">
        <f t="shared" si="0"/>
        <v>4.5326278659611988E-6</v>
      </c>
      <c r="AI2" s="4">
        <f t="shared" si="0"/>
        <v>4.5326278659611988E-6</v>
      </c>
      <c r="AJ2" s="4"/>
      <c r="AK2" s="4"/>
    </row>
    <row r="3" spans="1:37" x14ac:dyDescent="0.25">
      <c r="A3" s="2" t="s">
        <v>5</v>
      </c>
      <c r="B3" s="1">
        <v>0</v>
      </c>
      <c r="C3" s="1">
        <v>0</v>
      </c>
      <c r="D3" s="1">
        <v>0</v>
      </c>
      <c r="E3" s="10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1">
        <f t="shared" ref="AB3:AI8" si="1">TREND($R3:$AA3,$R$1:$AA$1,AB$1)</f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/>
      <c r="AK3" s="11"/>
    </row>
    <row r="4" spans="1:37" x14ac:dyDescent="0.25">
      <c r="A4" s="2" t="s">
        <v>7</v>
      </c>
      <c r="B4" s="1">
        <v>0</v>
      </c>
      <c r="C4" s="1">
        <v>0</v>
      </c>
      <c r="D4" s="1">
        <v>0</v>
      </c>
      <c r="E4" s="10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/>
      <c r="AK4" s="11"/>
    </row>
    <row r="5" spans="1:37" x14ac:dyDescent="0.25">
      <c r="A5" s="2" t="s">
        <v>8</v>
      </c>
      <c r="B5" s="1">
        <v>0</v>
      </c>
      <c r="C5" s="1">
        <v>0</v>
      </c>
      <c r="D5" s="1">
        <v>0</v>
      </c>
      <c r="E5" s="10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/>
      <c r="AK5" s="11"/>
    </row>
    <row r="6" spans="1:37" x14ac:dyDescent="0.25">
      <c r="A6" s="2" t="s">
        <v>6</v>
      </c>
      <c r="B6" s="1">
        <v>0</v>
      </c>
      <c r="C6" s="1">
        <v>0</v>
      </c>
      <c r="D6" s="1">
        <v>0</v>
      </c>
      <c r="E6" s="10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/>
      <c r="AK6" s="11"/>
    </row>
    <row r="7" spans="1:37" x14ac:dyDescent="0.25">
      <c r="A7" s="2" t="s">
        <v>20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0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0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">
        <v>0</v>
      </c>
      <c r="C2" s="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/>
      <c r="AK2" s="11"/>
    </row>
    <row r="3" spans="1:37" x14ac:dyDescent="0.25">
      <c r="A3" s="2" t="s">
        <v>5</v>
      </c>
      <c r="B3" s="1">
        <v>0</v>
      </c>
      <c r="C3" s="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/>
      <c r="AK3" s="11"/>
    </row>
    <row r="4" spans="1:37" x14ac:dyDescent="0.25">
      <c r="A4" s="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9"/>
      <c r="AK4" s="9"/>
    </row>
    <row r="5" spans="1:37" x14ac:dyDescent="0.25">
      <c r="A5" s="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9"/>
      <c r="AK5" s="9"/>
    </row>
    <row r="6" spans="1:37" x14ac:dyDescent="0.25">
      <c r="A6" s="2" t="s">
        <v>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1">
        <f t="shared" ref="AB6:AI8" si="0">TREND($R6:$AA6,$R$1:$AA$1,AB$1)</f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  <c r="AJ6" s="11"/>
      <c r="AK6" s="11"/>
    </row>
    <row r="7" spans="1:37" x14ac:dyDescent="0.25">
      <c r="A7" s="2" t="s">
        <v>20</v>
      </c>
      <c r="B7" s="1">
        <f t="shared" ref="B7:AA7" si="1">B3</f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Q7" s="1">
        <f t="shared" si="1"/>
        <v>0</v>
      </c>
      <c r="R7" s="1">
        <f t="shared" si="1"/>
        <v>0</v>
      </c>
      <c r="S7" s="1">
        <f t="shared" si="1"/>
        <v>0</v>
      </c>
      <c r="T7" s="1">
        <f t="shared" si="1"/>
        <v>0</v>
      </c>
      <c r="U7" s="1">
        <f t="shared" si="1"/>
        <v>0</v>
      </c>
      <c r="V7" s="1">
        <f t="shared" si="1"/>
        <v>0</v>
      </c>
      <c r="W7" s="1">
        <f t="shared" si="1"/>
        <v>0</v>
      </c>
      <c r="X7" s="1">
        <f t="shared" si="1"/>
        <v>0</v>
      </c>
      <c r="Y7" s="1">
        <f t="shared" si="1"/>
        <v>0</v>
      </c>
      <c r="Z7" s="1">
        <f t="shared" si="1"/>
        <v>0</v>
      </c>
      <c r="AA7" s="1">
        <f t="shared" si="1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9"/>
      <c r="AK4" s="9"/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9"/>
      <c r="AK5" s="9"/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ref="AB6:AI8" si="0">TREND($R6:$AA6,$R$1:$AA$1,AB$1)</f>
        <v>0</v>
      </c>
      <c r="AC6" s="11">
        <f t="shared" si="0"/>
        <v>0</v>
      </c>
      <c r="AD6" s="11">
        <f t="shared" si="0"/>
        <v>0</v>
      </c>
      <c r="AE6" s="11">
        <f t="shared" si="0"/>
        <v>0</v>
      </c>
      <c r="AF6" s="11">
        <f t="shared" si="0"/>
        <v>0</v>
      </c>
      <c r="AG6" s="11">
        <f t="shared" si="0"/>
        <v>0</v>
      </c>
      <c r="AH6" s="11">
        <f t="shared" si="0"/>
        <v>0</v>
      </c>
      <c r="AI6" s="11">
        <f t="shared" si="0"/>
        <v>0</v>
      </c>
    </row>
    <row r="7" spans="1:37" x14ac:dyDescent="0.25">
      <c r="A7" s="12" t="s">
        <v>20</v>
      </c>
      <c r="B7" s="11">
        <f t="shared" ref="B7:AA7" si="1">B3</f>
        <v>0</v>
      </c>
      <c r="C7" s="11">
        <f t="shared" si="1"/>
        <v>0</v>
      </c>
      <c r="D7" s="11">
        <f t="shared" si="1"/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1">
        <f t="shared" si="1"/>
        <v>0</v>
      </c>
      <c r="R7" s="11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0"/>
        <v>0</v>
      </c>
      <c r="AC8" s="11">
        <f t="shared" si="0"/>
        <v>0</v>
      </c>
      <c r="AD8" s="11">
        <f t="shared" si="0"/>
        <v>0</v>
      </c>
      <c r="AE8" s="11">
        <f t="shared" si="0"/>
        <v>0</v>
      </c>
      <c r="AF8" s="11">
        <f t="shared" si="0"/>
        <v>0</v>
      </c>
      <c r="AG8" s="11">
        <f t="shared" si="0"/>
        <v>0</v>
      </c>
      <c r="AH8" s="11">
        <f t="shared" si="0"/>
        <v>0</v>
      </c>
      <c r="AI8" s="1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2015</v>
      </c>
      <c r="C1" s="12">
        <v>2016</v>
      </c>
      <c r="D1" s="12">
        <v>2017</v>
      </c>
      <c r="E1" s="12">
        <v>2018</v>
      </c>
      <c r="F1" s="12">
        <v>2019</v>
      </c>
      <c r="G1" s="12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</row>
    <row r="2" spans="1:37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>TREND($R2:$AA2,$R$1:$AA$1,AB$1)</f>
        <v>0</v>
      </c>
      <c r="AC2" s="11">
        <f t="shared" ref="AC2:AK3" si="0">TREND($R2:$AA2,$R$1:$AA$1,AC$1)</f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0</v>
      </c>
      <c r="AK2" s="11">
        <f t="shared" si="0"/>
        <v>0</v>
      </c>
    </row>
    <row r="3" spans="1:37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f>TREND($R3:$AA3,$R$1:$AA$1,AB$1)</f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  <c r="AJ3" s="11">
        <f t="shared" si="0"/>
        <v>0</v>
      </c>
      <c r="AK3" s="11">
        <f t="shared" si="0"/>
        <v>0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K8" si="1">TREND($R4:$AA4,$R$1:$AA$1,AB$1)</f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  <c r="AJ4" s="11">
        <f t="shared" si="1"/>
        <v>0</v>
      </c>
      <c r="AK4" s="11">
        <f t="shared" si="1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  <c r="AJ5" s="11">
        <f t="shared" si="1"/>
        <v>0</v>
      </c>
      <c r="AK5" s="11">
        <f t="shared" si="1"/>
        <v>0</v>
      </c>
    </row>
    <row r="6" spans="1:37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  <c r="AJ6" s="11">
        <f t="shared" si="1"/>
        <v>0</v>
      </c>
      <c r="AK6" s="11">
        <f t="shared" si="1"/>
        <v>0</v>
      </c>
    </row>
    <row r="7" spans="1:37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  <c r="AJ8" s="11">
        <f t="shared" si="1"/>
        <v>0</v>
      </c>
      <c r="AK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1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11"/>
      <c r="AK2" s="11"/>
    </row>
    <row r="3" spans="1:37" x14ac:dyDescent="0.25">
      <c r="A3" s="2" t="s">
        <v>5</v>
      </c>
      <c r="B3" s="4">
        <f>'KSA NG Petro Prices'!E17</f>
        <v>8.8842975206611566E-7</v>
      </c>
      <c r="C3" s="4">
        <f>$B3</f>
        <v>8.8842975206611566E-7</v>
      </c>
      <c r="D3" s="4">
        <f>$B3</f>
        <v>8.8842975206611566E-7</v>
      </c>
      <c r="E3" s="4">
        <f t="shared" ref="E3:AI3" si="0">$B3</f>
        <v>8.8842975206611566E-7</v>
      </c>
      <c r="F3" s="4">
        <f t="shared" si="0"/>
        <v>8.8842975206611566E-7</v>
      </c>
      <c r="G3" s="4">
        <f t="shared" si="0"/>
        <v>8.8842975206611566E-7</v>
      </c>
      <c r="H3" s="4">
        <f t="shared" si="0"/>
        <v>8.8842975206611566E-7</v>
      </c>
      <c r="I3" s="4">
        <f t="shared" si="0"/>
        <v>8.8842975206611566E-7</v>
      </c>
      <c r="J3" s="4">
        <f t="shared" si="0"/>
        <v>8.8842975206611566E-7</v>
      </c>
      <c r="K3" s="4">
        <f t="shared" si="0"/>
        <v>8.8842975206611566E-7</v>
      </c>
      <c r="L3" s="4">
        <f t="shared" si="0"/>
        <v>8.8842975206611566E-7</v>
      </c>
      <c r="M3" s="4">
        <f t="shared" si="0"/>
        <v>8.8842975206611566E-7</v>
      </c>
      <c r="N3" s="4">
        <f t="shared" si="0"/>
        <v>8.8842975206611566E-7</v>
      </c>
      <c r="O3" s="4">
        <f t="shared" si="0"/>
        <v>8.8842975206611566E-7</v>
      </c>
      <c r="P3" s="4">
        <f t="shared" si="0"/>
        <v>8.8842975206611566E-7</v>
      </c>
      <c r="Q3" s="4">
        <f t="shared" si="0"/>
        <v>8.8842975206611566E-7</v>
      </c>
      <c r="R3" s="4">
        <f t="shared" si="0"/>
        <v>8.8842975206611566E-7</v>
      </c>
      <c r="S3" s="4">
        <f t="shared" si="0"/>
        <v>8.8842975206611566E-7</v>
      </c>
      <c r="T3" s="4">
        <f t="shared" si="0"/>
        <v>8.8842975206611566E-7</v>
      </c>
      <c r="U3" s="4">
        <f t="shared" si="0"/>
        <v>8.8842975206611566E-7</v>
      </c>
      <c r="V3" s="4">
        <f t="shared" si="0"/>
        <v>8.8842975206611566E-7</v>
      </c>
      <c r="W3" s="4">
        <f t="shared" si="0"/>
        <v>8.8842975206611566E-7</v>
      </c>
      <c r="X3" s="4">
        <f t="shared" si="0"/>
        <v>8.8842975206611566E-7</v>
      </c>
      <c r="Y3" s="4">
        <f t="shared" si="0"/>
        <v>8.8842975206611566E-7</v>
      </c>
      <c r="Z3" s="4">
        <f t="shared" si="0"/>
        <v>8.8842975206611566E-7</v>
      </c>
      <c r="AA3" s="4">
        <f t="shared" si="0"/>
        <v>8.8842975206611566E-7</v>
      </c>
      <c r="AB3" s="4">
        <f t="shared" si="0"/>
        <v>8.8842975206611566E-7</v>
      </c>
      <c r="AC3" s="4">
        <f t="shared" si="0"/>
        <v>8.8842975206611566E-7</v>
      </c>
      <c r="AD3" s="4">
        <f t="shared" si="0"/>
        <v>8.8842975206611566E-7</v>
      </c>
      <c r="AE3" s="4">
        <f t="shared" si="0"/>
        <v>8.8842975206611566E-7</v>
      </c>
      <c r="AF3" s="4">
        <f t="shared" si="0"/>
        <v>8.8842975206611566E-7</v>
      </c>
      <c r="AG3" s="4">
        <f t="shared" si="0"/>
        <v>8.8842975206611566E-7</v>
      </c>
      <c r="AH3" s="4">
        <f t="shared" si="0"/>
        <v>8.8842975206611566E-7</v>
      </c>
      <c r="AI3" s="4">
        <f t="shared" si="0"/>
        <v>8.8842975206611566E-7</v>
      </c>
      <c r="AJ3" s="11"/>
      <c r="AK3" s="11"/>
    </row>
    <row r="4" spans="1:37" x14ac:dyDescent="0.25">
      <c r="A4" s="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/>
      <c r="AK4" s="11"/>
    </row>
    <row r="5" spans="1:37" x14ac:dyDescent="0.25">
      <c r="A5" s="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/>
      <c r="AK5" s="11"/>
    </row>
    <row r="6" spans="1:37" x14ac:dyDescent="0.25">
      <c r="A6" s="2" t="s">
        <v>6</v>
      </c>
      <c r="B6" s="4">
        <f>'KSA NG Petro Prices'!E17</f>
        <v>8.8842975206611566E-7</v>
      </c>
      <c r="C6" s="4">
        <f>$B6</f>
        <v>8.8842975206611566E-7</v>
      </c>
      <c r="D6" s="4">
        <f>$B6</f>
        <v>8.8842975206611566E-7</v>
      </c>
      <c r="E6" s="4">
        <f t="shared" ref="E6:AI6" si="1">$B6</f>
        <v>8.8842975206611566E-7</v>
      </c>
      <c r="F6" s="4">
        <f t="shared" si="1"/>
        <v>8.8842975206611566E-7</v>
      </c>
      <c r="G6" s="4">
        <f t="shared" si="1"/>
        <v>8.8842975206611566E-7</v>
      </c>
      <c r="H6" s="4">
        <f t="shared" si="1"/>
        <v>8.8842975206611566E-7</v>
      </c>
      <c r="I6" s="4">
        <f t="shared" si="1"/>
        <v>8.8842975206611566E-7</v>
      </c>
      <c r="J6" s="4">
        <f t="shared" si="1"/>
        <v>8.8842975206611566E-7</v>
      </c>
      <c r="K6" s="4">
        <f t="shared" si="1"/>
        <v>8.8842975206611566E-7</v>
      </c>
      <c r="L6" s="4">
        <f t="shared" si="1"/>
        <v>8.8842975206611566E-7</v>
      </c>
      <c r="M6" s="4">
        <f t="shared" si="1"/>
        <v>8.8842975206611566E-7</v>
      </c>
      <c r="N6" s="4">
        <f t="shared" si="1"/>
        <v>8.8842975206611566E-7</v>
      </c>
      <c r="O6" s="4">
        <f t="shared" si="1"/>
        <v>8.8842975206611566E-7</v>
      </c>
      <c r="P6" s="4">
        <f t="shared" si="1"/>
        <v>8.8842975206611566E-7</v>
      </c>
      <c r="Q6" s="4">
        <f t="shared" si="1"/>
        <v>8.8842975206611566E-7</v>
      </c>
      <c r="R6" s="4">
        <f t="shared" si="1"/>
        <v>8.8842975206611566E-7</v>
      </c>
      <c r="S6" s="4">
        <f t="shared" si="1"/>
        <v>8.8842975206611566E-7</v>
      </c>
      <c r="T6" s="4">
        <f t="shared" si="1"/>
        <v>8.8842975206611566E-7</v>
      </c>
      <c r="U6" s="4">
        <f t="shared" si="1"/>
        <v>8.8842975206611566E-7</v>
      </c>
      <c r="V6" s="4">
        <f t="shared" si="1"/>
        <v>8.8842975206611566E-7</v>
      </c>
      <c r="W6" s="4">
        <f t="shared" si="1"/>
        <v>8.8842975206611566E-7</v>
      </c>
      <c r="X6" s="4">
        <f t="shared" si="1"/>
        <v>8.8842975206611566E-7</v>
      </c>
      <c r="Y6" s="4">
        <f t="shared" si="1"/>
        <v>8.8842975206611566E-7</v>
      </c>
      <c r="Z6" s="4">
        <f t="shared" si="1"/>
        <v>8.8842975206611566E-7</v>
      </c>
      <c r="AA6" s="4">
        <f t="shared" si="1"/>
        <v>8.8842975206611566E-7</v>
      </c>
      <c r="AB6" s="4">
        <f t="shared" si="1"/>
        <v>8.8842975206611566E-7</v>
      </c>
      <c r="AC6" s="4">
        <f t="shared" si="1"/>
        <v>8.8842975206611566E-7</v>
      </c>
      <c r="AD6" s="4">
        <f t="shared" si="1"/>
        <v>8.8842975206611566E-7</v>
      </c>
      <c r="AE6" s="4">
        <f t="shared" si="1"/>
        <v>8.8842975206611566E-7</v>
      </c>
      <c r="AF6" s="4">
        <f t="shared" si="1"/>
        <v>8.8842975206611566E-7</v>
      </c>
      <c r="AG6" s="4">
        <f t="shared" si="1"/>
        <v>8.8842975206611566E-7</v>
      </c>
      <c r="AH6" s="4">
        <f t="shared" si="1"/>
        <v>8.8842975206611566E-7</v>
      </c>
      <c r="AI6" s="4">
        <f t="shared" si="1"/>
        <v>8.8842975206611566E-7</v>
      </c>
      <c r="AJ6" s="11"/>
      <c r="AK6" s="11"/>
    </row>
    <row r="7" spans="1:37" x14ac:dyDescent="0.25">
      <c r="A7" s="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1" customWidth="1"/>
    <col min="2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4</v>
      </c>
      <c r="B2" s="9">
        <f>'KSA Heavy Fuel Oil'!B21</f>
        <v>5.4000071760892698E-7</v>
      </c>
      <c r="C2" s="9">
        <f>$B$2</f>
        <v>5.4000071760892698E-7</v>
      </c>
      <c r="D2" s="9">
        <f t="shared" ref="D2:AI2" si="0">$B$2</f>
        <v>5.4000071760892698E-7</v>
      </c>
      <c r="E2" s="9">
        <f t="shared" si="0"/>
        <v>5.4000071760892698E-7</v>
      </c>
      <c r="F2" s="9">
        <f t="shared" si="0"/>
        <v>5.4000071760892698E-7</v>
      </c>
      <c r="G2" s="9">
        <f t="shared" si="0"/>
        <v>5.4000071760892698E-7</v>
      </c>
      <c r="H2" s="9">
        <f t="shared" si="0"/>
        <v>5.4000071760892698E-7</v>
      </c>
      <c r="I2" s="9">
        <f t="shared" si="0"/>
        <v>5.4000071760892698E-7</v>
      </c>
      <c r="J2" s="9">
        <f t="shared" si="0"/>
        <v>5.4000071760892698E-7</v>
      </c>
      <c r="K2" s="9">
        <f t="shared" si="0"/>
        <v>5.4000071760892698E-7</v>
      </c>
      <c r="L2" s="9">
        <f t="shared" si="0"/>
        <v>5.4000071760892698E-7</v>
      </c>
      <c r="M2" s="9">
        <f t="shared" si="0"/>
        <v>5.4000071760892698E-7</v>
      </c>
      <c r="N2" s="9">
        <f t="shared" si="0"/>
        <v>5.4000071760892698E-7</v>
      </c>
      <c r="O2" s="9">
        <f t="shared" si="0"/>
        <v>5.4000071760892698E-7</v>
      </c>
      <c r="P2" s="9">
        <f t="shared" si="0"/>
        <v>5.4000071760892698E-7</v>
      </c>
      <c r="Q2" s="9">
        <f t="shared" si="0"/>
        <v>5.4000071760892698E-7</v>
      </c>
      <c r="R2" s="9">
        <f t="shared" si="0"/>
        <v>5.4000071760892698E-7</v>
      </c>
      <c r="S2" s="9">
        <f t="shared" si="0"/>
        <v>5.4000071760892698E-7</v>
      </c>
      <c r="T2" s="9">
        <f t="shared" si="0"/>
        <v>5.4000071760892698E-7</v>
      </c>
      <c r="U2" s="9">
        <f t="shared" si="0"/>
        <v>5.4000071760892698E-7</v>
      </c>
      <c r="V2" s="9">
        <f t="shared" si="0"/>
        <v>5.4000071760892698E-7</v>
      </c>
      <c r="W2" s="9">
        <f t="shared" si="0"/>
        <v>5.4000071760892698E-7</v>
      </c>
      <c r="X2" s="9">
        <f t="shared" si="0"/>
        <v>5.4000071760892698E-7</v>
      </c>
      <c r="Y2" s="9">
        <f t="shared" si="0"/>
        <v>5.4000071760892698E-7</v>
      </c>
      <c r="Z2" s="9">
        <f t="shared" si="0"/>
        <v>5.4000071760892698E-7</v>
      </c>
      <c r="AA2" s="9">
        <f t="shared" si="0"/>
        <v>5.4000071760892698E-7</v>
      </c>
      <c r="AB2" s="9">
        <f t="shared" si="0"/>
        <v>5.4000071760892698E-7</v>
      </c>
      <c r="AC2" s="9">
        <f t="shared" si="0"/>
        <v>5.4000071760892698E-7</v>
      </c>
      <c r="AD2" s="9">
        <f t="shared" si="0"/>
        <v>5.4000071760892698E-7</v>
      </c>
      <c r="AE2" s="9">
        <f t="shared" si="0"/>
        <v>5.4000071760892698E-7</v>
      </c>
      <c r="AF2" s="9">
        <f t="shared" si="0"/>
        <v>5.4000071760892698E-7</v>
      </c>
      <c r="AG2" s="9">
        <f t="shared" si="0"/>
        <v>5.4000071760892698E-7</v>
      </c>
      <c r="AH2" s="9">
        <f t="shared" si="0"/>
        <v>5.4000071760892698E-7</v>
      </c>
      <c r="AI2" s="9">
        <f t="shared" si="0"/>
        <v>5.4000071760892698E-7</v>
      </c>
      <c r="AJ2" s="5"/>
      <c r="AK2" s="5"/>
    </row>
    <row r="3" spans="1:37" x14ac:dyDescent="0.25">
      <c r="A3" s="12" t="s">
        <v>5</v>
      </c>
      <c r="B3" s="9">
        <f>'KSA Heavy Fuel Oil'!B21</f>
        <v>5.4000071760892698E-7</v>
      </c>
      <c r="C3" s="9">
        <f>$B$3</f>
        <v>5.4000071760892698E-7</v>
      </c>
      <c r="D3" s="9">
        <f t="shared" ref="D2:AI3" si="1">$B$3</f>
        <v>5.4000071760892698E-7</v>
      </c>
      <c r="E3" s="9">
        <f t="shared" si="1"/>
        <v>5.4000071760892698E-7</v>
      </c>
      <c r="F3" s="9">
        <f t="shared" si="1"/>
        <v>5.4000071760892698E-7</v>
      </c>
      <c r="G3" s="9">
        <f t="shared" si="1"/>
        <v>5.4000071760892698E-7</v>
      </c>
      <c r="H3" s="9">
        <f t="shared" si="1"/>
        <v>5.4000071760892698E-7</v>
      </c>
      <c r="I3" s="9">
        <f t="shared" si="1"/>
        <v>5.4000071760892698E-7</v>
      </c>
      <c r="J3" s="9">
        <f t="shared" si="1"/>
        <v>5.4000071760892698E-7</v>
      </c>
      <c r="K3" s="9">
        <f t="shared" si="1"/>
        <v>5.4000071760892698E-7</v>
      </c>
      <c r="L3" s="9">
        <f t="shared" si="1"/>
        <v>5.4000071760892698E-7</v>
      </c>
      <c r="M3" s="9">
        <f t="shared" si="1"/>
        <v>5.4000071760892698E-7</v>
      </c>
      <c r="N3" s="9">
        <f t="shared" si="1"/>
        <v>5.4000071760892698E-7</v>
      </c>
      <c r="O3" s="9">
        <f t="shared" si="1"/>
        <v>5.4000071760892698E-7</v>
      </c>
      <c r="P3" s="9">
        <f t="shared" si="1"/>
        <v>5.4000071760892698E-7</v>
      </c>
      <c r="Q3" s="9">
        <f t="shared" si="1"/>
        <v>5.4000071760892698E-7</v>
      </c>
      <c r="R3" s="9">
        <f t="shared" si="1"/>
        <v>5.4000071760892698E-7</v>
      </c>
      <c r="S3" s="9">
        <f t="shared" si="1"/>
        <v>5.4000071760892698E-7</v>
      </c>
      <c r="T3" s="9">
        <f t="shared" si="1"/>
        <v>5.4000071760892698E-7</v>
      </c>
      <c r="U3" s="9">
        <f t="shared" si="1"/>
        <v>5.4000071760892698E-7</v>
      </c>
      <c r="V3" s="9">
        <f t="shared" si="1"/>
        <v>5.4000071760892698E-7</v>
      </c>
      <c r="W3" s="9">
        <f t="shared" si="1"/>
        <v>5.4000071760892698E-7</v>
      </c>
      <c r="X3" s="9">
        <f t="shared" si="1"/>
        <v>5.4000071760892698E-7</v>
      </c>
      <c r="Y3" s="9">
        <f t="shared" si="1"/>
        <v>5.4000071760892698E-7</v>
      </c>
      <c r="Z3" s="9">
        <f t="shared" si="1"/>
        <v>5.4000071760892698E-7</v>
      </c>
      <c r="AA3" s="9">
        <f t="shared" si="1"/>
        <v>5.4000071760892698E-7</v>
      </c>
      <c r="AB3" s="9">
        <f t="shared" si="1"/>
        <v>5.4000071760892698E-7</v>
      </c>
      <c r="AC3" s="9">
        <f t="shared" si="1"/>
        <v>5.4000071760892698E-7</v>
      </c>
      <c r="AD3" s="9">
        <f t="shared" si="1"/>
        <v>5.4000071760892698E-7</v>
      </c>
      <c r="AE3" s="9">
        <f t="shared" si="1"/>
        <v>5.4000071760892698E-7</v>
      </c>
      <c r="AF3" s="9">
        <f t="shared" si="1"/>
        <v>5.4000071760892698E-7</v>
      </c>
      <c r="AG3" s="9">
        <f t="shared" si="1"/>
        <v>5.4000071760892698E-7</v>
      </c>
      <c r="AH3" s="9">
        <f t="shared" si="1"/>
        <v>5.4000071760892698E-7</v>
      </c>
      <c r="AI3" s="9">
        <f t="shared" si="1"/>
        <v>5.4000071760892698E-7</v>
      </c>
    </row>
    <row r="4" spans="1:37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f t="shared" ref="AB4:AI8" si="2">TREND($R4:$AA4,$R$1:$AA$1,AB$1)</f>
        <v>0</v>
      </c>
      <c r="AC4" s="11">
        <f t="shared" si="2"/>
        <v>0</v>
      </c>
      <c r="AD4" s="11">
        <f t="shared" si="2"/>
        <v>0</v>
      </c>
      <c r="AE4" s="11">
        <f t="shared" si="2"/>
        <v>0</v>
      </c>
      <c r="AF4" s="11">
        <f t="shared" si="2"/>
        <v>0</v>
      </c>
      <c r="AG4" s="11">
        <f t="shared" si="2"/>
        <v>0</v>
      </c>
      <c r="AH4" s="11">
        <f t="shared" si="2"/>
        <v>0</v>
      </c>
      <c r="AI4" s="11">
        <f t="shared" si="2"/>
        <v>0</v>
      </c>
    </row>
    <row r="5" spans="1:37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f t="shared" si="2"/>
        <v>0</v>
      </c>
      <c r="AC5" s="11">
        <f t="shared" si="2"/>
        <v>0</v>
      </c>
      <c r="AD5" s="11">
        <f t="shared" si="2"/>
        <v>0</v>
      </c>
      <c r="AE5" s="11">
        <f t="shared" si="2"/>
        <v>0</v>
      </c>
      <c r="AF5" s="11">
        <f t="shared" si="2"/>
        <v>0</v>
      </c>
      <c r="AG5" s="11">
        <f t="shared" si="2"/>
        <v>0</v>
      </c>
      <c r="AH5" s="11">
        <f t="shared" si="2"/>
        <v>0</v>
      </c>
      <c r="AI5" s="11">
        <f t="shared" si="2"/>
        <v>0</v>
      </c>
    </row>
    <row r="6" spans="1:37" x14ac:dyDescent="0.25">
      <c r="A6" s="12" t="s">
        <v>6</v>
      </c>
      <c r="B6" s="9">
        <f>'KSA Heavy Fuel Oil'!B21</f>
        <v>5.4000071760892698E-7</v>
      </c>
      <c r="C6" s="9">
        <f>$B$6</f>
        <v>5.4000071760892698E-7</v>
      </c>
      <c r="D6" s="9">
        <f t="shared" ref="D6:AI6" si="3">$B$6</f>
        <v>5.4000071760892698E-7</v>
      </c>
      <c r="E6" s="9">
        <f t="shared" si="3"/>
        <v>5.4000071760892698E-7</v>
      </c>
      <c r="F6" s="9">
        <f t="shared" si="3"/>
        <v>5.4000071760892698E-7</v>
      </c>
      <c r="G6" s="9">
        <f t="shared" si="3"/>
        <v>5.4000071760892698E-7</v>
      </c>
      <c r="H6" s="9">
        <f t="shared" si="3"/>
        <v>5.4000071760892698E-7</v>
      </c>
      <c r="I6" s="9">
        <f t="shared" si="3"/>
        <v>5.4000071760892698E-7</v>
      </c>
      <c r="J6" s="9">
        <f t="shared" si="3"/>
        <v>5.4000071760892698E-7</v>
      </c>
      <c r="K6" s="9">
        <f t="shared" si="3"/>
        <v>5.4000071760892698E-7</v>
      </c>
      <c r="L6" s="9">
        <f t="shared" si="3"/>
        <v>5.4000071760892698E-7</v>
      </c>
      <c r="M6" s="9">
        <f t="shared" si="3"/>
        <v>5.4000071760892698E-7</v>
      </c>
      <c r="N6" s="9">
        <f t="shared" si="3"/>
        <v>5.4000071760892698E-7</v>
      </c>
      <c r="O6" s="9">
        <f t="shared" si="3"/>
        <v>5.4000071760892698E-7</v>
      </c>
      <c r="P6" s="9">
        <f t="shared" si="3"/>
        <v>5.4000071760892698E-7</v>
      </c>
      <c r="Q6" s="9">
        <f t="shared" si="3"/>
        <v>5.4000071760892698E-7</v>
      </c>
      <c r="R6" s="9">
        <f t="shared" si="3"/>
        <v>5.4000071760892698E-7</v>
      </c>
      <c r="S6" s="9">
        <f t="shared" si="3"/>
        <v>5.4000071760892698E-7</v>
      </c>
      <c r="T6" s="9">
        <f t="shared" si="3"/>
        <v>5.4000071760892698E-7</v>
      </c>
      <c r="U6" s="9">
        <f t="shared" si="3"/>
        <v>5.4000071760892698E-7</v>
      </c>
      <c r="V6" s="9">
        <f t="shared" si="3"/>
        <v>5.4000071760892698E-7</v>
      </c>
      <c r="W6" s="9">
        <f t="shared" si="3"/>
        <v>5.4000071760892698E-7</v>
      </c>
      <c r="X6" s="9">
        <f t="shared" si="3"/>
        <v>5.4000071760892698E-7</v>
      </c>
      <c r="Y6" s="9">
        <f t="shared" si="3"/>
        <v>5.4000071760892698E-7</v>
      </c>
      <c r="Z6" s="9">
        <f t="shared" si="3"/>
        <v>5.4000071760892698E-7</v>
      </c>
      <c r="AA6" s="9">
        <f t="shared" si="3"/>
        <v>5.4000071760892698E-7</v>
      </c>
      <c r="AB6" s="9">
        <f t="shared" si="3"/>
        <v>5.4000071760892698E-7</v>
      </c>
      <c r="AC6" s="9">
        <f t="shared" si="3"/>
        <v>5.4000071760892698E-7</v>
      </c>
      <c r="AD6" s="9">
        <f t="shared" si="3"/>
        <v>5.4000071760892698E-7</v>
      </c>
      <c r="AE6" s="9">
        <f t="shared" si="3"/>
        <v>5.4000071760892698E-7</v>
      </c>
      <c r="AF6" s="9">
        <f t="shared" si="3"/>
        <v>5.4000071760892698E-7</v>
      </c>
      <c r="AG6" s="9">
        <f t="shared" si="3"/>
        <v>5.4000071760892698E-7</v>
      </c>
      <c r="AH6" s="9">
        <f t="shared" si="3"/>
        <v>5.4000071760892698E-7</v>
      </c>
      <c r="AI6" s="9">
        <f t="shared" si="3"/>
        <v>5.4000071760892698E-7</v>
      </c>
    </row>
    <row r="7" spans="1:37" x14ac:dyDescent="0.25">
      <c r="A7" s="12" t="s">
        <v>20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1">
        <f t="shared" si="2"/>
        <v>0</v>
      </c>
      <c r="AC7" s="11">
        <f t="shared" si="2"/>
        <v>0</v>
      </c>
      <c r="AD7" s="11">
        <f t="shared" si="2"/>
        <v>0</v>
      </c>
      <c r="AE7" s="11">
        <f t="shared" si="2"/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 t="shared" si="2"/>
        <v>0</v>
      </c>
    </row>
    <row r="8" spans="1:37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f t="shared" si="2"/>
        <v>0</v>
      </c>
      <c r="AC8" s="11">
        <f t="shared" si="2"/>
        <v>0</v>
      </c>
      <c r="AD8" s="11">
        <f t="shared" si="2"/>
        <v>0</v>
      </c>
      <c r="AE8" s="11">
        <f t="shared" si="2"/>
        <v>0</v>
      </c>
      <c r="AF8" s="11">
        <f t="shared" si="2"/>
        <v>0</v>
      </c>
      <c r="AG8" s="11">
        <f t="shared" si="2"/>
        <v>0</v>
      </c>
      <c r="AH8" s="11">
        <f t="shared" si="2"/>
        <v>0</v>
      </c>
      <c r="AI8" s="11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27" width="10" style="1" customWidth="1"/>
    <col min="28" max="16384" width="9.140625" style="1"/>
  </cols>
  <sheetData>
    <row r="1" spans="1:37" x14ac:dyDescent="0.25">
      <c r="A1" s="12" t="s">
        <v>3</v>
      </c>
      <c r="B1" s="2">
        <v>2017</v>
      </c>
      <c r="C1" s="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f t="shared" ref="AB2:AI7" si="0">TREND($R2:$AA2,$R$1:$AA$1,AB$1)</f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/>
      <c r="AK2" s="11"/>
    </row>
    <row r="3" spans="1:37" x14ac:dyDescent="0.25">
      <c r="A3" s="2" t="s">
        <v>5</v>
      </c>
      <c r="B3" s="11">
        <v>0</v>
      </c>
      <c r="C3" s="11">
        <f>$B3</f>
        <v>0</v>
      </c>
      <c r="D3" s="11">
        <f>$B3</f>
        <v>0</v>
      </c>
      <c r="E3" s="11">
        <f t="shared" ref="E3:AI6" si="1">$B3</f>
        <v>0</v>
      </c>
      <c r="F3" s="11">
        <f t="shared" si="1"/>
        <v>0</v>
      </c>
      <c r="G3" s="11">
        <f t="shared" si="1"/>
        <v>0</v>
      </c>
      <c r="H3" s="11">
        <f t="shared" si="1"/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1">
        <f t="shared" si="1"/>
        <v>0</v>
      </c>
      <c r="M3" s="11">
        <f t="shared" si="1"/>
        <v>0</v>
      </c>
      <c r="N3" s="11">
        <f t="shared" si="1"/>
        <v>0</v>
      </c>
      <c r="O3" s="11">
        <f t="shared" si="1"/>
        <v>0</v>
      </c>
      <c r="P3" s="11">
        <f t="shared" si="1"/>
        <v>0</v>
      </c>
      <c r="Q3" s="11">
        <f t="shared" si="1"/>
        <v>0</v>
      </c>
      <c r="R3" s="11">
        <f t="shared" si="1"/>
        <v>0</v>
      </c>
      <c r="S3" s="11">
        <f t="shared" si="1"/>
        <v>0</v>
      </c>
      <c r="T3" s="11">
        <f t="shared" si="1"/>
        <v>0</v>
      </c>
      <c r="U3" s="11">
        <f t="shared" si="1"/>
        <v>0</v>
      </c>
      <c r="V3" s="11">
        <f t="shared" si="1"/>
        <v>0</v>
      </c>
      <c r="W3" s="11">
        <f t="shared" si="1"/>
        <v>0</v>
      </c>
      <c r="X3" s="11">
        <f t="shared" si="1"/>
        <v>0</v>
      </c>
      <c r="Y3" s="11">
        <f t="shared" si="1"/>
        <v>0</v>
      </c>
      <c r="Z3" s="11">
        <f t="shared" si="1"/>
        <v>0</v>
      </c>
      <c r="AA3" s="11">
        <f t="shared" si="1"/>
        <v>0</v>
      </c>
      <c r="AB3" s="11">
        <f t="shared" si="1"/>
        <v>0</v>
      </c>
      <c r="AC3" s="11">
        <f t="shared" si="1"/>
        <v>0</v>
      </c>
      <c r="AD3" s="11">
        <f t="shared" si="1"/>
        <v>0</v>
      </c>
      <c r="AE3" s="11">
        <f t="shared" si="1"/>
        <v>0</v>
      </c>
      <c r="AF3" s="11">
        <f t="shared" si="1"/>
        <v>0</v>
      </c>
      <c r="AG3" s="11">
        <f t="shared" si="1"/>
        <v>0</v>
      </c>
      <c r="AH3" s="11">
        <f t="shared" si="1"/>
        <v>0</v>
      </c>
      <c r="AI3" s="11">
        <f t="shared" si="1"/>
        <v>0</v>
      </c>
      <c r="AJ3" s="11"/>
      <c r="AK3" s="11"/>
    </row>
    <row r="4" spans="1:37" x14ac:dyDescent="0.25">
      <c r="A4" s="2" t="s">
        <v>7</v>
      </c>
      <c r="B4" s="9">
        <f>'KSA LPG Prices'!B31</f>
        <v>1.8400000000000002E-6</v>
      </c>
      <c r="C4" s="9">
        <f>$B4</f>
        <v>1.8400000000000002E-6</v>
      </c>
      <c r="D4" s="9">
        <f t="shared" ref="D4:AH6" si="2">$B4</f>
        <v>1.8400000000000002E-6</v>
      </c>
      <c r="E4" s="9">
        <f t="shared" si="1"/>
        <v>1.8400000000000002E-6</v>
      </c>
      <c r="F4" s="9">
        <f t="shared" si="2"/>
        <v>1.8400000000000002E-6</v>
      </c>
      <c r="G4" s="9">
        <f t="shared" si="1"/>
        <v>1.8400000000000002E-6</v>
      </c>
      <c r="H4" s="9">
        <f t="shared" si="2"/>
        <v>1.8400000000000002E-6</v>
      </c>
      <c r="I4" s="9">
        <f t="shared" si="1"/>
        <v>1.8400000000000002E-6</v>
      </c>
      <c r="J4" s="9">
        <f t="shared" si="2"/>
        <v>1.8400000000000002E-6</v>
      </c>
      <c r="K4" s="9">
        <f t="shared" si="1"/>
        <v>1.8400000000000002E-6</v>
      </c>
      <c r="L4" s="9">
        <f t="shared" si="2"/>
        <v>1.8400000000000002E-6</v>
      </c>
      <c r="M4" s="9">
        <f t="shared" si="1"/>
        <v>1.8400000000000002E-6</v>
      </c>
      <c r="N4" s="9">
        <f t="shared" si="2"/>
        <v>1.8400000000000002E-6</v>
      </c>
      <c r="O4" s="9">
        <f t="shared" si="1"/>
        <v>1.8400000000000002E-6</v>
      </c>
      <c r="P4" s="9">
        <f t="shared" si="2"/>
        <v>1.8400000000000002E-6</v>
      </c>
      <c r="Q4" s="9">
        <f t="shared" si="1"/>
        <v>1.8400000000000002E-6</v>
      </c>
      <c r="R4" s="9">
        <f t="shared" si="2"/>
        <v>1.8400000000000002E-6</v>
      </c>
      <c r="S4" s="9">
        <f t="shared" si="1"/>
        <v>1.8400000000000002E-6</v>
      </c>
      <c r="T4" s="9">
        <f t="shared" si="2"/>
        <v>1.8400000000000002E-6</v>
      </c>
      <c r="U4" s="9">
        <f t="shared" si="1"/>
        <v>1.8400000000000002E-6</v>
      </c>
      <c r="V4" s="9">
        <f t="shared" si="2"/>
        <v>1.8400000000000002E-6</v>
      </c>
      <c r="W4" s="9">
        <f t="shared" si="1"/>
        <v>1.8400000000000002E-6</v>
      </c>
      <c r="X4" s="9">
        <f t="shared" si="2"/>
        <v>1.8400000000000002E-6</v>
      </c>
      <c r="Y4" s="9">
        <f t="shared" si="1"/>
        <v>1.8400000000000002E-6</v>
      </c>
      <c r="Z4" s="9">
        <f t="shared" si="2"/>
        <v>1.8400000000000002E-6</v>
      </c>
      <c r="AA4" s="9">
        <f t="shared" si="1"/>
        <v>1.8400000000000002E-6</v>
      </c>
      <c r="AB4" s="9">
        <f t="shared" si="2"/>
        <v>1.8400000000000002E-6</v>
      </c>
      <c r="AC4" s="9">
        <f t="shared" si="1"/>
        <v>1.8400000000000002E-6</v>
      </c>
      <c r="AD4" s="9">
        <f t="shared" si="2"/>
        <v>1.8400000000000002E-6</v>
      </c>
      <c r="AE4" s="9">
        <f t="shared" si="1"/>
        <v>1.8400000000000002E-6</v>
      </c>
      <c r="AF4" s="9">
        <f t="shared" si="2"/>
        <v>1.8400000000000002E-6</v>
      </c>
      <c r="AG4" s="9">
        <f t="shared" si="1"/>
        <v>1.8400000000000002E-6</v>
      </c>
      <c r="AH4" s="9">
        <f t="shared" si="2"/>
        <v>1.8400000000000002E-6</v>
      </c>
      <c r="AI4" s="9">
        <f t="shared" si="1"/>
        <v>1.8400000000000002E-6</v>
      </c>
      <c r="AJ4" s="11"/>
      <c r="AK4" s="11"/>
    </row>
    <row r="5" spans="1:37" x14ac:dyDescent="0.25">
      <c r="A5" s="2" t="s">
        <v>8</v>
      </c>
      <c r="B5" s="9">
        <f>'KSA LPG Prices'!B31</f>
        <v>1.8400000000000002E-6</v>
      </c>
      <c r="C5" s="9">
        <f>$B5</f>
        <v>1.8400000000000002E-6</v>
      </c>
      <c r="D5" s="9">
        <f t="shared" si="2"/>
        <v>1.8400000000000002E-6</v>
      </c>
      <c r="E5" s="9">
        <f t="shared" si="1"/>
        <v>1.8400000000000002E-6</v>
      </c>
      <c r="F5" s="9">
        <f t="shared" si="2"/>
        <v>1.8400000000000002E-6</v>
      </c>
      <c r="G5" s="9">
        <f t="shared" si="1"/>
        <v>1.8400000000000002E-6</v>
      </c>
      <c r="H5" s="9">
        <f t="shared" si="2"/>
        <v>1.8400000000000002E-6</v>
      </c>
      <c r="I5" s="9">
        <f t="shared" si="1"/>
        <v>1.8400000000000002E-6</v>
      </c>
      <c r="J5" s="9">
        <f t="shared" si="2"/>
        <v>1.8400000000000002E-6</v>
      </c>
      <c r="K5" s="9">
        <f t="shared" si="1"/>
        <v>1.8400000000000002E-6</v>
      </c>
      <c r="L5" s="9">
        <f t="shared" si="2"/>
        <v>1.8400000000000002E-6</v>
      </c>
      <c r="M5" s="9">
        <f t="shared" si="1"/>
        <v>1.8400000000000002E-6</v>
      </c>
      <c r="N5" s="9">
        <f t="shared" si="2"/>
        <v>1.8400000000000002E-6</v>
      </c>
      <c r="O5" s="9">
        <f t="shared" si="1"/>
        <v>1.8400000000000002E-6</v>
      </c>
      <c r="P5" s="9">
        <f t="shared" si="2"/>
        <v>1.8400000000000002E-6</v>
      </c>
      <c r="Q5" s="9">
        <f t="shared" si="1"/>
        <v>1.8400000000000002E-6</v>
      </c>
      <c r="R5" s="9">
        <f t="shared" si="2"/>
        <v>1.8400000000000002E-6</v>
      </c>
      <c r="S5" s="9">
        <f t="shared" si="1"/>
        <v>1.8400000000000002E-6</v>
      </c>
      <c r="T5" s="9">
        <f t="shared" si="2"/>
        <v>1.8400000000000002E-6</v>
      </c>
      <c r="U5" s="9">
        <f t="shared" si="1"/>
        <v>1.8400000000000002E-6</v>
      </c>
      <c r="V5" s="9">
        <f t="shared" si="2"/>
        <v>1.8400000000000002E-6</v>
      </c>
      <c r="W5" s="9">
        <f t="shared" si="1"/>
        <v>1.8400000000000002E-6</v>
      </c>
      <c r="X5" s="9">
        <f t="shared" si="2"/>
        <v>1.8400000000000002E-6</v>
      </c>
      <c r="Y5" s="9">
        <f t="shared" si="1"/>
        <v>1.8400000000000002E-6</v>
      </c>
      <c r="Z5" s="9">
        <f t="shared" si="2"/>
        <v>1.8400000000000002E-6</v>
      </c>
      <c r="AA5" s="9">
        <f t="shared" si="1"/>
        <v>1.8400000000000002E-6</v>
      </c>
      <c r="AB5" s="9">
        <f t="shared" si="2"/>
        <v>1.8400000000000002E-6</v>
      </c>
      <c r="AC5" s="9">
        <f t="shared" si="1"/>
        <v>1.8400000000000002E-6</v>
      </c>
      <c r="AD5" s="9">
        <f t="shared" si="2"/>
        <v>1.8400000000000002E-6</v>
      </c>
      <c r="AE5" s="9">
        <f t="shared" si="1"/>
        <v>1.8400000000000002E-6</v>
      </c>
      <c r="AF5" s="9">
        <f t="shared" si="2"/>
        <v>1.8400000000000002E-6</v>
      </c>
      <c r="AG5" s="9">
        <f t="shared" si="1"/>
        <v>1.8400000000000002E-6</v>
      </c>
      <c r="AH5" s="9">
        <f t="shared" si="2"/>
        <v>1.8400000000000002E-6</v>
      </c>
      <c r="AI5" s="9">
        <f t="shared" si="1"/>
        <v>1.8400000000000002E-6</v>
      </c>
      <c r="AJ5" s="11"/>
      <c r="AK5" s="11"/>
    </row>
    <row r="6" spans="1:37" x14ac:dyDescent="0.25">
      <c r="A6" s="2" t="s">
        <v>6</v>
      </c>
      <c r="B6" s="11">
        <v>0</v>
      </c>
      <c r="C6" s="11">
        <f>$B6</f>
        <v>0</v>
      </c>
      <c r="D6" s="11">
        <f>$B6</f>
        <v>0</v>
      </c>
      <c r="E6" s="11">
        <f t="shared" si="1"/>
        <v>0</v>
      </c>
      <c r="F6" s="11">
        <f t="shared" si="2"/>
        <v>0</v>
      </c>
      <c r="G6" s="11">
        <f t="shared" si="1"/>
        <v>0</v>
      </c>
      <c r="H6" s="11">
        <f t="shared" si="2"/>
        <v>0</v>
      </c>
      <c r="I6" s="11">
        <f t="shared" si="1"/>
        <v>0</v>
      </c>
      <c r="J6" s="11">
        <f t="shared" si="2"/>
        <v>0</v>
      </c>
      <c r="K6" s="11">
        <f t="shared" si="1"/>
        <v>0</v>
      </c>
      <c r="L6" s="11">
        <f t="shared" si="2"/>
        <v>0</v>
      </c>
      <c r="M6" s="11">
        <f t="shared" si="1"/>
        <v>0</v>
      </c>
      <c r="N6" s="11">
        <f t="shared" si="2"/>
        <v>0</v>
      </c>
      <c r="O6" s="11">
        <f t="shared" si="1"/>
        <v>0</v>
      </c>
      <c r="P6" s="11">
        <f t="shared" si="2"/>
        <v>0</v>
      </c>
      <c r="Q6" s="11">
        <f t="shared" si="1"/>
        <v>0</v>
      </c>
      <c r="R6" s="11">
        <f t="shared" si="2"/>
        <v>0</v>
      </c>
      <c r="S6" s="11">
        <f t="shared" si="1"/>
        <v>0</v>
      </c>
      <c r="T6" s="11">
        <f t="shared" si="2"/>
        <v>0</v>
      </c>
      <c r="U6" s="11">
        <f t="shared" si="1"/>
        <v>0</v>
      </c>
      <c r="V6" s="11">
        <f t="shared" si="2"/>
        <v>0</v>
      </c>
      <c r="W6" s="11">
        <f t="shared" si="1"/>
        <v>0</v>
      </c>
      <c r="X6" s="11">
        <f t="shared" si="2"/>
        <v>0</v>
      </c>
      <c r="Y6" s="11">
        <f t="shared" si="1"/>
        <v>0</v>
      </c>
      <c r="Z6" s="11">
        <f t="shared" si="2"/>
        <v>0</v>
      </c>
      <c r="AA6" s="11">
        <f t="shared" si="1"/>
        <v>0</v>
      </c>
      <c r="AB6" s="11">
        <f t="shared" si="2"/>
        <v>0</v>
      </c>
      <c r="AC6" s="11">
        <f t="shared" si="1"/>
        <v>0</v>
      </c>
      <c r="AD6" s="11">
        <f t="shared" si="2"/>
        <v>0</v>
      </c>
      <c r="AE6" s="11">
        <f t="shared" si="1"/>
        <v>0</v>
      </c>
      <c r="AF6" s="11">
        <f t="shared" si="2"/>
        <v>0</v>
      </c>
      <c r="AG6" s="11">
        <f t="shared" si="1"/>
        <v>0</v>
      </c>
      <c r="AH6" s="11">
        <f t="shared" si="2"/>
        <v>0</v>
      </c>
      <c r="AI6" s="11">
        <f t="shared" si="1"/>
        <v>0</v>
      </c>
      <c r="AJ6" s="11"/>
      <c r="AK6" s="11"/>
    </row>
    <row r="7" spans="1:37" x14ac:dyDescent="0.25">
      <c r="A7" s="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f t="shared" si="0"/>
        <v>0</v>
      </c>
      <c r="AC7" s="11">
        <f t="shared" si="0"/>
        <v>0</v>
      </c>
      <c r="AD7" s="11">
        <f t="shared" si="0"/>
        <v>0</v>
      </c>
      <c r="AE7" s="11">
        <f t="shared" si="0"/>
        <v>0</v>
      </c>
      <c r="AF7" s="11">
        <f t="shared" si="0"/>
        <v>0</v>
      </c>
      <c r="AG7" s="11">
        <f t="shared" si="0"/>
        <v>0</v>
      </c>
      <c r="AH7" s="11">
        <f t="shared" si="0"/>
        <v>0</v>
      </c>
      <c r="AI7" s="11">
        <f t="shared" si="0"/>
        <v>0</v>
      </c>
      <c r="AJ7" s="11"/>
      <c r="AK7" s="11"/>
    </row>
    <row r="8" spans="1:37" x14ac:dyDescent="0.25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1">
        <f t="shared" ref="AB8:AI8" si="3">TREND($R8:$AA8,$R$1:$AA$1,AB$1)</f>
        <v>0</v>
      </c>
      <c r="AC8" s="11">
        <f t="shared" si="3"/>
        <v>0</v>
      </c>
      <c r="AD8" s="11">
        <f t="shared" si="3"/>
        <v>0</v>
      </c>
      <c r="AE8" s="11">
        <f t="shared" si="3"/>
        <v>0</v>
      </c>
      <c r="AF8" s="11">
        <f t="shared" si="3"/>
        <v>0</v>
      </c>
      <c r="AG8" s="11">
        <f t="shared" si="3"/>
        <v>0</v>
      </c>
      <c r="AH8" s="11">
        <f t="shared" si="3"/>
        <v>0</v>
      </c>
      <c r="AI8" s="11">
        <f t="shared" si="3"/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8"/>
  <sheetViews>
    <sheetView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ColWidth="9.140625" defaultRowHeight="15" x14ac:dyDescent="0.25"/>
  <cols>
    <col min="1" max="1" width="41.42578125" style="11" customWidth="1"/>
    <col min="2" max="25" width="10" style="11" customWidth="1"/>
    <col min="26" max="16384" width="9.140625" style="11"/>
  </cols>
  <sheetData>
    <row r="1" spans="1:35" x14ac:dyDescent="0.25">
      <c r="A1" s="12" t="s">
        <v>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4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f>TREND($P2:$Y2,$P$1:$Y$1,Z$1)</f>
        <v>0</v>
      </c>
      <c r="AA2" s="11">
        <f t="shared" ref="AA2:AI3" si="0">TREND($P2:$Y2,$P$1:$Y$1,AA$1)</f>
        <v>0</v>
      </c>
      <c r="AB2" s="11">
        <f t="shared" si="0"/>
        <v>0</v>
      </c>
      <c r="AC2" s="11">
        <f t="shared" si="0"/>
        <v>0</v>
      </c>
      <c r="AD2" s="11">
        <f t="shared" si="0"/>
        <v>0</v>
      </c>
      <c r="AE2" s="11">
        <f t="shared" si="0"/>
        <v>0</v>
      </c>
      <c r="AF2" s="11">
        <f t="shared" si="0"/>
        <v>0</v>
      </c>
      <c r="AG2" s="11">
        <f t="shared" si="0"/>
        <v>0</v>
      </c>
      <c r="AH2" s="11">
        <f t="shared" si="0"/>
        <v>0</v>
      </c>
      <c r="AI2" s="11">
        <f t="shared" si="0"/>
        <v>0</v>
      </c>
    </row>
    <row r="3" spans="1:35" x14ac:dyDescent="0.25">
      <c r="A3" s="12" t="s">
        <v>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f>TREND($P3:$Y3,$P$1:$Y$1,Z$1)</f>
        <v>0</v>
      </c>
      <c r="AA3" s="11">
        <f t="shared" si="0"/>
        <v>0</v>
      </c>
      <c r="AB3" s="11">
        <f t="shared" si="0"/>
        <v>0</v>
      </c>
      <c r="AC3" s="11">
        <f t="shared" si="0"/>
        <v>0</v>
      </c>
      <c r="AD3" s="11">
        <f t="shared" si="0"/>
        <v>0</v>
      </c>
      <c r="AE3" s="11">
        <f t="shared" si="0"/>
        <v>0</v>
      </c>
      <c r="AF3" s="11">
        <f t="shared" si="0"/>
        <v>0</v>
      </c>
      <c r="AG3" s="11">
        <f t="shared" si="0"/>
        <v>0</v>
      </c>
      <c r="AH3" s="11">
        <f t="shared" si="0"/>
        <v>0</v>
      </c>
      <c r="AI3" s="11">
        <f t="shared" si="0"/>
        <v>0</v>
      </c>
    </row>
    <row r="4" spans="1:35" x14ac:dyDescent="0.25">
      <c r="A4" s="12" t="s">
        <v>7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f t="shared" ref="Z4:AI8" si="1">TREND($P4:$Y4,$P$1:$Y$1,Z$1)</f>
        <v>0</v>
      </c>
      <c r="AA4" s="11">
        <f t="shared" si="1"/>
        <v>0</v>
      </c>
      <c r="AB4" s="11">
        <f t="shared" si="1"/>
        <v>0</v>
      </c>
      <c r="AC4" s="11">
        <f t="shared" si="1"/>
        <v>0</v>
      </c>
      <c r="AD4" s="11">
        <f t="shared" si="1"/>
        <v>0</v>
      </c>
      <c r="AE4" s="11">
        <f t="shared" si="1"/>
        <v>0</v>
      </c>
      <c r="AF4" s="11">
        <f t="shared" si="1"/>
        <v>0</v>
      </c>
      <c r="AG4" s="11">
        <f t="shared" si="1"/>
        <v>0</v>
      </c>
      <c r="AH4" s="11">
        <f t="shared" si="1"/>
        <v>0</v>
      </c>
      <c r="AI4" s="11">
        <f t="shared" si="1"/>
        <v>0</v>
      </c>
    </row>
    <row r="5" spans="1:35" x14ac:dyDescent="0.25">
      <c r="A5" s="12" t="s">
        <v>8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f t="shared" si="1"/>
        <v>0</v>
      </c>
      <c r="AA5" s="11">
        <f t="shared" si="1"/>
        <v>0</v>
      </c>
      <c r="AB5" s="11">
        <f t="shared" si="1"/>
        <v>0</v>
      </c>
      <c r="AC5" s="11">
        <f t="shared" si="1"/>
        <v>0</v>
      </c>
      <c r="AD5" s="11">
        <f t="shared" si="1"/>
        <v>0</v>
      </c>
      <c r="AE5" s="11">
        <f t="shared" si="1"/>
        <v>0</v>
      </c>
      <c r="AF5" s="11">
        <f t="shared" si="1"/>
        <v>0</v>
      </c>
      <c r="AG5" s="11">
        <f t="shared" si="1"/>
        <v>0</v>
      </c>
      <c r="AH5" s="11">
        <f t="shared" si="1"/>
        <v>0</v>
      </c>
      <c r="AI5" s="11">
        <f t="shared" si="1"/>
        <v>0</v>
      </c>
    </row>
    <row r="6" spans="1:35" x14ac:dyDescent="0.25">
      <c r="A6" s="12" t="s">
        <v>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f t="shared" si="1"/>
        <v>0</v>
      </c>
      <c r="AA6" s="11">
        <f t="shared" si="1"/>
        <v>0</v>
      </c>
      <c r="AB6" s="11">
        <f t="shared" si="1"/>
        <v>0</v>
      </c>
      <c r="AC6" s="11">
        <f t="shared" si="1"/>
        <v>0</v>
      </c>
      <c r="AD6" s="11">
        <f t="shared" si="1"/>
        <v>0</v>
      </c>
      <c r="AE6" s="11">
        <f t="shared" si="1"/>
        <v>0</v>
      </c>
      <c r="AF6" s="11">
        <f t="shared" si="1"/>
        <v>0</v>
      </c>
      <c r="AG6" s="11">
        <f t="shared" si="1"/>
        <v>0</v>
      </c>
      <c r="AH6" s="11">
        <f t="shared" si="1"/>
        <v>0</v>
      </c>
      <c r="AI6" s="11">
        <f t="shared" si="1"/>
        <v>0</v>
      </c>
    </row>
    <row r="7" spans="1:35" x14ac:dyDescent="0.25">
      <c r="A7" s="12" t="s">
        <v>20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f t="shared" si="1"/>
        <v>0</v>
      </c>
      <c r="AA7" s="11">
        <f t="shared" si="1"/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</row>
    <row r="8" spans="1:35" x14ac:dyDescent="0.25">
      <c r="A8" s="12" t="s">
        <v>22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f t="shared" si="1"/>
        <v>0</v>
      </c>
      <c r="AA8" s="11">
        <f t="shared" si="1"/>
        <v>0</v>
      </c>
      <c r="AB8" s="11">
        <f t="shared" si="1"/>
        <v>0</v>
      </c>
      <c r="AC8" s="11">
        <f t="shared" si="1"/>
        <v>0</v>
      </c>
      <c r="AD8" s="11">
        <f t="shared" si="1"/>
        <v>0</v>
      </c>
      <c r="AE8" s="11">
        <f t="shared" si="1"/>
        <v>0</v>
      </c>
      <c r="AF8" s="11">
        <f t="shared" si="1"/>
        <v>0</v>
      </c>
      <c r="AG8" s="11">
        <f t="shared" si="1"/>
        <v>0</v>
      </c>
      <c r="AH8" s="11">
        <f t="shared" si="1"/>
        <v>0</v>
      </c>
      <c r="AI8" s="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8"/>
  <sheetViews>
    <sheetView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/>
    </sheetView>
  </sheetViews>
  <sheetFormatPr defaultColWidth="9.140625" defaultRowHeight="15" x14ac:dyDescent="0.25"/>
  <cols>
    <col min="1" max="1" width="41.42578125" style="11" customWidth="1"/>
    <col min="2" max="25" width="10" style="11" customWidth="1"/>
    <col min="26" max="16384" width="9.140625" style="11"/>
  </cols>
  <sheetData>
    <row r="1" spans="1:35" x14ac:dyDescent="0.25">
      <c r="A1" s="12" t="s">
        <v>3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4</v>
      </c>
      <c r="B2" s="9">
        <f>Hydrogen!B$55*About!$A$54</f>
        <v>9.6644563917304107E-5</v>
      </c>
      <c r="C2" s="9">
        <f>$B2</f>
        <v>9.6644563917304107E-5</v>
      </c>
      <c r="D2" s="9">
        <f t="shared" ref="D2:AI8" si="0">$B2</f>
        <v>9.6644563917304107E-5</v>
      </c>
      <c r="E2" s="9">
        <f t="shared" si="0"/>
        <v>9.6644563917304107E-5</v>
      </c>
      <c r="F2" s="9">
        <f t="shared" si="0"/>
        <v>9.6644563917304107E-5</v>
      </c>
      <c r="G2" s="9">
        <f t="shared" si="0"/>
        <v>9.6644563917304107E-5</v>
      </c>
      <c r="H2" s="9">
        <f t="shared" si="0"/>
        <v>9.6644563917304107E-5</v>
      </c>
      <c r="I2" s="9">
        <f t="shared" si="0"/>
        <v>9.6644563917304107E-5</v>
      </c>
      <c r="J2" s="9">
        <f t="shared" si="0"/>
        <v>9.6644563917304107E-5</v>
      </c>
      <c r="K2" s="9">
        <f t="shared" si="0"/>
        <v>9.6644563917304107E-5</v>
      </c>
      <c r="L2" s="9">
        <f t="shared" si="0"/>
        <v>9.6644563917304107E-5</v>
      </c>
      <c r="M2" s="9">
        <f t="shared" si="0"/>
        <v>9.6644563917304107E-5</v>
      </c>
      <c r="N2" s="9">
        <f t="shared" si="0"/>
        <v>9.6644563917304107E-5</v>
      </c>
      <c r="O2" s="9">
        <f t="shared" si="0"/>
        <v>9.6644563917304107E-5</v>
      </c>
      <c r="P2" s="9">
        <f t="shared" si="0"/>
        <v>9.6644563917304107E-5</v>
      </c>
      <c r="Q2" s="9">
        <f t="shared" si="0"/>
        <v>9.6644563917304107E-5</v>
      </c>
      <c r="R2" s="9">
        <f t="shared" si="0"/>
        <v>9.6644563917304107E-5</v>
      </c>
      <c r="S2" s="9">
        <f t="shared" si="0"/>
        <v>9.6644563917304107E-5</v>
      </c>
      <c r="T2" s="9">
        <f t="shared" si="0"/>
        <v>9.6644563917304107E-5</v>
      </c>
      <c r="U2" s="9">
        <f t="shared" si="0"/>
        <v>9.6644563917304107E-5</v>
      </c>
      <c r="V2" s="9">
        <f t="shared" si="0"/>
        <v>9.6644563917304107E-5</v>
      </c>
      <c r="W2" s="9">
        <f t="shared" si="0"/>
        <v>9.6644563917304107E-5</v>
      </c>
      <c r="X2" s="9">
        <f t="shared" si="0"/>
        <v>9.6644563917304107E-5</v>
      </c>
      <c r="Y2" s="9">
        <f t="shared" si="0"/>
        <v>9.6644563917304107E-5</v>
      </c>
      <c r="Z2" s="9">
        <f t="shared" si="0"/>
        <v>9.6644563917304107E-5</v>
      </c>
      <c r="AA2" s="9">
        <f t="shared" si="0"/>
        <v>9.6644563917304107E-5</v>
      </c>
      <c r="AB2" s="9">
        <f t="shared" si="0"/>
        <v>9.6644563917304107E-5</v>
      </c>
      <c r="AC2" s="9">
        <f t="shared" si="0"/>
        <v>9.6644563917304107E-5</v>
      </c>
      <c r="AD2" s="9">
        <f t="shared" si="0"/>
        <v>9.6644563917304107E-5</v>
      </c>
      <c r="AE2" s="9">
        <f t="shared" si="0"/>
        <v>9.6644563917304107E-5</v>
      </c>
      <c r="AF2" s="9">
        <f t="shared" si="0"/>
        <v>9.6644563917304107E-5</v>
      </c>
      <c r="AG2" s="9">
        <f t="shared" si="0"/>
        <v>9.6644563917304107E-5</v>
      </c>
      <c r="AH2" s="9">
        <f t="shared" si="0"/>
        <v>9.6644563917304107E-5</v>
      </c>
      <c r="AI2" s="9">
        <f t="shared" si="0"/>
        <v>9.6644563917304107E-5</v>
      </c>
    </row>
    <row r="3" spans="1:35" x14ac:dyDescent="0.25">
      <c r="A3" s="12" t="s">
        <v>5</v>
      </c>
      <c r="B3" s="9">
        <f>Hydrogen!B$55*About!$A$75</f>
        <v>0</v>
      </c>
      <c r="C3" s="9">
        <f t="shared" ref="C3:R8" si="1">$B3</f>
        <v>0</v>
      </c>
      <c r="D3" s="9">
        <f t="shared" si="1"/>
        <v>0</v>
      </c>
      <c r="E3" s="9">
        <f t="shared" si="1"/>
        <v>0</v>
      </c>
      <c r="F3" s="9">
        <f t="shared" si="1"/>
        <v>0</v>
      </c>
      <c r="G3" s="9">
        <f t="shared" si="1"/>
        <v>0</v>
      </c>
      <c r="H3" s="9">
        <f t="shared" si="1"/>
        <v>0</v>
      </c>
      <c r="I3" s="9">
        <f t="shared" si="1"/>
        <v>0</v>
      </c>
      <c r="J3" s="9">
        <f t="shared" si="1"/>
        <v>0</v>
      </c>
      <c r="K3" s="9">
        <f t="shared" si="1"/>
        <v>0</v>
      </c>
      <c r="L3" s="9">
        <f t="shared" si="1"/>
        <v>0</v>
      </c>
      <c r="M3" s="9">
        <f t="shared" si="1"/>
        <v>0</v>
      </c>
      <c r="N3" s="9">
        <f t="shared" si="1"/>
        <v>0</v>
      </c>
      <c r="O3" s="9">
        <f t="shared" si="1"/>
        <v>0</v>
      </c>
      <c r="P3" s="9">
        <f t="shared" si="1"/>
        <v>0</v>
      </c>
      <c r="Q3" s="9">
        <f t="shared" si="1"/>
        <v>0</v>
      </c>
      <c r="R3" s="9">
        <f t="shared" si="1"/>
        <v>0</v>
      </c>
      <c r="S3" s="9">
        <f t="shared" si="0"/>
        <v>0</v>
      </c>
      <c r="T3" s="9">
        <f t="shared" si="0"/>
        <v>0</v>
      </c>
      <c r="U3" s="9">
        <f t="shared" si="0"/>
        <v>0</v>
      </c>
      <c r="V3" s="9">
        <f t="shared" si="0"/>
        <v>0</v>
      </c>
      <c r="W3" s="9">
        <f t="shared" si="0"/>
        <v>0</v>
      </c>
      <c r="X3" s="9">
        <f t="shared" si="0"/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F3" s="9">
        <f t="shared" si="0"/>
        <v>0</v>
      </c>
      <c r="AG3" s="9">
        <f t="shared" si="0"/>
        <v>0</v>
      </c>
      <c r="AH3" s="9">
        <f t="shared" si="0"/>
        <v>0</v>
      </c>
      <c r="AI3" s="9">
        <f t="shared" si="0"/>
        <v>0</v>
      </c>
    </row>
    <row r="4" spans="1:35" x14ac:dyDescent="0.25">
      <c r="A4" s="12" t="s">
        <v>7</v>
      </c>
      <c r="B4" s="9">
        <f>Hydrogen!B$55*About!$A$54</f>
        <v>9.6644563917304107E-5</v>
      </c>
      <c r="C4" s="9">
        <f t="shared" si="1"/>
        <v>9.6644563917304107E-5</v>
      </c>
      <c r="D4" s="9">
        <f t="shared" si="0"/>
        <v>9.6644563917304107E-5</v>
      </c>
      <c r="E4" s="9">
        <f t="shared" si="0"/>
        <v>9.6644563917304107E-5</v>
      </c>
      <c r="F4" s="9">
        <f t="shared" si="0"/>
        <v>9.6644563917304107E-5</v>
      </c>
      <c r="G4" s="9">
        <f t="shared" si="0"/>
        <v>9.6644563917304107E-5</v>
      </c>
      <c r="H4" s="9">
        <f t="shared" si="0"/>
        <v>9.6644563917304107E-5</v>
      </c>
      <c r="I4" s="9">
        <f t="shared" si="0"/>
        <v>9.6644563917304107E-5</v>
      </c>
      <c r="J4" s="9">
        <f t="shared" si="0"/>
        <v>9.6644563917304107E-5</v>
      </c>
      <c r="K4" s="9">
        <f t="shared" si="0"/>
        <v>9.6644563917304107E-5</v>
      </c>
      <c r="L4" s="9">
        <f t="shared" si="0"/>
        <v>9.6644563917304107E-5</v>
      </c>
      <c r="M4" s="9">
        <f t="shared" si="0"/>
        <v>9.6644563917304107E-5</v>
      </c>
      <c r="N4" s="9">
        <f t="shared" si="0"/>
        <v>9.6644563917304107E-5</v>
      </c>
      <c r="O4" s="9">
        <f t="shared" si="0"/>
        <v>9.6644563917304107E-5</v>
      </c>
      <c r="P4" s="9">
        <f t="shared" si="0"/>
        <v>9.6644563917304107E-5</v>
      </c>
      <c r="Q4" s="9">
        <f t="shared" si="0"/>
        <v>9.6644563917304107E-5</v>
      </c>
      <c r="R4" s="9">
        <f t="shared" si="0"/>
        <v>9.6644563917304107E-5</v>
      </c>
      <c r="S4" s="9">
        <f t="shared" si="0"/>
        <v>9.6644563917304107E-5</v>
      </c>
      <c r="T4" s="9">
        <f t="shared" si="0"/>
        <v>9.6644563917304107E-5</v>
      </c>
      <c r="U4" s="9">
        <f t="shared" si="0"/>
        <v>9.6644563917304107E-5</v>
      </c>
      <c r="V4" s="9">
        <f t="shared" si="0"/>
        <v>9.6644563917304107E-5</v>
      </c>
      <c r="W4" s="9">
        <f t="shared" si="0"/>
        <v>9.6644563917304107E-5</v>
      </c>
      <c r="X4" s="9">
        <f t="shared" si="0"/>
        <v>9.6644563917304107E-5</v>
      </c>
      <c r="Y4" s="9">
        <f t="shared" si="0"/>
        <v>9.6644563917304107E-5</v>
      </c>
      <c r="Z4" s="9">
        <f t="shared" si="0"/>
        <v>9.6644563917304107E-5</v>
      </c>
      <c r="AA4" s="9">
        <f t="shared" si="0"/>
        <v>9.6644563917304107E-5</v>
      </c>
      <c r="AB4" s="9">
        <f t="shared" si="0"/>
        <v>9.6644563917304107E-5</v>
      </c>
      <c r="AC4" s="9">
        <f t="shared" si="0"/>
        <v>9.6644563917304107E-5</v>
      </c>
      <c r="AD4" s="9">
        <f t="shared" si="0"/>
        <v>9.6644563917304107E-5</v>
      </c>
      <c r="AE4" s="9">
        <f t="shared" si="0"/>
        <v>9.6644563917304107E-5</v>
      </c>
      <c r="AF4" s="9">
        <f t="shared" si="0"/>
        <v>9.6644563917304107E-5</v>
      </c>
      <c r="AG4" s="9">
        <f t="shared" si="0"/>
        <v>9.6644563917304107E-5</v>
      </c>
      <c r="AH4" s="9">
        <f t="shared" si="0"/>
        <v>9.6644563917304107E-5</v>
      </c>
      <c r="AI4" s="9">
        <f t="shared" si="0"/>
        <v>9.6644563917304107E-5</v>
      </c>
    </row>
    <row r="5" spans="1:35" x14ac:dyDescent="0.25">
      <c r="A5" s="12" t="s">
        <v>8</v>
      </c>
      <c r="B5" s="9">
        <f>Hydrogen!B$55*About!$A$54</f>
        <v>9.6644563917304107E-5</v>
      </c>
      <c r="C5" s="9">
        <f t="shared" si="1"/>
        <v>9.6644563917304107E-5</v>
      </c>
      <c r="D5" s="9">
        <f t="shared" si="0"/>
        <v>9.6644563917304107E-5</v>
      </c>
      <c r="E5" s="9">
        <f t="shared" si="0"/>
        <v>9.6644563917304107E-5</v>
      </c>
      <c r="F5" s="9">
        <f t="shared" si="0"/>
        <v>9.6644563917304107E-5</v>
      </c>
      <c r="G5" s="9">
        <f t="shared" si="0"/>
        <v>9.6644563917304107E-5</v>
      </c>
      <c r="H5" s="9">
        <f t="shared" si="0"/>
        <v>9.6644563917304107E-5</v>
      </c>
      <c r="I5" s="9">
        <f t="shared" si="0"/>
        <v>9.6644563917304107E-5</v>
      </c>
      <c r="J5" s="9">
        <f t="shared" si="0"/>
        <v>9.6644563917304107E-5</v>
      </c>
      <c r="K5" s="9">
        <f t="shared" si="0"/>
        <v>9.6644563917304107E-5</v>
      </c>
      <c r="L5" s="9">
        <f t="shared" si="0"/>
        <v>9.6644563917304107E-5</v>
      </c>
      <c r="M5" s="9">
        <f t="shared" si="0"/>
        <v>9.6644563917304107E-5</v>
      </c>
      <c r="N5" s="9">
        <f t="shared" si="0"/>
        <v>9.6644563917304107E-5</v>
      </c>
      <c r="O5" s="9">
        <f t="shared" si="0"/>
        <v>9.6644563917304107E-5</v>
      </c>
      <c r="P5" s="9">
        <f t="shared" si="0"/>
        <v>9.6644563917304107E-5</v>
      </c>
      <c r="Q5" s="9">
        <f t="shared" si="0"/>
        <v>9.6644563917304107E-5</v>
      </c>
      <c r="R5" s="9">
        <f t="shared" si="0"/>
        <v>9.6644563917304107E-5</v>
      </c>
      <c r="S5" s="9">
        <f t="shared" si="0"/>
        <v>9.6644563917304107E-5</v>
      </c>
      <c r="T5" s="9">
        <f t="shared" si="0"/>
        <v>9.6644563917304107E-5</v>
      </c>
      <c r="U5" s="9">
        <f t="shared" si="0"/>
        <v>9.6644563917304107E-5</v>
      </c>
      <c r="V5" s="9">
        <f t="shared" si="0"/>
        <v>9.6644563917304107E-5</v>
      </c>
      <c r="W5" s="9">
        <f t="shared" si="0"/>
        <v>9.6644563917304107E-5</v>
      </c>
      <c r="X5" s="9">
        <f t="shared" si="0"/>
        <v>9.6644563917304107E-5</v>
      </c>
      <c r="Y5" s="9">
        <f t="shared" si="0"/>
        <v>9.6644563917304107E-5</v>
      </c>
      <c r="Z5" s="9">
        <f t="shared" si="0"/>
        <v>9.6644563917304107E-5</v>
      </c>
      <c r="AA5" s="9">
        <f t="shared" si="0"/>
        <v>9.6644563917304107E-5</v>
      </c>
      <c r="AB5" s="9">
        <f t="shared" si="0"/>
        <v>9.6644563917304107E-5</v>
      </c>
      <c r="AC5" s="9">
        <f t="shared" si="0"/>
        <v>9.6644563917304107E-5</v>
      </c>
      <c r="AD5" s="9">
        <f t="shared" si="0"/>
        <v>9.6644563917304107E-5</v>
      </c>
      <c r="AE5" s="9">
        <f t="shared" si="0"/>
        <v>9.6644563917304107E-5</v>
      </c>
      <c r="AF5" s="9">
        <f t="shared" si="0"/>
        <v>9.6644563917304107E-5</v>
      </c>
      <c r="AG5" s="9">
        <f t="shared" si="0"/>
        <v>9.6644563917304107E-5</v>
      </c>
      <c r="AH5" s="9">
        <f t="shared" si="0"/>
        <v>9.6644563917304107E-5</v>
      </c>
      <c r="AI5" s="9">
        <f t="shared" si="0"/>
        <v>9.6644563917304107E-5</v>
      </c>
    </row>
    <row r="6" spans="1:35" x14ac:dyDescent="0.25">
      <c r="A6" s="12" t="s">
        <v>6</v>
      </c>
      <c r="B6" s="9">
        <f>Hydrogen!B$55*About!$A$54</f>
        <v>9.6644563917304107E-5</v>
      </c>
      <c r="C6" s="9">
        <f t="shared" si="1"/>
        <v>9.6644563917304107E-5</v>
      </c>
      <c r="D6" s="9">
        <f t="shared" si="0"/>
        <v>9.6644563917304107E-5</v>
      </c>
      <c r="E6" s="9">
        <f t="shared" si="0"/>
        <v>9.6644563917304107E-5</v>
      </c>
      <c r="F6" s="9">
        <f t="shared" si="0"/>
        <v>9.6644563917304107E-5</v>
      </c>
      <c r="G6" s="9">
        <f t="shared" si="0"/>
        <v>9.6644563917304107E-5</v>
      </c>
      <c r="H6" s="9">
        <f t="shared" si="0"/>
        <v>9.6644563917304107E-5</v>
      </c>
      <c r="I6" s="9">
        <f t="shared" si="0"/>
        <v>9.6644563917304107E-5</v>
      </c>
      <c r="J6" s="9">
        <f t="shared" si="0"/>
        <v>9.6644563917304107E-5</v>
      </c>
      <c r="K6" s="9">
        <f t="shared" si="0"/>
        <v>9.6644563917304107E-5</v>
      </c>
      <c r="L6" s="9">
        <f t="shared" si="0"/>
        <v>9.6644563917304107E-5</v>
      </c>
      <c r="M6" s="9">
        <f t="shared" si="0"/>
        <v>9.6644563917304107E-5</v>
      </c>
      <c r="N6" s="9">
        <f t="shared" si="0"/>
        <v>9.6644563917304107E-5</v>
      </c>
      <c r="O6" s="9">
        <f t="shared" si="0"/>
        <v>9.6644563917304107E-5</v>
      </c>
      <c r="P6" s="9">
        <f t="shared" si="0"/>
        <v>9.6644563917304107E-5</v>
      </c>
      <c r="Q6" s="9">
        <f t="shared" si="0"/>
        <v>9.6644563917304107E-5</v>
      </c>
      <c r="R6" s="9">
        <f t="shared" si="0"/>
        <v>9.6644563917304107E-5</v>
      </c>
      <c r="S6" s="9">
        <f t="shared" si="0"/>
        <v>9.6644563917304107E-5</v>
      </c>
      <c r="T6" s="9">
        <f t="shared" si="0"/>
        <v>9.6644563917304107E-5</v>
      </c>
      <c r="U6" s="9">
        <f t="shared" si="0"/>
        <v>9.6644563917304107E-5</v>
      </c>
      <c r="V6" s="9">
        <f t="shared" si="0"/>
        <v>9.6644563917304107E-5</v>
      </c>
      <c r="W6" s="9">
        <f t="shared" si="0"/>
        <v>9.6644563917304107E-5</v>
      </c>
      <c r="X6" s="9">
        <f t="shared" si="0"/>
        <v>9.6644563917304107E-5</v>
      </c>
      <c r="Y6" s="9">
        <f t="shared" si="0"/>
        <v>9.6644563917304107E-5</v>
      </c>
      <c r="Z6" s="9">
        <f t="shared" si="0"/>
        <v>9.6644563917304107E-5</v>
      </c>
      <c r="AA6" s="9">
        <f t="shared" si="0"/>
        <v>9.6644563917304107E-5</v>
      </c>
      <c r="AB6" s="9">
        <f t="shared" si="0"/>
        <v>9.6644563917304107E-5</v>
      </c>
      <c r="AC6" s="9">
        <f t="shared" si="0"/>
        <v>9.6644563917304107E-5</v>
      </c>
      <c r="AD6" s="9">
        <f t="shared" si="0"/>
        <v>9.6644563917304107E-5</v>
      </c>
      <c r="AE6" s="9">
        <f t="shared" si="0"/>
        <v>9.6644563917304107E-5</v>
      </c>
      <c r="AF6" s="9">
        <f t="shared" si="0"/>
        <v>9.6644563917304107E-5</v>
      </c>
      <c r="AG6" s="9">
        <f t="shared" si="0"/>
        <v>9.6644563917304107E-5</v>
      </c>
      <c r="AH6" s="9">
        <f t="shared" si="0"/>
        <v>9.6644563917304107E-5</v>
      </c>
      <c r="AI6" s="9">
        <f t="shared" si="0"/>
        <v>9.6644563917304107E-5</v>
      </c>
    </row>
    <row r="7" spans="1:35" x14ac:dyDescent="0.25">
      <c r="A7" s="12" t="s">
        <v>20</v>
      </c>
      <c r="B7" s="9">
        <f>Hydrogen!B$55*About!$A$54</f>
        <v>9.6644563917304107E-5</v>
      </c>
      <c r="C7" s="9">
        <f t="shared" si="1"/>
        <v>9.6644563917304107E-5</v>
      </c>
      <c r="D7" s="9">
        <f t="shared" si="0"/>
        <v>9.6644563917304107E-5</v>
      </c>
      <c r="E7" s="9">
        <f t="shared" si="0"/>
        <v>9.6644563917304107E-5</v>
      </c>
      <c r="F7" s="9">
        <f t="shared" si="0"/>
        <v>9.6644563917304107E-5</v>
      </c>
      <c r="G7" s="9">
        <f t="shared" si="0"/>
        <v>9.6644563917304107E-5</v>
      </c>
      <c r="H7" s="9">
        <f t="shared" si="0"/>
        <v>9.6644563917304107E-5</v>
      </c>
      <c r="I7" s="9">
        <f t="shared" si="0"/>
        <v>9.6644563917304107E-5</v>
      </c>
      <c r="J7" s="9">
        <f t="shared" si="0"/>
        <v>9.6644563917304107E-5</v>
      </c>
      <c r="K7" s="9">
        <f t="shared" si="0"/>
        <v>9.6644563917304107E-5</v>
      </c>
      <c r="L7" s="9">
        <f t="shared" si="0"/>
        <v>9.6644563917304107E-5</v>
      </c>
      <c r="M7" s="9">
        <f t="shared" si="0"/>
        <v>9.6644563917304107E-5</v>
      </c>
      <c r="N7" s="9">
        <f t="shared" si="0"/>
        <v>9.6644563917304107E-5</v>
      </c>
      <c r="O7" s="9">
        <f t="shared" si="0"/>
        <v>9.6644563917304107E-5</v>
      </c>
      <c r="P7" s="9">
        <f t="shared" si="0"/>
        <v>9.6644563917304107E-5</v>
      </c>
      <c r="Q7" s="9">
        <f t="shared" si="0"/>
        <v>9.6644563917304107E-5</v>
      </c>
      <c r="R7" s="9">
        <f t="shared" si="0"/>
        <v>9.6644563917304107E-5</v>
      </c>
      <c r="S7" s="9">
        <f t="shared" si="0"/>
        <v>9.6644563917304107E-5</v>
      </c>
      <c r="T7" s="9">
        <f t="shared" si="0"/>
        <v>9.6644563917304107E-5</v>
      </c>
      <c r="U7" s="9">
        <f t="shared" si="0"/>
        <v>9.6644563917304107E-5</v>
      </c>
      <c r="V7" s="9">
        <f t="shared" si="0"/>
        <v>9.6644563917304107E-5</v>
      </c>
      <c r="W7" s="9">
        <f t="shared" si="0"/>
        <v>9.6644563917304107E-5</v>
      </c>
      <c r="X7" s="9">
        <f t="shared" si="0"/>
        <v>9.6644563917304107E-5</v>
      </c>
      <c r="Y7" s="9">
        <f t="shared" si="0"/>
        <v>9.6644563917304107E-5</v>
      </c>
      <c r="Z7" s="9">
        <f t="shared" si="0"/>
        <v>9.6644563917304107E-5</v>
      </c>
      <c r="AA7" s="9">
        <f t="shared" si="0"/>
        <v>9.6644563917304107E-5</v>
      </c>
      <c r="AB7" s="9">
        <f t="shared" si="0"/>
        <v>9.6644563917304107E-5</v>
      </c>
      <c r="AC7" s="9">
        <f t="shared" si="0"/>
        <v>9.6644563917304107E-5</v>
      </c>
      <c r="AD7" s="9">
        <f t="shared" si="0"/>
        <v>9.6644563917304107E-5</v>
      </c>
      <c r="AE7" s="9">
        <f t="shared" si="0"/>
        <v>9.6644563917304107E-5</v>
      </c>
      <c r="AF7" s="9">
        <f t="shared" si="0"/>
        <v>9.6644563917304107E-5</v>
      </c>
      <c r="AG7" s="9">
        <f t="shared" si="0"/>
        <v>9.6644563917304107E-5</v>
      </c>
      <c r="AH7" s="9">
        <f t="shared" si="0"/>
        <v>9.6644563917304107E-5</v>
      </c>
      <c r="AI7" s="9">
        <f t="shared" si="0"/>
        <v>9.6644563917304107E-5</v>
      </c>
    </row>
    <row r="8" spans="1:35" x14ac:dyDescent="0.25">
      <c r="A8" s="12" t="s">
        <v>22</v>
      </c>
      <c r="B8" s="9">
        <f>Hydrogen!B$55*About!$A$75</f>
        <v>0</v>
      </c>
      <c r="C8" s="9">
        <f t="shared" si="1"/>
        <v>0</v>
      </c>
      <c r="D8" s="9">
        <f t="shared" si="0"/>
        <v>0</v>
      </c>
      <c r="E8" s="9">
        <f t="shared" si="0"/>
        <v>0</v>
      </c>
      <c r="F8" s="9">
        <f t="shared" si="0"/>
        <v>0</v>
      </c>
      <c r="G8" s="9">
        <f t="shared" si="0"/>
        <v>0</v>
      </c>
      <c r="H8" s="9">
        <f t="shared" si="0"/>
        <v>0</v>
      </c>
      <c r="I8" s="9">
        <f t="shared" si="0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9">
        <f t="shared" si="0"/>
        <v>0</v>
      </c>
      <c r="O8" s="9">
        <f t="shared" si="0"/>
        <v>0</v>
      </c>
      <c r="P8" s="9">
        <f t="shared" si="0"/>
        <v>0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0</v>
      </c>
      <c r="U8" s="9">
        <f t="shared" si="0"/>
        <v>0</v>
      </c>
      <c r="V8" s="9">
        <f t="shared" si="0"/>
        <v>0</v>
      </c>
      <c r="W8" s="9">
        <f t="shared" si="0"/>
        <v>0</v>
      </c>
      <c r="X8" s="9">
        <f t="shared" si="0"/>
        <v>0</v>
      </c>
      <c r="Y8" s="9">
        <f t="shared" si="0"/>
        <v>0</v>
      </c>
      <c r="Z8" s="9">
        <f t="shared" si="0"/>
        <v>0</v>
      </c>
      <c r="AA8" s="9">
        <f t="shared" si="0"/>
        <v>0</v>
      </c>
      <c r="AB8" s="9">
        <f t="shared" si="0"/>
        <v>0</v>
      </c>
      <c r="AC8" s="9">
        <f t="shared" si="0"/>
        <v>0</v>
      </c>
      <c r="AD8" s="9">
        <f t="shared" si="0"/>
        <v>0</v>
      </c>
      <c r="AE8" s="9">
        <f t="shared" si="0"/>
        <v>0</v>
      </c>
      <c r="AF8" s="9">
        <f t="shared" si="0"/>
        <v>0</v>
      </c>
      <c r="AG8" s="9">
        <f t="shared" si="0"/>
        <v>0</v>
      </c>
      <c r="AH8" s="9">
        <f t="shared" si="0"/>
        <v>0</v>
      </c>
      <c r="AI8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C33"/>
  <sheetViews>
    <sheetView workbookViewId="0">
      <selection activeCell="A33" sqref="A33"/>
    </sheetView>
  </sheetViews>
  <sheetFormatPr defaultRowHeight="15" x14ac:dyDescent="0.25"/>
  <cols>
    <col min="2" max="2" width="10.85546875" bestFit="1" customWidth="1"/>
  </cols>
  <sheetData>
    <row r="30" spans="1:3" x14ac:dyDescent="0.25">
      <c r="A30" t="s">
        <v>89</v>
      </c>
      <c r="B30">
        <v>1.84</v>
      </c>
      <c r="C30" t="s">
        <v>96</v>
      </c>
    </row>
    <row r="31" spans="1:3" x14ac:dyDescent="0.25">
      <c r="B31" s="37">
        <f>B30/10^6</f>
        <v>1.8400000000000002E-6</v>
      </c>
      <c r="C31" t="s">
        <v>97</v>
      </c>
    </row>
    <row r="33" spans="1:1" x14ac:dyDescent="0.25">
      <c r="A33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4" sqref="E14"/>
    </sheetView>
  </sheetViews>
  <sheetFormatPr defaultRowHeight="15" x14ac:dyDescent="0.25"/>
  <cols>
    <col min="1" max="1" width="27.28515625" customWidth="1"/>
    <col min="2" max="2" width="11.7109375" customWidth="1"/>
    <col min="3" max="3" width="10.85546875" style="44" customWidth="1"/>
    <col min="4" max="4" width="12.5703125" style="44" customWidth="1"/>
    <col min="5" max="5" width="12.140625" customWidth="1"/>
    <col min="6" max="6" width="10.140625" customWidth="1"/>
  </cols>
  <sheetData>
    <row r="1" spans="1:7" x14ac:dyDescent="0.25">
      <c r="A1" s="46" t="s">
        <v>99</v>
      </c>
      <c r="B1" s="46">
        <v>2015</v>
      </c>
      <c r="C1" s="47">
        <v>2016</v>
      </c>
      <c r="D1" s="47" t="s">
        <v>100</v>
      </c>
      <c r="E1" s="46">
        <v>2018</v>
      </c>
      <c r="F1" s="47" t="s">
        <v>100</v>
      </c>
    </row>
    <row r="2" spans="1:7" x14ac:dyDescent="0.25">
      <c r="A2" t="s">
        <v>101</v>
      </c>
      <c r="B2">
        <v>0.75</v>
      </c>
      <c r="C2" s="44">
        <v>1.25</v>
      </c>
      <c r="D2" s="48">
        <v>0.67</v>
      </c>
      <c r="E2" s="44" t="s">
        <v>102</v>
      </c>
      <c r="F2">
        <v>0</v>
      </c>
    </row>
    <row r="3" spans="1:7" x14ac:dyDescent="0.25">
      <c r="A3" t="s">
        <v>103</v>
      </c>
      <c r="B3">
        <v>0.75</v>
      </c>
      <c r="C3" s="44">
        <v>1.75</v>
      </c>
      <c r="D3" s="48">
        <v>1.33</v>
      </c>
      <c r="E3" s="44" t="s">
        <v>102</v>
      </c>
      <c r="F3" s="43">
        <v>0</v>
      </c>
    </row>
    <row r="4" spans="1:7" x14ac:dyDescent="0.25">
      <c r="A4" t="s">
        <v>104</v>
      </c>
      <c r="B4">
        <v>0.16</v>
      </c>
      <c r="C4" s="44">
        <v>0.24</v>
      </c>
      <c r="D4" s="48">
        <v>0.5</v>
      </c>
      <c r="E4" s="44">
        <v>0.54400000000000004</v>
      </c>
      <c r="F4" s="43">
        <v>1.27</v>
      </c>
    </row>
    <row r="5" spans="1:7" x14ac:dyDescent="0.25">
      <c r="A5" t="s">
        <v>105</v>
      </c>
      <c r="B5">
        <v>0.12</v>
      </c>
      <c r="C5" s="44">
        <v>0.2</v>
      </c>
      <c r="D5" s="48">
        <v>0.67</v>
      </c>
      <c r="E5" s="44">
        <v>0.36499999999999999</v>
      </c>
      <c r="F5" s="43">
        <v>0.83</v>
      </c>
    </row>
    <row r="6" spans="1:7" x14ac:dyDescent="0.25">
      <c r="A6" t="s">
        <v>106</v>
      </c>
      <c r="B6">
        <v>7.0000000000000007E-2</v>
      </c>
      <c r="C6" s="44">
        <v>0.12</v>
      </c>
      <c r="D6" s="48">
        <v>0.79</v>
      </c>
      <c r="E6" s="44" t="s">
        <v>102</v>
      </c>
      <c r="F6" s="43">
        <v>0</v>
      </c>
    </row>
    <row r="7" spans="1:7" x14ac:dyDescent="0.25">
      <c r="A7" t="s">
        <v>107</v>
      </c>
      <c r="B7">
        <v>9.11</v>
      </c>
      <c r="C7" s="44">
        <v>14.1</v>
      </c>
      <c r="D7" s="48">
        <v>0.55000000000000004</v>
      </c>
      <c r="E7" s="44">
        <v>16.149999999999999</v>
      </c>
      <c r="F7" s="43">
        <v>0.15</v>
      </c>
    </row>
    <row r="8" spans="1:7" x14ac:dyDescent="0.25">
      <c r="A8" t="s">
        <v>108</v>
      </c>
      <c r="B8">
        <v>4.24</v>
      </c>
      <c r="C8" s="44">
        <v>6.35</v>
      </c>
      <c r="D8" s="48">
        <v>0.5</v>
      </c>
      <c r="E8" s="44" t="s">
        <v>102</v>
      </c>
      <c r="F8" s="43">
        <v>0</v>
      </c>
    </row>
    <row r="9" spans="1:7" x14ac:dyDescent="0.25">
      <c r="A9" t="s">
        <v>109</v>
      </c>
      <c r="B9">
        <v>2.67</v>
      </c>
      <c r="C9" s="44">
        <v>4.4000000000000004</v>
      </c>
      <c r="D9" s="48">
        <v>0.65</v>
      </c>
      <c r="E9" s="44" t="s">
        <v>102</v>
      </c>
      <c r="F9" s="43">
        <v>0</v>
      </c>
    </row>
    <row r="10" spans="1:7" x14ac:dyDescent="0.25">
      <c r="A10" t="s">
        <v>110</v>
      </c>
      <c r="B10">
        <v>23</v>
      </c>
      <c r="C10" s="44">
        <v>25.7</v>
      </c>
      <c r="D10" s="48">
        <v>0.12</v>
      </c>
      <c r="E10" s="44" t="s">
        <v>102</v>
      </c>
      <c r="F10" s="43">
        <v>0</v>
      </c>
    </row>
    <row r="12" spans="1:7" x14ac:dyDescent="0.25">
      <c r="A12" s="46" t="s">
        <v>116</v>
      </c>
      <c r="B12" s="47" t="s">
        <v>123</v>
      </c>
      <c r="C12" s="47" t="s">
        <v>13</v>
      </c>
      <c r="D12" s="47" t="s">
        <v>127</v>
      </c>
      <c r="E12" s="47" t="s">
        <v>257</v>
      </c>
    </row>
    <row r="13" spans="1:7" x14ac:dyDescent="0.25">
      <c r="A13" t="s">
        <v>117</v>
      </c>
      <c r="B13">
        <f>C2</f>
        <v>1.25</v>
      </c>
      <c r="C13" s="44" t="s">
        <v>124</v>
      </c>
      <c r="D13" s="44">
        <f>10^6</f>
        <v>1000000</v>
      </c>
      <c r="E13" s="9">
        <f>B13/D13</f>
        <v>1.2500000000000001E-6</v>
      </c>
    </row>
    <row r="14" spans="1:7" x14ac:dyDescent="0.25">
      <c r="A14" t="s">
        <v>118</v>
      </c>
      <c r="B14">
        <f>AVERAGE(E4:E5)</f>
        <v>0.45450000000000002</v>
      </c>
      <c r="C14" s="44" t="s">
        <v>125</v>
      </c>
      <c r="D14" s="57">
        <f>'Energy Conv Factors'!C32*10^6/B21/B22</f>
        <v>31805.342592945519</v>
      </c>
      <c r="E14" s="9">
        <f t="shared" ref="E14:E18" si="0">B14/D14</f>
        <v>1.4290052014745752E-5</v>
      </c>
    </row>
    <row r="15" spans="1:7" x14ac:dyDescent="0.25">
      <c r="A15" t="s">
        <v>121</v>
      </c>
      <c r="B15">
        <f>C6</f>
        <v>0.12</v>
      </c>
      <c r="C15" s="44" t="s">
        <v>125</v>
      </c>
      <c r="D15" s="57">
        <f>'Energy Conv Factors'!C22*10^6/B21/B22</f>
        <v>36321.479172980064</v>
      </c>
      <c r="E15" s="9">
        <f t="shared" si="0"/>
        <v>3.3038302054964018E-6</v>
      </c>
    </row>
    <row r="16" spans="1:7" s="11" customFormat="1" x14ac:dyDescent="0.25">
      <c r="A16" s="11" t="s">
        <v>122</v>
      </c>
      <c r="B16" s="11">
        <f>E7</f>
        <v>16.149999999999999</v>
      </c>
      <c r="C16" s="44" t="s">
        <v>126</v>
      </c>
      <c r="D16" s="44">
        <f>'Energy Conv Factors'!C23*10^6</f>
        <v>5774651</v>
      </c>
      <c r="E16" s="9">
        <f t="shared" si="0"/>
        <v>2.7967058095805268E-6</v>
      </c>
      <c r="G16" s="11" t="s">
        <v>260</v>
      </c>
    </row>
    <row r="17" spans="1:7" x14ac:dyDescent="0.25">
      <c r="A17" t="s">
        <v>119</v>
      </c>
      <c r="B17">
        <f>AVERAGE(C8:C9)</f>
        <v>5.375</v>
      </c>
      <c r="C17" s="44" t="s">
        <v>126</v>
      </c>
      <c r="D17" s="44">
        <f>'Energy Conv Factors'!C49*10^6</f>
        <v>6050000</v>
      </c>
      <c r="E17" s="9">
        <f t="shared" si="0"/>
        <v>8.8842975206611566E-7</v>
      </c>
      <c r="G17" t="s">
        <v>259</v>
      </c>
    </row>
    <row r="18" spans="1:7" x14ac:dyDescent="0.25">
      <c r="A18" t="s">
        <v>120</v>
      </c>
      <c r="B18">
        <f>C10</f>
        <v>25.7</v>
      </c>
      <c r="C18" s="44" t="s">
        <v>126</v>
      </c>
      <c r="D18" s="44">
        <f>'Energy Conv Factors'!C30*10^6</f>
        <v>5670000</v>
      </c>
      <c r="E18" s="9">
        <f t="shared" si="0"/>
        <v>4.5326278659611988E-6</v>
      </c>
    </row>
    <row r="20" spans="1:7" x14ac:dyDescent="0.25">
      <c r="A20" s="46" t="s">
        <v>258</v>
      </c>
      <c r="B20" s="58"/>
    </row>
    <row r="21" spans="1:7" x14ac:dyDescent="0.25">
      <c r="A21" t="s">
        <v>255</v>
      </c>
      <c r="B21">
        <v>42</v>
      </c>
    </row>
    <row r="22" spans="1:7" x14ac:dyDescent="0.25">
      <c r="A22" t="s">
        <v>256</v>
      </c>
      <c r="B22">
        <v>3.7854100000000002</v>
      </c>
    </row>
  </sheetData>
  <pageMargins left="0.7" right="0.7" top="0.75" bottom="0.75" header="0.3" footer="0.3"/>
  <ignoredErrors>
    <ignoredError sqref="B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27.140625" customWidth="1"/>
    <col min="2" max="2" width="16.140625" customWidth="1"/>
  </cols>
  <sheetData>
    <row r="1" spans="1:3" x14ac:dyDescent="0.25">
      <c r="A1" t="s">
        <v>268</v>
      </c>
    </row>
    <row r="2" spans="1:3" s="11" customFormat="1" x14ac:dyDescent="0.25">
      <c r="A2" s="11" t="s">
        <v>277</v>
      </c>
    </row>
    <row r="3" spans="1:3" s="11" customFormat="1" x14ac:dyDescent="0.25">
      <c r="A3" s="11" t="s">
        <v>278</v>
      </c>
    </row>
    <row r="4" spans="1:3" s="11" customFormat="1" x14ac:dyDescent="0.25"/>
    <row r="5" spans="1:3" s="11" customFormat="1" x14ac:dyDescent="0.25">
      <c r="A5" s="11" t="s">
        <v>274</v>
      </c>
    </row>
    <row r="6" spans="1:3" s="11" customFormat="1" x14ac:dyDescent="0.25">
      <c r="A6" s="11" t="s">
        <v>275</v>
      </c>
    </row>
    <row r="7" spans="1:3" s="11" customFormat="1" x14ac:dyDescent="0.25">
      <c r="A7" s="11" t="s">
        <v>276</v>
      </c>
    </row>
    <row r="9" spans="1:3" s="11" customFormat="1" x14ac:dyDescent="0.25">
      <c r="A9" s="46" t="s">
        <v>10</v>
      </c>
      <c r="B9" s="46" t="s">
        <v>267</v>
      </c>
      <c r="C9" s="46" t="s">
        <v>13</v>
      </c>
    </row>
    <row r="10" spans="1:3" x14ac:dyDescent="0.25">
      <c r="A10" t="s">
        <v>261</v>
      </c>
      <c r="B10" s="59">
        <v>0.75</v>
      </c>
      <c r="C10" t="s">
        <v>124</v>
      </c>
    </row>
    <row r="11" spans="1:3" x14ac:dyDescent="0.25">
      <c r="A11" t="s">
        <v>262</v>
      </c>
      <c r="B11" s="59">
        <v>0.75</v>
      </c>
      <c r="C11" s="11" t="s">
        <v>124</v>
      </c>
    </row>
    <row r="12" spans="1:3" x14ac:dyDescent="0.25">
      <c r="A12" t="s">
        <v>263</v>
      </c>
      <c r="B12" s="59">
        <v>4.24</v>
      </c>
      <c r="C12" t="s">
        <v>280</v>
      </c>
    </row>
    <row r="13" spans="1:3" x14ac:dyDescent="0.25">
      <c r="A13" t="s">
        <v>264</v>
      </c>
      <c r="B13" s="59">
        <v>2.67</v>
      </c>
      <c r="C13" s="11" t="s">
        <v>280</v>
      </c>
    </row>
    <row r="14" spans="1:3" x14ac:dyDescent="0.25">
      <c r="A14" t="s">
        <v>265</v>
      </c>
      <c r="B14" s="59">
        <v>3.55</v>
      </c>
      <c r="C14" s="11" t="s">
        <v>280</v>
      </c>
    </row>
    <row r="15" spans="1:3" x14ac:dyDescent="0.25">
      <c r="A15" t="s">
        <v>266</v>
      </c>
      <c r="B15" s="59">
        <v>2.1</v>
      </c>
      <c r="C15" s="11" t="s">
        <v>280</v>
      </c>
    </row>
    <row r="17" spans="1:3" x14ac:dyDescent="0.25">
      <c r="A17" t="s">
        <v>279</v>
      </c>
      <c r="B17" s="60">
        <f>AVERAGE(B12:B13)</f>
        <v>3.4550000000000001</v>
      </c>
      <c r="C17" s="11" t="s">
        <v>280</v>
      </c>
    </row>
    <row r="19" spans="1:3" x14ac:dyDescent="0.25">
      <c r="A19" t="s">
        <v>281</v>
      </c>
      <c r="B19" s="60">
        <f>B15/B17</f>
        <v>0.6078147612156295</v>
      </c>
    </row>
    <row r="21" spans="1:3" x14ac:dyDescent="0.25">
      <c r="A21" t="s">
        <v>282</v>
      </c>
      <c r="B21" s="61">
        <f>'KSA NG Petro Prices'!E17*'KSA Heavy Fuel Oil'!B19</f>
        <v>5.4000071760892698E-7</v>
      </c>
      <c r="C21" t="s">
        <v>283</v>
      </c>
    </row>
  </sheetData>
  <pageMargins left="0.7" right="0.7" top="0.75" bottom="0.75" header="0.3" footer="0.3"/>
  <ignoredErrors>
    <ignoredError sqref="B1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4" sqref="D4"/>
    </sheetView>
  </sheetViews>
  <sheetFormatPr defaultColWidth="9.140625" defaultRowHeight="15" x14ac:dyDescent="0.25"/>
  <cols>
    <col min="1" max="1" width="30" style="24" customWidth="1"/>
    <col min="2" max="2" width="16.140625" style="24" customWidth="1"/>
    <col min="3" max="3" width="16.7109375" style="24" customWidth="1"/>
    <col min="4" max="4" width="17.42578125" style="24" customWidth="1"/>
    <col min="5" max="16384" width="9.140625" style="24"/>
  </cols>
  <sheetData>
    <row r="1" spans="1:5" x14ac:dyDescent="0.25">
      <c r="A1" s="27" t="s">
        <v>10</v>
      </c>
      <c r="B1" s="7" t="s">
        <v>12</v>
      </c>
      <c r="C1" s="7" t="s">
        <v>29</v>
      </c>
      <c r="D1" s="27" t="s">
        <v>13</v>
      </c>
      <c r="E1" s="27" t="s">
        <v>31</v>
      </c>
    </row>
    <row r="2" spans="1:5" x14ac:dyDescent="0.25">
      <c r="A2" s="24" t="s">
        <v>11</v>
      </c>
      <c r="B2" s="8">
        <v>0.7</v>
      </c>
      <c r="C2" s="8" t="s">
        <v>30</v>
      </c>
      <c r="D2" s="24" t="s">
        <v>82</v>
      </c>
      <c r="E2" s="24" t="s">
        <v>32</v>
      </c>
    </row>
    <row r="3" spans="1:5" x14ac:dyDescent="0.25">
      <c r="B3" s="38">
        <f>B2/B7</f>
        <v>6.9999999999999997E-7</v>
      </c>
      <c r="C3" s="8" t="s">
        <v>30</v>
      </c>
      <c r="D3" s="24" t="s">
        <v>83</v>
      </c>
    </row>
    <row r="4" spans="1:5" x14ac:dyDescent="0.25">
      <c r="B4" s="39">
        <f>B3*B8</f>
        <v>6.6989999999999993E-7</v>
      </c>
      <c r="C4" s="8" t="s">
        <v>30</v>
      </c>
      <c r="D4" s="24" t="s">
        <v>85</v>
      </c>
    </row>
    <row r="6" spans="1:5" x14ac:dyDescent="0.25">
      <c r="A6" s="27" t="s">
        <v>17</v>
      </c>
      <c r="B6" s="27"/>
      <c r="C6" s="27"/>
    </row>
    <row r="7" spans="1:5" s="31" customFormat="1" x14ac:dyDescent="0.25">
      <c r="A7" s="30"/>
      <c r="B7" s="30">
        <v>1000000</v>
      </c>
      <c r="C7" s="30" t="s">
        <v>18</v>
      </c>
    </row>
    <row r="8" spans="1:5" x14ac:dyDescent="0.25">
      <c r="B8" s="29">
        <v>0.95699999999999996</v>
      </c>
      <c r="C8" s="24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5"/>
  <sheetViews>
    <sheetView zoomScaleNormal="100" workbookViewId="0"/>
  </sheetViews>
  <sheetFormatPr defaultRowHeight="15" x14ac:dyDescent="0.25"/>
  <cols>
    <col min="1" max="1" width="45.85546875" style="11" customWidth="1"/>
    <col min="2" max="2" width="18.85546875" style="11" customWidth="1"/>
    <col min="3" max="3" width="15.42578125" style="11" customWidth="1"/>
    <col min="4" max="4" width="9.140625" style="11"/>
    <col min="5" max="5" width="9.5703125" style="11" customWidth="1"/>
    <col min="6" max="6" width="12" style="11" customWidth="1"/>
    <col min="7" max="16384" width="9.140625" style="11"/>
  </cols>
  <sheetData>
    <row r="1" spans="1:12" x14ac:dyDescent="0.25">
      <c r="A1" s="62" t="s">
        <v>284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25">
      <c r="A2" s="46" t="s">
        <v>285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s="64" customFormat="1" x14ac:dyDescent="0.25">
      <c r="B3" s="13">
        <v>2015</v>
      </c>
      <c r="C3" s="13">
        <v>2016</v>
      </c>
      <c r="D3" s="13">
        <v>2017</v>
      </c>
      <c r="E3" s="13">
        <v>2018</v>
      </c>
      <c r="F3" s="13">
        <v>2019</v>
      </c>
      <c r="G3" s="13">
        <v>2020</v>
      </c>
      <c r="H3" s="13">
        <v>2021</v>
      </c>
      <c r="I3" s="13">
        <v>2022</v>
      </c>
      <c r="J3" s="13">
        <v>2023</v>
      </c>
      <c r="K3" s="13">
        <v>2024</v>
      </c>
      <c r="L3" s="13">
        <v>2025</v>
      </c>
    </row>
    <row r="4" spans="1:12" x14ac:dyDescent="0.25">
      <c r="A4" s="12" t="s">
        <v>286</v>
      </c>
      <c r="B4" s="11">
        <v>72</v>
      </c>
      <c r="C4" s="11">
        <v>74.099999999999994</v>
      </c>
      <c r="D4" s="11">
        <v>77.599999999999994</v>
      </c>
      <c r="E4" s="11">
        <v>79.3</v>
      </c>
      <c r="F4" s="11">
        <v>81.400000000000006</v>
      </c>
      <c r="G4" s="11">
        <v>83</v>
      </c>
      <c r="H4" s="11">
        <v>85.3</v>
      </c>
      <c r="I4" s="11">
        <v>87.3</v>
      </c>
      <c r="J4" s="11">
        <v>88.9</v>
      </c>
      <c r="K4" s="11">
        <v>90.8</v>
      </c>
      <c r="L4" s="11">
        <v>93.3</v>
      </c>
    </row>
    <row r="5" spans="1:12" x14ac:dyDescent="0.25">
      <c r="A5" s="12" t="s">
        <v>287</v>
      </c>
      <c r="B5" s="11">
        <v>28.6</v>
      </c>
      <c r="C5" s="11">
        <v>29.8</v>
      </c>
      <c r="D5" s="11">
        <v>31.6</v>
      </c>
      <c r="E5" s="11">
        <v>32.700000000000003</v>
      </c>
      <c r="F5" s="11">
        <v>33.9</v>
      </c>
      <c r="G5" s="11">
        <v>35.1</v>
      </c>
      <c r="H5" s="11">
        <v>36.5</v>
      </c>
      <c r="I5" s="11">
        <v>37.799999999999997</v>
      </c>
      <c r="J5" s="11">
        <v>39.1</v>
      </c>
      <c r="K5" s="11">
        <v>40.4</v>
      </c>
      <c r="L5" s="11">
        <v>42.1</v>
      </c>
    </row>
    <row r="6" spans="1:12" x14ac:dyDescent="0.25">
      <c r="A6" s="12" t="s">
        <v>288</v>
      </c>
      <c r="B6" s="11">
        <v>2.52</v>
      </c>
      <c r="C6" s="11">
        <v>2.4900000000000002</v>
      </c>
      <c r="D6" s="11">
        <v>2.46</v>
      </c>
      <c r="E6" s="11">
        <v>2.4300000000000002</v>
      </c>
      <c r="F6" s="11">
        <v>2.4</v>
      </c>
      <c r="G6" s="11">
        <v>2.36</v>
      </c>
      <c r="H6" s="11">
        <v>2.34</v>
      </c>
      <c r="I6" s="11">
        <v>2.31</v>
      </c>
      <c r="J6" s="11">
        <v>2.27</v>
      </c>
      <c r="K6" s="11">
        <v>2.25</v>
      </c>
      <c r="L6" s="11">
        <v>2.2200000000000002</v>
      </c>
    </row>
    <row r="7" spans="1:12" x14ac:dyDescent="0.25">
      <c r="A7" s="46" t="s">
        <v>289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s="64" customFormat="1" x14ac:dyDescent="0.25">
      <c r="B8" s="13">
        <v>2015</v>
      </c>
      <c r="C8" s="13">
        <v>2016</v>
      </c>
      <c r="D8" s="13">
        <v>2017</v>
      </c>
      <c r="E8" s="13">
        <v>2018</v>
      </c>
      <c r="F8" s="13">
        <v>2019</v>
      </c>
      <c r="G8" s="13">
        <v>2020</v>
      </c>
      <c r="H8" s="13">
        <v>2021</v>
      </c>
      <c r="I8" s="13">
        <v>2022</v>
      </c>
      <c r="J8" s="13">
        <v>2023</v>
      </c>
      <c r="K8" s="13">
        <v>2024</v>
      </c>
      <c r="L8" s="13">
        <v>2025</v>
      </c>
    </row>
    <row r="9" spans="1:12" x14ac:dyDescent="0.25">
      <c r="A9" s="12" t="s">
        <v>290</v>
      </c>
      <c r="B9" s="65">
        <v>2.89</v>
      </c>
      <c r="C9" s="65">
        <v>3.35</v>
      </c>
      <c r="D9" s="65">
        <v>3.54</v>
      </c>
      <c r="E9" s="65">
        <v>3.63</v>
      </c>
      <c r="F9" s="65">
        <v>3.75</v>
      </c>
      <c r="G9" s="65">
        <v>4.01</v>
      </c>
      <c r="H9" s="65">
        <v>4.1500000000000004</v>
      </c>
      <c r="I9" s="65">
        <v>4.32</v>
      </c>
      <c r="J9" s="65">
        <v>4.4800000000000004</v>
      </c>
      <c r="K9" s="65">
        <v>4.6399999999999997</v>
      </c>
      <c r="L9" s="65">
        <v>4.8099999999999996</v>
      </c>
    </row>
    <row r="10" spans="1:12" x14ac:dyDescent="0.25">
      <c r="A10" s="12" t="s">
        <v>291</v>
      </c>
      <c r="B10" s="65">
        <v>7.28</v>
      </c>
      <c r="C10" s="65">
        <v>8.33</v>
      </c>
      <c r="D10" s="65">
        <v>8.6999999999999993</v>
      </c>
      <c r="E10" s="65">
        <v>8.8000000000000007</v>
      </c>
      <c r="F10" s="65">
        <v>9</v>
      </c>
      <c r="G10" s="65">
        <v>9.48</v>
      </c>
      <c r="H10" s="65">
        <v>9.7100000000000009</v>
      </c>
      <c r="I10" s="65">
        <v>9.9700000000000006</v>
      </c>
      <c r="J10" s="65">
        <v>10.19</v>
      </c>
      <c r="K10" s="65">
        <v>10.43</v>
      </c>
      <c r="L10" s="65">
        <v>10.66</v>
      </c>
    </row>
    <row r="11" spans="1:12" x14ac:dyDescent="0.25">
      <c r="A11" s="12" t="s">
        <v>292</v>
      </c>
      <c r="B11" s="65">
        <v>14</v>
      </c>
      <c r="C11" s="65">
        <v>13.71</v>
      </c>
      <c r="D11" s="65">
        <v>13.42</v>
      </c>
      <c r="E11" s="65">
        <v>13.13</v>
      </c>
      <c r="F11" s="65">
        <v>12.85</v>
      </c>
      <c r="G11" s="65">
        <v>12.56</v>
      </c>
      <c r="H11" s="65">
        <v>12.27</v>
      </c>
      <c r="I11" s="65">
        <v>11.98</v>
      </c>
      <c r="J11" s="65">
        <v>11.69</v>
      </c>
      <c r="K11" s="65">
        <v>11.4</v>
      </c>
      <c r="L11" s="65">
        <v>11.11</v>
      </c>
    </row>
    <row r="14" spans="1:12" x14ac:dyDescent="0.25">
      <c r="A14" s="12" t="s">
        <v>293</v>
      </c>
    </row>
    <row r="15" spans="1:12" x14ac:dyDescent="0.25">
      <c r="A15" s="11">
        <v>61013</v>
      </c>
      <c r="B15" s="11" t="s">
        <v>294</v>
      </c>
    </row>
    <row r="16" spans="1:12" x14ac:dyDescent="0.25">
      <c r="A16" s="66" t="s">
        <v>295</v>
      </c>
    </row>
    <row r="18" spans="1:37" x14ac:dyDescent="0.25">
      <c r="A18" s="12" t="s">
        <v>296</v>
      </c>
    </row>
    <row r="19" spans="1:37" x14ac:dyDescent="0.25">
      <c r="A19" s="11">
        <v>2.2046199999999998</v>
      </c>
      <c r="B19" s="11" t="s">
        <v>297</v>
      </c>
    </row>
    <row r="22" spans="1:37" x14ac:dyDescent="0.25">
      <c r="A22" s="12" t="s">
        <v>298</v>
      </c>
    </row>
    <row r="23" spans="1:37" x14ac:dyDescent="0.25">
      <c r="B23" s="11">
        <v>2015</v>
      </c>
      <c r="C23" s="11">
        <v>2016</v>
      </c>
      <c r="D23" s="11">
        <v>2017</v>
      </c>
      <c r="E23" s="11">
        <v>2018</v>
      </c>
      <c r="F23" s="11">
        <v>2019</v>
      </c>
      <c r="G23" s="11">
        <v>2020</v>
      </c>
      <c r="H23" s="11">
        <v>2021</v>
      </c>
      <c r="I23" s="11">
        <v>2022</v>
      </c>
      <c r="J23" s="11">
        <v>2023</v>
      </c>
      <c r="K23" s="11">
        <v>2024</v>
      </c>
      <c r="L23" s="11">
        <v>2025</v>
      </c>
    </row>
    <row r="24" spans="1:37" x14ac:dyDescent="0.25">
      <c r="A24" s="12" t="s">
        <v>299</v>
      </c>
      <c r="B24" s="9">
        <f>B11/$A$19/$A$15</f>
        <v>1.0408110947009583E-4</v>
      </c>
      <c r="C24" s="9">
        <f>C11/$A$19/$A$15</f>
        <v>1.0192514363107242E-4</v>
      </c>
      <c r="D24" s="9">
        <f t="shared" ref="D24:L24" si="0">D11/$A$19/$A$15</f>
        <v>9.9769177792048987E-5</v>
      </c>
      <c r="E24" s="9">
        <f t="shared" si="0"/>
        <v>9.7613211953025594E-5</v>
      </c>
      <c r="F24" s="9">
        <f t="shared" si="0"/>
        <v>9.5531589763623656E-5</v>
      </c>
      <c r="G24" s="9">
        <f t="shared" si="0"/>
        <v>9.3375623924600264E-5</v>
      </c>
      <c r="H24" s="9">
        <f t="shared" si="0"/>
        <v>9.1219658085576832E-5</v>
      </c>
      <c r="I24" s="9">
        <f t="shared" si="0"/>
        <v>8.9063692246553426E-5</v>
      </c>
      <c r="J24" s="9">
        <f t="shared" si="0"/>
        <v>8.690772640753002E-5</v>
      </c>
      <c r="K24" s="9">
        <f t="shared" si="0"/>
        <v>8.4751760568506601E-5</v>
      </c>
      <c r="L24" s="9">
        <f t="shared" si="0"/>
        <v>8.2595794729483182E-5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6" spans="1:37" x14ac:dyDescent="0.25">
      <c r="A26" s="11" t="s">
        <v>300</v>
      </c>
    </row>
    <row r="27" spans="1:37" x14ac:dyDescent="0.25">
      <c r="A27" s="11" t="s">
        <v>301</v>
      </c>
    </row>
    <row r="28" spans="1:37" x14ac:dyDescent="0.25">
      <c r="A28" s="11" t="s">
        <v>302</v>
      </c>
    </row>
    <row r="30" spans="1:37" x14ac:dyDescent="0.25">
      <c r="A30" s="11" t="s">
        <v>303</v>
      </c>
    </row>
    <row r="31" spans="1:37" x14ac:dyDescent="0.25">
      <c r="A31" s="11" t="s">
        <v>304</v>
      </c>
    </row>
    <row r="32" spans="1:37" x14ac:dyDescent="0.25">
      <c r="A32" s="11" t="s">
        <v>305</v>
      </c>
    </row>
    <row r="33" spans="1:6" x14ac:dyDescent="0.25">
      <c r="A33" s="11" t="s">
        <v>306</v>
      </c>
    </row>
    <row r="34" spans="1:6" x14ac:dyDescent="0.25">
      <c r="A34" s="11" t="s">
        <v>307</v>
      </c>
    </row>
    <row r="36" spans="1:6" ht="15.75" thickBot="1" x14ac:dyDescent="0.3">
      <c r="A36" s="67" t="s">
        <v>308</v>
      </c>
      <c r="B36" s="67" t="s">
        <v>309</v>
      </c>
      <c r="C36" s="67" t="s">
        <v>310</v>
      </c>
      <c r="D36" s="68" t="s">
        <v>311</v>
      </c>
      <c r="E36" s="68">
        <v>2030</v>
      </c>
      <c r="F36" s="68" t="s">
        <v>312</v>
      </c>
    </row>
    <row r="37" spans="1:6" ht="15.75" thickTop="1" x14ac:dyDescent="0.25">
      <c r="A37" s="11" t="s">
        <v>313</v>
      </c>
      <c r="B37" s="11" t="s">
        <v>314</v>
      </c>
      <c r="C37" s="11" t="s">
        <v>315</v>
      </c>
      <c r="D37" s="11">
        <v>900</v>
      </c>
      <c r="E37" s="11">
        <v>700</v>
      </c>
      <c r="F37" s="11">
        <v>450</v>
      </c>
    </row>
    <row r="38" spans="1:6" x14ac:dyDescent="0.25">
      <c r="B38" s="11" t="s">
        <v>316</v>
      </c>
      <c r="C38" s="11" t="s">
        <v>317</v>
      </c>
      <c r="D38" s="43">
        <v>0.64</v>
      </c>
      <c r="E38" s="43">
        <v>0.69</v>
      </c>
      <c r="F38" s="43">
        <v>0.74</v>
      </c>
    </row>
    <row r="39" spans="1:6" x14ac:dyDescent="0.25">
      <c r="B39" s="11" t="s">
        <v>318</v>
      </c>
      <c r="C39" s="11" t="s">
        <v>319</v>
      </c>
      <c r="D39" s="69">
        <v>1.4999999999999999E-2</v>
      </c>
      <c r="E39" s="69">
        <v>1.4999999999999999E-2</v>
      </c>
      <c r="F39" s="69">
        <v>1.4999999999999999E-2</v>
      </c>
    </row>
    <row r="40" spans="1:6" ht="15.75" thickBot="1" x14ac:dyDescent="0.3">
      <c r="A40" s="70"/>
      <c r="B40" s="70" t="s">
        <v>320</v>
      </c>
      <c r="C40" s="70" t="s">
        <v>321</v>
      </c>
      <c r="D40" s="70">
        <v>95000</v>
      </c>
      <c r="E40" s="70">
        <v>95000</v>
      </c>
      <c r="F40" s="70">
        <v>100000</v>
      </c>
    </row>
    <row r="41" spans="1:6" ht="15.75" thickTop="1" x14ac:dyDescent="0.25">
      <c r="A41" s="11" t="s">
        <v>322</v>
      </c>
      <c r="B41" s="11" t="s">
        <v>314</v>
      </c>
      <c r="C41" s="11" t="s">
        <v>315</v>
      </c>
      <c r="D41" s="11">
        <v>910</v>
      </c>
      <c r="E41" s="11">
        <v>910</v>
      </c>
      <c r="F41" s="11">
        <v>910</v>
      </c>
    </row>
    <row r="42" spans="1:6" x14ac:dyDescent="0.25">
      <c r="B42" s="11" t="s">
        <v>316</v>
      </c>
      <c r="C42" s="11" t="s">
        <v>317</v>
      </c>
      <c r="D42" s="43">
        <v>0.76</v>
      </c>
      <c r="E42" s="43">
        <v>0.76</v>
      </c>
      <c r="F42" s="43">
        <v>0.76</v>
      </c>
    </row>
    <row r="43" spans="1:6" x14ac:dyDescent="0.25">
      <c r="B43" s="11" t="s">
        <v>318</v>
      </c>
      <c r="C43" s="11" t="s">
        <v>319</v>
      </c>
      <c r="D43" s="69">
        <v>4.7E-2</v>
      </c>
      <c r="E43" s="69">
        <v>4.7E-2</v>
      </c>
      <c r="F43" s="69">
        <v>4.7E-2</v>
      </c>
    </row>
    <row r="44" spans="1:6" ht="15.75" thickBot="1" x14ac:dyDescent="0.3">
      <c r="A44" s="70"/>
      <c r="B44" s="70" t="s">
        <v>323</v>
      </c>
      <c r="C44" s="70" t="s">
        <v>324</v>
      </c>
      <c r="D44" s="70">
        <v>8.9</v>
      </c>
      <c r="E44" s="70">
        <v>8.9</v>
      </c>
      <c r="F44" s="70">
        <v>8.9</v>
      </c>
    </row>
    <row r="45" spans="1:6" ht="15.75" thickTop="1" x14ac:dyDescent="0.25">
      <c r="A45" s="11" t="s">
        <v>325</v>
      </c>
      <c r="B45" s="11" t="s">
        <v>314</v>
      </c>
      <c r="C45" s="11" t="s">
        <v>315</v>
      </c>
      <c r="D45" s="11">
        <v>2670</v>
      </c>
      <c r="E45" s="11">
        <v>2670</v>
      </c>
      <c r="F45" s="11">
        <v>2670</v>
      </c>
    </row>
    <row r="46" spans="1:6" x14ac:dyDescent="0.25">
      <c r="B46" s="11" t="s">
        <v>316</v>
      </c>
      <c r="C46" s="11" t="s">
        <v>317</v>
      </c>
      <c r="D46" s="43">
        <v>0.6</v>
      </c>
      <c r="E46" s="43">
        <v>0.6</v>
      </c>
      <c r="F46" s="43">
        <v>0.6</v>
      </c>
    </row>
    <row r="47" spans="1:6" x14ac:dyDescent="0.25">
      <c r="B47" s="11" t="s">
        <v>318</v>
      </c>
      <c r="C47" s="11" t="s">
        <v>319</v>
      </c>
      <c r="D47" s="43">
        <v>0.05</v>
      </c>
      <c r="E47" s="43">
        <v>0.05</v>
      </c>
      <c r="F47" s="43">
        <v>0.05</v>
      </c>
    </row>
    <row r="48" spans="1:6" ht="15.75" thickBot="1" x14ac:dyDescent="0.3">
      <c r="A48" s="70"/>
      <c r="B48" s="70" t="s">
        <v>323</v>
      </c>
      <c r="C48" s="70" t="s">
        <v>324</v>
      </c>
      <c r="D48" s="70">
        <v>20.2</v>
      </c>
      <c r="E48" s="70">
        <v>20.2</v>
      </c>
      <c r="F48" s="70">
        <v>20.2</v>
      </c>
    </row>
    <row r="49" spans="1:35" ht="15.75" thickTop="1" x14ac:dyDescent="0.25"/>
    <row r="50" spans="1:35" x14ac:dyDescent="0.25">
      <c r="A50" s="11" t="s">
        <v>326</v>
      </c>
      <c r="D50" s="11">
        <v>2017</v>
      </c>
      <c r="E50" s="11">
        <v>2030</v>
      </c>
      <c r="F50" s="11">
        <v>2050</v>
      </c>
    </row>
    <row r="51" spans="1:35" x14ac:dyDescent="0.25">
      <c r="A51" s="71" t="s">
        <v>327</v>
      </c>
      <c r="D51" s="9">
        <f>$D24*D37/$D37</f>
        <v>9.9769177792048987E-5</v>
      </c>
      <c r="E51" s="9">
        <f t="shared" ref="E51:F51" si="1">$D24*E37/$D37</f>
        <v>7.7598249393815886E-5</v>
      </c>
      <c r="F51" s="9">
        <f t="shared" si="1"/>
        <v>4.9884588896024493E-5</v>
      </c>
    </row>
    <row r="53" spans="1:35" x14ac:dyDescent="0.25">
      <c r="A53" s="72" t="s">
        <v>328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</row>
    <row r="54" spans="1:35" x14ac:dyDescent="0.25">
      <c r="B54" s="11">
        <v>2017</v>
      </c>
      <c r="C54" s="11">
        <v>2018</v>
      </c>
      <c r="D54" s="11">
        <v>2019</v>
      </c>
      <c r="E54" s="11">
        <v>2020</v>
      </c>
      <c r="F54" s="11">
        <v>2021</v>
      </c>
      <c r="G54" s="11">
        <v>2022</v>
      </c>
      <c r="H54" s="11">
        <v>2023</v>
      </c>
      <c r="I54" s="11">
        <v>2024</v>
      </c>
      <c r="J54" s="11">
        <v>2025</v>
      </c>
      <c r="K54" s="11">
        <v>2026</v>
      </c>
      <c r="L54" s="11">
        <v>2027</v>
      </c>
      <c r="M54" s="11">
        <v>2028</v>
      </c>
      <c r="N54" s="11">
        <v>2029</v>
      </c>
      <c r="O54" s="11">
        <v>2030</v>
      </c>
      <c r="P54" s="11">
        <v>2031</v>
      </c>
      <c r="Q54" s="11">
        <v>2032</v>
      </c>
      <c r="R54" s="11">
        <v>2033</v>
      </c>
      <c r="S54" s="11">
        <v>2034</v>
      </c>
      <c r="T54" s="11">
        <v>2035</v>
      </c>
      <c r="U54" s="11">
        <v>2036</v>
      </c>
      <c r="V54" s="11">
        <v>2037</v>
      </c>
      <c r="W54" s="11">
        <v>2038</v>
      </c>
      <c r="X54" s="11">
        <v>2039</v>
      </c>
      <c r="Y54" s="11">
        <v>2040</v>
      </c>
      <c r="Z54" s="11">
        <v>2041</v>
      </c>
      <c r="AA54" s="11">
        <v>2042</v>
      </c>
      <c r="AB54" s="11">
        <v>2043</v>
      </c>
      <c r="AC54" s="11">
        <v>2044</v>
      </c>
      <c r="AD54" s="11">
        <v>2045</v>
      </c>
      <c r="AE54" s="11">
        <v>2046</v>
      </c>
      <c r="AF54" s="11">
        <v>2047</v>
      </c>
      <c r="AG54" s="11">
        <v>2048</v>
      </c>
      <c r="AH54" s="11">
        <v>2049</v>
      </c>
      <c r="AI54" s="11">
        <v>2050</v>
      </c>
    </row>
    <row r="55" spans="1:35" x14ac:dyDescent="0.25">
      <c r="A55" s="12" t="s">
        <v>299</v>
      </c>
      <c r="B55" s="9">
        <f>TREND($D51:$E51,$D$50:$E$50,B$54)</f>
        <v>9.9769177792048865E-5</v>
      </c>
      <c r="C55" s="9">
        <f t="shared" ref="C55:O55" si="2">TREND($D51:$E51,$D$50:$E$50,C$54)</f>
        <v>9.8063721761415621E-5</v>
      </c>
      <c r="D55" s="9">
        <f t="shared" si="2"/>
        <v>9.6358265730782378E-5</v>
      </c>
      <c r="E55" s="9">
        <f t="shared" si="2"/>
        <v>9.4652809700149134E-5</v>
      </c>
      <c r="F55" s="9">
        <f t="shared" si="2"/>
        <v>9.2947353669515457E-5</v>
      </c>
      <c r="G55" s="9">
        <f t="shared" si="2"/>
        <v>9.1241897638882213E-5</v>
      </c>
      <c r="H55" s="9">
        <f t="shared" si="2"/>
        <v>8.953644160824897E-5</v>
      </c>
      <c r="I55" s="9">
        <f t="shared" si="2"/>
        <v>8.7830985577615726E-5</v>
      </c>
      <c r="J55" s="9">
        <f t="shared" si="2"/>
        <v>8.6125529546982483E-5</v>
      </c>
      <c r="K55" s="9">
        <f t="shared" si="2"/>
        <v>8.4420073516349239E-5</v>
      </c>
      <c r="L55" s="9">
        <f t="shared" si="2"/>
        <v>8.2714617485715562E-5</v>
      </c>
      <c r="M55" s="9">
        <f t="shared" si="2"/>
        <v>8.1009161455082319E-5</v>
      </c>
      <c r="N55" s="9">
        <f t="shared" si="2"/>
        <v>7.9303705424449075E-5</v>
      </c>
      <c r="O55" s="9">
        <f t="shared" si="2"/>
        <v>7.7598249393815832E-5</v>
      </c>
      <c r="P55" s="9">
        <f>TREND($E51:$F51,$E$50:$F$50,P$54)</f>
        <v>7.6212566368926132E-5</v>
      </c>
      <c r="Q55" s="9">
        <f t="shared" ref="Q55:AI55" si="3">TREND($E51:$F51,$E$50:$F$50,Q$54)</f>
        <v>7.4826883344036432E-5</v>
      </c>
      <c r="R55" s="9">
        <f t="shared" si="3"/>
        <v>7.3441200319146731E-5</v>
      </c>
      <c r="S55" s="9">
        <f t="shared" si="3"/>
        <v>7.2055517294257465E-5</v>
      </c>
      <c r="T55" s="9">
        <f t="shared" si="3"/>
        <v>7.0669834269367765E-5</v>
      </c>
      <c r="U55" s="9">
        <f t="shared" si="3"/>
        <v>6.9284151244478065E-5</v>
      </c>
      <c r="V55" s="9">
        <f t="shared" si="3"/>
        <v>6.7898468219588799E-5</v>
      </c>
      <c r="W55" s="9">
        <f t="shared" si="3"/>
        <v>6.6512785194699098E-5</v>
      </c>
      <c r="X55" s="9">
        <f t="shared" si="3"/>
        <v>6.5127102169809398E-5</v>
      </c>
      <c r="Y55" s="9">
        <f t="shared" si="3"/>
        <v>6.3741419144920132E-5</v>
      </c>
      <c r="Z55" s="9">
        <f t="shared" si="3"/>
        <v>6.2355736120030432E-5</v>
      </c>
      <c r="AA55" s="9">
        <f t="shared" si="3"/>
        <v>6.0970053095140732E-5</v>
      </c>
      <c r="AB55" s="9">
        <f t="shared" si="3"/>
        <v>5.9584370070251032E-5</v>
      </c>
      <c r="AC55" s="9">
        <f t="shared" si="3"/>
        <v>5.8198687045361765E-5</v>
      </c>
      <c r="AD55" s="9">
        <f t="shared" si="3"/>
        <v>5.6813004020472065E-5</v>
      </c>
      <c r="AE55" s="9">
        <f t="shared" si="3"/>
        <v>5.5427320995582365E-5</v>
      </c>
      <c r="AF55" s="9">
        <f t="shared" si="3"/>
        <v>5.4041637970693099E-5</v>
      </c>
      <c r="AG55" s="9">
        <f t="shared" si="3"/>
        <v>5.2655954945803399E-5</v>
      </c>
      <c r="AH55" s="9">
        <f t="shared" si="3"/>
        <v>5.1270271920913699E-5</v>
      </c>
      <c r="AI55" s="9">
        <f t="shared" si="3"/>
        <v>4.9884588896024432E-5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49" hidden="1" customWidth="1"/>
    <col min="2" max="2" width="43.5703125" style="49" customWidth="1"/>
    <col min="3" max="16384" width="8.7109375" style="49"/>
  </cols>
  <sheetData>
    <row r="1" spans="1:37" ht="15" customHeight="1" thickBot="1" x14ac:dyDescent="0.25">
      <c r="B1" s="21" t="s">
        <v>128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7" ht="15" customHeight="1" thickTop="1" x14ac:dyDescent="0.2"/>
    <row r="3" spans="1:37" ht="15" customHeight="1" x14ac:dyDescent="0.2">
      <c r="C3" s="50" t="s">
        <v>27</v>
      </c>
      <c r="D3" s="50" t="s">
        <v>129</v>
      </c>
      <c r="E3" s="50"/>
      <c r="F3" s="50"/>
      <c r="G3" s="50"/>
    </row>
    <row r="4" spans="1:37" ht="15" customHeight="1" x14ac:dyDescent="0.2">
      <c r="C4" s="50" t="s">
        <v>26</v>
      </c>
      <c r="D4" s="50" t="s">
        <v>130</v>
      </c>
      <c r="E4" s="50"/>
      <c r="F4" s="50"/>
      <c r="G4" s="50" t="s">
        <v>25</v>
      </c>
    </row>
    <row r="5" spans="1:37" ht="15" customHeight="1" x14ac:dyDescent="0.2">
      <c r="C5" s="50" t="s">
        <v>24</v>
      </c>
      <c r="D5" s="50" t="s">
        <v>131</v>
      </c>
      <c r="E5" s="50"/>
      <c r="F5" s="50"/>
      <c r="G5" s="50"/>
    </row>
    <row r="6" spans="1:37" ht="15" customHeight="1" x14ac:dyDescent="0.2">
      <c r="C6" s="50" t="s">
        <v>23</v>
      </c>
      <c r="D6" s="50"/>
      <c r="E6" s="50" t="s">
        <v>132</v>
      </c>
      <c r="F6" s="50"/>
      <c r="G6" s="50"/>
    </row>
    <row r="10" spans="1:37" ht="15" customHeight="1" x14ac:dyDescent="0.25">
      <c r="A10" s="51" t="s">
        <v>133</v>
      </c>
      <c r="B10" s="22" t="s">
        <v>134</v>
      </c>
    </row>
    <row r="11" spans="1:37" ht="15" customHeight="1" x14ac:dyDescent="0.2">
      <c r="B11" s="21" t="s">
        <v>135</v>
      </c>
    </row>
    <row r="12" spans="1:37" ht="15" customHeight="1" x14ac:dyDescent="0.2">
      <c r="B12" s="21" t="s">
        <v>0</v>
      </c>
      <c r="C12" s="52" t="s">
        <v>0</v>
      </c>
      <c r="D12" s="52" t="s">
        <v>0</v>
      </c>
      <c r="E12" s="52" t="s">
        <v>0</v>
      </c>
      <c r="F12" s="52" t="s">
        <v>0</v>
      </c>
      <c r="G12" s="52" t="s">
        <v>0</v>
      </c>
      <c r="H12" s="52" t="s">
        <v>0</v>
      </c>
      <c r="I12" s="52" t="s">
        <v>0</v>
      </c>
      <c r="J12" s="52" t="s">
        <v>0</v>
      </c>
      <c r="K12" s="52" t="s">
        <v>0</v>
      </c>
      <c r="L12" s="52" t="s">
        <v>0</v>
      </c>
      <c r="M12" s="52" t="s">
        <v>0</v>
      </c>
      <c r="N12" s="52" t="s">
        <v>0</v>
      </c>
      <c r="O12" s="52" t="s">
        <v>0</v>
      </c>
      <c r="P12" s="52" t="s">
        <v>0</v>
      </c>
      <c r="Q12" s="52" t="s">
        <v>0</v>
      </c>
      <c r="R12" s="52" t="s">
        <v>0</v>
      </c>
      <c r="S12" s="52" t="s">
        <v>0</v>
      </c>
      <c r="T12" s="52" t="s">
        <v>0</v>
      </c>
      <c r="U12" s="52" t="s">
        <v>0</v>
      </c>
      <c r="V12" s="52" t="s">
        <v>0</v>
      </c>
      <c r="W12" s="52" t="s">
        <v>0</v>
      </c>
      <c r="X12" s="52" t="s">
        <v>0</v>
      </c>
      <c r="Y12" s="52" t="s">
        <v>0</v>
      </c>
      <c r="Z12" s="52" t="s">
        <v>0</v>
      </c>
      <c r="AA12" s="52" t="s">
        <v>0</v>
      </c>
      <c r="AB12" s="52" t="s">
        <v>0</v>
      </c>
      <c r="AC12" s="52" t="s">
        <v>0</v>
      </c>
      <c r="AD12" s="52" t="s">
        <v>0</v>
      </c>
      <c r="AE12" s="52" t="s">
        <v>0</v>
      </c>
      <c r="AF12" s="52" t="s">
        <v>0</v>
      </c>
      <c r="AG12" s="52" t="s">
        <v>0</v>
      </c>
      <c r="AH12" s="52" t="s">
        <v>0</v>
      </c>
      <c r="AI12" s="52" t="s">
        <v>0</v>
      </c>
      <c r="AJ12" s="52" t="s">
        <v>0</v>
      </c>
      <c r="AK12" s="52" t="s">
        <v>136</v>
      </c>
    </row>
    <row r="13" spans="1:37" ht="15" customHeight="1" thickBot="1" x14ac:dyDescent="0.25">
      <c r="B13" s="20" t="s">
        <v>0</v>
      </c>
      <c r="C13" s="20">
        <v>2017</v>
      </c>
      <c r="D13" s="20">
        <v>2018</v>
      </c>
      <c r="E13" s="20">
        <v>2019</v>
      </c>
      <c r="F13" s="20">
        <v>2020</v>
      </c>
      <c r="G13" s="20">
        <v>2021</v>
      </c>
      <c r="H13" s="20">
        <v>2022</v>
      </c>
      <c r="I13" s="20">
        <v>2023</v>
      </c>
      <c r="J13" s="20">
        <v>2024</v>
      </c>
      <c r="K13" s="20">
        <v>2025</v>
      </c>
      <c r="L13" s="20">
        <v>2026</v>
      </c>
      <c r="M13" s="20">
        <v>2027</v>
      </c>
      <c r="N13" s="20">
        <v>2028</v>
      </c>
      <c r="O13" s="20">
        <v>2029</v>
      </c>
      <c r="P13" s="20">
        <v>2030</v>
      </c>
      <c r="Q13" s="20">
        <v>2031</v>
      </c>
      <c r="R13" s="20">
        <v>2032</v>
      </c>
      <c r="S13" s="20">
        <v>2033</v>
      </c>
      <c r="T13" s="20">
        <v>2034</v>
      </c>
      <c r="U13" s="20">
        <v>2035</v>
      </c>
      <c r="V13" s="20">
        <v>2036</v>
      </c>
      <c r="W13" s="20">
        <v>2037</v>
      </c>
      <c r="X13" s="20">
        <v>2038</v>
      </c>
      <c r="Y13" s="20">
        <v>2039</v>
      </c>
      <c r="Z13" s="20">
        <v>2040</v>
      </c>
      <c r="AA13" s="20">
        <v>2041</v>
      </c>
      <c r="AB13" s="20">
        <v>2042</v>
      </c>
      <c r="AC13" s="20">
        <v>2043</v>
      </c>
      <c r="AD13" s="20">
        <v>2044</v>
      </c>
      <c r="AE13" s="20">
        <v>2045</v>
      </c>
      <c r="AF13" s="20">
        <v>2046</v>
      </c>
      <c r="AG13" s="20">
        <v>2047</v>
      </c>
      <c r="AH13" s="20">
        <v>2048</v>
      </c>
      <c r="AI13" s="20">
        <v>2049</v>
      </c>
      <c r="AJ13" s="20">
        <v>2050</v>
      </c>
      <c r="AK13" s="20">
        <v>2050</v>
      </c>
    </row>
    <row r="14" spans="1:37" ht="15" customHeight="1" thickTop="1" x14ac:dyDescent="0.2">
      <c r="B14" s="17" t="s">
        <v>137</v>
      </c>
    </row>
    <row r="15" spans="1:37" ht="15" customHeight="1" x14ac:dyDescent="0.2">
      <c r="B15" s="17" t="s">
        <v>138</v>
      </c>
    </row>
    <row r="16" spans="1:37" ht="15" customHeight="1" x14ac:dyDescent="0.25">
      <c r="A16" s="51" t="s">
        <v>139</v>
      </c>
      <c r="B16" s="16" t="s">
        <v>140</v>
      </c>
      <c r="C16" s="53">
        <v>6.6360000000000001</v>
      </c>
      <c r="D16" s="53">
        <v>6.6360000000000001</v>
      </c>
      <c r="E16" s="53">
        <v>6.6360000000000001</v>
      </c>
      <c r="F16" s="53">
        <v>6.6360000000000001</v>
      </c>
      <c r="G16" s="53">
        <v>6.6360000000000001</v>
      </c>
      <c r="H16" s="53">
        <v>6.6360000000000001</v>
      </c>
      <c r="I16" s="53">
        <v>6.6360000000000001</v>
      </c>
      <c r="J16" s="53">
        <v>6.6360000000000001</v>
      </c>
      <c r="K16" s="53">
        <v>6.6360000000000001</v>
      </c>
      <c r="L16" s="53">
        <v>6.6360000000000001</v>
      </c>
      <c r="M16" s="53">
        <v>6.6360000000000001</v>
      </c>
      <c r="N16" s="53">
        <v>6.6360000000000001</v>
      </c>
      <c r="O16" s="53">
        <v>6.6360000000000001</v>
      </c>
      <c r="P16" s="53">
        <v>6.6360000000000001</v>
      </c>
      <c r="Q16" s="53">
        <v>6.6360000000000001</v>
      </c>
      <c r="R16" s="53">
        <v>6.6360000000000001</v>
      </c>
      <c r="S16" s="53">
        <v>6.6360000000000001</v>
      </c>
      <c r="T16" s="53">
        <v>6.6360000000000001</v>
      </c>
      <c r="U16" s="53">
        <v>6.6360000000000001</v>
      </c>
      <c r="V16" s="53">
        <v>6.6360000000000001</v>
      </c>
      <c r="W16" s="53">
        <v>6.6360000000000001</v>
      </c>
      <c r="X16" s="53">
        <v>6.6360000000000001</v>
      </c>
      <c r="Y16" s="53">
        <v>6.6360000000000001</v>
      </c>
      <c r="Z16" s="53">
        <v>6.6360000000000001</v>
      </c>
      <c r="AA16" s="53">
        <v>6.6360000000000001</v>
      </c>
      <c r="AB16" s="53">
        <v>6.6360000000000001</v>
      </c>
      <c r="AC16" s="53">
        <v>6.6360000000000001</v>
      </c>
      <c r="AD16" s="53">
        <v>6.6360000000000001</v>
      </c>
      <c r="AE16" s="53">
        <v>6.6360000000000001</v>
      </c>
      <c r="AF16" s="53">
        <v>6.6360000000000001</v>
      </c>
      <c r="AG16" s="53">
        <v>6.6360000000000001</v>
      </c>
      <c r="AH16" s="53">
        <v>6.6360000000000001</v>
      </c>
      <c r="AI16" s="53">
        <v>6.6360000000000001</v>
      </c>
      <c r="AJ16" s="53">
        <v>6.6360000000000001</v>
      </c>
      <c r="AK16" s="15">
        <v>0</v>
      </c>
    </row>
    <row r="17" spans="1:37" ht="15" customHeight="1" x14ac:dyDescent="0.25">
      <c r="A17" s="51" t="s">
        <v>141</v>
      </c>
      <c r="B17" s="16" t="s">
        <v>142</v>
      </c>
      <c r="C17" s="53">
        <v>5.048</v>
      </c>
      <c r="D17" s="53">
        <v>5.048</v>
      </c>
      <c r="E17" s="53">
        <v>5.048</v>
      </c>
      <c r="F17" s="53">
        <v>5.048</v>
      </c>
      <c r="G17" s="53">
        <v>5.048</v>
      </c>
      <c r="H17" s="53">
        <v>5.048</v>
      </c>
      <c r="I17" s="53">
        <v>5.048</v>
      </c>
      <c r="J17" s="53">
        <v>5.048</v>
      </c>
      <c r="K17" s="53">
        <v>5.048</v>
      </c>
      <c r="L17" s="53">
        <v>5.048</v>
      </c>
      <c r="M17" s="53">
        <v>5.048</v>
      </c>
      <c r="N17" s="53">
        <v>5.048</v>
      </c>
      <c r="O17" s="53">
        <v>5.048</v>
      </c>
      <c r="P17" s="53">
        <v>5.048</v>
      </c>
      <c r="Q17" s="53">
        <v>5.048</v>
      </c>
      <c r="R17" s="53">
        <v>5.048</v>
      </c>
      <c r="S17" s="53">
        <v>5.048</v>
      </c>
      <c r="T17" s="53">
        <v>5.048</v>
      </c>
      <c r="U17" s="53">
        <v>5.048</v>
      </c>
      <c r="V17" s="53">
        <v>5.048</v>
      </c>
      <c r="W17" s="53">
        <v>5.048</v>
      </c>
      <c r="X17" s="53">
        <v>5.048</v>
      </c>
      <c r="Y17" s="53">
        <v>5.048</v>
      </c>
      <c r="Z17" s="53">
        <v>5.048</v>
      </c>
      <c r="AA17" s="53">
        <v>5.048</v>
      </c>
      <c r="AB17" s="53">
        <v>5.048</v>
      </c>
      <c r="AC17" s="53">
        <v>5.048</v>
      </c>
      <c r="AD17" s="53">
        <v>5.048</v>
      </c>
      <c r="AE17" s="53">
        <v>5.048</v>
      </c>
      <c r="AF17" s="53">
        <v>5.048</v>
      </c>
      <c r="AG17" s="53">
        <v>5.048</v>
      </c>
      <c r="AH17" s="53">
        <v>5.048</v>
      </c>
      <c r="AI17" s="53">
        <v>5.048</v>
      </c>
      <c r="AJ17" s="53">
        <v>5.048</v>
      </c>
      <c r="AK17" s="15">
        <v>0</v>
      </c>
    </row>
    <row r="18" spans="1:37" ht="15" customHeight="1" x14ac:dyDescent="0.25">
      <c r="A18" s="51" t="s">
        <v>143</v>
      </c>
      <c r="B18" s="16" t="s">
        <v>144</v>
      </c>
      <c r="C18" s="53">
        <v>5.359</v>
      </c>
      <c r="D18" s="53">
        <v>5.359</v>
      </c>
      <c r="E18" s="53">
        <v>5.359</v>
      </c>
      <c r="F18" s="53">
        <v>5.359</v>
      </c>
      <c r="G18" s="53">
        <v>5.359</v>
      </c>
      <c r="H18" s="53">
        <v>5.359</v>
      </c>
      <c r="I18" s="53">
        <v>5.359</v>
      </c>
      <c r="J18" s="53">
        <v>5.359</v>
      </c>
      <c r="K18" s="53">
        <v>5.359</v>
      </c>
      <c r="L18" s="53">
        <v>5.359</v>
      </c>
      <c r="M18" s="53">
        <v>5.359</v>
      </c>
      <c r="N18" s="53">
        <v>5.359</v>
      </c>
      <c r="O18" s="53">
        <v>5.359</v>
      </c>
      <c r="P18" s="53">
        <v>5.359</v>
      </c>
      <c r="Q18" s="53">
        <v>5.359</v>
      </c>
      <c r="R18" s="53">
        <v>5.359</v>
      </c>
      <c r="S18" s="53">
        <v>5.359</v>
      </c>
      <c r="T18" s="53">
        <v>5.359</v>
      </c>
      <c r="U18" s="53">
        <v>5.359</v>
      </c>
      <c r="V18" s="53">
        <v>5.359</v>
      </c>
      <c r="W18" s="53">
        <v>5.359</v>
      </c>
      <c r="X18" s="53">
        <v>5.359</v>
      </c>
      <c r="Y18" s="53">
        <v>5.359</v>
      </c>
      <c r="Z18" s="53">
        <v>5.359</v>
      </c>
      <c r="AA18" s="53">
        <v>5.359</v>
      </c>
      <c r="AB18" s="53">
        <v>5.359</v>
      </c>
      <c r="AC18" s="53">
        <v>5.359</v>
      </c>
      <c r="AD18" s="53">
        <v>5.359</v>
      </c>
      <c r="AE18" s="53">
        <v>5.359</v>
      </c>
      <c r="AF18" s="53">
        <v>5.359</v>
      </c>
      <c r="AG18" s="53">
        <v>5.359</v>
      </c>
      <c r="AH18" s="53">
        <v>5.359</v>
      </c>
      <c r="AI18" s="53">
        <v>5.359</v>
      </c>
      <c r="AJ18" s="53">
        <v>5.359</v>
      </c>
      <c r="AK18" s="15">
        <v>0</v>
      </c>
    </row>
    <row r="19" spans="1:37" ht="15" customHeight="1" x14ac:dyDescent="0.25">
      <c r="A19" s="51" t="s">
        <v>145</v>
      </c>
      <c r="B19" s="16" t="s">
        <v>146</v>
      </c>
      <c r="C19" s="53">
        <v>5.8250000000000002</v>
      </c>
      <c r="D19" s="53">
        <v>5.8250000000000002</v>
      </c>
      <c r="E19" s="53">
        <v>5.8250000000000002</v>
      </c>
      <c r="F19" s="53">
        <v>5.8250000000000002</v>
      </c>
      <c r="G19" s="53">
        <v>5.8250000000000002</v>
      </c>
      <c r="H19" s="53">
        <v>5.8250000000000002</v>
      </c>
      <c r="I19" s="53">
        <v>5.8250000000000002</v>
      </c>
      <c r="J19" s="53">
        <v>5.8250000000000002</v>
      </c>
      <c r="K19" s="53">
        <v>5.8250000000000002</v>
      </c>
      <c r="L19" s="53">
        <v>5.8250000000000002</v>
      </c>
      <c r="M19" s="53">
        <v>5.8250000000000002</v>
      </c>
      <c r="N19" s="53">
        <v>5.8250000000000002</v>
      </c>
      <c r="O19" s="53">
        <v>5.8250000000000002</v>
      </c>
      <c r="P19" s="53">
        <v>5.8250000000000002</v>
      </c>
      <c r="Q19" s="53">
        <v>5.8250000000000002</v>
      </c>
      <c r="R19" s="53">
        <v>5.8250000000000002</v>
      </c>
      <c r="S19" s="53">
        <v>5.8250000000000002</v>
      </c>
      <c r="T19" s="53">
        <v>5.8250000000000002</v>
      </c>
      <c r="U19" s="53">
        <v>5.8250000000000002</v>
      </c>
      <c r="V19" s="53">
        <v>5.8250000000000002</v>
      </c>
      <c r="W19" s="53">
        <v>5.8250000000000002</v>
      </c>
      <c r="X19" s="53">
        <v>5.8250000000000002</v>
      </c>
      <c r="Y19" s="53">
        <v>5.8250000000000002</v>
      </c>
      <c r="Z19" s="53">
        <v>5.8250000000000002</v>
      </c>
      <c r="AA19" s="53">
        <v>5.8250000000000002</v>
      </c>
      <c r="AB19" s="53">
        <v>5.8250000000000002</v>
      </c>
      <c r="AC19" s="53">
        <v>5.8250000000000002</v>
      </c>
      <c r="AD19" s="53">
        <v>5.8250000000000002</v>
      </c>
      <c r="AE19" s="53">
        <v>5.8250000000000002</v>
      </c>
      <c r="AF19" s="53">
        <v>5.8250000000000002</v>
      </c>
      <c r="AG19" s="53">
        <v>5.8250000000000002</v>
      </c>
      <c r="AH19" s="53">
        <v>5.8250000000000002</v>
      </c>
      <c r="AI19" s="53">
        <v>5.8250000000000002</v>
      </c>
      <c r="AJ19" s="53">
        <v>5.8250000000000002</v>
      </c>
      <c r="AK19" s="15">
        <v>0</v>
      </c>
    </row>
    <row r="20" spans="1:37" ht="15" customHeight="1" x14ac:dyDescent="0.25">
      <c r="A20" s="51" t="s">
        <v>147</v>
      </c>
      <c r="B20" s="16" t="s">
        <v>148</v>
      </c>
      <c r="C20" s="53">
        <v>5.7746510000000004</v>
      </c>
      <c r="D20" s="53">
        <v>5.7738240000000003</v>
      </c>
      <c r="E20" s="53">
        <v>5.7736289999999997</v>
      </c>
      <c r="F20" s="53">
        <v>5.7729280000000003</v>
      </c>
      <c r="G20" s="53">
        <v>5.7731190000000003</v>
      </c>
      <c r="H20" s="53">
        <v>5.7737270000000001</v>
      </c>
      <c r="I20" s="53">
        <v>5.7724289999999998</v>
      </c>
      <c r="J20" s="53">
        <v>5.773784</v>
      </c>
      <c r="K20" s="53">
        <v>5.7726059999999997</v>
      </c>
      <c r="L20" s="53">
        <v>5.7733230000000004</v>
      </c>
      <c r="M20" s="53">
        <v>5.7745470000000001</v>
      </c>
      <c r="N20" s="53">
        <v>5.7747440000000001</v>
      </c>
      <c r="O20" s="53">
        <v>5.7735219999999998</v>
      </c>
      <c r="P20" s="53">
        <v>5.7736159999999996</v>
      </c>
      <c r="Q20" s="53">
        <v>5.7735810000000001</v>
      </c>
      <c r="R20" s="53">
        <v>5.7734930000000002</v>
      </c>
      <c r="S20" s="53">
        <v>5.7744850000000003</v>
      </c>
      <c r="T20" s="53">
        <v>5.7733730000000003</v>
      </c>
      <c r="U20" s="53">
        <v>5.7733169999999996</v>
      </c>
      <c r="V20" s="53">
        <v>5.7729939999999997</v>
      </c>
      <c r="W20" s="53">
        <v>5.7732359999999998</v>
      </c>
      <c r="X20" s="53">
        <v>5.7731630000000003</v>
      </c>
      <c r="Y20" s="53">
        <v>5.7730449999999998</v>
      </c>
      <c r="Z20" s="53">
        <v>5.773002</v>
      </c>
      <c r="AA20" s="53">
        <v>5.7729929999999996</v>
      </c>
      <c r="AB20" s="53">
        <v>5.7727380000000004</v>
      </c>
      <c r="AC20" s="53">
        <v>5.772945</v>
      </c>
      <c r="AD20" s="53">
        <v>5.7726160000000002</v>
      </c>
      <c r="AE20" s="53">
        <v>5.7726569999999997</v>
      </c>
      <c r="AF20" s="53">
        <v>5.7725039999999996</v>
      </c>
      <c r="AG20" s="53">
        <v>5.7722730000000002</v>
      </c>
      <c r="AH20" s="53">
        <v>5.7721470000000004</v>
      </c>
      <c r="AI20" s="53">
        <v>5.7719480000000001</v>
      </c>
      <c r="AJ20" s="53">
        <v>5.7717749999999999</v>
      </c>
      <c r="AK20" s="15">
        <v>-1.1E-5</v>
      </c>
    </row>
    <row r="21" spans="1:37" ht="15" customHeight="1" x14ac:dyDescent="0.25">
      <c r="A21" s="51" t="s">
        <v>149</v>
      </c>
      <c r="B21" s="16" t="s">
        <v>150</v>
      </c>
      <c r="C21" s="53">
        <v>5.7746510000000004</v>
      </c>
      <c r="D21" s="53">
        <v>5.7738240000000003</v>
      </c>
      <c r="E21" s="53">
        <v>5.7736289999999997</v>
      </c>
      <c r="F21" s="53">
        <v>5.7729280000000003</v>
      </c>
      <c r="G21" s="53">
        <v>5.7731190000000003</v>
      </c>
      <c r="H21" s="53">
        <v>5.7737270000000001</v>
      </c>
      <c r="I21" s="53">
        <v>5.7724289999999998</v>
      </c>
      <c r="J21" s="53">
        <v>5.773784</v>
      </c>
      <c r="K21" s="53">
        <v>5.7726059999999997</v>
      </c>
      <c r="L21" s="53">
        <v>5.7733230000000004</v>
      </c>
      <c r="M21" s="53">
        <v>5.7745470000000001</v>
      </c>
      <c r="N21" s="53">
        <v>5.7747440000000001</v>
      </c>
      <c r="O21" s="53">
        <v>5.7735219999999998</v>
      </c>
      <c r="P21" s="53">
        <v>5.7736159999999996</v>
      </c>
      <c r="Q21" s="53">
        <v>5.7735810000000001</v>
      </c>
      <c r="R21" s="53">
        <v>5.7734930000000002</v>
      </c>
      <c r="S21" s="53">
        <v>5.7744850000000003</v>
      </c>
      <c r="T21" s="53">
        <v>5.7733730000000003</v>
      </c>
      <c r="U21" s="53">
        <v>5.7733169999999996</v>
      </c>
      <c r="V21" s="53">
        <v>5.7729939999999997</v>
      </c>
      <c r="W21" s="53">
        <v>5.7732359999999998</v>
      </c>
      <c r="X21" s="53">
        <v>5.7731630000000003</v>
      </c>
      <c r="Y21" s="53">
        <v>5.7730449999999998</v>
      </c>
      <c r="Z21" s="53">
        <v>5.773002</v>
      </c>
      <c r="AA21" s="53">
        <v>5.7729929999999996</v>
      </c>
      <c r="AB21" s="53">
        <v>5.7727380000000004</v>
      </c>
      <c r="AC21" s="53">
        <v>5.772945</v>
      </c>
      <c r="AD21" s="53">
        <v>5.7726160000000002</v>
      </c>
      <c r="AE21" s="53">
        <v>5.7726569999999997</v>
      </c>
      <c r="AF21" s="53">
        <v>5.7725039999999996</v>
      </c>
      <c r="AG21" s="53">
        <v>5.7722730000000002</v>
      </c>
      <c r="AH21" s="53">
        <v>5.7721470000000004</v>
      </c>
      <c r="AI21" s="53">
        <v>5.7719480000000001</v>
      </c>
      <c r="AJ21" s="53">
        <v>5.7717749999999999</v>
      </c>
      <c r="AK21" s="15">
        <v>-1.1E-5</v>
      </c>
    </row>
    <row r="22" spans="1:37" ht="15" customHeight="1" x14ac:dyDescent="0.25">
      <c r="A22" s="51" t="s">
        <v>151</v>
      </c>
      <c r="B22" s="16" t="s">
        <v>152</v>
      </c>
      <c r="C22" s="53">
        <v>5.7746510000000004</v>
      </c>
      <c r="D22" s="53">
        <v>5.7738240000000003</v>
      </c>
      <c r="E22" s="53">
        <v>5.7736289999999997</v>
      </c>
      <c r="F22" s="53">
        <v>5.7729280000000003</v>
      </c>
      <c r="G22" s="53">
        <v>5.7731190000000003</v>
      </c>
      <c r="H22" s="53">
        <v>5.7737270000000001</v>
      </c>
      <c r="I22" s="53">
        <v>5.7724289999999998</v>
      </c>
      <c r="J22" s="53">
        <v>5.773784</v>
      </c>
      <c r="K22" s="53">
        <v>5.7726059999999997</v>
      </c>
      <c r="L22" s="53">
        <v>5.7733230000000004</v>
      </c>
      <c r="M22" s="53">
        <v>5.7745470000000001</v>
      </c>
      <c r="N22" s="53">
        <v>5.7747440000000001</v>
      </c>
      <c r="O22" s="53">
        <v>5.7735219999999998</v>
      </c>
      <c r="P22" s="53">
        <v>5.7736159999999996</v>
      </c>
      <c r="Q22" s="53">
        <v>5.7735810000000001</v>
      </c>
      <c r="R22" s="53">
        <v>5.7734930000000002</v>
      </c>
      <c r="S22" s="53">
        <v>5.7744850000000003</v>
      </c>
      <c r="T22" s="53">
        <v>5.7733730000000003</v>
      </c>
      <c r="U22" s="53">
        <v>5.7733169999999996</v>
      </c>
      <c r="V22" s="53">
        <v>5.7729939999999997</v>
      </c>
      <c r="W22" s="53">
        <v>5.7732359999999998</v>
      </c>
      <c r="X22" s="53">
        <v>5.7731630000000003</v>
      </c>
      <c r="Y22" s="53">
        <v>5.7730449999999998</v>
      </c>
      <c r="Z22" s="53">
        <v>5.773002</v>
      </c>
      <c r="AA22" s="53">
        <v>5.7729929999999996</v>
      </c>
      <c r="AB22" s="53">
        <v>5.7727380000000004</v>
      </c>
      <c r="AC22" s="53">
        <v>5.772945</v>
      </c>
      <c r="AD22" s="53">
        <v>5.7726160000000002</v>
      </c>
      <c r="AE22" s="53">
        <v>5.7726569999999997</v>
      </c>
      <c r="AF22" s="53">
        <v>5.7725039999999996</v>
      </c>
      <c r="AG22" s="53">
        <v>5.7722730000000002</v>
      </c>
      <c r="AH22" s="53">
        <v>5.7721470000000004</v>
      </c>
      <c r="AI22" s="53">
        <v>5.7719480000000001</v>
      </c>
      <c r="AJ22" s="53">
        <v>5.7717749999999999</v>
      </c>
      <c r="AK22" s="15">
        <v>-1.1E-5</v>
      </c>
    </row>
    <row r="23" spans="1:37" ht="15" customHeight="1" x14ac:dyDescent="0.25">
      <c r="A23" s="51" t="s">
        <v>153</v>
      </c>
      <c r="B23" s="16" t="s">
        <v>154</v>
      </c>
      <c r="C23" s="53">
        <v>5.7746510000000004</v>
      </c>
      <c r="D23" s="53">
        <v>5.7738240000000003</v>
      </c>
      <c r="E23" s="53">
        <v>5.7736289999999997</v>
      </c>
      <c r="F23" s="53">
        <v>5.7729280000000003</v>
      </c>
      <c r="G23" s="53">
        <v>5.7731190000000003</v>
      </c>
      <c r="H23" s="53">
        <v>5.7737270000000001</v>
      </c>
      <c r="I23" s="53">
        <v>5.7724289999999998</v>
      </c>
      <c r="J23" s="53">
        <v>5.773784</v>
      </c>
      <c r="K23" s="53">
        <v>5.7726059999999997</v>
      </c>
      <c r="L23" s="53">
        <v>5.7733230000000004</v>
      </c>
      <c r="M23" s="53">
        <v>5.7745470000000001</v>
      </c>
      <c r="N23" s="53">
        <v>5.7747440000000001</v>
      </c>
      <c r="O23" s="53">
        <v>5.7735219999999998</v>
      </c>
      <c r="P23" s="53">
        <v>5.7736159999999996</v>
      </c>
      <c r="Q23" s="53">
        <v>5.7735810000000001</v>
      </c>
      <c r="R23" s="53">
        <v>5.7734930000000002</v>
      </c>
      <c r="S23" s="53">
        <v>5.7744850000000003</v>
      </c>
      <c r="T23" s="53">
        <v>5.7733730000000003</v>
      </c>
      <c r="U23" s="53">
        <v>5.7733169999999996</v>
      </c>
      <c r="V23" s="53">
        <v>5.7729939999999997</v>
      </c>
      <c r="W23" s="53">
        <v>5.7732359999999998</v>
      </c>
      <c r="X23" s="53">
        <v>5.7731630000000003</v>
      </c>
      <c r="Y23" s="53">
        <v>5.7730449999999998</v>
      </c>
      <c r="Z23" s="53">
        <v>5.773002</v>
      </c>
      <c r="AA23" s="53">
        <v>5.7729929999999996</v>
      </c>
      <c r="AB23" s="53">
        <v>5.7727380000000004</v>
      </c>
      <c r="AC23" s="53">
        <v>5.772945</v>
      </c>
      <c r="AD23" s="53">
        <v>5.7726160000000002</v>
      </c>
      <c r="AE23" s="53">
        <v>5.7726569999999997</v>
      </c>
      <c r="AF23" s="53">
        <v>5.7725039999999996</v>
      </c>
      <c r="AG23" s="53">
        <v>5.7722730000000002</v>
      </c>
      <c r="AH23" s="53">
        <v>5.7721470000000004</v>
      </c>
      <c r="AI23" s="53">
        <v>5.7719480000000001</v>
      </c>
      <c r="AJ23" s="53">
        <v>5.7717749999999999</v>
      </c>
      <c r="AK23" s="15">
        <v>-1.1E-5</v>
      </c>
    </row>
    <row r="24" spans="1:37" ht="15" customHeight="1" x14ac:dyDescent="0.25">
      <c r="A24" s="51" t="s">
        <v>155</v>
      </c>
      <c r="B24" s="16" t="s">
        <v>156</v>
      </c>
      <c r="C24" s="53">
        <v>5.7746510000000004</v>
      </c>
      <c r="D24" s="53">
        <v>5.7738240000000003</v>
      </c>
      <c r="E24" s="53">
        <v>5.7736289999999997</v>
      </c>
      <c r="F24" s="53">
        <v>5.7729280000000003</v>
      </c>
      <c r="G24" s="53">
        <v>5.7731190000000003</v>
      </c>
      <c r="H24" s="53">
        <v>5.7737270000000001</v>
      </c>
      <c r="I24" s="53">
        <v>5.7724289999999998</v>
      </c>
      <c r="J24" s="53">
        <v>5.773784</v>
      </c>
      <c r="K24" s="53">
        <v>5.7726059999999997</v>
      </c>
      <c r="L24" s="53">
        <v>5.7733230000000004</v>
      </c>
      <c r="M24" s="53">
        <v>5.7745470000000001</v>
      </c>
      <c r="N24" s="53">
        <v>5.7747440000000001</v>
      </c>
      <c r="O24" s="53">
        <v>5.7735219999999998</v>
      </c>
      <c r="P24" s="53">
        <v>5.7736159999999996</v>
      </c>
      <c r="Q24" s="53">
        <v>5.7735810000000001</v>
      </c>
      <c r="R24" s="53">
        <v>5.7734930000000002</v>
      </c>
      <c r="S24" s="53">
        <v>5.7744850000000003</v>
      </c>
      <c r="T24" s="53">
        <v>5.7733730000000003</v>
      </c>
      <c r="U24" s="53">
        <v>5.7733169999999996</v>
      </c>
      <c r="V24" s="53">
        <v>5.7729939999999997</v>
      </c>
      <c r="W24" s="53">
        <v>5.7732359999999998</v>
      </c>
      <c r="X24" s="53">
        <v>5.7731630000000003</v>
      </c>
      <c r="Y24" s="53">
        <v>5.7730449999999998</v>
      </c>
      <c r="Z24" s="53">
        <v>5.773002</v>
      </c>
      <c r="AA24" s="53">
        <v>5.7729929999999996</v>
      </c>
      <c r="AB24" s="53">
        <v>5.7727380000000004</v>
      </c>
      <c r="AC24" s="53">
        <v>5.772945</v>
      </c>
      <c r="AD24" s="53">
        <v>5.7726160000000002</v>
      </c>
      <c r="AE24" s="53">
        <v>5.7726569999999997</v>
      </c>
      <c r="AF24" s="53">
        <v>5.7725039999999996</v>
      </c>
      <c r="AG24" s="53">
        <v>5.7722730000000002</v>
      </c>
      <c r="AH24" s="53">
        <v>5.7721470000000004</v>
      </c>
      <c r="AI24" s="53">
        <v>5.7719480000000001</v>
      </c>
      <c r="AJ24" s="53">
        <v>5.7717749999999999</v>
      </c>
      <c r="AK24" s="15">
        <v>-1.1E-5</v>
      </c>
    </row>
    <row r="25" spans="1:37" ht="15" customHeight="1" x14ac:dyDescent="0.25">
      <c r="A25" s="51" t="s">
        <v>157</v>
      </c>
      <c r="B25" s="16" t="s">
        <v>158</v>
      </c>
      <c r="C25" s="53">
        <v>5.7746510000000004</v>
      </c>
      <c r="D25" s="53">
        <v>5.7738240000000003</v>
      </c>
      <c r="E25" s="53">
        <v>5.7736280000000004</v>
      </c>
      <c r="F25" s="53">
        <v>5.7729270000000001</v>
      </c>
      <c r="G25" s="53">
        <v>5.7731190000000003</v>
      </c>
      <c r="H25" s="53">
        <v>5.7737270000000001</v>
      </c>
      <c r="I25" s="53">
        <v>5.7724289999999998</v>
      </c>
      <c r="J25" s="53">
        <v>5.773784</v>
      </c>
      <c r="K25" s="53">
        <v>5.7726059999999997</v>
      </c>
      <c r="L25" s="53">
        <v>5.7733220000000003</v>
      </c>
      <c r="M25" s="53">
        <v>5.7745480000000002</v>
      </c>
      <c r="N25" s="53">
        <v>5.7747440000000001</v>
      </c>
      <c r="O25" s="53">
        <v>5.7735219999999998</v>
      </c>
      <c r="P25" s="53">
        <v>5.7736159999999996</v>
      </c>
      <c r="Q25" s="53">
        <v>5.7735799999999999</v>
      </c>
      <c r="R25" s="53">
        <v>5.7734930000000002</v>
      </c>
      <c r="S25" s="53">
        <v>5.7744850000000003</v>
      </c>
      <c r="T25" s="53">
        <v>5.7733730000000003</v>
      </c>
      <c r="U25" s="53">
        <v>5.7733169999999996</v>
      </c>
      <c r="V25" s="53">
        <v>5.7729939999999997</v>
      </c>
      <c r="W25" s="53">
        <v>5.7732359999999998</v>
      </c>
      <c r="X25" s="53">
        <v>5.7731620000000001</v>
      </c>
      <c r="Y25" s="53">
        <v>5.7730439999999996</v>
      </c>
      <c r="Z25" s="53">
        <v>5.773002</v>
      </c>
      <c r="AA25" s="53">
        <v>5.7729929999999996</v>
      </c>
      <c r="AB25" s="53">
        <v>5.7727380000000004</v>
      </c>
      <c r="AC25" s="53">
        <v>5.772945</v>
      </c>
      <c r="AD25" s="53">
        <v>5.7726170000000003</v>
      </c>
      <c r="AE25" s="53">
        <v>5.7726559999999996</v>
      </c>
      <c r="AF25" s="53">
        <v>5.7725039999999996</v>
      </c>
      <c r="AG25" s="53">
        <v>5.7722740000000003</v>
      </c>
      <c r="AH25" s="53">
        <v>5.7721470000000004</v>
      </c>
      <c r="AI25" s="53">
        <v>5.7719480000000001</v>
      </c>
      <c r="AJ25" s="53">
        <v>5.7717749999999999</v>
      </c>
      <c r="AK25" s="15">
        <v>-1.1E-5</v>
      </c>
    </row>
    <row r="26" spans="1:37" ht="15" customHeight="1" x14ac:dyDescent="0.25">
      <c r="A26" s="51" t="s">
        <v>159</v>
      </c>
      <c r="B26" s="16" t="s">
        <v>160</v>
      </c>
      <c r="C26" s="53">
        <v>5.8170000000000002</v>
      </c>
      <c r="D26" s="53">
        <v>5.8170000000000002</v>
      </c>
      <c r="E26" s="53">
        <v>5.8170000000000002</v>
      </c>
      <c r="F26" s="53">
        <v>5.8170000000000002</v>
      </c>
      <c r="G26" s="53">
        <v>5.8170000000000002</v>
      </c>
      <c r="H26" s="53">
        <v>5.8170000000000002</v>
      </c>
      <c r="I26" s="53">
        <v>5.8170000000000002</v>
      </c>
      <c r="J26" s="53">
        <v>5.8170000000000002</v>
      </c>
      <c r="K26" s="53">
        <v>5.8170000000000002</v>
      </c>
      <c r="L26" s="53">
        <v>5.8170000000000002</v>
      </c>
      <c r="M26" s="53">
        <v>5.8170000000000002</v>
      </c>
      <c r="N26" s="53">
        <v>5.8170000000000002</v>
      </c>
      <c r="O26" s="53">
        <v>5.8170000000000002</v>
      </c>
      <c r="P26" s="53">
        <v>5.8170000000000002</v>
      </c>
      <c r="Q26" s="53">
        <v>5.8170000000000002</v>
      </c>
      <c r="R26" s="53">
        <v>5.8170000000000002</v>
      </c>
      <c r="S26" s="53">
        <v>5.8170000000000002</v>
      </c>
      <c r="T26" s="53">
        <v>5.8170000000000002</v>
      </c>
      <c r="U26" s="53">
        <v>5.8170000000000002</v>
      </c>
      <c r="V26" s="53">
        <v>5.8170000000000002</v>
      </c>
      <c r="W26" s="53">
        <v>5.8170000000000002</v>
      </c>
      <c r="X26" s="53">
        <v>5.8170000000000002</v>
      </c>
      <c r="Y26" s="53">
        <v>5.8170000000000002</v>
      </c>
      <c r="Z26" s="53">
        <v>5.8170000000000002</v>
      </c>
      <c r="AA26" s="53">
        <v>5.8170000000000002</v>
      </c>
      <c r="AB26" s="53">
        <v>5.8170000000000002</v>
      </c>
      <c r="AC26" s="53">
        <v>5.8170000000000002</v>
      </c>
      <c r="AD26" s="53">
        <v>5.8170000000000002</v>
      </c>
      <c r="AE26" s="53">
        <v>5.8170000000000002</v>
      </c>
      <c r="AF26" s="53">
        <v>5.8170000000000002</v>
      </c>
      <c r="AG26" s="53">
        <v>5.8170000000000002</v>
      </c>
      <c r="AH26" s="53">
        <v>5.8170000000000002</v>
      </c>
      <c r="AI26" s="53">
        <v>5.8170000000000002</v>
      </c>
      <c r="AJ26" s="53">
        <v>5.8170000000000002</v>
      </c>
      <c r="AK26" s="15">
        <v>0</v>
      </c>
    </row>
    <row r="27" spans="1:37" ht="15" customHeight="1" x14ac:dyDescent="0.25">
      <c r="A27" s="51" t="s">
        <v>161</v>
      </c>
      <c r="B27" s="16" t="s">
        <v>162</v>
      </c>
      <c r="C27" s="53">
        <v>5.77</v>
      </c>
      <c r="D27" s="53">
        <v>5.77</v>
      </c>
      <c r="E27" s="53">
        <v>5.77</v>
      </c>
      <c r="F27" s="53">
        <v>5.77</v>
      </c>
      <c r="G27" s="53">
        <v>5.77</v>
      </c>
      <c r="H27" s="53">
        <v>5.77</v>
      </c>
      <c r="I27" s="53">
        <v>5.77</v>
      </c>
      <c r="J27" s="53">
        <v>5.77</v>
      </c>
      <c r="K27" s="53">
        <v>5.77</v>
      </c>
      <c r="L27" s="53">
        <v>5.77</v>
      </c>
      <c r="M27" s="53">
        <v>5.77</v>
      </c>
      <c r="N27" s="53">
        <v>5.77</v>
      </c>
      <c r="O27" s="53">
        <v>5.77</v>
      </c>
      <c r="P27" s="53">
        <v>5.77</v>
      </c>
      <c r="Q27" s="53">
        <v>5.77</v>
      </c>
      <c r="R27" s="53">
        <v>5.77</v>
      </c>
      <c r="S27" s="53">
        <v>5.77</v>
      </c>
      <c r="T27" s="53">
        <v>5.77</v>
      </c>
      <c r="U27" s="53">
        <v>5.77</v>
      </c>
      <c r="V27" s="53">
        <v>5.77</v>
      </c>
      <c r="W27" s="53">
        <v>5.77</v>
      </c>
      <c r="X27" s="53">
        <v>5.77</v>
      </c>
      <c r="Y27" s="53">
        <v>5.77</v>
      </c>
      <c r="Z27" s="53">
        <v>5.77</v>
      </c>
      <c r="AA27" s="53">
        <v>5.77</v>
      </c>
      <c r="AB27" s="53">
        <v>5.77</v>
      </c>
      <c r="AC27" s="53">
        <v>5.77</v>
      </c>
      <c r="AD27" s="53">
        <v>5.77</v>
      </c>
      <c r="AE27" s="53">
        <v>5.77</v>
      </c>
      <c r="AF27" s="53">
        <v>5.77</v>
      </c>
      <c r="AG27" s="53">
        <v>5.77</v>
      </c>
      <c r="AH27" s="53">
        <v>5.77</v>
      </c>
      <c r="AI27" s="53">
        <v>5.77</v>
      </c>
      <c r="AJ27" s="53">
        <v>5.77</v>
      </c>
      <c r="AK27" s="15">
        <v>0</v>
      </c>
    </row>
    <row r="28" spans="1:37" ht="15" customHeight="1" x14ac:dyDescent="0.25">
      <c r="A28" s="51" t="s">
        <v>163</v>
      </c>
      <c r="B28" s="16" t="s">
        <v>164</v>
      </c>
      <c r="C28" s="53">
        <v>3.556</v>
      </c>
      <c r="D28" s="53">
        <v>3.556</v>
      </c>
      <c r="E28" s="53">
        <v>3.556</v>
      </c>
      <c r="F28" s="53">
        <v>3.556</v>
      </c>
      <c r="G28" s="53">
        <v>3.556</v>
      </c>
      <c r="H28" s="53">
        <v>3.556</v>
      </c>
      <c r="I28" s="53">
        <v>3.556</v>
      </c>
      <c r="J28" s="53">
        <v>3.556</v>
      </c>
      <c r="K28" s="53">
        <v>3.556</v>
      </c>
      <c r="L28" s="53">
        <v>3.556</v>
      </c>
      <c r="M28" s="53">
        <v>3.556</v>
      </c>
      <c r="N28" s="53">
        <v>3.556</v>
      </c>
      <c r="O28" s="53">
        <v>3.556</v>
      </c>
      <c r="P28" s="53">
        <v>3.556</v>
      </c>
      <c r="Q28" s="53">
        <v>3.556</v>
      </c>
      <c r="R28" s="53">
        <v>3.556</v>
      </c>
      <c r="S28" s="53">
        <v>3.556</v>
      </c>
      <c r="T28" s="53">
        <v>3.556</v>
      </c>
      <c r="U28" s="53">
        <v>3.556</v>
      </c>
      <c r="V28" s="53">
        <v>3.556</v>
      </c>
      <c r="W28" s="53">
        <v>3.556</v>
      </c>
      <c r="X28" s="53">
        <v>3.556</v>
      </c>
      <c r="Y28" s="53">
        <v>3.556</v>
      </c>
      <c r="Z28" s="53">
        <v>3.556</v>
      </c>
      <c r="AA28" s="53">
        <v>3.556</v>
      </c>
      <c r="AB28" s="53">
        <v>3.556</v>
      </c>
      <c r="AC28" s="53">
        <v>3.556</v>
      </c>
      <c r="AD28" s="53">
        <v>3.556</v>
      </c>
      <c r="AE28" s="53">
        <v>3.556</v>
      </c>
      <c r="AF28" s="53">
        <v>3.556</v>
      </c>
      <c r="AG28" s="53">
        <v>3.556</v>
      </c>
      <c r="AH28" s="53">
        <v>3.556</v>
      </c>
      <c r="AI28" s="53">
        <v>3.556</v>
      </c>
      <c r="AJ28" s="53">
        <v>3.556</v>
      </c>
      <c r="AK28" s="15">
        <v>0</v>
      </c>
    </row>
    <row r="29" spans="1:37" ht="15" customHeight="1" x14ac:dyDescent="0.25">
      <c r="A29" s="51" t="s">
        <v>165</v>
      </c>
      <c r="B29" s="16" t="s">
        <v>166</v>
      </c>
      <c r="C29" s="53">
        <v>3.99722</v>
      </c>
      <c r="D29" s="53">
        <v>3.989233</v>
      </c>
      <c r="E29" s="53">
        <v>3.989233</v>
      </c>
      <c r="F29" s="53">
        <v>3.989233</v>
      </c>
      <c r="G29" s="53">
        <v>3.989233</v>
      </c>
      <c r="H29" s="53">
        <v>3.989233</v>
      </c>
      <c r="I29" s="53">
        <v>3.989233</v>
      </c>
      <c r="J29" s="53">
        <v>3.989233</v>
      </c>
      <c r="K29" s="53">
        <v>3.989233</v>
      </c>
      <c r="L29" s="53">
        <v>3.989233</v>
      </c>
      <c r="M29" s="53">
        <v>3.989233</v>
      </c>
      <c r="N29" s="53">
        <v>3.989233</v>
      </c>
      <c r="O29" s="53">
        <v>3.989233</v>
      </c>
      <c r="P29" s="53">
        <v>3.989233</v>
      </c>
      <c r="Q29" s="53">
        <v>3.989233</v>
      </c>
      <c r="R29" s="53">
        <v>3.989233</v>
      </c>
      <c r="S29" s="53">
        <v>3.989233</v>
      </c>
      <c r="T29" s="53">
        <v>3.989233</v>
      </c>
      <c r="U29" s="53">
        <v>3.989233</v>
      </c>
      <c r="V29" s="53">
        <v>3.989233</v>
      </c>
      <c r="W29" s="53">
        <v>3.989233</v>
      </c>
      <c r="X29" s="53">
        <v>3.989233</v>
      </c>
      <c r="Y29" s="53">
        <v>3.989233</v>
      </c>
      <c r="Z29" s="53">
        <v>3.989233</v>
      </c>
      <c r="AA29" s="53">
        <v>3.989233</v>
      </c>
      <c r="AB29" s="53">
        <v>3.989233</v>
      </c>
      <c r="AC29" s="53">
        <v>3.989233</v>
      </c>
      <c r="AD29" s="53">
        <v>3.989233</v>
      </c>
      <c r="AE29" s="53">
        <v>3.989233</v>
      </c>
      <c r="AF29" s="53">
        <v>3.989233</v>
      </c>
      <c r="AG29" s="53">
        <v>3.989233</v>
      </c>
      <c r="AH29" s="53">
        <v>3.989233</v>
      </c>
      <c r="AI29" s="53">
        <v>3.989233</v>
      </c>
      <c r="AJ29" s="53">
        <v>3.989233</v>
      </c>
      <c r="AK29" s="15">
        <v>0</v>
      </c>
    </row>
    <row r="30" spans="1:37" ht="15" customHeight="1" x14ac:dyDescent="0.25">
      <c r="A30" s="51" t="s">
        <v>167</v>
      </c>
      <c r="B30" s="16" t="s">
        <v>168</v>
      </c>
      <c r="C30" s="53">
        <v>5.67</v>
      </c>
      <c r="D30" s="53">
        <v>5.67</v>
      </c>
      <c r="E30" s="53">
        <v>5.67</v>
      </c>
      <c r="F30" s="53">
        <v>5.67</v>
      </c>
      <c r="G30" s="53">
        <v>5.67</v>
      </c>
      <c r="H30" s="53">
        <v>5.67</v>
      </c>
      <c r="I30" s="53">
        <v>5.67</v>
      </c>
      <c r="J30" s="53">
        <v>5.67</v>
      </c>
      <c r="K30" s="53">
        <v>5.67</v>
      </c>
      <c r="L30" s="53">
        <v>5.67</v>
      </c>
      <c r="M30" s="53">
        <v>5.67</v>
      </c>
      <c r="N30" s="53">
        <v>5.67</v>
      </c>
      <c r="O30" s="53">
        <v>5.67</v>
      </c>
      <c r="P30" s="53">
        <v>5.67</v>
      </c>
      <c r="Q30" s="53">
        <v>5.67</v>
      </c>
      <c r="R30" s="53">
        <v>5.67</v>
      </c>
      <c r="S30" s="53">
        <v>5.67</v>
      </c>
      <c r="T30" s="53">
        <v>5.67</v>
      </c>
      <c r="U30" s="53">
        <v>5.67</v>
      </c>
      <c r="V30" s="53">
        <v>5.67</v>
      </c>
      <c r="W30" s="53">
        <v>5.67</v>
      </c>
      <c r="X30" s="53">
        <v>5.67</v>
      </c>
      <c r="Y30" s="53">
        <v>5.67</v>
      </c>
      <c r="Z30" s="53">
        <v>5.67</v>
      </c>
      <c r="AA30" s="53">
        <v>5.67</v>
      </c>
      <c r="AB30" s="53">
        <v>5.67</v>
      </c>
      <c r="AC30" s="53">
        <v>5.67</v>
      </c>
      <c r="AD30" s="53">
        <v>5.67</v>
      </c>
      <c r="AE30" s="53">
        <v>5.67</v>
      </c>
      <c r="AF30" s="53">
        <v>5.67</v>
      </c>
      <c r="AG30" s="53">
        <v>5.67</v>
      </c>
      <c r="AH30" s="53">
        <v>5.67</v>
      </c>
      <c r="AI30" s="53">
        <v>5.67</v>
      </c>
      <c r="AJ30" s="53">
        <v>5.67</v>
      </c>
      <c r="AK30" s="15">
        <v>0</v>
      </c>
    </row>
    <row r="31" spans="1:37" ht="15" customHeight="1" x14ac:dyDescent="0.25">
      <c r="A31" s="51" t="s">
        <v>169</v>
      </c>
      <c r="B31" s="16" t="s">
        <v>170</v>
      </c>
      <c r="C31" s="53">
        <v>6.0650000000000004</v>
      </c>
      <c r="D31" s="53">
        <v>6.0650000000000004</v>
      </c>
      <c r="E31" s="53">
        <v>6.0650000000000004</v>
      </c>
      <c r="F31" s="53">
        <v>6.0650000000000004</v>
      </c>
      <c r="G31" s="53">
        <v>6.0650000000000004</v>
      </c>
      <c r="H31" s="53">
        <v>6.0650000000000004</v>
      </c>
      <c r="I31" s="53">
        <v>6.0650000000000004</v>
      </c>
      <c r="J31" s="53">
        <v>6.0650000000000004</v>
      </c>
      <c r="K31" s="53">
        <v>6.0650000000000004</v>
      </c>
      <c r="L31" s="53">
        <v>6.0650000000000004</v>
      </c>
      <c r="M31" s="53">
        <v>6.0650000000000004</v>
      </c>
      <c r="N31" s="53">
        <v>6.0650000000000004</v>
      </c>
      <c r="O31" s="53">
        <v>6.0650000000000004</v>
      </c>
      <c r="P31" s="53">
        <v>6.0650000000000004</v>
      </c>
      <c r="Q31" s="53">
        <v>6.0650000000000004</v>
      </c>
      <c r="R31" s="53">
        <v>6.0650000000000004</v>
      </c>
      <c r="S31" s="53">
        <v>6.0650000000000004</v>
      </c>
      <c r="T31" s="53">
        <v>6.0650000000000004</v>
      </c>
      <c r="U31" s="53">
        <v>6.0650000000000004</v>
      </c>
      <c r="V31" s="53">
        <v>6.0650000000000004</v>
      </c>
      <c r="W31" s="53">
        <v>6.0650000000000004</v>
      </c>
      <c r="X31" s="53">
        <v>6.0650000000000004</v>
      </c>
      <c r="Y31" s="53">
        <v>6.0650000000000004</v>
      </c>
      <c r="Z31" s="53">
        <v>6.0650000000000004</v>
      </c>
      <c r="AA31" s="53">
        <v>6.0650000000000004</v>
      </c>
      <c r="AB31" s="53">
        <v>6.0650000000000004</v>
      </c>
      <c r="AC31" s="53">
        <v>6.0650000000000004</v>
      </c>
      <c r="AD31" s="53">
        <v>6.0650000000000004</v>
      </c>
      <c r="AE31" s="53">
        <v>6.0650000000000004</v>
      </c>
      <c r="AF31" s="53">
        <v>6.0650000000000004</v>
      </c>
      <c r="AG31" s="53">
        <v>6.0650000000000004</v>
      </c>
      <c r="AH31" s="53">
        <v>6.0650000000000004</v>
      </c>
      <c r="AI31" s="53">
        <v>6.0650000000000004</v>
      </c>
      <c r="AJ31" s="53">
        <v>6.0650000000000004</v>
      </c>
      <c r="AK31" s="15">
        <v>0</v>
      </c>
    </row>
    <row r="32" spans="1:37" ht="15" customHeight="1" x14ac:dyDescent="0.25">
      <c r="A32" s="51" t="s">
        <v>171</v>
      </c>
      <c r="B32" s="16" t="s">
        <v>172</v>
      </c>
      <c r="C32" s="53">
        <v>5.0566430000000002</v>
      </c>
      <c r="D32" s="53">
        <v>5.0552599999999996</v>
      </c>
      <c r="E32" s="53">
        <v>5.0559250000000002</v>
      </c>
      <c r="F32" s="53">
        <v>5.0562699999999996</v>
      </c>
      <c r="G32" s="53">
        <v>5.0553610000000004</v>
      </c>
      <c r="H32" s="53">
        <v>5.0533359999999998</v>
      </c>
      <c r="I32" s="53">
        <v>5.0508160000000002</v>
      </c>
      <c r="J32" s="53">
        <v>5.0500020000000001</v>
      </c>
      <c r="K32" s="53">
        <v>5.0494789999999998</v>
      </c>
      <c r="L32" s="53">
        <v>5.049067</v>
      </c>
      <c r="M32" s="53">
        <v>5.0486199999999997</v>
      </c>
      <c r="N32" s="53">
        <v>5.0481860000000003</v>
      </c>
      <c r="O32" s="53">
        <v>5.047752</v>
      </c>
      <c r="P32" s="53">
        <v>5.0478269999999998</v>
      </c>
      <c r="Q32" s="53">
        <v>5.0471120000000003</v>
      </c>
      <c r="R32" s="53">
        <v>5.0467120000000003</v>
      </c>
      <c r="S32" s="53">
        <v>5.0464640000000003</v>
      </c>
      <c r="T32" s="53">
        <v>5.0458769999999999</v>
      </c>
      <c r="U32" s="53">
        <v>5.0451860000000002</v>
      </c>
      <c r="V32" s="53">
        <v>5.0444300000000002</v>
      </c>
      <c r="W32" s="53">
        <v>5.0435809999999996</v>
      </c>
      <c r="X32" s="53">
        <v>5.0427549999999997</v>
      </c>
      <c r="Y32" s="53">
        <v>5.0416879999999997</v>
      </c>
      <c r="Z32" s="53">
        <v>5.0404980000000004</v>
      </c>
      <c r="AA32" s="53">
        <v>5.0391599999999999</v>
      </c>
      <c r="AB32" s="53">
        <v>5.0378670000000003</v>
      </c>
      <c r="AC32" s="53">
        <v>5.0362239999999998</v>
      </c>
      <c r="AD32" s="53">
        <v>5.0346019999999996</v>
      </c>
      <c r="AE32" s="53">
        <v>5.0328730000000004</v>
      </c>
      <c r="AF32" s="53">
        <v>5.030945</v>
      </c>
      <c r="AG32" s="53">
        <v>5.0285479999999998</v>
      </c>
      <c r="AH32" s="53">
        <v>5.0259179999999999</v>
      </c>
      <c r="AI32" s="53">
        <v>5.0230379999999997</v>
      </c>
      <c r="AJ32" s="53">
        <v>5.0230360000000003</v>
      </c>
      <c r="AK32" s="15">
        <v>-2.0000000000000001E-4</v>
      </c>
    </row>
    <row r="33" spans="1:37" ht="15" customHeight="1" x14ac:dyDescent="0.25">
      <c r="A33" s="51" t="s">
        <v>173</v>
      </c>
      <c r="B33" s="16" t="s">
        <v>174</v>
      </c>
      <c r="C33" s="53">
        <v>5.0566430000000002</v>
      </c>
      <c r="D33" s="53">
        <v>5.0551199999999996</v>
      </c>
      <c r="E33" s="53">
        <v>5.0557509999999999</v>
      </c>
      <c r="F33" s="53">
        <v>5.0561759999999998</v>
      </c>
      <c r="G33" s="53">
        <v>5.0552270000000004</v>
      </c>
      <c r="H33" s="53">
        <v>5.0532529999999998</v>
      </c>
      <c r="I33" s="53">
        <v>5.0502339999999997</v>
      </c>
      <c r="J33" s="53">
        <v>5.0493699999999997</v>
      </c>
      <c r="K33" s="53">
        <v>5.0488210000000002</v>
      </c>
      <c r="L33" s="53">
        <v>5.0483820000000001</v>
      </c>
      <c r="M33" s="53">
        <v>5.0479039999999999</v>
      </c>
      <c r="N33" s="53">
        <v>5.0474410000000001</v>
      </c>
      <c r="O33" s="53">
        <v>5.046983</v>
      </c>
      <c r="P33" s="53">
        <v>5.0470750000000004</v>
      </c>
      <c r="Q33" s="53">
        <v>5.0462990000000003</v>
      </c>
      <c r="R33" s="53">
        <v>5.0458439999999998</v>
      </c>
      <c r="S33" s="53">
        <v>5.0455509999999997</v>
      </c>
      <c r="T33" s="53">
        <v>5.044918</v>
      </c>
      <c r="U33" s="53">
        <v>5.0441839999999996</v>
      </c>
      <c r="V33" s="53">
        <v>5.0433690000000002</v>
      </c>
      <c r="W33" s="53">
        <v>5.0424530000000001</v>
      </c>
      <c r="X33" s="53">
        <v>5.041563</v>
      </c>
      <c r="Y33" s="53">
        <v>5.0404109999999998</v>
      </c>
      <c r="Z33" s="53">
        <v>5.0391269999999997</v>
      </c>
      <c r="AA33" s="53">
        <v>5.0376839999999996</v>
      </c>
      <c r="AB33" s="53">
        <v>5.0362900000000002</v>
      </c>
      <c r="AC33" s="53">
        <v>5.0345170000000001</v>
      </c>
      <c r="AD33" s="53">
        <v>5.0328030000000004</v>
      </c>
      <c r="AE33" s="53">
        <v>5.0309910000000002</v>
      </c>
      <c r="AF33" s="53">
        <v>5.0289089999999996</v>
      </c>
      <c r="AG33" s="53">
        <v>5.0263140000000002</v>
      </c>
      <c r="AH33" s="53">
        <v>5.0234719999999999</v>
      </c>
      <c r="AI33" s="53">
        <v>5.020365</v>
      </c>
      <c r="AJ33" s="53">
        <v>5.0203639999999998</v>
      </c>
      <c r="AK33" s="15">
        <v>-2.1599999999999999E-4</v>
      </c>
    </row>
    <row r="34" spans="1:37" ht="15" customHeight="1" x14ac:dyDescent="0.25">
      <c r="A34" s="51" t="s">
        <v>175</v>
      </c>
      <c r="B34" s="16" t="s">
        <v>176</v>
      </c>
      <c r="C34" s="53">
        <v>5.0566430000000002</v>
      </c>
      <c r="D34" s="53">
        <v>5.0550290000000002</v>
      </c>
      <c r="E34" s="53">
        <v>5.0560859999999996</v>
      </c>
      <c r="F34" s="53">
        <v>5.0563630000000002</v>
      </c>
      <c r="G34" s="53">
        <v>5.0551620000000002</v>
      </c>
      <c r="H34" s="53">
        <v>5.0521120000000002</v>
      </c>
      <c r="I34" s="53">
        <v>5.0499099999999997</v>
      </c>
      <c r="J34" s="53">
        <v>5.0489660000000001</v>
      </c>
      <c r="K34" s="53">
        <v>5.0484030000000004</v>
      </c>
      <c r="L34" s="53">
        <v>5.0479479999999999</v>
      </c>
      <c r="M34" s="53">
        <v>5.0474509999999997</v>
      </c>
      <c r="N34" s="53">
        <v>5.04697</v>
      </c>
      <c r="O34" s="53">
        <v>5.0464979999999997</v>
      </c>
      <c r="P34" s="53">
        <v>5.046602</v>
      </c>
      <c r="Q34" s="53">
        <v>5.0458410000000002</v>
      </c>
      <c r="R34" s="53">
        <v>5.0454929999999996</v>
      </c>
      <c r="S34" s="53">
        <v>5.0453320000000001</v>
      </c>
      <c r="T34" s="53">
        <v>5.0447139999999999</v>
      </c>
      <c r="U34" s="53">
        <v>5.0439569999999998</v>
      </c>
      <c r="V34" s="53">
        <v>5.0431090000000003</v>
      </c>
      <c r="W34" s="53">
        <v>5.0421550000000002</v>
      </c>
      <c r="X34" s="53">
        <v>5.041226</v>
      </c>
      <c r="Y34" s="53">
        <v>5.0400229999999997</v>
      </c>
      <c r="Z34" s="53">
        <v>5.0386810000000004</v>
      </c>
      <c r="AA34" s="53">
        <v>5.0371740000000003</v>
      </c>
      <c r="AB34" s="53">
        <v>5.035717</v>
      </c>
      <c r="AC34" s="53">
        <v>5.0338620000000001</v>
      </c>
      <c r="AD34" s="53">
        <v>5.0319269999999996</v>
      </c>
      <c r="AE34" s="53">
        <v>5.029827</v>
      </c>
      <c r="AF34" s="53">
        <v>5.0276490000000003</v>
      </c>
      <c r="AG34" s="53">
        <v>5.0249329999999999</v>
      </c>
      <c r="AH34" s="53">
        <v>5.0219589999999998</v>
      </c>
      <c r="AI34" s="53">
        <v>5.018713</v>
      </c>
      <c r="AJ34" s="53">
        <v>5.018713</v>
      </c>
      <c r="AK34" s="15">
        <v>-2.2499999999999999E-4</v>
      </c>
    </row>
    <row r="35" spans="1:37" ht="15" customHeight="1" x14ac:dyDescent="0.25">
      <c r="A35" s="51" t="s">
        <v>177</v>
      </c>
      <c r="B35" s="16" t="s">
        <v>178</v>
      </c>
      <c r="C35" s="53">
        <v>5.2222799999999996</v>
      </c>
      <c r="D35" s="53">
        <v>5.2222799999999996</v>
      </c>
      <c r="E35" s="53">
        <v>5.2222799999999996</v>
      </c>
      <c r="F35" s="53">
        <v>5.2222799999999996</v>
      </c>
      <c r="G35" s="53">
        <v>5.2222799999999996</v>
      </c>
      <c r="H35" s="53">
        <v>5.2222799999999996</v>
      </c>
      <c r="I35" s="53">
        <v>5.2222799999999996</v>
      </c>
      <c r="J35" s="53">
        <v>5.2222799999999996</v>
      </c>
      <c r="K35" s="53">
        <v>5.2222799999999996</v>
      </c>
      <c r="L35" s="53">
        <v>5.2222799999999996</v>
      </c>
      <c r="M35" s="53">
        <v>5.2222799999999996</v>
      </c>
      <c r="N35" s="53">
        <v>5.2222799999999996</v>
      </c>
      <c r="O35" s="53">
        <v>5.2222799999999996</v>
      </c>
      <c r="P35" s="53">
        <v>5.2222799999999996</v>
      </c>
      <c r="Q35" s="53">
        <v>5.2222799999999996</v>
      </c>
      <c r="R35" s="53">
        <v>5.2222799999999996</v>
      </c>
      <c r="S35" s="53">
        <v>5.2222799999999996</v>
      </c>
      <c r="T35" s="53">
        <v>5.2222799999999996</v>
      </c>
      <c r="U35" s="53">
        <v>5.2222799999999996</v>
      </c>
      <c r="V35" s="53">
        <v>5.2222799999999996</v>
      </c>
      <c r="W35" s="53">
        <v>5.2222799999999996</v>
      </c>
      <c r="X35" s="53">
        <v>5.2222799999999996</v>
      </c>
      <c r="Y35" s="53">
        <v>5.2222799999999996</v>
      </c>
      <c r="Z35" s="53">
        <v>5.2222799999999996</v>
      </c>
      <c r="AA35" s="53">
        <v>5.2222799999999996</v>
      </c>
      <c r="AB35" s="53">
        <v>5.2222799999999996</v>
      </c>
      <c r="AC35" s="53">
        <v>5.2222799999999996</v>
      </c>
      <c r="AD35" s="53">
        <v>5.2222799999999996</v>
      </c>
      <c r="AE35" s="53">
        <v>5.2222799999999996</v>
      </c>
      <c r="AF35" s="53">
        <v>5.2222799999999996</v>
      </c>
      <c r="AG35" s="53">
        <v>5.2222799999999996</v>
      </c>
      <c r="AH35" s="53">
        <v>5.2222799999999996</v>
      </c>
      <c r="AI35" s="53">
        <v>5.2222799999999996</v>
      </c>
      <c r="AJ35" s="53">
        <v>5.2222799999999996</v>
      </c>
      <c r="AK35" s="15">
        <v>0</v>
      </c>
    </row>
    <row r="36" spans="1:37" ht="15" customHeight="1" x14ac:dyDescent="0.25">
      <c r="A36" s="51" t="s">
        <v>179</v>
      </c>
      <c r="B36" s="16" t="s">
        <v>180</v>
      </c>
      <c r="C36" s="53">
        <v>5.2222799999999996</v>
      </c>
      <c r="D36" s="53">
        <v>5.2222799999999996</v>
      </c>
      <c r="E36" s="53">
        <v>5.2222799999999996</v>
      </c>
      <c r="F36" s="53">
        <v>5.2222799999999996</v>
      </c>
      <c r="G36" s="53">
        <v>5.2222799999999996</v>
      </c>
      <c r="H36" s="53">
        <v>5.2222799999999996</v>
      </c>
      <c r="I36" s="53">
        <v>5.2222799999999996</v>
      </c>
      <c r="J36" s="53">
        <v>5.2222799999999996</v>
      </c>
      <c r="K36" s="53">
        <v>5.2222799999999996</v>
      </c>
      <c r="L36" s="53">
        <v>5.2222799999999996</v>
      </c>
      <c r="M36" s="53">
        <v>5.2222799999999996</v>
      </c>
      <c r="N36" s="53">
        <v>5.2222799999999996</v>
      </c>
      <c r="O36" s="53">
        <v>5.2222799999999996</v>
      </c>
      <c r="P36" s="53">
        <v>5.2222799999999996</v>
      </c>
      <c r="Q36" s="53">
        <v>5.2222799999999996</v>
      </c>
      <c r="R36" s="53">
        <v>5.2222799999999996</v>
      </c>
      <c r="S36" s="53">
        <v>5.2222799999999996</v>
      </c>
      <c r="T36" s="53">
        <v>5.2222799999999996</v>
      </c>
      <c r="U36" s="53">
        <v>5.2222799999999996</v>
      </c>
      <c r="V36" s="53">
        <v>5.2222799999999996</v>
      </c>
      <c r="W36" s="53">
        <v>5.2222799999999996</v>
      </c>
      <c r="X36" s="53">
        <v>5.2222799999999996</v>
      </c>
      <c r="Y36" s="53">
        <v>5.2222799999999996</v>
      </c>
      <c r="Z36" s="53">
        <v>5.2222799999999996</v>
      </c>
      <c r="AA36" s="53">
        <v>5.2222799999999996</v>
      </c>
      <c r="AB36" s="53">
        <v>5.2222799999999996</v>
      </c>
      <c r="AC36" s="53">
        <v>5.2222799999999996</v>
      </c>
      <c r="AD36" s="53">
        <v>5.2222799999999996</v>
      </c>
      <c r="AE36" s="53">
        <v>5.2222799999999996</v>
      </c>
      <c r="AF36" s="53">
        <v>5.2222799999999996</v>
      </c>
      <c r="AG36" s="53">
        <v>5.2222799999999996</v>
      </c>
      <c r="AH36" s="53">
        <v>5.2222799999999996</v>
      </c>
      <c r="AI36" s="53">
        <v>5.2222799999999996</v>
      </c>
      <c r="AJ36" s="53">
        <v>5.2222799999999996</v>
      </c>
      <c r="AK36" s="15">
        <v>0</v>
      </c>
    </row>
    <row r="37" spans="1:37" ht="15" customHeight="1" x14ac:dyDescent="0.25">
      <c r="A37" s="51" t="s">
        <v>181</v>
      </c>
      <c r="B37" s="16" t="s">
        <v>182</v>
      </c>
      <c r="C37" s="53">
        <v>4.62</v>
      </c>
      <c r="D37" s="53">
        <v>4.62</v>
      </c>
      <c r="E37" s="53">
        <v>4.62</v>
      </c>
      <c r="F37" s="53">
        <v>4.62</v>
      </c>
      <c r="G37" s="53">
        <v>4.62</v>
      </c>
      <c r="H37" s="53">
        <v>4.62</v>
      </c>
      <c r="I37" s="53">
        <v>4.62</v>
      </c>
      <c r="J37" s="53">
        <v>4.62</v>
      </c>
      <c r="K37" s="53">
        <v>4.62</v>
      </c>
      <c r="L37" s="53">
        <v>4.62</v>
      </c>
      <c r="M37" s="53">
        <v>4.62</v>
      </c>
      <c r="N37" s="53">
        <v>4.62</v>
      </c>
      <c r="O37" s="53">
        <v>4.62</v>
      </c>
      <c r="P37" s="53">
        <v>4.62</v>
      </c>
      <c r="Q37" s="53">
        <v>4.62</v>
      </c>
      <c r="R37" s="53">
        <v>4.62</v>
      </c>
      <c r="S37" s="53">
        <v>4.62</v>
      </c>
      <c r="T37" s="53">
        <v>4.62</v>
      </c>
      <c r="U37" s="53">
        <v>4.62</v>
      </c>
      <c r="V37" s="53">
        <v>4.62</v>
      </c>
      <c r="W37" s="53">
        <v>4.62</v>
      </c>
      <c r="X37" s="53">
        <v>4.62</v>
      </c>
      <c r="Y37" s="53">
        <v>4.62</v>
      </c>
      <c r="Z37" s="53">
        <v>4.62</v>
      </c>
      <c r="AA37" s="53">
        <v>4.62</v>
      </c>
      <c r="AB37" s="53">
        <v>4.62</v>
      </c>
      <c r="AC37" s="53">
        <v>4.62</v>
      </c>
      <c r="AD37" s="53">
        <v>4.62</v>
      </c>
      <c r="AE37" s="53">
        <v>4.62</v>
      </c>
      <c r="AF37" s="53">
        <v>4.62</v>
      </c>
      <c r="AG37" s="53">
        <v>4.62</v>
      </c>
      <c r="AH37" s="53">
        <v>4.62</v>
      </c>
      <c r="AI37" s="53">
        <v>4.62</v>
      </c>
      <c r="AJ37" s="53">
        <v>4.62</v>
      </c>
      <c r="AK37" s="15">
        <v>0</v>
      </c>
    </row>
    <row r="38" spans="1:37" ht="15" customHeight="1" x14ac:dyDescent="0.25">
      <c r="A38" s="51" t="s">
        <v>183</v>
      </c>
      <c r="B38" s="16" t="s">
        <v>184</v>
      </c>
      <c r="C38" s="53">
        <v>5.8</v>
      </c>
      <c r="D38" s="53">
        <v>5.8</v>
      </c>
      <c r="E38" s="53">
        <v>5.8</v>
      </c>
      <c r="F38" s="53">
        <v>5.8</v>
      </c>
      <c r="G38" s="53">
        <v>5.8</v>
      </c>
      <c r="H38" s="53">
        <v>5.8</v>
      </c>
      <c r="I38" s="53">
        <v>5.8</v>
      </c>
      <c r="J38" s="53">
        <v>5.8</v>
      </c>
      <c r="K38" s="53">
        <v>5.8</v>
      </c>
      <c r="L38" s="53">
        <v>5.8</v>
      </c>
      <c r="M38" s="53">
        <v>5.8</v>
      </c>
      <c r="N38" s="53">
        <v>5.8</v>
      </c>
      <c r="O38" s="53">
        <v>5.8</v>
      </c>
      <c r="P38" s="53">
        <v>5.8</v>
      </c>
      <c r="Q38" s="53">
        <v>5.8</v>
      </c>
      <c r="R38" s="53">
        <v>5.8</v>
      </c>
      <c r="S38" s="53">
        <v>5.8</v>
      </c>
      <c r="T38" s="53">
        <v>5.8</v>
      </c>
      <c r="U38" s="53">
        <v>5.8</v>
      </c>
      <c r="V38" s="53">
        <v>5.8</v>
      </c>
      <c r="W38" s="53">
        <v>5.8</v>
      </c>
      <c r="X38" s="53">
        <v>5.8</v>
      </c>
      <c r="Y38" s="53">
        <v>5.8</v>
      </c>
      <c r="Z38" s="53">
        <v>5.8</v>
      </c>
      <c r="AA38" s="53">
        <v>5.8</v>
      </c>
      <c r="AB38" s="53">
        <v>5.8</v>
      </c>
      <c r="AC38" s="53">
        <v>5.8</v>
      </c>
      <c r="AD38" s="53">
        <v>5.8</v>
      </c>
      <c r="AE38" s="53">
        <v>5.8</v>
      </c>
      <c r="AF38" s="53">
        <v>5.8</v>
      </c>
      <c r="AG38" s="53">
        <v>5.8</v>
      </c>
      <c r="AH38" s="53">
        <v>5.8</v>
      </c>
      <c r="AI38" s="53">
        <v>5.8</v>
      </c>
      <c r="AJ38" s="53">
        <v>5.8</v>
      </c>
      <c r="AK38" s="15">
        <v>0</v>
      </c>
    </row>
    <row r="39" spans="1:37" ht="15" customHeight="1" x14ac:dyDescent="0.25">
      <c r="A39" s="51" t="s">
        <v>185</v>
      </c>
      <c r="B39" s="16" t="s">
        <v>186</v>
      </c>
      <c r="C39" s="53">
        <v>5.4510759999999996</v>
      </c>
      <c r="D39" s="53">
        <v>5.4510759999999996</v>
      </c>
      <c r="E39" s="53">
        <v>5.4510759999999996</v>
      </c>
      <c r="F39" s="53">
        <v>5.4510759999999996</v>
      </c>
      <c r="G39" s="53">
        <v>5.4510759999999996</v>
      </c>
      <c r="H39" s="53">
        <v>5.4510759999999996</v>
      </c>
      <c r="I39" s="53">
        <v>5.4510759999999996</v>
      </c>
      <c r="J39" s="53">
        <v>5.4510759999999996</v>
      </c>
      <c r="K39" s="53">
        <v>5.4510759999999996</v>
      </c>
      <c r="L39" s="53">
        <v>5.4510759999999996</v>
      </c>
      <c r="M39" s="53">
        <v>5.4510759999999996</v>
      </c>
      <c r="N39" s="53">
        <v>5.4510759999999996</v>
      </c>
      <c r="O39" s="53">
        <v>5.4510759999999996</v>
      </c>
      <c r="P39" s="53">
        <v>5.4510759999999996</v>
      </c>
      <c r="Q39" s="53">
        <v>5.4510759999999996</v>
      </c>
      <c r="R39" s="53">
        <v>5.4510759999999996</v>
      </c>
      <c r="S39" s="53">
        <v>5.4510759999999996</v>
      </c>
      <c r="T39" s="53">
        <v>5.4510759999999996</v>
      </c>
      <c r="U39" s="53">
        <v>5.4510759999999996</v>
      </c>
      <c r="V39" s="53">
        <v>5.4510759999999996</v>
      </c>
      <c r="W39" s="53">
        <v>5.4510759999999996</v>
      </c>
      <c r="X39" s="53">
        <v>5.4510759999999996</v>
      </c>
      <c r="Y39" s="53">
        <v>5.4510759999999996</v>
      </c>
      <c r="Z39" s="53">
        <v>5.4510759999999996</v>
      </c>
      <c r="AA39" s="53">
        <v>5.4510759999999996</v>
      </c>
      <c r="AB39" s="53">
        <v>5.4510759999999996</v>
      </c>
      <c r="AC39" s="53">
        <v>5.4510759999999996</v>
      </c>
      <c r="AD39" s="53">
        <v>5.4510759999999996</v>
      </c>
      <c r="AE39" s="53">
        <v>5.4510759999999996</v>
      </c>
      <c r="AF39" s="53">
        <v>5.4510759999999996</v>
      </c>
      <c r="AG39" s="53">
        <v>5.4510759999999996</v>
      </c>
      <c r="AH39" s="53">
        <v>5.4510759999999996</v>
      </c>
      <c r="AI39" s="53">
        <v>5.4510759999999996</v>
      </c>
      <c r="AJ39" s="53">
        <v>5.4510759999999996</v>
      </c>
      <c r="AK39" s="15">
        <v>0</v>
      </c>
    </row>
    <row r="40" spans="1:37" ht="15" customHeight="1" x14ac:dyDescent="0.25">
      <c r="A40" s="51" t="s">
        <v>187</v>
      </c>
      <c r="B40" s="16" t="s">
        <v>188</v>
      </c>
      <c r="C40" s="53">
        <v>6.2869999999999999</v>
      </c>
      <c r="D40" s="53">
        <v>6.2869999999999999</v>
      </c>
      <c r="E40" s="53">
        <v>6.2869999999999999</v>
      </c>
      <c r="F40" s="53">
        <v>6.2869999999999999</v>
      </c>
      <c r="G40" s="53">
        <v>6.2869999999999999</v>
      </c>
      <c r="H40" s="53">
        <v>6.2869999999999999</v>
      </c>
      <c r="I40" s="53">
        <v>6.2869999999999999</v>
      </c>
      <c r="J40" s="53">
        <v>6.2869999999999999</v>
      </c>
      <c r="K40" s="53">
        <v>6.2869999999999999</v>
      </c>
      <c r="L40" s="53">
        <v>6.2869999999999999</v>
      </c>
      <c r="M40" s="53">
        <v>6.2869999999999999</v>
      </c>
      <c r="N40" s="53">
        <v>6.2869999999999999</v>
      </c>
      <c r="O40" s="53">
        <v>6.2869999999999999</v>
      </c>
      <c r="P40" s="53">
        <v>6.2869999999999999</v>
      </c>
      <c r="Q40" s="53">
        <v>6.2869999999999999</v>
      </c>
      <c r="R40" s="53">
        <v>6.2869999999999999</v>
      </c>
      <c r="S40" s="53">
        <v>6.2869999999999999</v>
      </c>
      <c r="T40" s="53">
        <v>6.2869999999999999</v>
      </c>
      <c r="U40" s="53">
        <v>6.2869999999999999</v>
      </c>
      <c r="V40" s="53">
        <v>6.2869999999999999</v>
      </c>
      <c r="W40" s="53">
        <v>6.2869999999999999</v>
      </c>
      <c r="X40" s="53">
        <v>6.2869999999999999</v>
      </c>
      <c r="Y40" s="53">
        <v>6.2869999999999999</v>
      </c>
      <c r="Z40" s="53">
        <v>6.2869999999999999</v>
      </c>
      <c r="AA40" s="53">
        <v>6.2869999999999999</v>
      </c>
      <c r="AB40" s="53">
        <v>6.2869999999999999</v>
      </c>
      <c r="AC40" s="53">
        <v>6.2869999999999999</v>
      </c>
      <c r="AD40" s="53">
        <v>6.2869999999999999</v>
      </c>
      <c r="AE40" s="53">
        <v>6.2869999999999999</v>
      </c>
      <c r="AF40" s="53">
        <v>6.2869999999999999</v>
      </c>
      <c r="AG40" s="53">
        <v>6.2869999999999999</v>
      </c>
      <c r="AH40" s="53">
        <v>6.2869999999999999</v>
      </c>
      <c r="AI40" s="53">
        <v>6.2869999999999999</v>
      </c>
      <c r="AJ40" s="53">
        <v>6.2869999999999999</v>
      </c>
      <c r="AK40" s="15">
        <v>0</v>
      </c>
    </row>
    <row r="41" spans="1:37" ht="15" customHeight="1" x14ac:dyDescent="0.25">
      <c r="A41" s="51" t="s">
        <v>189</v>
      </c>
      <c r="B41" s="16" t="s">
        <v>190</v>
      </c>
      <c r="C41" s="53">
        <v>6.2869999999999999</v>
      </c>
      <c r="D41" s="53">
        <v>6.2869999999999999</v>
      </c>
      <c r="E41" s="53">
        <v>6.2869999999999999</v>
      </c>
      <c r="F41" s="53">
        <v>6.2869999999999999</v>
      </c>
      <c r="G41" s="53">
        <v>6.2869999999999999</v>
      </c>
      <c r="H41" s="53">
        <v>6.2869999999999999</v>
      </c>
      <c r="I41" s="53">
        <v>6.2869999999999999</v>
      </c>
      <c r="J41" s="53">
        <v>6.2869999999999999</v>
      </c>
      <c r="K41" s="53">
        <v>6.2869999999999999</v>
      </c>
      <c r="L41" s="53">
        <v>6.2869999999999999</v>
      </c>
      <c r="M41" s="53">
        <v>6.2869999999999999</v>
      </c>
      <c r="N41" s="53">
        <v>6.2869999999999999</v>
      </c>
      <c r="O41" s="53">
        <v>6.2869999999999999</v>
      </c>
      <c r="P41" s="53">
        <v>6.2869999999999999</v>
      </c>
      <c r="Q41" s="53">
        <v>6.2869999999999999</v>
      </c>
      <c r="R41" s="53">
        <v>6.2869999999999999</v>
      </c>
      <c r="S41" s="53">
        <v>6.2869999999999999</v>
      </c>
      <c r="T41" s="53">
        <v>6.2869999999999999</v>
      </c>
      <c r="U41" s="53">
        <v>6.2869999999999999</v>
      </c>
      <c r="V41" s="53">
        <v>6.2869999999999999</v>
      </c>
      <c r="W41" s="53">
        <v>6.2869999999999999</v>
      </c>
      <c r="X41" s="53">
        <v>6.2869999999999999</v>
      </c>
      <c r="Y41" s="53">
        <v>6.2869999999999999</v>
      </c>
      <c r="Z41" s="53">
        <v>6.2869999999999999</v>
      </c>
      <c r="AA41" s="53">
        <v>6.2869999999999999</v>
      </c>
      <c r="AB41" s="53">
        <v>6.2869999999999999</v>
      </c>
      <c r="AC41" s="53">
        <v>6.2869999999999999</v>
      </c>
      <c r="AD41" s="53">
        <v>6.2869999999999999</v>
      </c>
      <c r="AE41" s="53">
        <v>6.2869999999999999</v>
      </c>
      <c r="AF41" s="53">
        <v>6.2869999999999999</v>
      </c>
      <c r="AG41" s="53">
        <v>6.2869999999999999</v>
      </c>
      <c r="AH41" s="53">
        <v>6.2869999999999999</v>
      </c>
      <c r="AI41" s="53">
        <v>6.2869999999999999</v>
      </c>
      <c r="AJ41" s="53">
        <v>6.2869999999999999</v>
      </c>
      <c r="AK41" s="15">
        <v>0</v>
      </c>
    </row>
    <row r="42" spans="1:37" ht="15" customHeight="1" x14ac:dyDescent="0.25">
      <c r="A42" s="51" t="s">
        <v>191</v>
      </c>
      <c r="B42" s="16" t="s">
        <v>192</v>
      </c>
      <c r="C42" s="53">
        <v>6.2869999999999999</v>
      </c>
      <c r="D42" s="53">
        <v>6.2869999999999999</v>
      </c>
      <c r="E42" s="53">
        <v>6.2869999999999999</v>
      </c>
      <c r="F42" s="53">
        <v>6.2869999999999999</v>
      </c>
      <c r="G42" s="53">
        <v>6.2869999999999999</v>
      </c>
      <c r="H42" s="53">
        <v>6.2869999999999999</v>
      </c>
      <c r="I42" s="53">
        <v>6.2869999999999999</v>
      </c>
      <c r="J42" s="53">
        <v>6.2869999999999999</v>
      </c>
      <c r="K42" s="53">
        <v>6.2869999999999999</v>
      </c>
      <c r="L42" s="53">
        <v>6.2869999999999999</v>
      </c>
      <c r="M42" s="53">
        <v>6.2869999999999999</v>
      </c>
      <c r="N42" s="53">
        <v>6.2869999999999999</v>
      </c>
      <c r="O42" s="53">
        <v>6.2869999999999999</v>
      </c>
      <c r="P42" s="53">
        <v>6.2869999999999999</v>
      </c>
      <c r="Q42" s="53">
        <v>6.2869999999999999</v>
      </c>
      <c r="R42" s="53">
        <v>6.2869999999999999</v>
      </c>
      <c r="S42" s="53">
        <v>6.2869999999999999</v>
      </c>
      <c r="T42" s="53">
        <v>6.2869999999999999</v>
      </c>
      <c r="U42" s="53">
        <v>6.2869999999999999</v>
      </c>
      <c r="V42" s="53">
        <v>6.2869999999999999</v>
      </c>
      <c r="W42" s="53">
        <v>6.2869999999999999</v>
      </c>
      <c r="X42" s="53">
        <v>6.2869999999999999</v>
      </c>
      <c r="Y42" s="53">
        <v>6.2869999999999999</v>
      </c>
      <c r="Z42" s="53">
        <v>6.2869999999999999</v>
      </c>
      <c r="AA42" s="53">
        <v>6.2869999999999999</v>
      </c>
      <c r="AB42" s="53">
        <v>6.2869999999999999</v>
      </c>
      <c r="AC42" s="53">
        <v>6.2869999999999999</v>
      </c>
      <c r="AD42" s="53">
        <v>6.2869999999999999</v>
      </c>
      <c r="AE42" s="53">
        <v>6.2869999999999999</v>
      </c>
      <c r="AF42" s="53">
        <v>6.2869999999999999</v>
      </c>
      <c r="AG42" s="53">
        <v>6.2869999999999999</v>
      </c>
      <c r="AH42" s="53">
        <v>6.2869999999999999</v>
      </c>
      <c r="AI42" s="53">
        <v>6.2869999999999999</v>
      </c>
      <c r="AJ42" s="53">
        <v>6.2869999999999999</v>
      </c>
      <c r="AK42" s="15">
        <v>0</v>
      </c>
    </row>
    <row r="43" spans="1:37" ht="15" customHeight="1" x14ac:dyDescent="0.25">
      <c r="A43" s="51" t="s">
        <v>193</v>
      </c>
      <c r="B43" s="16" t="s">
        <v>194</v>
      </c>
      <c r="C43" s="53">
        <v>6.1473459999999998</v>
      </c>
      <c r="D43" s="53">
        <v>6.1452260000000001</v>
      </c>
      <c r="E43" s="53">
        <v>6.1456169999999997</v>
      </c>
      <c r="F43" s="53">
        <v>6.192609</v>
      </c>
      <c r="G43" s="53">
        <v>6.1871369999999999</v>
      </c>
      <c r="H43" s="53">
        <v>6.1839120000000003</v>
      </c>
      <c r="I43" s="53">
        <v>6.177295</v>
      </c>
      <c r="J43" s="53">
        <v>6.1706190000000003</v>
      </c>
      <c r="K43" s="53">
        <v>6.1645000000000003</v>
      </c>
      <c r="L43" s="53">
        <v>6.1563090000000003</v>
      </c>
      <c r="M43" s="53">
        <v>6.1576269999999997</v>
      </c>
      <c r="N43" s="53">
        <v>6.157673</v>
      </c>
      <c r="O43" s="53">
        <v>6.1597790000000003</v>
      </c>
      <c r="P43" s="53">
        <v>6.159592</v>
      </c>
      <c r="Q43" s="53">
        <v>6.1617009999999999</v>
      </c>
      <c r="R43" s="53">
        <v>6.162801</v>
      </c>
      <c r="S43" s="53">
        <v>6.1631689999999999</v>
      </c>
      <c r="T43" s="53">
        <v>6.1640280000000001</v>
      </c>
      <c r="U43" s="53">
        <v>6.1661429999999999</v>
      </c>
      <c r="V43" s="53">
        <v>6.1675360000000001</v>
      </c>
      <c r="W43" s="53">
        <v>6.1674319999999998</v>
      </c>
      <c r="X43" s="53">
        <v>6.1685819999999998</v>
      </c>
      <c r="Y43" s="53">
        <v>6.1709719999999999</v>
      </c>
      <c r="Z43" s="53">
        <v>6.171176</v>
      </c>
      <c r="AA43" s="53">
        <v>6.1722760000000001</v>
      </c>
      <c r="AB43" s="53">
        <v>6.1744009999999996</v>
      </c>
      <c r="AC43" s="53">
        <v>6.175586</v>
      </c>
      <c r="AD43" s="53">
        <v>6.1767789999999998</v>
      </c>
      <c r="AE43" s="53">
        <v>6.1779799999999998</v>
      </c>
      <c r="AF43" s="53">
        <v>6.179189</v>
      </c>
      <c r="AG43" s="53">
        <v>6.1804069999999998</v>
      </c>
      <c r="AH43" s="53">
        <v>6.1816329999999997</v>
      </c>
      <c r="AI43" s="53">
        <v>6.182868</v>
      </c>
      <c r="AJ43" s="53">
        <v>6.1841100000000004</v>
      </c>
      <c r="AK43" s="15">
        <v>1.9699999999999999E-4</v>
      </c>
    </row>
    <row r="44" spans="1:37" ht="15" customHeight="1" x14ac:dyDescent="0.25">
      <c r="A44" s="51" t="s">
        <v>195</v>
      </c>
      <c r="B44" s="16" t="s">
        <v>196</v>
      </c>
      <c r="C44" s="53">
        <v>5.1759979999999999</v>
      </c>
      <c r="D44" s="53">
        <v>5.1493409999999997</v>
      </c>
      <c r="E44" s="53">
        <v>5.1485440000000002</v>
      </c>
      <c r="F44" s="53">
        <v>5.1351180000000003</v>
      </c>
      <c r="G44" s="53">
        <v>5.1214979999999999</v>
      </c>
      <c r="H44" s="53">
        <v>5.1131700000000002</v>
      </c>
      <c r="I44" s="53">
        <v>5.1068749999999996</v>
      </c>
      <c r="J44" s="53">
        <v>5.1001250000000002</v>
      </c>
      <c r="K44" s="53">
        <v>5.0954069999999998</v>
      </c>
      <c r="L44" s="53">
        <v>5.0923059999999998</v>
      </c>
      <c r="M44" s="53">
        <v>5.0851800000000003</v>
      </c>
      <c r="N44" s="53">
        <v>5.0822000000000003</v>
      </c>
      <c r="O44" s="53">
        <v>5.0765289999999998</v>
      </c>
      <c r="P44" s="53">
        <v>5.0746789999999997</v>
      </c>
      <c r="Q44" s="53">
        <v>5.072298</v>
      </c>
      <c r="R44" s="53">
        <v>5.0691280000000001</v>
      </c>
      <c r="S44" s="53">
        <v>5.0666989999999998</v>
      </c>
      <c r="T44" s="53">
        <v>5.0689719999999996</v>
      </c>
      <c r="U44" s="53">
        <v>5.067164</v>
      </c>
      <c r="V44" s="53">
        <v>5.064692</v>
      </c>
      <c r="W44" s="53">
        <v>5.0671790000000003</v>
      </c>
      <c r="X44" s="53">
        <v>5.0644499999999999</v>
      </c>
      <c r="Y44" s="53">
        <v>5.0636330000000003</v>
      </c>
      <c r="Z44" s="53">
        <v>5.0643700000000003</v>
      </c>
      <c r="AA44" s="53">
        <v>5.0640780000000003</v>
      </c>
      <c r="AB44" s="53">
        <v>5.0626110000000004</v>
      </c>
      <c r="AC44" s="53">
        <v>5.0658269999999996</v>
      </c>
      <c r="AD44" s="53">
        <v>5.0664360000000004</v>
      </c>
      <c r="AE44" s="53">
        <v>5.0678429999999999</v>
      </c>
      <c r="AF44" s="53">
        <v>5.0690910000000002</v>
      </c>
      <c r="AG44" s="53">
        <v>5.0703579999999997</v>
      </c>
      <c r="AH44" s="53">
        <v>5.0693210000000004</v>
      </c>
      <c r="AI44" s="53">
        <v>5.0696510000000004</v>
      </c>
      <c r="AJ44" s="53">
        <v>5.0702829999999999</v>
      </c>
      <c r="AK44" s="15">
        <v>-4.8299999999999998E-4</v>
      </c>
    </row>
    <row r="45" spans="1:37" ht="15" customHeight="1" x14ac:dyDescent="0.25">
      <c r="A45" s="51" t="s">
        <v>197</v>
      </c>
      <c r="B45" s="16" t="s">
        <v>198</v>
      </c>
      <c r="C45" s="53">
        <v>5.5967529999999996</v>
      </c>
      <c r="D45" s="53">
        <v>5.6771430000000001</v>
      </c>
      <c r="E45" s="53">
        <v>5.6840089999999996</v>
      </c>
      <c r="F45" s="53">
        <v>5.7170959999999997</v>
      </c>
      <c r="G45" s="53">
        <v>5.6661299999999999</v>
      </c>
      <c r="H45" s="53">
        <v>5.6535770000000003</v>
      </c>
      <c r="I45" s="53">
        <v>5.6441179999999997</v>
      </c>
      <c r="J45" s="53">
        <v>5.6398200000000003</v>
      </c>
      <c r="K45" s="53">
        <v>5.6309760000000004</v>
      </c>
      <c r="L45" s="53">
        <v>5.6472470000000001</v>
      </c>
      <c r="M45" s="53">
        <v>5.6488060000000004</v>
      </c>
      <c r="N45" s="53">
        <v>5.6772070000000001</v>
      </c>
      <c r="O45" s="53">
        <v>5.6554729999999998</v>
      </c>
      <c r="P45" s="53">
        <v>5.6398169999999999</v>
      </c>
      <c r="Q45" s="53">
        <v>5.655303</v>
      </c>
      <c r="R45" s="53">
        <v>5.6159470000000002</v>
      </c>
      <c r="S45" s="53">
        <v>5.5804359999999997</v>
      </c>
      <c r="T45" s="53">
        <v>5.601731</v>
      </c>
      <c r="U45" s="53">
        <v>5.5999040000000004</v>
      </c>
      <c r="V45" s="53">
        <v>5.5448909999999998</v>
      </c>
      <c r="W45" s="53">
        <v>5.5638050000000003</v>
      </c>
      <c r="X45" s="53">
        <v>5.5047459999999999</v>
      </c>
      <c r="Y45" s="53">
        <v>5.4706440000000001</v>
      </c>
      <c r="Z45" s="53">
        <v>5.4392110000000002</v>
      </c>
      <c r="AA45" s="53">
        <v>5.4146479999999997</v>
      </c>
      <c r="AB45" s="53">
        <v>5.3607440000000004</v>
      </c>
      <c r="AC45" s="53">
        <v>5.3546440000000004</v>
      </c>
      <c r="AD45" s="53">
        <v>5.3370649999999999</v>
      </c>
      <c r="AE45" s="53">
        <v>5.3099679999999996</v>
      </c>
      <c r="AF45" s="53">
        <v>5.2794489999999996</v>
      </c>
      <c r="AG45" s="53">
        <v>5.249695</v>
      </c>
      <c r="AH45" s="53">
        <v>5.2043689999999998</v>
      </c>
      <c r="AI45" s="53">
        <v>5.1639299999999997</v>
      </c>
      <c r="AJ45" s="53">
        <v>5.1378079999999997</v>
      </c>
      <c r="AK45" s="15">
        <v>-3.1150000000000001E-3</v>
      </c>
    </row>
    <row r="46" spans="1:37" ht="15" customHeight="1" x14ac:dyDescent="0.25">
      <c r="A46" s="51" t="s">
        <v>199</v>
      </c>
      <c r="B46" s="16" t="s">
        <v>200</v>
      </c>
      <c r="C46" s="53">
        <v>5.1509999999999998</v>
      </c>
      <c r="D46" s="53">
        <v>5.2744179999999998</v>
      </c>
      <c r="E46" s="53">
        <v>5.2506209999999998</v>
      </c>
      <c r="F46" s="53">
        <v>5.2757480000000001</v>
      </c>
      <c r="G46" s="53">
        <v>5.2430519999999996</v>
      </c>
      <c r="H46" s="53">
        <v>5.2341490000000004</v>
      </c>
      <c r="I46" s="53">
        <v>5.2313539999999996</v>
      </c>
      <c r="J46" s="53">
        <v>5.2458450000000001</v>
      </c>
      <c r="K46" s="53">
        <v>5.2317590000000003</v>
      </c>
      <c r="L46" s="53">
        <v>5.1954609999999999</v>
      </c>
      <c r="M46" s="53">
        <v>5.1871260000000001</v>
      </c>
      <c r="N46" s="53">
        <v>5.1891119999999997</v>
      </c>
      <c r="O46" s="53">
        <v>5.1797279999999999</v>
      </c>
      <c r="P46" s="53">
        <v>5.1827779999999999</v>
      </c>
      <c r="Q46" s="53">
        <v>5.1716069999999998</v>
      </c>
      <c r="R46" s="53">
        <v>5.1720730000000001</v>
      </c>
      <c r="S46" s="53">
        <v>5.1663009999999998</v>
      </c>
      <c r="T46" s="53">
        <v>5.1594030000000002</v>
      </c>
      <c r="U46" s="53">
        <v>5.1539609999999998</v>
      </c>
      <c r="V46" s="53">
        <v>5.1569050000000001</v>
      </c>
      <c r="W46" s="53">
        <v>5.1471669999999996</v>
      </c>
      <c r="X46" s="53">
        <v>5.1453899999999999</v>
      </c>
      <c r="Y46" s="53">
        <v>5.1359450000000004</v>
      </c>
      <c r="Z46" s="53">
        <v>5.1392990000000003</v>
      </c>
      <c r="AA46" s="53">
        <v>5.1376179999999998</v>
      </c>
      <c r="AB46" s="53">
        <v>5.1223150000000004</v>
      </c>
      <c r="AC46" s="53">
        <v>5.131875</v>
      </c>
      <c r="AD46" s="53">
        <v>5.1306099999999999</v>
      </c>
      <c r="AE46" s="53">
        <v>5.1394690000000001</v>
      </c>
      <c r="AF46" s="53">
        <v>5.1280320000000001</v>
      </c>
      <c r="AG46" s="53">
        <v>5.124009</v>
      </c>
      <c r="AH46" s="53">
        <v>5.1212489999999997</v>
      </c>
      <c r="AI46" s="53">
        <v>5.1119820000000002</v>
      </c>
      <c r="AJ46" s="53">
        <v>5.1060999999999996</v>
      </c>
      <c r="AK46" s="15">
        <v>-1.013E-3</v>
      </c>
    </row>
    <row r="47" spans="1:37" ht="15" customHeight="1" x14ac:dyDescent="0.2">
      <c r="B47" s="54" t="s">
        <v>201</v>
      </c>
    </row>
    <row r="48" spans="1:37" ht="15" customHeight="1" x14ac:dyDescent="0.25">
      <c r="A48" s="51" t="s">
        <v>202</v>
      </c>
      <c r="B48" s="16" t="s">
        <v>203</v>
      </c>
      <c r="C48" s="53">
        <v>5.7229999999999999</v>
      </c>
      <c r="D48" s="53">
        <v>5.7199359999999997</v>
      </c>
      <c r="E48" s="53">
        <v>5.7093740000000004</v>
      </c>
      <c r="F48" s="53">
        <v>5.7020210000000002</v>
      </c>
      <c r="G48" s="53">
        <v>5.6990360000000004</v>
      </c>
      <c r="H48" s="53">
        <v>5.7029030000000001</v>
      </c>
      <c r="I48" s="53">
        <v>5.7014690000000003</v>
      </c>
      <c r="J48" s="53">
        <v>5.697845</v>
      </c>
      <c r="K48" s="53">
        <v>5.6965690000000002</v>
      </c>
      <c r="L48" s="53">
        <v>5.6955710000000002</v>
      </c>
      <c r="M48" s="53">
        <v>5.6916909999999996</v>
      </c>
      <c r="N48" s="53">
        <v>5.6895829999999998</v>
      </c>
      <c r="O48" s="53">
        <v>5.6873170000000002</v>
      </c>
      <c r="P48" s="53">
        <v>5.6864030000000003</v>
      </c>
      <c r="Q48" s="53">
        <v>5.6859310000000001</v>
      </c>
      <c r="R48" s="53">
        <v>5.6860549999999996</v>
      </c>
      <c r="S48" s="53">
        <v>5.6862589999999997</v>
      </c>
      <c r="T48" s="53">
        <v>5.6853819999999997</v>
      </c>
      <c r="U48" s="53">
        <v>5.6852140000000002</v>
      </c>
      <c r="V48" s="53">
        <v>5.6858959999999996</v>
      </c>
      <c r="W48" s="53">
        <v>5.6868850000000002</v>
      </c>
      <c r="X48" s="53">
        <v>5.6879220000000004</v>
      </c>
      <c r="Y48" s="53">
        <v>5.6901700000000002</v>
      </c>
      <c r="Z48" s="53">
        <v>5.6909640000000001</v>
      </c>
      <c r="AA48" s="53">
        <v>5.6894390000000001</v>
      </c>
      <c r="AB48" s="53">
        <v>5.6887540000000003</v>
      </c>
      <c r="AC48" s="53">
        <v>5.6864689999999998</v>
      </c>
      <c r="AD48" s="53">
        <v>5.6844440000000001</v>
      </c>
      <c r="AE48" s="53">
        <v>5.683516</v>
      </c>
      <c r="AF48" s="53">
        <v>5.6828880000000002</v>
      </c>
      <c r="AG48" s="53">
        <v>5.6813929999999999</v>
      </c>
      <c r="AH48" s="53">
        <v>5.6792740000000004</v>
      </c>
      <c r="AI48" s="53">
        <v>5.678185</v>
      </c>
      <c r="AJ48" s="53">
        <v>5.676202</v>
      </c>
      <c r="AK48" s="15">
        <v>-2.4000000000000001E-4</v>
      </c>
    </row>
    <row r="49" spans="1:37" ht="15" customHeight="1" x14ac:dyDescent="0.25">
      <c r="A49" s="51" t="s">
        <v>204</v>
      </c>
      <c r="B49" s="16" t="s">
        <v>205</v>
      </c>
      <c r="C49" s="53">
        <v>6.05</v>
      </c>
      <c r="D49" s="53">
        <v>6.1347209999999999</v>
      </c>
      <c r="E49" s="53">
        <v>6.1184380000000003</v>
      </c>
      <c r="F49" s="53">
        <v>6.1172810000000002</v>
      </c>
      <c r="G49" s="53">
        <v>6.117947</v>
      </c>
      <c r="H49" s="53">
        <v>6.1025400000000003</v>
      </c>
      <c r="I49" s="53">
        <v>6.1033739999999996</v>
      </c>
      <c r="J49" s="53">
        <v>6.1071629999999999</v>
      </c>
      <c r="K49" s="53">
        <v>6.1065849999999999</v>
      </c>
      <c r="L49" s="53">
        <v>6.1245560000000001</v>
      </c>
      <c r="M49" s="53">
        <v>6.090179</v>
      </c>
      <c r="N49" s="53">
        <v>6.1186819999999997</v>
      </c>
      <c r="O49" s="53">
        <v>6.0805309999999997</v>
      </c>
      <c r="P49" s="53">
        <v>6.1038079999999999</v>
      </c>
      <c r="Q49" s="53">
        <v>6.1135659999999996</v>
      </c>
      <c r="R49" s="53">
        <v>6.1076240000000004</v>
      </c>
      <c r="S49" s="53">
        <v>6.0846780000000003</v>
      </c>
      <c r="T49" s="53">
        <v>6.1340570000000003</v>
      </c>
      <c r="U49" s="53">
        <v>6.1319419999999996</v>
      </c>
      <c r="V49" s="53">
        <v>6.0897600000000001</v>
      </c>
      <c r="W49" s="53">
        <v>6.1385750000000003</v>
      </c>
      <c r="X49" s="53">
        <v>6.1383919999999996</v>
      </c>
      <c r="Y49" s="53">
        <v>6.1363960000000004</v>
      </c>
      <c r="Z49" s="53">
        <v>6.1379999999999999</v>
      </c>
      <c r="AA49" s="53">
        <v>6.1413979999999997</v>
      </c>
      <c r="AB49" s="53">
        <v>6.1053959999999998</v>
      </c>
      <c r="AC49" s="53">
        <v>6.1190619999999996</v>
      </c>
      <c r="AD49" s="53">
        <v>6.1323290000000004</v>
      </c>
      <c r="AE49" s="53">
        <v>6.1402510000000001</v>
      </c>
      <c r="AF49" s="53">
        <v>6.1441309999999998</v>
      </c>
      <c r="AG49" s="53">
        <v>6.1417869999999999</v>
      </c>
      <c r="AH49" s="53">
        <v>6.1391349999999996</v>
      </c>
      <c r="AI49" s="53">
        <v>6.1375440000000001</v>
      </c>
      <c r="AJ49" s="53">
        <v>6.1341609999999998</v>
      </c>
      <c r="AK49" s="15">
        <v>-3.0000000000000001E-6</v>
      </c>
    </row>
    <row r="50" spans="1:37" ht="15" customHeight="1" x14ac:dyDescent="0.25">
      <c r="A50" s="51" t="s">
        <v>206</v>
      </c>
      <c r="B50" s="16" t="s">
        <v>207</v>
      </c>
      <c r="C50" s="53">
        <v>5.7380000000000004</v>
      </c>
      <c r="D50" s="53">
        <v>5.5547700000000004</v>
      </c>
      <c r="E50" s="53">
        <v>5.5572369999999998</v>
      </c>
      <c r="F50" s="53">
        <v>5.5581670000000001</v>
      </c>
      <c r="G50" s="53">
        <v>5.5659510000000001</v>
      </c>
      <c r="H50" s="53">
        <v>5.562354</v>
      </c>
      <c r="I50" s="53">
        <v>5.5637150000000002</v>
      </c>
      <c r="J50" s="53">
        <v>5.562271</v>
      </c>
      <c r="K50" s="53">
        <v>5.5667879999999998</v>
      </c>
      <c r="L50" s="53">
        <v>5.565995</v>
      </c>
      <c r="M50" s="53">
        <v>5.5575130000000001</v>
      </c>
      <c r="N50" s="53">
        <v>5.5605130000000003</v>
      </c>
      <c r="O50" s="53">
        <v>5.5607730000000002</v>
      </c>
      <c r="P50" s="53">
        <v>5.5617470000000004</v>
      </c>
      <c r="Q50" s="53">
        <v>5.5626410000000002</v>
      </c>
      <c r="R50" s="53">
        <v>5.562265</v>
      </c>
      <c r="S50" s="53">
        <v>5.569706</v>
      </c>
      <c r="T50" s="53">
        <v>5.5947889999999996</v>
      </c>
      <c r="U50" s="53">
        <v>5.5964090000000004</v>
      </c>
      <c r="V50" s="53">
        <v>5.6038379999999997</v>
      </c>
      <c r="W50" s="53">
        <v>5.6030389999999999</v>
      </c>
      <c r="X50" s="53">
        <v>5.6124460000000003</v>
      </c>
      <c r="Y50" s="53">
        <v>5.6163569999999998</v>
      </c>
      <c r="Z50" s="53">
        <v>5.6223010000000002</v>
      </c>
      <c r="AA50" s="53">
        <v>5.6172779999999998</v>
      </c>
      <c r="AB50" s="53">
        <v>5.6117030000000003</v>
      </c>
      <c r="AC50" s="53">
        <v>5.5987220000000004</v>
      </c>
      <c r="AD50" s="53">
        <v>5.5860859999999999</v>
      </c>
      <c r="AE50" s="53">
        <v>5.5761089999999998</v>
      </c>
      <c r="AF50" s="53">
        <v>5.5612719999999998</v>
      </c>
      <c r="AG50" s="53">
        <v>5.5591340000000002</v>
      </c>
      <c r="AH50" s="53">
        <v>5.5583109999999998</v>
      </c>
      <c r="AI50" s="53">
        <v>5.5584769999999999</v>
      </c>
      <c r="AJ50" s="53">
        <v>5.5588160000000002</v>
      </c>
      <c r="AK50" s="15">
        <v>2.3E-5</v>
      </c>
    </row>
    <row r="51" spans="1:37" ht="15" customHeight="1" x14ac:dyDescent="0.25">
      <c r="A51" s="51" t="s">
        <v>208</v>
      </c>
      <c r="B51" s="16" t="s">
        <v>209</v>
      </c>
      <c r="C51" s="53">
        <v>3.6994319999999998</v>
      </c>
      <c r="D51" s="53">
        <v>3.6803349999999999</v>
      </c>
      <c r="E51" s="53">
        <v>3.6751779999999998</v>
      </c>
      <c r="F51" s="53">
        <v>3.6722600000000001</v>
      </c>
      <c r="G51" s="53">
        <v>3.661632</v>
      </c>
      <c r="H51" s="53">
        <v>3.661705</v>
      </c>
      <c r="I51" s="53">
        <v>3.6604510000000001</v>
      </c>
      <c r="J51" s="53">
        <v>3.65821</v>
      </c>
      <c r="K51" s="53">
        <v>3.6569090000000002</v>
      </c>
      <c r="L51" s="53">
        <v>3.6559050000000002</v>
      </c>
      <c r="M51" s="53">
        <v>3.655815</v>
      </c>
      <c r="N51" s="53">
        <v>3.6549260000000001</v>
      </c>
      <c r="O51" s="53">
        <v>3.6537899999999999</v>
      </c>
      <c r="P51" s="53">
        <v>3.6542750000000002</v>
      </c>
      <c r="Q51" s="53">
        <v>3.6541939999999999</v>
      </c>
      <c r="R51" s="53">
        <v>3.6551800000000001</v>
      </c>
      <c r="S51" s="53">
        <v>3.6552220000000002</v>
      </c>
      <c r="T51" s="53">
        <v>3.6557840000000001</v>
      </c>
      <c r="U51" s="53">
        <v>3.6554319999999998</v>
      </c>
      <c r="V51" s="53">
        <v>3.6563289999999999</v>
      </c>
      <c r="W51" s="53">
        <v>3.656425</v>
      </c>
      <c r="X51" s="53">
        <v>3.6584599999999998</v>
      </c>
      <c r="Y51" s="53">
        <v>3.659478</v>
      </c>
      <c r="Z51" s="53">
        <v>3.6604260000000002</v>
      </c>
      <c r="AA51" s="53">
        <v>3.6596030000000002</v>
      </c>
      <c r="AB51" s="53">
        <v>3.6590319999999998</v>
      </c>
      <c r="AC51" s="53">
        <v>3.657537</v>
      </c>
      <c r="AD51" s="53">
        <v>3.655983</v>
      </c>
      <c r="AE51" s="53">
        <v>3.6549179999999999</v>
      </c>
      <c r="AF51" s="53">
        <v>3.6535739999999999</v>
      </c>
      <c r="AG51" s="53">
        <v>3.651659</v>
      </c>
      <c r="AH51" s="53">
        <v>3.6501269999999999</v>
      </c>
      <c r="AI51" s="53">
        <v>3.6490499999999999</v>
      </c>
      <c r="AJ51" s="53">
        <v>3.6478000000000002</v>
      </c>
      <c r="AK51" s="15">
        <v>-2.7700000000000001E-4</v>
      </c>
    </row>
    <row r="53" spans="1:37" ht="15" customHeight="1" x14ac:dyDescent="0.2">
      <c r="B53" s="17" t="s">
        <v>210</v>
      </c>
    </row>
    <row r="54" spans="1:37" ht="15" customHeight="1" x14ac:dyDescent="0.25">
      <c r="A54" s="51" t="s">
        <v>211</v>
      </c>
      <c r="B54" s="16" t="s">
        <v>212</v>
      </c>
      <c r="C54" s="53">
        <v>1.0369999999999999</v>
      </c>
      <c r="D54" s="53">
        <v>1.0369999999999999</v>
      </c>
      <c r="E54" s="53">
        <v>1.0369999999999999</v>
      </c>
      <c r="F54" s="53">
        <v>1.0369999999999999</v>
      </c>
      <c r="G54" s="53">
        <v>1.0369999999999999</v>
      </c>
      <c r="H54" s="53">
        <v>1.0369999999999999</v>
      </c>
      <c r="I54" s="53">
        <v>1.0369999999999999</v>
      </c>
      <c r="J54" s="53">
        <v>1.0369999999999999</v>
      </c>
      <c r="K54" s="53">
        <v>1.0369999999999999</v>
      </c>
      <c r="L54" s="53">
        <v>1.0369999999999999</v>
      </c>
      <c r="M54" s="53">
        <v>1.0369999999999999</v>
      </c>
      <c r="N54" s="53">
        <v>1.0369999999999999</v>
      </c>
      <c r="O54" s="53">
        <v>1.0369999999999999</v>
      </c>
      <c r="P54" s="53">
        <v>1.0369999999999999</v>
      </c>
      <c r="Q54" s="53">
        <v>1.0369999999999999</v>
      </c>
      <c r="R54" s="53">
        <v>1.0369999999999999</v>
      </c>
      <c r="S54" s="53">
        <v>1.0369999999999999</v>
      </c>
      <c r="T54" s="53">
        <v>1.0369999999999999</v>
      </c>
      <c r="U54" s="53">
        <v>1.0369999999999999</v>
      </c>
      <c r="V54" s="53">
        <v>1.0369999999999999</v>
      </c>
      <c r="W54" s="53">
        <v>1.0369999999999999</v>
      </c>
      <c r="X54" s="53">
        <v>1.0369999999999999</v>
      </c>
      <c r="Y54" s="53">
        <v>1.0369999999999999</v>
      </c>
      <c r="Z54" s="53">
        <v>1.0369999999999999</v>
      </c>
      <c r="AA54" s="53">
        <v>1.0369999999999999</v>
      </c>
      <c r="AB54" s="53">
        <v>1.0369999999999999</v>
      </c>
      <c r="AC54" s="53">
        <v>1.0369999999999999</v>
      </c>
      <c r="AD54" s="53">
        <v>1.0369999999999999</v>
      </c>
      <c r="AE54" s="53">
        <v>1.0369999999999999</v>
      </c>
      <c r="AF54" s="53">
        <v>1.0369999999999999</v>
      </c>
      <c r="AG54" s="53">
        <v>1.0369999999999999</v>
      </c>
      <c r="AH54" s="53">
        <v>1.0369999999999999</v>
      </c>
      <c r="AI54" s="53">
        <v>1.0369999999999999</v>
      </c>
      <c r="AJ54" s="53">
        <v>1.0369999999999999</v>
      </c>
      <c r="AK54" s="15">
        <v>0</v>
      </c>
    </row>
    <row r="55" spans="1:37" ht="15" customHeight="1" x14ac:dyDescent="0.25">
      <c r="A55" s="51" t="s">
        <v>213</v>
      </c>
      <c r="B55" s="16" t="s">
        <v>214</v>
      </c>
      <c r="C55" s="53">
        <v>1.0329999999999999</v>
      </c>
      <c r="D55" s="53">
        <v>1.0329999999999999</v>
      </c>
      <c r="E55" s="53">
        <v>1.0329999999999999</v>
      </c>
      <c r="F55" s="53">
        <v>1.0329999999999999</v>
      </c>
      <c r="G55" s="53">
        <v>1.0329999999999999</v>
      </c>
      <c r="H55" s="53">
        <v>1.0329999999999999</v>
      </c>
      <c r="I55" s="53">
        <v>1.0329999999999999</v>
      </c>
      <c r="J55" s="53">
        <v>1.0329999999999999</v>
      </c>
      <c r="K55" s="53">
        <v>1.0329999999999999</v>
      </c>
      <c r="L55" s="53">
        <v>1.0329999999999999</v>
      </c>
      <c r="M55" s="53">
        <v>1.0329999999999999</v>
      </c>
      <c r="N55" s="53">
        <v>1.0329999999999999</v>
      </c>
      <c r="O55" s="53">
        <v>1.0329999999999999</v>
      </c>
      <c r="P55" s="53">
        <v>1.0329999999999999</v>
      </c>
      <c r="Q55" s="53">
        <v>1.0329999999999999</v>
      </c>
      <c r="R55" s="53">
        <v>1.0329999999999999</v>
      </c>
      <c r="S55" s="53">
        <v>1.0329999999999999</v>
      </c>
      <c r="T55" s="53">
        <v>1.0329999999999999</v>
      </c>
      <c r="U55" s="53">
        <v>1.0329999999999999</v>
      </c>
      <c r="V55" s="53">
        <v>1.0329999999999999</v>
      </c>
      <c r="W55" s="53">
        <v>1.0329999999999999</v>
      </c>
      <c r="X55" s="53">
        <v>1.0329999999999999</v>
      </c>
      <c r="Y55" s="53">
        <v>1.0329999999999999</v>
      </c>
      <c r="Z55" s="53">
        <v>1.0329999999999999</v>
      </c>
      <c r="AA55" s="53">
        <v>1.0329999999999999</v>
      </c>
      <c r="AB55" s="53">
        <v>1.0329999999999999</v>
      </c>
      <c r="AC55" s="53">
        <v>1.0329999999999999</v>
      </c>
      <c r="AD55" s="53">
        <v>1.0329999999999999</v>
      </c>
      <c r="AE55" s="53">
        <v>1.0329999999999999</v>
      </c>
      <c r="AF55" s="53">
        <v>1.0329999999999999</v>
      </c>
      <c r="AG55" s="53">
        <v>1.0329999999999999</v>
      </c>
      <c r="AH55" s="53">
        <v>1.0329999999999999</v>
      </c>
      <c r="AI55" s="53">
        <v>1.0329999999999999</v>
      </c>
      <c r="AJ55" s="53">
        <v>1.0329999999999999</v>
      </c>
      <c r="AK55" s="15">
        <v>0</v>
      </c>
    </row>
    <row r="56" spans="1:37" ht="15" customHeight="1" x14ac:dyDescent="0.25">
      <c r="A56" s="51" t="s">
        <v>215</v>
      </c>
      <c r="B56" s="16" t="s">
        <v>216</v>
      </c>
      <c r="C56" s="53">
        <v>1.0389999999999999</v>
      </c>
      <c r="D56" s="53">
        <v>1.0389999999999999</v>
      </c>
      <c r="E56" s="53">
        <v>1.0389999999999999</v>
      </c>
      <c r="F56" s="53">
        <v>1.0389999999999999</v>
      </c>
      <c r="G56" s="53">
        <v>1.0389999999999999</v>
      </c>
      <c r="H56" s="53">
        <v>1.0389999999999999</v>
      </c>
      <c r="I56" s="53">
        <v>1.0389999999999999</v>
      </c>
      <c r="J56" s="53">
        <v>1.0389999999999999</v>
      </c>
      <c r="K56" s="53">
        <v>1.0389999999999999</v>
      </c>
      <c r="L56" s="53">
        <v>1.0389999999999999</v>
      </c>
      <c r="M56" s="53">
        <v>1.0389999999999999</v>
      </c>
      <c r="N56" s="53">
        <v>1.0389999999999999</v>
      </c>
      <c r="O56" s="53">
        <v>1.0389999999999999</v>
      </c>
      <c r="P56" s="53">
        <v>1.0389999999999999</v>
      </c>
      <c r="Q56" s="53">
        <v>1.0389999999999999</v>
      </c>
      <c r="R56" s="53">
        <v>1.0389999999999999</v>
      </c>
      <c r="S56" s="53">
        <v>1.0389999999999999</v>
      </c>
      <c r="T56" s="53">
        <v>1.0389999999999999</v>
      </c>
      <c r="U56" s="53">
        <v>1.0389999999999999</v>
      </c>
      <c r="V56" s="53">
        <v>1.0389999999999999</v>
      </c>
      <c r="W56" s="53">
        <v>1.0389999999999999</v>
      </c>
      <c r="X56" s="53">
        <v>1.0389999999999999</v>
      </c>
      <c r="Y56" s="53">
        <v>1.0389999999999999</v>
      </c>
      <c r="Z56" s="53">
        <v>1.0389999999999999</v>
      </c>
      <c r="AA56" s="53">
        <v>1.0389999999999999</v>
      </c>
      <c r="AB56" s="53">
        <v>1.0389999999999999</v>
      </c>
      <c r="AC56" s="53">
        <v>1.0389999999999999</v>
      </c>
      <c r="AD56" s="53">
        <v>1.0389999999999999</v>
      </c>
      <c r="AE56" s="53">
        <v>1.0389999999999999</v>
      </c>
      <c r="AF56" s="53">
        <v>1.0389999999999999</v>
      </c>
      <c r="AG56" s="53">
        <v>1.0389999999999999</v>
      </c>
      <c r="AH56" s="53">
        <v>1.0389999999999999</v>
      </c>
      <c r="AI56" s="53">
        <v>1.0389999999999999</v>
      </c>
      <c r="AJ56" s="53">
        <v>1.0389999999999999</v>
      </c>
      <c r="AK56" s="15">
        <v>0</v>
      </c>
    </row>
    <row r="57" spans="1:37" ht="15" customHeight="1" x14ac:dyDescent="0.25">
      <c r="A57" s="51" t="s">
        <v>217</v>
      </c>
      <c r="B57" s="16" t="s">
        <v>218</v>
      </c>
      <c r="C57" s="53">
        <v>1.0369999999999999</v>
      </c>
      <c r="D57" s="53">
        <v>1.0369999999999999</v>
      </c>
      <c r="E57" s="53">
        <v>1.0369999999999999</v>
      </c>
      <c r="F57" s="53">
        <v>1.0369999999999999</v>
      </c>
      <c r="G57" s="53">
        <v>1.0369999999999999</v>
      </c>
      <c r="H57" s="53">
        <v>1.0369999999999999</v>
      </c>
      <c r="I57" s="53">
        <v>1.0369999999999999</v>
      </c>
      <c r="J57" s="53">
        <v>1.0369999999999999</v>
      </c>
      <c r="K57" s="53">
        <v>1.0369999999999999</v>
      </c>
      <c r="L57" s="53">
        <v>1.0369999999999999</v>
      </c>
      <c r="M57" s="53">
        <v>1.0369999999999999</v>
      </c>
      <c r="N57" s="53">
        <v>1.0369999999999999</v>
      </c>
      <c r="O57" s="53">
        <v>1.0369999999999999</v>
      </c>
      <c r="P57" s="53">
        <v>1.0369999999999999</v>
      </c>
      <c r="Q57" s="53">
        <v>1.0369999999999999</v>
      </c>
      <c r="R57" s="53">
        <v>1.0369999999999999</v>
      </c>
      <c r="S57" s="53">
        <v>1.0369999999999999</v>
      </c>
      <c r="T57" s="53">
        <v>1.0369999999999999</v>
      </c>
      <c r="U57" s="53">
        <v>1.0369999999999999</v>
      </c>
      <c r="V57" s="53">
        <v>1.0369999999999999</v>
      </c>
      <c r="W57" s="53">
        <v>1.0369999999999999</v>
      </c>
      <c r="X57" s="53">
        <v>1.0369999999999999</v>
      </c>
      <c r="Y57" s="53">
        <v>1.0369999999999999</v>
      </c>
      <c r="Z57" s="53">
        <v>1.0369999999999999</v>
      </c>
      <c r="AA57" s="53">
        <v>1.0369999999999999</v>
      </c>
      <c r="AB57" s="53">
        <v>1.0369999999999999</v>
      </c>
      <c r="AC57" s="53">
        <v>1.0369999999999999</v>
      </c>
      <c r="AD57" s="53">
        <v>1.0369999999999999</v>
      </c>
      <c r="AE57" s="53">
        <v>1.0369999999999999</v>
      </c>
      <c r="AF57" s="53">
        <v>1.0369999999999999</v>
      </c>
      <c r="AG57" s="53">
        <v>1.0369999999999999</v>
      </c>
      <c r="AH57" s="53">
        <v>1.0369999999999999</v>
      </c>
      <c r="AI57" s="53">
        <v>1.0369999999999999</v>
      </c>
      <c r="AJ57" s="53">
        <v>1.0369999999999999</v>
      </c>
      <c r="AK57" s="15">
        <v>0</v>
      </c>
    </row>
    <row r="58" spans="1:37" ht="15" customHeight="1" x14ac:dyDescent="0.25">
      <c r="A58" s="51" t="s">
        <v>219</v>
      </c>
      <c r="B58" s="16" t="s">
        <v>220</v>
      </c>
      <c r="C58" s="53">
        <v>1.0249999999999999</v>
      </c>
      <c r="D58" s="53">
        <v>1.0249999999999999</v>
      </c>
      <c r="E58" s="53">
        <v>1.0249999999999999</v>
      </c>
      <c r="F58" s="53">
        <v>1.0249999999999999</v>
      </c>
      <c r="G58" s="53">
        <v>1.0249999999999999</v>
      </c>
      <c r="H58" s="53">
        <v>1.0249999999999999</v>
      </c>
      <c r="I58" s="53">
        <v>1.0249999999999999</v>
      </c>
      <c r="J58" s="53">
        <v>1.0249999999999999</v>
      </c>
      <c r="K58" s="53">
        <v>1.0249999999999999</v>
      </c>
      <c r="L58" s="53">
        <v>1.0249999999999999</v>
      </c>
      <c r="M58" s="53">
        <v>1.0249999999999999</v>
      </c>
      <c r="N58" s="53">
        <v>1.0249999999999999</v>
      </c>
      <c r="O58" s="53">
        <v>1.0249999999999999</v>
      </c>
      <c r="P58" s="53">
        <v>1.0249999999999999</v>
      </c>
      <c r="Q58" s="53">
        <v>1.0249999999999999</v>
      </c>
      <c r="R58" s="53">
        <v>1.0249999999999999</v>
      </c>
      <c r="S58" s="53">
        <v>1.0249999999999999</v>
      </c>
      <c r="T58" s="53">
        <v>1.0249999999999999</v>
      </c>
      <c r="U58" s="53">
        <v>1.0249999999999999</v>
      </c>
      <c r="V58" s="53">
        <v>1.0249999999999999</v>
      </c>
      <c r="W58" s="53">
        <v>1.0249999999999999</v>
      </c>
      <c r="X58" s="53">
        <v>1.0249999999999999</v>
      </c>
      <c r="Y58" s="53">
        <v>1.0249999999999999</v>
      </c>
      <c r="Z58" s="53">
        <v>1.0249999999999999</v>
      </c>
      <c r="AA58" s="53">
        <v>1.0249999999999999</v>
      </c>
      <c r="AB58" s="53">
        <v>1.0249999999999999</v>
      </c>
      <c r="AC58" s="53">
        <v>1.0249999999999999</v>
      </c>
      <c r="AD58" s="53">
        <v>1.0249999999999999</v>
      </c>
      <c r="AE58" s="53">
        <v>1.0249999999999999</v>
      </c>
      <c r="AF58" s="53">
        <v>1.0249999999999999</v>
      </c>
      <c r="AG58" s="53">
        <v>1.0249999999999999</v>
      </c>
      <c r="AH58" s="53">
        <v>1.0249999999999999</v>
      </c>
      <c r="AI58" s="53">
        <v>1.0249999999999999</v>
      </c>
      <c r="AJ58" s="53">
        <v>1.0249999999999999</v>
      </c>
      <c r="AK58" s="15">
        <v>0</v>
      </c>
    </row>
    <row r="59" spans="1:37" ht="15" customHeight="1" x14ac:dyDescent="0.25">
      <c r="A59" s="51" t="s">
        <v>221</v>
      </c>
      <c r="B59" s="16" t="s">
        <v>222</v>
      </c>
      <c r="C59" s="53">
        <v>1.0089999999999999</v>
      </c>
      <c r="D59" s="53">
        <v>1.0089999999999999</v>
      </c>
      <c r="E59" s="53">
        <v>1.0089999999999999</v>
      </c>
      <c r="F59" s="53">
        <v>1.0089999999999999</v>
      </c>
      <c r="G59" s="53">
        <v>1.0089999999999999</v>
      </c>
      <c r="H59" s="53">
        <v>1.0089999999999999</v>
      </c>
      <c r="I59" s="53">
        <v>1.0089999999999999</v>
      </c>
      <c r="J59" s="53">
        <v>1.0089999999999999</v>
      </c>
      <c r="K59" s="53">
        <v>1.0089999999999999</v>
      </c>
      <c r="L59" s="53">
        <v>1.0089999999999999</v>
      </c>
      <c r="M59" s="53">
        <v>1.0089999999999999</v>
      </c>
      <c r="N59" s="53">
        <v>1.0089999999999999</v>
      </c>
      <c r="O59" s="53">
        <v>1.0089999999999999</v>
      </c>
      <c r="P59" s="53">
        <v>1.0089999999999999</v>
      </c>
      <c r="Q59" s="53">
        <v>1.0089999999999999</v>
      </c>
      <c r="R59" s="53">
        <v>1.0089999999999999</v>
      </c>
      <c r="S59" s="53">
        <v>1.0089999999999999</v>
      </c>
      <c r="T59" s="53">
        <v>1.0089999999999999</v>
      </c>
      <c r="U59" s="53">
        <v>1.0089999999999999</v>
      </c>
      <c r="V59" s="53">
        <v>1.0089999999999999</v>
      </c>
      <c r="W59" s="53">
        <v>1.0089999999999999</v>
      </c>
      <c r="X59" s="53">
        <v>1.0089999999999999</v>
      </c>
      <c r="Y59" s="53">
        <v>1.0089999999999999</v>
      </c>
      <c r="Z59" s="53">
        <v>1.0089999999999999</v>
      </c>
      <c r="AA59" s="53">
        <v>1.0089999999999999</v>
      </c>
      <c r="AB59" s="53">
        <v>1.0089999999999999</v>
      </c>
      <c r="AC59" s="53">
        <v>1.0089999999999999</v>
      </c>
      <c r="AD59" s="53">
        <v>1.0089999999999999</v>
      </c>
      <c r="AE59" s="53">
        <v>1.0089999999999999</v>
      </c>
      <c r="AF59" s="53">
        <v>1.0089999999999999</v>
      </c>
      <c r="AG59" s="53">
        <v>1.0089999999999999</v>
      </c>
      <c r="AH59" s="53">
        <v>1.0089999999999999</v>
      </c>
      <c r="AI59" s="53">
        <v>1.0089999999999999</v>
      </c>
      <c r="AJ59" s="53">
        <v>1.0089999999999999</v>
      </c>
      <c r="AK59" s="15">
        <v>0</v>
      </c>
    </row>
    <row r="60" spans="1:37" ht="15" customHeight="1" x14ac:dyDescent="0.25">
      <c r="A60" s="51" t="s">
        <v>223</v>
      </c>
      <c r="B60" s="16" t="s">
        <v>224</v>
      </c>
      <c r="C60" s="53">
        <v>0.96</v>
      </c>
      <c r="D60" s="53">
        <v>0.96</v>
      </c>
      <c r="E60" s="53">
        <v>0.96</v>
      </c>
      <c r="F60" s="53">
        <v>0.96</v>
      </c>
      <c r="G60" s="53">
        <v>0.96</v>
      </c>
      <c r="H60" s="53">
        <v>0.96</v>
      </c>
      <c r="I60" s="53">
        <v>0.96</v>
      </c>
      <c r="J60" s="53">
        <v>0.96</v>
      </c>
      <c r="K60" s="53">
        <v>0.96</v>
      </c>
      <c r="L60" s="53">
        <v>0.96</v>
      </c>
      <c r="M60" s="53">
        <v>0.96</v>
      </c>
      <c r="N60" s="53">
        <v>0.96</v>
      </c>
      <c r="O60" s="53">
        <v>0.96</v>
      </c>
      <c r="P60" s="53">
        <v>0.96</v>
      </c>
      <c r="Q60" s="53">
        <v>0.96</v>
      </c>
      <c r="R60" s="53">
        <v>0.96</v>
      </c>
      <c r="S60" s="53">
        <v>0.96</v>
      </c>
      <c r="T60" s="53">
        <v>0.96</v>
      </c>
      <c r="U60" s="53">
        <v>0.96</v>
      </c>
      <c r="V60" s="53">
        <v>0.96</v>
      </c>
      <c r="W60" s="53">
        <v>0.96</v>
      </c>
      <c r="X60" s="53">
        <v>0.96</v>
      </c>
      <c r="Y60" s="53">
        <v>0.96</v>
      </c>
      <c r="Z60" s="53">
        <v>0.96</v>
      </c>
      <c r="AA60" s="53">
        <v>0.96</v>
      </c>
      <c r="AB60" s="53">
        <v>0.96</v>
      </c>
      <c r="AC60" s="53">
        <v>0.96</v>
      </c>
      <c r="AD60" s="53">
        <v>0.96</v>
      </c>
      <c r="AE60" s="53">
        <v>0.96</v>
      </c>
      <c r="AF60" s="53">
        <v>0.96</v>
      </c>
      <c r="AG60" s="53">
        <v>0.96</v>
      </c>
      <c r="AH60" s="53">
        <v>0.96</v>
      </c>
      <c r="AI60" s="53">
        <v>0.96</v>
      </c>
      <c r="AJ60" s="53">
        <v>0.96</v>
      </c>
      <c r="AK60" s="15">
        <v>0</v>
      </c>
    </row>
    <row r="62" spans="1:37" ht="15" customHeight="1" x14ac:dyDescent="0.2">
      <c r="B62" s="17" t="s">
        <v>225</v>
      </c>
    </row>
    <row r="63" spans="1:37" ht="15" customHeight="1" x14ac:dyDescent="0.25">
      <c r="A63" s="51" t="s">
        <v>226</v>
      </c>
      <c r="B63" s="16" t="s">
        <v>218</v>
      </c>
      <c r="C63" s="18">
        <v>20.537140000000001</v>
      </c>
      <c r="D63" s="18">
        <v>20.439444999999999</v>
      </c>
      <c r="E63" s="18">
        <v>20.349045</v>
      </c>
      <c r="F63" s="18">
        <v>20.466270000000002</v>
      </c>
      <c r="G63" s="18">
        <v>20.363602</v>
      </c>
      <c r="H63" s="18">
        <v>20.554328999999999</v>
      </c>
      <c r="I63" s="18">
        <v>20.653105</v>
      </c>
      <c r="J63" s="18">
        <v>20.626196</v>
      </c>
      <c r="K63" s="18">
        <v>20.621486999999998</v>
      </c>
      <c r="L63" s="18">
        <v>20.64123</v>
      </c>
      <c r="M63" s="18">
        <v>20.627844</v>
      </c>
      <c r="N63" s="18">
        <v>20.536940000000001</v>
      </c>
      <c r="O63" s="18">
        <v>20.501505000000002</v>
      </c>
      <c r="P63" s="18">
        <v>20.413281999999999</v>
      </c>
      <c r="Q63" s="18">
        <v>20.399070999999999</v>
      </c>
      <c r="R63" s="18">
        <v>20.458255999999999</v>
      </c>
      <c r="S63" s="18">
        <v>20.429285</v>
      </c>
      <c r="T63" s="18">
        <v>20.364529000000001</v>
      </c>
      <c r="U63" s="18">
        <v>20.373262</v>
      </c>
      <c r="V63" s="18">
        <v>20.367173999999999</v>
      </c>
      <c r="W63" s="18">
        <v>20.397617</v>
      </c>
      <c r="X63" s="18">
        <v>20.405455</v>
      </c>
      <c r="Y63" s="18">
        <v>20.39472</v>
      </c>
      <c r="Z63" s="18">
        <v>20.372592999999998</v>
      </c>
      <c r="AA63" s="18">
        <v>20.382771999999999</v>
      </c>
      <c r="AB63" s="18">
        <v>20.366734000000001</v>
      </c>
      <c r="AC63" s="18">
        <v>20.354519</v>
      </c>
      <c r="AD63" s="18">
        <v>20.355229999999999</v>
      </c>
      <c r="AE63" s="18">
        <v>20.386980000000001</v>
      </c>
      <c r="AF63" s="18">
        <v>20.356945</v>
      </c>
      <c r="AG63" s="18">
        <v>20.336355000000001</v>
      </c>
      <c r="AH63" s="18">
        <v>20.357395</v>
      </c>
      <c r="AI63" s="18">
        <v>20.34404</v>
      </c>
      <c r="AJ63" s="18">
        <v>20.347266999999999</v>
      </c>
      <c r="AK63" s="15">
        <v>-1.4100000000000001E-4</v>
      </c>
    </row>
    <row r="64" spans="1:37" ht="15" customHeight="1" x14ac:dyDescent="0.25">
      <c r="A64" s="51" t="s">
        <v>227</v>
      </c>
      <c r="B64" s="16" t="s">
        <v>228</v>
      </c>
      <c r="C64" s="18">
        <v>25.416302000000002</v>
      </c>
      <c r="D64" s="18">
        <v>25.057079000000002</v>
      </c>
      <c r="E64" s="18">
        <v>25.074783</v>
      </c>
      <c r="F64" s="18">
        <v>25.042176999999999</v>
      </c>
      <c r="G64" s="18">
        <v>24.938278</v>
      </c>
      <c r="H64" s="18">
        <v>24.964016000000001</v>
      </c>
      <c r="I64" s="18">
        <v>24.911818</v>
      </c>
      <c r="J64" s="18">
        <v>24.91433</v>
      </c>
      <c r="K64" s="18">
        <v>24.898243000000001</v>
      </c>
      <c r="L64" s="18">
        <v>24.920572</v>
      </c>
      <c r="M64" s="18">
        <v>24.903048999999999</v>
      </c>
      <c r="N64" s="18">
        <v>24.81945</v>
      </c>
      <c r="O64" s="18">
        <v>24.850802999999999</v>
      </c>
      <c r="P64" s="18">
        <v>24.769541</v>
      </c>
      <c r="Q64" s="18">
        <v>24.735579000000001</v>
      </c>
      <c r="R64" s="18">
        <v>24.729203999999999</v>
      </c>
      <c r="S64" s="18">
        <v>24.688946000000001</v>
      </c>
      <c r="T64" s="18">
        <v>24.612100999999999</v>
      </c>
      <c r="U64" s="18">
        <v>24.600828</v>
      </c>
      <c r="V64" s="18">
        <v>24.592124999999999</v>
      </c>
      <c r="W64" s="18">
        <v>24.569109000000001</v>
      </c>
      <c r="X64" s="18">
        <v>24.53866</v>
      </c>
      <c r="Y64" s="18">
        <v>24.501373000000001</v>
      </c>
      <c r="Z64" s="18">
        <v>24.474423999999999</v>
      </c>
      <c r="AA64" s="18">
        <v>24.491461000000001</v>
      </c>
      <c r="AB64" s="18">
        <v>24.462054999999999</v>
      </c>
      <c r="AC64" s="18">
        <v>24.426752</v>
      </c>
      <c r="AD64" s="18">
        <v>24.399635</v>
      </c>
      <c r="AE64" s="18">
        <v>24.407730000000001</v>
      </c>
      <c r="AF64" s="18">
        <v>24.328617000000001</v>
      </c>
      <c r="AG64" s="18">
        <v>24.285736</v>
      </c>
      <c r="AH64" s="18">
        <v>24.280874000000001</v>
      </c>
      <c r="AI64" s="18">
        <v>24.244130999999999</v>
      </c>
      <c r="AJ64" s="18">
        <v>24.256340000000002</v>
      </c>
      <c r="AK64" s="15">
        <v>-1.0139999999999999E-3</v>
      </c>
    </row>
    <row r="65" spans="1:37" ht="15" customHeight="1" x14ac:dyDescent="0.25">
      <c r="A65" s="51" t="s">
        <v>229</v>
      </c>
      <c r="B65" s="16" t="s">
        <v>230</v>
      </c>
      <c r="C65" s="18">
        <v>17.234355999999998</v>
      </c>
      <c r="D65" s="18">
        <v>17.205303000000001</v>
      </c>
      <c r="E65" s="18">
        <v>17.117476</v>
      </c>
      <c r="F65" s="18">
        <v>17.06934</v>
      </c>
      <c r="G65" s="18">
        <v>16.988295000000001</v>
      </c>
      <c r="H65" s="18">
        <v>17.022928</v>
      </c>
      <c r="I65" s="18">
        <v>17.071612999999999</v>
      </c>
      <c r="J65" s="18">
        <v>17.059359000000001</v>
      </c>
      <c r="K65" s="18">
        <v>17.037023999999999</v>
      </c>
      <c r="L65" s="18">
        <v>17.056746</v>
      </c>
      <c r="M65" s="18">
        <v>17.031739999999999</v>
      </c>
      <c r="N65" s="18">
        <v>16.978151</v>
      </c>
      <c r="O65" s="18">
        <v>16.968306999999999</v>
      </c>
      <c r="P65" s="18">
        <v>16.998640000000002</v>
      </c>
      <c r="Q65" s="18">
        <v>16.972049999999999</v>
      </c>
      <c r="R65" s="18">
        <v>17.002645000000001</v>
      </c>
      <c r="S65" s="18">
        <v>17.003274999999999</v>
      </c>
      <c r="T65" s="18">
        <v>17.003226999999999</v>
      </c>
      <c r="U65" s="18">
        <v>17.012267999999999</v>
      </c>
      <c r="V65" s="18">
        <v>17.012785000000001</v>
      </c>
      <c r="W65" s="18">
        <v>17.036083000000001</v>
      </c>
      <c r="X65" s="18">
        <v>17.044588000000001</v>
      </c>
      <c r="Y65" s="18">
        <v>17.050751000000002</v>
      </c>
      <c r="Z65" s="18">
        <v>17.064136999999999</v>
      </c>
      <c r="AA65" s="18">
        <v>17.081581</v>
      </c>
      <c r="AB65" s="18">
        <v>17.08465</v>
      </c>
      <c r="AC65" s="18">
        <v>17.087126000000001</v>
      </c>
      <c r="AD65" s="18">
        <v>17.088546999999998</v>
      </c>
      <c r="AE65" s="18">
        <v>17.086746000000002</v>
      </c>
      <c r="AF65" s="18">
        <v>17.085443000000001</v>
      </c>
      <c r="AG65" s="18">
        <v>17.080282</v>
      </c>
      <c r="AH65" s="18">
        <v>17.077895999999999</v>
      </c>
      <c r="AI65" s="18">
        <v>17.084911000000002</v>
      </c>
      <c r="AJ65" s="18">
        <v>17.086425999999999</v>
      </c>
      <c r="AK65" s="15">
        <v>-2.1699999999999999E-4</v>
      </c>
    </row>
    <row r="66" spans="1:37" ht="15" customHeight="1" x14ac:dyDescent="0.25">
      <c r="A66" s="51" t="s">
        <v>231</v>
      </c>
      <c r="B66" s="16" t="s">
        <v>212</v>
      </c>
      <c r="C66" s="18">
        <v>19.437477000000001</v>
      </c>
      <c r="D66" s="18">
        <v>19.706896</v>
      </c>
      <c r="E66" s="18">
        <v>19.588093000000001</v>
      </c>
      <c r="F66" s="18">
        <v>19.676338000000001</v>
      </c>
      <c r="G66" s="18">
        <v>19.593861</v>
      </c>
      <c r="H66" s="18">
        <v>19.763271</v>
      </c>
      <c r="I66" s="18">
        <v>19.874037000000001</v>
      </c>
      <c r="J66" s="18">
        <v>19.832982999999999</v>
      </c>
      <c r="K66" s="18">
        <v>19.854051999999999</v>
      </c>
      <c r="L66" s="18">
        <v>19.849159</v>
      </c>
      <c r="M66" s="18">
        <v>19.841605999999999</v>
      </c>
      <c r="N66" s="18">
        <v>19.838450999999999</v>
      </c>
      <c r="O66" s="18">
        <v>19.782232</v>
      </c>
      <c r="P66" s="18">
        <v>19.750865999999998</v>
      </c>
      <c r="Q66" s="18">
        <v>19.757529999999999</v>
      </c>
      <c r="R66" s="18">
        <v>19.792145000000001</v>
      </c>
      <c r="S66" s="18">
        <v>19.787579999999998</v>
      </c>
      <c r="T66" s="18">
        <v>19.792100999999999</v>
      </c>
      <c r="U66" s="18">
        <v>19.801369000000001</v>
      </c>
      <c r="V66" s="18">
        <v>19.790552000000002</v>
      </c>
      <c r="W66" s="18">
        <v>19.813770000000002</v>
      </c>
      <c r="X66" s="18">
        <v>19.823812</v>
      </c>
      <c r="Y66" s="18">
        <v>19.819962</v>
      </c>
      <c r="Z66" s="18">
        <v>19.817592999999999</v>
      </c>
      <c r="AA66" s="18">
        <v>19.814734000000001</v>
      </c>
      <c r="AB66" s="18">
        <v>19.808729</v>
      </c>
      <c r="AC66" s="18">
        <v>19.816939999999999</v>
      </c>
      <c r="AD66" s="18">
        <v>19.822158999999999</v>
      </c>
      <c r="AE66" s="18">
        <v>19.832388000000002</v>
      </c>
      <c r="AF66" s="18">
        <v>19.856539000000001</v>
      </c>
      <c r="AG66" s="18">
        <v>19.880623</v>
      </c>
      <c r="AH66" s="18">
        <v>19.899242000000001</v>
      </c>
      <c r="AI66" s="18">
        <v>19.884989000000001</v>
      </c>
      <c r="AJ66" s="18">
        <v>19.887484000000001</v>
      </c>
      <c r="AK66" s="15">
        <v>2.8499999999999999E-4</v>
      </c>
    </row>
    <row r="67" spans="1:37" ht="15" customHeight="1" x14ac:dyDescent="0.25">
      <c r="A67" s="51" t="s">
        <v>232</v>
      </c>
      <c r="B67" s="16" t="s">
        <v>233</v>
      </c>
      <c r="C67" s="18">
        <v>20.319486999999999</v>
      </c>
      <c r="D67" s="18">
        <v>19.866795</v>
      </c>
      <c r="E67" s="18">
        <v>19.877953000000002</v>
      </c>
      <c r="F67" s="18">
        <v>19.862864999999999</v>
      </c>
      <c r="G67" s="18">
        <v>19.866108000000001</v>
      </c>
      <c r="H67" s="18">
        <v>19.864163999999999</v>
      </c>
      <c r="I67" s="18">
        <v>19.86232</v>
      </c>
      <c r="J67" s="18">
        <v>19.858194000000001</v>
      </c>
      <c r="K67" s="18">
        <v>19.854407999999999</v>
      </c>
      <c r="L67" s="18">
        <v>19.851212</v>
      </c>
      <c r="M67" s="18">
        <v>19.848103999999999</v>
      </c>
      <c r="N67" s="18">
        <v>19.846712</v>
      </c>
      <c r="O67" s="18">
        <v>19.844584000000001</v>
      </c>
      <c r="P67" s="18">
        <v>19.843212000000001</v>
      </c>
      <c r="Q67" s="18">
        <v>19.839586000000001</v>
      </c>
      <c r="R67" s="18">
        <v>19.837956999999999</v>
      </c>
      <c r="S67" s="18">
        <v>19.837420999999999</v>
      </c>
      <c r="T67" s="18">
        <v>19.835992999999998</v>
      </c>
      <c r="U67" s="18">
        <v>19.833931</v>
      </c>
      <c r="V67" s="18">
        <v>19.832113</v>
      </c>
      <c r="W67" s="18">
        <v>19.829879999999999</v>
      </c>
      <c r="X67" s="18">
        <v>19.827466999999999</v>
      </c>
      <c r="Y67" s="18">
        <v>19.826221</v>
      </c>
      <c r="Z67" s="18">
        <v>19.825344000000001</v>
      </c>
      <c r="AA67" s="18">
        <v>19.824635000000001</v>
      </c>
      <c r="AB67" s="18">
        <v>19.824231999999999</v>
      </c>
      <c r="AC67" s="18">
        <v>19.824038999999999</v>
      </c>
      <c r="AD67" s="18">
        <v>19.823008999999999</v>
      </c>
      <c r="AE67" s="18">
        <v>19.821570999999999</v>
      </c>
      <c r="AF67" s="18">
        <v>19.888694999999998</v>
      </c>
      <c r="AG67" s="18">
        <v>19.887025999999999</v>
      </c>
      <c r="AH67" s="18">
        <v>19.885117999999999</v>
      </c>
      <c r="AI67" s="18">
        <v>19.883326</v>
      </c>
      <c r="AJ67" s="18">
        <v>19.881367000000001</v>
      </c>
      <c r="AK67" s="15">
        <v>2.3E-5</v>
      </c>
    </row>
    <row r="68" spans="1:37" ht="15" customHeight="1" x14ac:dyDescent="0.25">
      <c r="A68" s="51" t="s">
        <v>234</v>
      </c>
      <c r="B68" s="16" t="s">
        <v>235</v>
      </c>
      <c r="C68" s="18">
        <v>20.775822000000002</v>
      </c>
      <c r="D68" s="18">
        <v>20.838132999999999</v>
      </c>
      <c r="E68" s="18">
        <v>20.733785999999998</v>
      </c>
      <c r="F68" s="18">
        <v>20.902740000000001</v>
      </c>
      <c r="G68" s="18">
        <v>20.866161000000002</v>
      </c>
      <c r="H68" s="18">
        <v>20.867376</v>
      </c>
      <c r="I68" s="18">
        <v>20.866620999999999</v>
      </c>
      <c r="J68" s="18">
        <v>20.916288000000002</v>
      </c>
      <c r="K68" s="18">
        <v>20.915384</v>
      </c>
      <c r="L68" s="18">
        <v>20.913564999999998</v>
      </c>
      <c r="M68" s="18">
        <v>20.910665999999999</v>
      </c>
      <c r="N68" s="18">
        <v>20.907888</v>
      </c>
      <c r="O68" s="18">
        <v>20.903262999999999</v>
      </c>
      <c r="P68" s="18">
        <v>20.898401</v>
      </c>
      <c r="Q68" s="18">
        <v>20.889793000000001</v>
      </c>
      <c r="R68" s="18">
        <v>20.836566999999999</v>
      </c>
      <c r="S68" s="18">
        <v>20.829412000000001</v>
      </c>
      <c r="T68" s="18">
        <v>20.823454000000002</v>
      </c>
      <c r="U68" s="18">
        <v>20.814209000000002</v>
      </c>
      <c r="V68" s="18">
        <v>20.812381999999999</v>
      </c>
      <c r="W68" s="18">
        <v>20.811678000000001</v>
      </c>
      <c r="X68" s="18">
        <v>20.809002</v>
      </c>
      <c r="Y68" s="18">
        <v>20.807103999999999</v>
      </c>
      <c r="Z68" s="18">
        <v>20.806034</v>
      </c>
      <c r="AA68" s="18">
        <v>20.806111999999999</v>
      </c>
      <c r="AB68" s="18">
        <v>20.804993</v>
      </c>
      <c r="AC68" s="18">
        <v>20.804296000000001</v>
      </c>
      <c r="AD68" s="18">
        <v>20.804532999999999</v>
      </c>
      <c r="AE68" s="18">
        <v>20.804535000000001</v>
      </c>
      <c r="AF68" s="18">
        <v>20.801072999999999</v>
      </c>
      <c r="AG68" s="18">
        <v>20.800825</v>
      </c>
      <c r="AH68" s="18">
        <v>20.800813999999999</v>
      </c>
      <c r="AI68" s="18">
        <v>20.801849000000001</v>
      </c>
      <c r="AJ68" s="18">
        <v>20.801618999999999</v>
      </c>
      <c r="AK68" s="15">
        <v>-5.5000000000000002E-5</v>
      </c>
    </row>
    <row r="69" spans="1:37" ht="15" customHeight="1" x14ac:dyDescent="0.25">
      <c r="A69" s="51" t="s">
        <v>236</v>
      </c>
      <c r="B69" s="16" t="s">
        <v>237</v>
      </c>
      <c r="C69" s="18">
        <v>28.674879000000001</v>
      </c>
      <c r="D69" s="18">
        <v>28.554435999999999</v>
      </c>
      <c r="E69" s="18">
        <v>28.562546000000001</v>
      </c>
      <c r="F69" s="18">
        <v>28.504807</v>
      </c>
      <c r="G69" s="18">
        <v>28.443207000000001</v>
      </c>
      <c r="H69" s="18">
        <v>28.442011000000001</v>
      </c>
      <c r="I69" s="18">
        <v>28.435804000000001</v>
      </c>
      <c r="J69" s="18">
        <v>28.436997999999999</v>
      </c>
      <c r="K69" s="18">
        <v>28.439364999999999</v>
      </c>
      <c r="L69" s="18">
        <v>28.441151000000001</v>
      </c>
      <c r="M69" s="18">
        <v>28.441541999999998</v>
      </c>
      <c r="N69" s="18">
        <v>28.444378</v>
      </c>
      <c r="O69" s="18">
        <v>28.445307</v>
      </c>
      <c r="P69" s="18">
        <v>28.448008000000002</v>
      </c>
      <c r="Q69" s="18">
        <v>28.451091999999999</v>
      </c>
      <c r="R69" s="18">
        <v>28.453724000000001</v>
      </c>
      <c r="S69" s="18">
        <v>28.456078999999999</v>
      </c>
      <c r="T69" s="18">
        <v>28.459067999999998</v>
      </c>
      <c r="U69" s="18">
        <v>28.461366999999999</v>
      </c>
      <c r="V69" s="18">
        <v>28.462769000000002</v>
      </c>
      <c r="W69" s="18">
        <v>28.465333999999999</v>
      </c>
      <c r="X69" s="18">
        <v>28.467545999999999</v>
      </c>
      <c r="Y69" s="18">
        <v>28.468142</v>
      </c>
      <c r="Z69" s="18">
        <v>28.467697000000001</v>
      </c>
      <c r="AA69" s="18">
        <v>28.468544000000001</v>
      </c>
      <c r="AB69" s="18">
        <v>28.468433000000001</v>
      </c>
      <c r="AC69" s="18">
        <v>28.468116999999999</v>
      </c>
      <c r="AD69" s="18">
        <v>28.467950999999999</v>
      </c>
      <c r="AE69" s="18">
        <v>28.468955999999999</v>
      </c>
      <c r="AF69" s="18">
        <v>28.468081999999999</v>
      </c>
      <c r="AG69" s="18">
        <v>28.468615</v>
      </c>
      <c r="AH69" s="18">
        <v>28.468512</v>
      </c>
      <c r="AI69" s="18">
        <v>28.468487</v>
      </c>
      <c r="AJ69" s="18">
        <v>28.468031</v>
      </c>
      <c r="AK69" s="15">
        <v>-9.5000000000000005E-5</v>
      </c>
    </row>
    <row r="70" spans="1:37" ht="15" customHeight="1" x14ac:dyDescent="0.25">
      <c r="A70" s="51" t="s">
        <v>238</v>
      </c>
      <c r="B70" s="16" t="s">
        <v>239</v>
      </c>
      <c r="C70" s="18">
        <v>18.994087</v>
      </c>
      <c r="D70" s="18">
        <v>19.243162000000002</v>
      </c>
      <c r="E70" s="18">
        <v>19.070353000000001</v>
      </c>
      <c r="F70" s="18">
        <v>19.169922</v>
      </c>
      <c r="G70" s="18">
        <v>19.089600000000001</v>
      </c>
      <c r="H70" s="18">
        <v>19.276790999999999</v>
      </c>
      <c r="I70" s="18">
        <v>19.411289</v>
      </c>
      <c r="J70" s="18">
        <v>19.366067999999999</v>
      </c>
      <c r="K70" s="18">
        <v>19.385352999999999</v>
      </c>
      <c r="L70" s="18">
        <v>19.372706999999998</v>
      </c>
      <c r="M70" s="18">
        <v>19.360990999999999</v>
      </c>
      <c r="N70" s="18">
        <v>19.352909</v>
      </c>
      <c r="O70" s="18">
        <v>19.300653000000001</v>
      </c>
      <c r="P70" s="18">
        <v>19.265913000000001</v>
      </c>
      <c r="Q70" s="18">
        <v>19.264596999999998</v>
      </c>
      <c r="R70" s="18">
        <v>19.290289000000001</v>
      </c>
      <c r="S70" s="18">
        <v>19.284327000000001</v>
      </c>
      <c r="T70" s="18">
        <v>19.280676</v>
      </c>
      <c r="U70" s="18">
        <v>19.290565000000001</v>
      </c>
      <c r="V70" s="18">
        <v>19.277930999999999</v>
      </c>
      <c r="W70" s="18">
        <v>19.296233999999998</v>
      </c>
      <c r="X70" s="18">
        <v>19.305914000000001</v>
      </c>
      <c r="Y70" s="18">
        <v>19.302322</v>
      </c>
      <c r="Z70" s="18">
        <v>19.303664999999999</v>
      </c>
      <c r="AA70" s="18">
        <v>19.298279000000001</v>
      </c>
      <c r="AB70" s="18">
        <v>19.294079</v>
      </c>
      <c r="AC70" s="18">
        <v>19.303532000000001</v>
      </c>
      <c r="AD70" s="18">
        <v>19.313279999999999</v>
      </c>
      <c r="AE70" s="18">
        <v>19.326996000000001</v>
      </c>
      <c r="AF70" s="18">
        <v>19.356915000000001</v>
      </c>
      <c r="AG70" s="18">
        <v>19.385812999999999</v>
      </c>
      <c r="AH70" s="18">
        <v>19.410371999999999</v>
      </c>
      <c r="AI70" s="18">
        <v>19.396623999999999</v>
      </c>
      <c r="AJ70" s="18">
        <v>19.402521</v>
      </c>
      <c r="AK70" s="15">
        <v>2.5799999999999998E-4</v>
      </c>
    </row>
    <row r="71" spans="1:37" ht="15" customHeight="1" x14ac:dyDescent="0.25">
      <c r="A71" s="51" t="s">
        <v>240</v>
      </c>
      <c r="B71" s="16" t="s">
        <v>220</v>
      </c>
      <c r="C71" s="18">
        <v>22.116496999999999</v>
      </c>
      <c r="D71" s="18">
        <v>23.789541</v>
      </c>
      <c r="E71" s="18">
        <v>23.796752999999999</v>
      </c>
      <c r="F71" s="18">
        <v>23.826194999999998</v>
      </c>
      <c r="G71" s="18">
        <v>23.907088999999999</v>
      </c>
      <c r="H71" s="18">
        <v>23.930762999999999</v>
      </c>
      <c r="I71" s="18">
        <v>23.957257999999999</v>
      </c>
      <c r="J71" s="18">
        <v>23.986702000000001</v>
      </c>
      <c r="K71" s="18">
        <v>24.019024000000002</v>
      </c>
      <c r="L71" s="18">
        <v>24.054967999999999</v>
      </c>
      <c r="M71" s="18">
        <v>24.094473000000001</v>
      </c>
      <c r="N71" s="18">
        <v>24.137136000000002</v>
      </c>
      <c r="O71" s="18">
        <v>24.18609</v>
      </c>
      <c r="P71" s="18">
        <v>24.239874</v>
      </c>
      <c r="Q71" s="18">
        <v>24.258429</v>
      </c>
      <c r="R71" s="18">
        <v>24.257082</v>
      </c>
      <c r="S71" s="18">
        <v>24.255732999999999</v>
      </c>
      <c r="T71" s="18">
        <v>24.254387000000001</v>
      </c>
      <c r="U71" s="18">
        <v>24.253038</v>
      </c>
      <c r="V71" s="18">
        <v>24.25169</v>
      </c>
      <c r="W71" s="18">
        <v>24.250340999999999</v>
      </c>
      <c r="X71" s="18">
        <v>24.248991</v>
      </c>
      <c r="Y71" s="18">
        <v>24.247643</v>
      </c>
      <c r="Z71" s="18">
        <v>24.246292</v>
      </c>
      <c r="AA71" s="18">
        <v>24.244942000000002</v>
      </c>
      <c r="AB71" s="18">
        <v>24.243590999999999</v>
      </c>
      <c r="AC71" s="18">
        <v>24.242241</v>
      </c>
      <c r="AD71" s="18">
        <v>24.240888999999999</v>
      </c>
      <c r="AE71" s="18">
        <v>24.239538</v>
      </c>
      <c r="AF71" s="18">
        <v>24.238185999999999</v>
      </c>
      <c r="AG71" s="18">
        <v>24.236834000000002</v>
      </c>
      <c r="AH71" s="18">
        <v>24.235481</v>
      </c>
      <c r="AI71" s="18">
        <v>24.234128999999999</v>
      </c>
      <c r="AJ71" s="18">
        <v>24.232776999999999</v>
      </c>
      <c r="AK71" s="15">
        <v>5.7700000000000004E-4</v>
      </c>
    </row>
    <row r="72" spans="1:37" ht="15" customHeight="1" x14ac:dyDescent="0.25">
      <c r="A72" s="51" t="s">
        <v>241</v>
      </c>
      <c r="B72" s="16" t="s">
        <v>222</v>
      </c>
      <c r="C72" s="18">
        <v>26.218889000000001</v>
      </c>
      <c r="D72" s="18">
        <v>25.447502</v>
      </c>
      <c r="E72" s="18">
        <v>25.630147999999998</v>
      </c>
      <c r="F72" s="18">
        <v>25.765919</v>
      </c>
      <c r="G72" s="18">
        <v>26.388355000000001</v>
      </c>
      <c r="H72" s="18">
        <v>26.396355</v>
      </c>
      <c r="I72" s="18">
        <v>26.389751</v>
      </c>
      <c r="J72" s="18">
        <v>26.391817</v>
      </c>
      <c r="K72" s="18">
        <v>26.385069000000001</v>
      </c>
      <c r="L72" s="18">
        <v>26.391817</v>
      </c>
      <c r="M72" s="18">
        <v>26.385069000000001</v>
      </c>
      <c r="N72" s="18">
        <v>26.175567999999998</v>
      </c>
      <c r="O72" s="18">
        <v>26.169689000000002</v>
      </c>
      <c r="P72" s="18">
        <v>25.926773000000001</v>
      </c>
      <c r="Q72" s="18">
        <v>25.745951000000002</v>
      </c>
      <c r="R72" s="18">
        <v>25.671246</v>
      </c>
      <c r="S72" s="18">
        <v>25.497976000000001</v>
      </c>
      <c r="T72" s="18">
        <v>25.343997999999999</v>
      </c>
      <c r="U72" s="18">
        <v>25.256226000000002</v>
      </c>
      <c r="V72" s="18">
        <v>25.173838</v>
      </c>
      <c r="W72" s="18">
        <v>25.175093</v>
      </c>
      <c r="X72" s="18">
        <v>25.077670999999999</v>
      </c>
      <c r="Y72" s="18">
        <v>24.968132000000001</v>
      </c>
      <c r="Z72" s="18">
        <v>24.865974000000001</v>
      </c>
      <c r="AA72" s="18">
        <v>24.881556</v>
      </c>
      <c r="AB72" s="18">
        <v>24.859068000000001</v>
      </c>
      <c r="AC72" s="18">
        <v>24.773596000000001</v>
      </c>
      <c r="AD72" s="18">
        <v>24.759015999999999</v>
      </c>
      <c r="AE72" s="18">
        <v>24.856954999999999</v>
      </c>
      <c r="AF72" s="18">
        <v>24.625306999999999</v>
      </c>
      <c r="AG72" s="18">
        <v>24.423266999999999</v>
      </c>
      <c r="AH72" s="18">
        <v>24.423266999999999</v>
      </c>
      <c r="AI72" s="18">
        <v>24.423266999999999</v>
      </c>
      <c r="AJ72" s="18">
        <v>24.423266999999999</v>
      </c>
      <c r="AK72" s="15">
        <v>-1.2830000000000001E-3</v>
      </c>
    </row>
    <row r="73" spans="1:37" ht="15" customHeight="1" x14ac:dyDescent="0.25">
      <c r="A73" s="51" t="s">
        <v>242</v>
      </c>
      <c r="B73" s="16" t="s">
        <v>243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5" t="s">
        <v>1</v>
      </c>
    </row>
    <row r="74" spans="1:37" ht="15" customHeight="1" x14ac:dyDescent="0.25">
      <c r="A74" s="51" t="s">
        <v>244</v>
      </c>
      <c r="B74" s="16" t="s">
        <v>245</v>
      </c>
      <c r="C74" s="18">
        <v>12.941471999999999</v>
      </c>
      <c r="D74" s="18">
        <v>11.314271</v>
      </c>
      <c r="E74" s="18">
        <v>11.31427</v>
      </c>
      <c r="F74" s="18">
        <v>11.31427</v>
      </c>
      <c r="G74" s="18">
        <v>11.31427</v>
      </c>
      <c r="H74" s="18">
        <v>11.31427</v>
      </c>
      <c r="I74" s="18">
        <v>11.31427</v>
      </c>
      <c r="J74" s="18">
        <v>11.31427</v>
      </c>
      <c r="K74" s="18">
        <v>11.314271</v>
      </c>
      <c r="L74" s="18">
        <v>11.314271</v>
      </c>
      <c r="M74" s="18">
        <v>11.31427</v>
      </c>
      <c r="N74" s="18">
        <v>11.31427</v>
      </c>
      <c r="O74" s="18">
        <v>11.31427</v>
      </c>
      <c r="P74" s="18">
        <v>11.314271</v>
      </c>
      <c r="Q74" s="18">
        <v>11.314271</v>
      </c>
      <c r="R74" s="18">
        <v>11.31427</v>
      </c>
      <c r="S74" s="18">
        <v>11.31427</v>
      </c>
      <c r="T74" s="18">
        <v>11.31427</v>
      </c>
      <c r="U74" s="18">
        <v>11.314271</v>
      </c>
      <c r="V74" s="18">
        <v>11.31427</v>
      </c>
      <c r="W74" s="18">
        <v>11.31427</v>
      </c>
      <c r="X74" s="18">
        <v>11.314271</v>
      </c>
      <c r="Y74" s="18">
        <v>11.314271</v>
      </c>
      <c r="Z74" s="18">
        <v>11.31427</v>
      </c>
      <c r="AA74" s="18">
        <v>11.314271</v>
      </c>
      <c r="AB74" s="18">
        <v>11.314271</v>
      </c>
      <c r="AC74" s="18">
        <v>11.31427</v>
      </c>
      <c r="AD74" s="18">
        <v>11.314271</v>
      </c>
      <c r="AE74" s="18">
        <v>11.31427</v>
      </c>
      <c r="AF74" s="18">
        <v>11.31427</v>
      </c>
      <c r="AG74" s="18">
        <v>11.31427</v>
      </c>
      <c r="AH74" s="18">
        <v>11.314271</v>
      </c>
      <c r="AI74" s="18">
        <v>11.314271</v>
      </c>
      <c r="AJ74" s="18">
        <v>11.314271</v>
      </c>
      <c r="AK74" s="15">
        <v>0</v>
      </c>
    </row>
    <row r="76" spans="1:37" ht="15" customHeight="1" x14ac:dyDescent="0.2">
      <c r="A76" s="51" t="s">
        <v>246</v>
      </c>
      <c r="B76" s="17" t="s">
        <v>247</v>
      </c>
      <c r="C76" s="55">
        <v>3412</v>
      </c>
      <c r="D76" s="55">
        <v>3412</v>
      </c>
      <c r="E76" s="55">
        <v>3412</v>
      </c>
      <c r="F76" s="55">
        <v>3412</v>
      </c>
      <c r="G76" s="55">
        <v>3412</v>
      </c>
      <c r="H76" s="55">
        <v>3412</v>
      </c>
      <c r="I76" s="55">
        <v>3412</v>
      </c>
      <c r="J76" s="55">
        <v>3412</v>
      </c>
      <c r="K76" s="55">
        <v>3412</v>
      </c>
      <c r="L76" s="55">
        <v>3412</v>
      </c>
      <c r="M76" s="55">
        <v>3412</v>
      </c>
      <c r="N76" s="55">
        <v>3412</v>
      </c>
      <c r="O76" s="55">
        <v>3412</v>
      </c>
      <c r="P76" s="55">
        <v>3412</v>
      </c>
      <c r="Q76" s="55">
        <v>3412</v>
      </c>
      <c r="R76" s="55">
        <v>3412</v>
      </c>
      <c r="S76" s="55">
        <v>3412</v>
      </c>
      <c r="T76" s="55">
        <v>3412</v>
      </c>
      <c r="U76" s="55">
        <v>3412</v>
      </c>
      <c r="V76" s="55">
        <v>3412</v>
      </c>
      <c r="W76" s="55">
        <v>3412</v>
      </c>
      <c r="X76" s="55">
        <v>3412</v>
      </c>
      <c r="Y76" s="55">
        <v>3412</v>
      </c>
      <c r="Z76" s="55">
        <v>3412</v>
      </c>
      <c r="AA76" s="55">
        <v>3412</v>
      </c>
      <c r="AB76" s="55">
        <v>3412</v>
      </c>
      <c r="AC76" s="55">
        <v>3412</v>
      </c>
      <c r="AD76" s="55">
        <v>3412</v>
      </c>
      <c r="AE76" s="55">
        <v>3412</v>
      </c>
      <c r="AF76" s="55">
        <v>3412</v>
      </c>
      <c r="AG76" s="55">
        <v>3412</v>
      </c>
      <c r="AH76" s="55">
        <v>3412</v>
      </c>
      <c r="AI76" s="55">
        <v>3412</v>
      </c>
      <c r="AJ76" s="55">
        <v>3412</v>
      </c>
      <c r="AK76" s="19">
        <v>0</v>
      </c>
    </row>
    <row r="77" spans="1:37" ht="15" customHeight="1" thickBot="1" x14ac:dyDescent="0.25"/>
    <row r="78" spans="1:37" ht="15" customHeight="1" x14ac:dyDescent="0.2">
      <c r="B78" s="77" t="s">
        <v>248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</row>
    <row r="79" spans="1:37" ht="15" customHeight="1" x14ac:dyDescent="0.2">
      <c r="B79" s="56" t="s">
        <v>249</v>
      </c>
    </row>
    <row r="80" spans="1:37" ht="15" customHeight="1" x14ac:dyDescent="0.2">
      <c r="B80" s="56" t="s">
        <v>250</v>
      </c>
    </row>
    <row r="81" spans="2:2" ht="15" customHeight="1" x14ac:dyDescent="0.2">
      <c r="B81" s="56" t="s">
        <v>2</v>
      </c>
    </row>
    <row r="82" spans="2:2" ht="15" customHeight="1" x14ac:dyDescent="0.2">
      <c r="B82" s="56" t="s">
        <v>251</v>
      </c>
    </row>
    <row r="83" spans="2:2" ht="15" customHeight="1" x14ac:dyDescent="0.2">
      <c r="B83" s="56" t="s">
        <v>252</v>
      </c>
    </row>
    <row r="84" spans="2:2" ht="15" customHeight="1" x14ac:dyDescent="0.2">
      <c r="B84" s="56" t="s">
        <v>253</v>
      </c>
    </row>
    <row r="85" spans="2:2" ht="15" customHeight="1" x14ac:dyDescent="0.2">
      <c r="B85" s="56" t="s">
        <v>254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41.42578125" style="1" customWidth="1"/>
    <col min="2" max="10" width="10" style="10" customWidth="1"/>
    <col min="11" max="27" width="10" style="1" customWidth="1"/>
    <col min="28" max="28" width="9.140625" style="1" customWidth="1"/>
    <col min="29" max="16384" width="9.140625" style="1"/>
  </cols>
  <sheetData>
    <row r="1" spans="1:37" x14ac:dyDescent="0.25">
      <c r="A1" s="2" t="s">
        <v>3</v>
      </c>
      <c r="B1" s="13">
        <v>2017</v>
      </c>
      <c r="C1" s="13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25">
      <c r="A2" s="2" t="s">
        <v>4</v>
      </c>
      <c r="B2" s="14">
        <f>'KSA Electricity Prices'!C100</f>
        <v>2.2866195773350704E-5</v>
      </c>
      <c r="C2" s="14">
        <f>$B2</f>
        <v>2.2866195773350704E-5</v>
      </c>
      <c r="D2" s="14">
        <f>$B2</f>
        <v>2.2866195773350704E-5</v>
      </c>
      <c r="E2" s="14">
        <f t="shared" ref="E2:AI2" si="0">$B2</f>
        <v>2.2866195773350704E-5</v>
      </c>
      <c r="F2" s="14">
        <f t="shared" si="0"/>
        <v>2.2866195773350704E-5</v>
      </c>
      <c r="G2" s="14">
        <f t="shared" si="0"/>
        <v>2.2866195773350704E-5</v>
      </c>
      <c r="H2" s="14">
        <f t="shared" si="0"/>
        <v>2.2866195773350704E-5</v>
      </c>
      <c r="I2" s="14">
        <f t="shared" si="0"/>
        <v>2.2866195773350704E-5</v>
      </c>
      <c r="J2" s="14">
        <f t="shared" si="0"/>
        <v>2.2866195773350704E-5</v>
      </c>
      <c r="K2" s="14">
        <f t="shared" si="0"/>
        <v>2.2866195773350704E-5</v>
      </c>
      <c r="L2" s="14">
        <f t="shared" si="0"/>
        <v>2.2866195773350704E-5</v>
      </c>
      <c r="M2" s="14">
        <f t="shared" si="0"/>
        <v>2.2866195773350704E-5</v>
      </c>
      <c r="N2" s="14">
        <f t="shared" si="0"/>
        <v>2.2866195773350704E-5</v>
      </c>
      <c r="O2" s="14">
        <f t="shared" si="0"/>
        <v>2.2866195773350704E-5</v>
      </c>
      <c r="P2" s="14">
        <f t="shared" si="0"/>
        <v>2.2866195773350704E-5</v>
      </c>
      <c r="Q2" s="14">
        <f t="shared" si="0"/>
        <v>2.2866195773350704E-5</v>
      </c>
      <c r="R2" s="14">
        <f t="shared" si="0"/>
        <v>2.2866195773350704E-5</v>
      </c>
      <c r="S2" s="14">
        <f t="shared" si="0"/>
        <v>2.2866195773350704E-5</v>
      </c>
      <c r="T2" s="14">
        <f t="shared" si="0"/>
        <v>2.2866195773350704E-5</v>
      </c>
      <c r="U2" s="14">
        <f t="shared" si="0"/>
        <v>2.2866195773350704E-5</v>
      </c>
      <c r="V2" s="14">
        <f t="shared" si="0"/>
        <v>2.2866195773350704E-5</v>
      </c>
      <c r="W2" s="14">
        <f t="shared" si="0"/>
        <v>2.2866195773350704E-5</v>
      </c>
      <c r="X2" s="14">
        <f t="shared" si="0"/>
        <v>2.2866195773350704E-5</v>
      </c>
      <c r="Y2" s="14">
        <f t="shared" si="0"/>
        <v>2.2866195773350704E-5</v>
      </c>
      <c r="Z2" s="14">
        <f t="shared" si="0"/>
        <v>2.2866195773350704E-5</v>
      </c>
      <c r="AA2" s="14">
        <f t="shared" si="0"/>
        <v>2.2866195773350704E-5</v>
      </c>
      <c r="AB2" s="14">
        <f t="shared" si="0"/>
        <v>2.2866195773350704E-5</v>
      </c>
      <c r="AC2" s="14">
        <f t="shared" si="0"/>
        <v>2.2866195773350704E-5</v>
      </c>
      <c r="AD2" s="14">
        <f t="shared" si="0"/>
        <v>2.2866195773350704E-5</v>
      </c>
      <c r="AE2" s="14">
        <f t="shared" si="0"/>
        <v>2.2866195773350704E-5</v>
      </c>
      <c r="AF2" s="14">
        <f t="shared" si="0"/>
        <v>2.2866195773350704E-5</v>
      </c>
      <c r="AG2" s="14">
        <f t="shared" si="0"/>
        <v>2.2866195773350704E-5</v>
      </c>
      <c r="AH2" s="14">
        <f t="shared" si="0"/>
        <v>2.2866195773350704E-5</v>
      </c>
      <c r="AI2" s="14">
        <f t="shared" si="0"/>
        <v>2.2866195773350704E-5</v>
      </c>
      <c r="AJ2" s="11"/>
      <c r="AK2" s="11"/>
    </row>
    <row r="3" spans="1:37" x14ac:dyDescent="0.25">
      <c r="A3" s="2" t="s">
        <v>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1"/>
      <c r="AK3" s="11"/>
    </row>
    <row r="4" spans="1:37" x14ac:dyDescent="0.25">
      <c r="A4" s="2" t="s">
        <v>7</v>
      </c>
      <c r="B4" s="14">
        <f>'KSA Electricity Prices'!C101</f>
        <v>1.2862235122509771E-5</v>
      </c>
      <c r="C4" s="14">
        <f t="shared" ref="C4:D6" si="1">$B4</f>
        <v>1.2862235122509771E-5</v>
      </c>
      <c r="D4" s="14">
        <f t="shared" si="1"/>
        <v>1.2862235122509771E-5</v>
      </c>
      <c r="E4" s="14">
        <f t="shared" ref="E4:AI6" si="2">$B4</f>
        <v>1.2862235122509771E-5</v>
      </c>
      <c r="F4" s="14">
        <f t="shared" si="2"/>
        <v>1.2862235122509771E-5</v>
      </c>
      <c r="G4" s="14">
        <f t="shared" si="2"/>
        <v>1.2862235122509771E-5</v>
      </c>
      <c r="H4" s="14">
        <f t="shared" si="2"/>
        <v>1.2862235122509771E-5</v>
      </c>
      <c r="I4" s="14">
        <f t="shared" si="2"/>
        <v>1.2862235122509771E-5</v>
      </c>
      <c r="J4" s="14">
        <f t="shared" si="2"/>
        <v>1.2862235122509771E-5</v>
      </c>
      <c r="K4" s="14">
        <f t="shared" si="2"/>
        <v>1.2862235122509771E-5</v>
      </c>
      <c r="L4" s="14">
        <f t="shared" si="2"/>
        <v>1.2862235122509771E-5</v>
      </c>
      <c r="M4" s="14">
        <f t="shared" si="2"/>
        <v>1.2862235122509771E-5</v>
      </c>
      <c r="N4" s="14">
        <f t="shared" si="2"/>
        <v>1.2862235122509771E-5</v>
      </c>
      <c r="O4" s="14">
        <f t="shared" si="2"/>
        <v>1.2862235122509771E-5</v>
      </c>
      <c r="P4" s="14">
        <f t="shared" si="2"/>
        <v>1.2862235122509771E-5</v>
      </c>
      <c r="Q4" s="14">
        <f t="shared" si="2"/>
        <v>1.2862235122509771E-5</v>
      </c>
      <c r="R4" s="14">
        <f t="shared" si="2"/>
        <v>1.2862235122509771E-5</v>
      </c>
      <c r="S4" s="14">
        <f t="shared" si="2"/>
        <v>1.2862235122509771E-5</v>
      </c>
      <c r="T4" s="14">
        <f t="shared" si="2"/>
        <v>1.2862235122509771E-5</v>
      </c>
      <c r="U4" s="14">
        <f t="shared" si="2"/>
        <v>1.2862235122509771E-5</v>
      </c>
      <c r="V4" s="14">
        <f t="shared" si="2"/>
        <v>1.2862235122509771E-5</v>
      </c>
      <c r="W4" s="14">
        <f t="shared" si="2"/>
        <v>1.2862235122509771E-5</v>
      </c>
      <c r="X4" s="14">
        <f t="shared" si="2"/>
        <v>1.2862235122509771E-5</v>
      </c>
      <c r="Y4" s="14">
        <f t="shared" si="2"/>
        <v>1.2862235122509771E-5</v>
      </c>
      <c r="Z4" s="14">
        <f t="shared" si="2"/>
        <v>1.2862235122509771E-5</v>
      </c>
      <c r="AA4" s="14">
        <f t="shared" si="2"/>
        <v>1.2862235122509771E-5</v>
      </c>
      <c r="AB4" s="14">
        <f t="shared" si="2"/>
        <v>1.2862235122509771E-5</v>
      </c>
      <c r="AC4" s="14">
        <f t="shared" si="2"/>
        <v>1.2862235122509771E-5</v>
      </c>
      <c r="AD4" s="14">
        <f t="shared" si="2"/>
        <v>1.2862235122509771E-5</v>
      </c>
      <c r="AE4" s="14">
        <f t="shared" si="2"/>
        <v>1.2862235122509771E-5</v>
      </c>
      <c r="AF4" s="14">
        <f t="shared" si="2"/>
        <v>1.2862235122509771E-5</v>
      </c>
      <c r="AG4" s="14">
        <f t="shared" si="2"/>
        <v>1.2862235122509771E-5</v>
      </c>
      <c r="AH4" s="14">
        <f t="shared" si="2"/>
        <v>1.2862235122509771E-5</v>
      </c>
      <c r="AI4" s="14">
        <f t="shared" si="2"/>
        <v>1.2862235122509771E-5</v>
      </c>
      <c r="AJ4" s="11"/>
      <c r="AK4" s="11"/>
    </row>
    <row r="5" spans="1:37" x14ac:dyDescent="0.25">
      <c r="A5" s="2" t="s">
        <v>8</v>
      </c>
      <c r="B5" s="14">
        <f>'KSA Electricity Prices'!C102</f>
        <v>1.7539411530695144E-5</v>
      </c>
      <c r="C5" s="14">
        <f t="shared" si="1"/>
        <v>1.7539411530695144E-5</v>
      </c>
      <c r="D5" s="14">
        <f t="shared" si="1"/>
        <v>1.7539411530695144E-5</v>
      </c>
      <c r="E5" s="14">
        <f t="shared" si="2"/>
        <v>1.7539411530695144E-5</v>
      </c>
      <c r="F5" s="14">
        <f t="shared" si="2"/>
        <v>1.7539411530695144E-5</v>
      </c>
      <c r="G5" s="14">
        <f t="shared" si="2"/>
        <v>1.7539411530695144E-5</v>
      </c>
      <c r="H5" s="14">
        <f t="shared" si="2"/>
        <v>1.7539411530695144E-5</v>
      </c>
      <c r="I5" s="14">
        <f t="shared" si="2"/>
        <v>1.7539411530695144E-5</v>
      </c>
      <c r="J5" s="14">
        <f t="shared" si="2"/>
        <v>1.7539411530695144E-5</v>
      </c>
      <c r="K5" s="14">
        <f t="shared" si="2"/>
        <v>1.7539411530695144E-5</v>
      </c>
      <c r="L5" s="14">
        <f t="shared" si="2"/>
        <v>1.7539411530695144E-5</v>
      </c>
      <c r="M5" s="14">
        <f t="shared" si="2"/>
        <v>1.7539411530695144E-5</v>
      </c>
      <c r="N5" s="14">
        <f t="shared" si="2"/>
        <v>1.7539411530695144E-5</v>
      </c>
      <c r="O5" s="14">
        <f t="shared" si="2"/>
        <v>1.7539411530695144E-5</v>
      </c>
      <c r="P5" s="14">
        <f t="shared" si="2"/>
        <v>1.7539411530695144E-5</v>
      </c>
      <c r="Q5" s="14">
        <f t="shared" si="2"/>
        <v>1.7539411530695144E-5</v>
      </c>
      <c r="R5" s="14">
        <f t="shared" si="2"/>
        <v>1.7539411530695144E-5</v>
      </c>
      <c r="S5" s="14">
        <f t="shared" si="2"/>
        <v>1.7539411530695144E-5</v>
      </c>
      <c r="T5" s="14">
        <f t="shared" si="2"/>
        <v>1.7539411530695144E-5</v>
      </c>
      <c r="U5" s="14">
        <f t="shared" si="2"/>
        <v>1.7539411530695144E-5</v>
      </c>
      <c r="V5" s="14">
        <f t="shared" si="2"/>
        <v>1.7539411530695144E-5</v>
      </c>
      <c r="W5" s="14">
        <f t="shared" si="2"/>
        <v>1.7539411530695144E-5</v>
      </c>
      <c r="X5" s="14">
        <f t="shared" si="2"/>
        <v>1.7539411530695144E-5</v>
      </c>
      <c r="Y5" s="14">
        <f t="shared" si="2"/>
        <v>1.7539411530695144E-5</v>
      </c>
      <c r="Z5" s="14">
        <f t="shared" si="2"/>
        <v>1.7539411530695144E-5</v>
      </c>
      <c r="AA5" s="14">
        <f t="shared" si="2"/>
        <v>1.7539411530695144E-5</v>
      </c>
      <c r="AB5" s="14">
        <f t="shared" si="2"/>
        <v>1.7539411530695144E-5</v>
      </c>
      <c r="AC5" s="14">
        <f t="shared" si="2"/>
        <v>1.7539411530695144E-5</v>
      </c>
      <c r="AD5" s="14">
        <f t="shared" si="2"/>
        <v>1.7539411530695144E-5</v>
      </c>
      <c r="AE5" s="14">
        <f t="shared" si="2"/>
        <v>1.7539411530695144E-5</v>
      </c>
      <c r="AF5" s="14">
        <f t="shared" si="2"/>
        <v>1.7539411530695144E-5</v>
      </c>
      <c r="AG5" s="14">
        <f t="shared" si="2"/>
        <v>1.7539411530695144E-5</v>
      </c>
      <c r="AH5" s="14">
        <f t="shared" si="2"/>
        <v>1.7539411530695144E-5</v>
      </c>
      <c r="AI5" s="14">
        <f t="shared" si="2"/>
        <v>1.7539411530695144E-5</v>
      </c>
      <c r="AJ5" s="11"/>
      <c r="AK5" s="11"/>
    </row>
    <row r="6" spans="1:37" x14ac:dyDescent="0.25">
      <c r="A6" s="2" t="s">
        <v>6</v>
      </c>
      <c r="B6" s="14">
        <f>'KSA Electricity Prices'!C103</f>
        <v>1.2862235122509771E-5</v>
      </c>
      <c r="C6" s="14">
        <f t="shared" si="1"/>
        <v>1.2862235122509771E-5</v>
      </c>
      <c r="D6" s="14">
        <f t="shared" si="1"/>
        <v>1.2862235122509771E-5</v>
      </c>
      <c r="E6" s="14">
        <f t="shared" si="2"/>
        <v>1.2862235122509771E-5</v>
      </c>
      <c r="F6" s="14">
        <f t="shared" si="2"/>
        <v>1.2862235122509771E-5</v>
      </c>
      <c r="G6" s="14">
        <f t="shared" si="2"/>
        <v>1.2862235122509771E-5</v>
      </c>
      <c r="H6" s="14">
        <f t="shared" si="2"/>
        <v>1.2862235122509771E-5</v>
      </c>
      <c r="I6" s="14">
        <f t="shared" si="2"/>
        <v>1.2862235122509771E-5</v>
      </c>
      <c r="J6" s="14">
        <f t="shared" si="2"/>
        <v>1.2862235122509771E-5</v>
      </c>
      <c r="K6" s="14">
        <f t="shared" si="2"/>
        <v>1.2862235122509771E-5</v>
      </c>
      <c r="L6" s="14">
        <f t="shared" si="2"/>
        <v>1.2862235122509771E-5</v>
      </c>
      <c r="M6" s="14">
        <f t="shared" si="2"/>
        <v>1.2862235122509771E-5</v>
      </c>
      <c r="N6" s="14">
        <f t="shared" si="2"/>
        <v>1.2862235122509771E-5</v>
      </c>
      <c r="O6" s="14">
        <f t="shared" si="2"/>
        <v>1.2862235122509771E-5</v>
      </c>
      <c r="P6" s="14">
        <f t="shared" si="2"/>
        <v>1.2862235122509771E-5</v>
      </c>
      <c r="Q6" s="14">
        <f t="shared" si="2"/>
        <v>1.2862235122509771E-5</v>
      </c>
      <c r="R6" s="14">
        <f t="shared" si="2"/>
        <v>1.2862235122509771E-5</v>
      </c>
      <c r="S6" s="14">
        <f t="shared" si="2"/>
        <v>1.2862235122509771E-5</v>
      </c>
      <c r="T6" s="14">
        <f t="shared" si="2"/>
        <v>1.2862235122509771E-5</v>
      </c>
      <c r="U6" s="14">
        <f t="shared" si="2"/>
        <v>1.2862235122509771E-5</v>
      </c>
      <c r="V6" s="14">
        <f t="shared" si="2"/>
        <v>1.2862235122509771E-5</v>
      </c>
      <c r="W6" s="14">
        <f t="shared" si="2"/>
        <v>1.2862235122509771E-5</v>
      </c>
      <c r="X6" s="14">
        <f t="shared" si="2"/>
        <v>1.2862235122509771E-5</v>
      </c>
      <c r="Y6" s="14">
        <f t="shared" si="2"/>
        <v>1.2862235122509771E-5</v>
      </c>
      <c r="Z6" s="14">
        <f t="shared" si="2"/>
        <v>1.2862235122509771E-5</v>
      </c>
      <c r="AA6" s="14">
        <f t="shared" si="2"/>
        <v>1.2862235122509771E-5</v>
      </c>
      <c r="AB6" s="14">
        <f t="shared" si="2"/>
        <v>1.2862235122509771E-5</v>
      </c>
      <c r="AC6" s="14">
        <f t="shared" si="2"/>
        <v>1.2862235122509771E-5</v>
      </c>
      <c r="AD6" s="14">
        <f t="shared" si="2"/>
        <v>1.2862235122509771E-5</v>
      </c>
      <c r="AE6" s="14">
        <f t="shared" si="2"/>
        <v>1.2862235122509771E-5</v>
      </c>
      <c r="AF6" s="14">
        <f t="shared" si="2"/>
        <v>1.2862235122509771E-5</v>
      </c>
      <c r="AG6" s="14">
        <f t="shared" si="2"/>
        <v>1.2862235122509771E-5</v>
      </c>
      <c r="AH6" s="14">
        <f t="shared" si="2"/>
        <v>1.2862235122509771E-5</v>
      </c>
      <c r="AI6" s="14">
        <f t="shared" si="2"/>
        <v>1.2862235122509771E-5</v>
      </c>
      <c r="AJ6" s="11"/>
      <c r="AK6" s="11"/>
    </row>
    <row r="7" spans="1:37" x14ac:dyDescent="0.25">
      <c r="A7" s="2" t="s">
        <v>20</v>
      </c>
      <c r="B7" s="14">
        <f>B6</f>
        <v>1.2862235122509771E-5</v>
      </c>
      <c r="C7" s="14">
        <f t="shared" ref="C7:AI7" si="3">C6</f>
        <v>1.2862235122509771E-5</v>
      </c>
      <c r="D7" s="14">
        <f t="shared" si="3"/>
        <v>1.2862235122509771E-5</v>
      </c>
      <c r="E7" s="14">
        <f t="shared" si="3"/>
        <v>1.2862235122509771E-5</v>
      </c>
      <c r="F7" s="14">
        <f t="shared" si="3"/>
        <v>1.2862235122509771E-5</v>
      </c>
      <c r="G7" s="14">
        <f t="shared" si="3"/>
        <v>1.2862235122509771E-5</v>
      </c>
      <c r="H7" s="14">
        <f t="shared" si="3"/>
        <v>1.2862235122509771E-5</v>
      </c>
      <c r="I7" s="14">
        <f t="shared" si="3"/>
        <v>1.2862235122509771E-5</v>
      </c>
      <c r="J7" s="14">
        <f t="shared" si="3"/>
        <v>1.2862235122509771E-5</v>
      </c>
      <c r="K7" s="14">
        <f t="shared" si="3"/>
        <v>1.2862235122509771E-5</v>
      </c>
      <c r="L7" s="14">
        <f t="shared" si="3"/>
        <v>1.2862235122509771E-5</v>
      </c>
      <c r="M7" s="14">
        <f t="shared" si="3"/>
        <v>1.2862235122509771E-5</v>
      </c>
      <c r="N7" s="14">
        <f t="shared" si="3"/>
        <v>1.2862235122509771E-5</v>
      </c>
      <c r="O7" s="14">
        <f t="shared" si="3"/>
        <v>1.2862235122509771E-5</v>
      </c>
      <c r="P7" s="14">
        <f t="shared" si="3"/>
        <v>1.2862235122509771E-5</v>
      </c>
      <c r="Q7" s="14">
        <f t="shared" si="3"/>
        <v>1.2862235122509771E-5</v>
      </c>
      <c r="R7" s="14">
        <f t="shared" si="3"/>
        <v>1.2862235122509771E-5</v>
      </c>
      <c r="S7" s="14">
        <f t="shared" si="3"/>
        <v>1.2862235122509771E-5</v>
      </c>
      <c r="T7" s="14">
        <f t="shared" si="3"/>
        <v>1.2862235122509771E-5</v>
      </c>
      <c r="U7" s="14">
        <f t="shared" si="3"/>
        <v>1.2862235122509771E-5</v>
      </c>
      <c r="V7" s="14">
        <f t="shared" si="3"/>
        <v>1.2862235122509771E-5</v>
      </c>
      <c r="W7" s="14">
        <f t="shared" si="3"/>
        <v>1.2862235122509771E-5</v>
      </c>
      <c r="X7" s="14">
        <f t="shared" si="3"/>
        <v>1.2862235122509771E-5</v>
      </c>
      <c r="Y7" s="14">
        <f t="shared" si="3"/>
        <v>1.2862235122509771E-5</v>
      </c>
      <c r="Z7" s="14">
        <f t="shared" si="3"/>
        <v>1.2862235122509771E-5</v>
      </c>
      <c r="AA7" s="14">
        <f t="shared" si="3"/>
        <v>1.2862235122509771E-5</v>
      </c>
      <c r="AB7" s="14">
        <f t="shared" si="3"/>
        <v>1.2862235122509771E-5</v>
      </c>
      <c r="AC7" s="14">
        <f t="shared" si="3"/>
        <v>1.2862235122509771E-5</v>
      </c>
      <c r="AD7" s="14">
        <f t="shared" si="3"/>
        <v>1.2862235122509771E-5</v>
      </c>
      <c r="AE7" s="14">
        <f t="shared" si="3"/>
        <v>1.2862235122509771E-5</v>
      </c>
      <c r="AF7" s="14">
        <f t="shared" si="3"/>
        <v>1.2862235122509771E-5</v>
      </c>
      <c r="AG7" s="14">
        <f t="shared" si="3"/>
        <v>1.2862235122509771E-5</v>
      </c>
      <c r="AH7" s="14">
        <f t="shared" si="3"/>
        <v>1.2862235122509771E-5</v>
      </c>
      <c r="AI7" s="14">
        <f t="shared" si="3"/>
        <v>1.2862235122509771E-5</v>
      </c>
      <c r="AJ7" s="11"/>
      <c r="AK7" s="11"/>
    </row>
    <row r="8" spans="1:37" x14ac:dyDescent="0.25">
      <c r="A8" s="2" t="s">
        <v>22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1"/>
      <c r="AK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About</vt:lpstr>
      <vt:lpstr>KSA Electricity Prices</vt:lpstr>
      <vt:lpstr>KSA LPG Prices</vt:lpstr>
      <vt:lpstr>KSA NG Petro Prices</vt:lpstr>
      <vt:lpstr>KSA Heavy Fuel Oil</vt:lpstr>
      <vt:lpstr>Nuclear Fuel</vt:lpstr>
      <vt:lpstr>Hydrogen</vt:lpstr>
      <vt:lpstr>Energy Conv Factors</vt:lpstr>
      <vt:lpstr>BFCpUEbS-electricity</vt:lpstr>
      <vt:lpstr>BFCpUEbS-coal</vt:lpstr>
      <vt:lpstr>BFCpUEbS-natural-gas</vt:lpstr>
      <vt:lpstr>BFCpUEbS-nuclear</vt:lpstr>
      <vt:lpstr>BFCpUEbS-hydro</vt:lpstr>
      <vt:lpstr>BFCpUEbS-wind</vt:lpstr>
      <vt:lpstr>BFCpUEbS-solar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BFCpUEbS-jet-fuel-or-kerosene</vt:lpstr>
      <vt:lpstr>BFCpUEbS-heat</vt:lpstr>
      <vt:lpstr>BFCpUEbS-lignite</vt:lpstr>
      <vt:lpstr>BFCpUEbS-geothermal</vt:lpstr>
      <vt:lpstr>BFCpUEbS-crude-oil</vt:lpstr>
      <vt:lpstr>BFCpUEbS-heavy-fuel-oil</vt:lpstr>
      <vt:lpstr>BFCpUEbS-lpg-propane-or-butane</vt:lpstr>
      <vt:lpstr>BFCpUEbS-municipal-solid-waste</vt:lpstr>
      <vt:lpstr>BFCpUEbS-hydrogen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2019-09-13T19:10:52Z</dcterms:modified>
</cp:coreProperties>
</file>