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indst\FoISaGPbE\"/>
    </mc:Choice>
  </mc:AlternateContent>
  <bookViews>
    <workbookView xWindow="0" yWindow="0" windowWidth="25815" windowHeight="11310"/>
  </bookViews>
  <sheets>
    <sheet name="About" sheetId="1" r:id="rId1"/>
    <sheet name="OECD Crosswalk" sheetId="20" r:id="rId2"/>
    <sheet name="OECD Data IO Table - Total" sheetId="18" r:id="rId3"/>
    <sheet name="OECD Data IO Table - Value Add" sheetId="19" r:id="rId4"/>
    <sheet name="OECD Data IO Table - Imports" sheetId="23" r:id="rId5"/>
    <sheet name="Calculations" sheetId="22" r:id="rId6"/>
    <sheet name="FoISaGPbE-FoGPbE" sheetId="7" r:id="rId7"/>
    <sheet name="FoISaGPbE-NIbSEaSoGO" sheetId="1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6" l="1"/>
  <c r="D9" i="16"/>
  <c r="C9" i="16"/>
  <c r="B9" i="16"/>
  <c r="E8" i="16"/>
  <c r="D8" i="16"/>
  <c r="C8" i="16"/>
  <c r="B8" i="16"/>
  <c r="B3" i="16"/>
  <c r="C3" i="16"/>
  <c r="D3" i="16"/>
  <c r="E3" i="16"/>
  <c r="B4" i="16"/>
  <c r="C4" i="16"/>
  <c r="D4" i="16"/>
  <c r="E4" i="16"/>
  <c r="B5" i="16"/>
  <c r="C5" i="16"/>
  <c r="D5" i="16"/>
  <c r="E5" i="16"/>
  <c r="C2" i="16"/>
  <c r="D2" i="16"/>
  <c r="E2" i="16"/>
  <c r="B2" i="16"/>
  <c r="E224" i="22"/>
  <c r="E223" i="22"/>
  <c r="E218" i="22"/>
  <c r="E219" i="22"/>
  <c r="E220" i="22"/>
  <c r="E217" i="22"/>
  <c r="C224" i="22"/>
  <c r="C223" i="22"/>
  <c r="C218" i="22"/>
  <c r="C219" i="22"/>
  <c r="C220" i="22"/>
  <c r="C217" i="22"/>
  <c r="D217" i="22"/>
  <c r="D218" i="22"/>
  <c r="D219" i="22"/>
  <c r="D220" i="22"/>
  <c r="D223" i="22"/>
  <c r="D224" i="22"/>
  <c r="B218" i="22"/>
  <c r="B219" i="22"/>
  <c r="B220" i="22"/>
  <c r="B223" i="22"/>
  <c r="B224" i="22"/>
  <c r="E110" i="22"/>
  <c r="E111" i="22"/>
  <c r="E112" i="22"/>
  <c r="E113" i="22"/>
  <c r="E116" i="22"/>
  <c r="E117" i="22"/>
  <c r="D111" i="22"/>
  <c r="D112" i="22"/>
  <c r="D113" i="22"/>
  <c r="D116" i="22"/>
  <c r="D117" i="22"/>
  <c r="B217" i="22"/>
  <c r="B207" i="22"/>
  <c r="B208" i="22"/>
  <c r="B209" i="22"/>
  <c r="B210" i="22"/>
  <c r="B211" i="22"/>
  <c r="B212" i="22"/>
  <c r="B213" i="22"/>
  <c r="B206" i="22"/>
  <c r="C203" i="22"/>
  <c r="D203" i="22"/>
  <c r="E203" i="22"/>
  <c r="F203" i="22"/>
  <c r="G203" i="22"/>
  <c r="H203" i="22"/>
  <c r="I203" i="22"/>
  <c r="B203" i="22"/>
  <c r="A190" i="22"/>
  <c r="B190" i="22"/>
  <c r="C190" i="22"/>
  <c r="D190" i="22"/>
  <c r="E190" i="22"/>
  <c r="F190" i="22"/>
  <c r="G190" i="22"/>
  <c r="H190" i="22"/>
  <c r="I190" i="22"/>
  <c r="J190" i="22"/>
  <c r="A191" i="22"/>
  <c r="B191" i="22"/>
  <c r="C191" i="22"/>
  <c r="D191" i="22"/>
  <c r="E191" i="22"/>
  <c r="F191" i="22"/>
  <c r="G191" i="22"/>
  <c r="H191" i="22"/>
  <c r="I191" i="22"/>
  <c r="J191" i="22"/>
  <c r="A192" i="22"/>
  <c r="B192" i="22"/>
  <c r="C192" i="22"/>
  <c r="D192" i="22"/>
  <c r="E192" i="22"/>
  <c r="F192" i="22"/>
  <c r="G192" i="22"/>
  <c r="H192" i="22"/>
  <c r="I192" i="22"/>
  <c r="J192" i="22"/>
  <c r="A193" i="22"/>
  <c r="B193" i="22"/>
  <c r="C193" i="22"/>
  <c r="D193" i="22"/>
  <c r="E193" i="22"/>
  <c r="F193" i="22"/>
  <c r="G193" i="22"/>
  <c r="H193" i="22"/>
  <c r="I193" i="22"/>
  <c r="J193" i="22"/>
  <c r="A194" i="22"/>
  <c r="B194" i="22"/>
  <c r="C194" i="22"/>
  <c r="D194" i="22"/>
  <c r="E194" i="22"/>
  <c r="F194" i="22"/>
  <c r="G194" i="22"/>
  <c r="H194" i="22"/>
  <c r="I194" i="22"/>
  <c r="J194" i="22"/>
  <c r="A195" i="22"/>
  <c r="B195" i="22"/>
  <c r="C195" i="22"/>
  <c r="D195" i="22"/>
  <c r="E195" i="22"/>
  <c r="F195" i="22"/>
  <c r="G195" i="22"/>
  <c r="H195" i="22"/>
  <c r="I195" i="22"/>
  <c r="J195" i="22"/>
  <c r="A196" i="22"/>
  <c r="B196" i="22"/>
  <c r="C196" i="22"/>
  <c r="D196" i="22"/>
  <c r="E196" i="22"/>
  <c r="F196" i="22"/>
  <c r="G196" i="22"/>
  <c r="H196" i="22"/>
  <c r="I196" i="22"/>
  <c r="J196" i="22"/>
  <c r="A197" i="22"/>
  <c r="B197" i="22"/>
  <c r="C197" i="22"/>
  <c r="D197" i="22"/>
  <c r="E197" i="22"/>
  <c r="F197" i="22"/>
  <c r="G197" i="22"/>
  <c r="H197" i="22"/>
  <c r="I197" i="22"/>
  <c r="J197" i="22"/>
  <c r="A177" i="22"/>
  <c r="B177" i="22"/>
  <c r="C177" i="22"/>
  <c r="D177" i="22"/>
  <c r="E177" i="22"/>
  <c r="F177" i="22"/>
  <c r="G177" i="22"/>
  <c r="H177" i="22"/>
  <c r="I177" i="22"/>
  <c r="J177" i="22"/>
  <c r="A178" i="22"/>
  <c r="B178" i="22"/>
  <c r="C178" i="22"/>
  <c r="D178" i="22"/>
  <c r="E178" i="22"/>
  <c r="F178" i="22"/>
  <c r="G178" i="22"/>
  <c r="H178" i="22"/>
  <c r="I178" i="22"/>
  <c r="J178" i="22"/>
  <c r="A179" i="22"/>
  <c r="B179" i="22"/>
  <c r="C179" i="22"/>
  <c r="D179" i="22"/>
  <c r="E179" i="22"/>
  <c r="F179" i="22"/>
  <c r="G179" i="22"/>
  <c r="H179" i="22"/>
  <c r="I179" i="22"/>
  <c r="J179" i="22"/>
  <c r="A180" i="22"/>
  <c r="B180" i="22"/>
  <c r="C180" i="22"/>
  <c r="D180" i="22"/>
  <c r="E180" i="22"/>
  <c r="F180" i="22"/>
  <c r="G180" i="22"/>
  <c r="H180" i="22"/>
  <c r="I180" i="22"/>
  <c r="J180" i="22"/>
  <c r="A181" i="22"/>
  <c r="B181" i="22"/>
  <c r="C181" i="22"/>
  <c r="D181" i="22"/>
  <c r="E181" i="22"/>
  <c r="F181" i="22"/>
  <c r="G181" i="22"/>
  <c r="H181" i="22"/>
  <c r="I181" i="22"/>
  <c r="J181" i="22"/>
  <c r="A182" i="22"/>
  <c r="B182" i="22"/>
  <c r="C182" i="22"/>
  <c r="D182" i="22"/>
  <c r="E182" i="22"/>
  <c r="F182" i="22"/>
  <c r="G182" i="22"/>
  <c r="H182" i="22"/>
  <c r="I182" i="22"/>
  <c r="J182" i="22"/>
  <c r="A183" i="22"/>
  <c r="B183" i="22"/>
  <c r="C183" i="22"/>
  <c r="D183" i="22"/>
  <c r="E183" i="22"/>
  <c r="F183" i="22"/>
  <c r="G183" i="22"/>
  <c r="H183" i="22"/>
  <c r="I183" i="22"/>
  <c r="J183" i="22"/>
  <c r="A184" i="22"/>
  <c r="B184" i="22"/>
  <c r="C184" i="22"/>
  <c r="D184" i="22"/>
  <c r="E184" i="22"/>
  <c r="F184" i="22"/>
  <c r="G184" i="22"/>
  <c r="H184" i="22"/>
  <c r="I184" i="22"/>
  <c r="J184" i="22"/>
  <c r="A185" i="22"/>
  <c r="B185" i="22"/>
  <c r="C185" i="22"/>
  <c r="D185" i="22"/>
  <c r="E185" i="22"/>
  <c r="F185" i="22"/>
  <c r="G185" i="22"/>
  <c r="H185" i="22"/>
  <c r="I185" i="22"/>
  <c r="J185" i="22"/>
  <c r="A186" i="22"/>
  <c r="B186" i="22"/>
  <c r="C186" i="22"/>
  <c r="D186" i="22"/>
  <c r="E186" i="22"/>
  <c r="F186" i="22"/>
  <c r="G186" i="22"/>
  <c r="H186" i="22"/>
  <c r="I186" i="22"/>
  <c r="J186" i="22"/>
  <c r="A187" i="22"/>
  <c r="B187" i="22"/>
  <c r="C187" i="22"/>
  <c r="D187" i="22"/>
  <c r="E187" i="22"/>
  <c r="F187" i="22"/>
  <c r="G187" i="22"/>
  <c r="H187" i="22"/>
  <c r="I187" i="22"/>
  <c r="J187" i="22"/>
  <c r="A188" i="22"/>
  <c r="B188" i="22"/>
  <c r="C188" i="22"/>
  <c r="D188" i="22"/>
  <c r="E188" i="22"/>
  <c r="F188" i="22"/>
  <c r="G188" i="22"/>
  <c r="H188" i="22"/>
  <c r="I188" i="22"/>
  <c r="J188" i="22"/>
  <c r="A189" i="22"/>
  <c r="B189" i="22"/>
  <c r="C189" i="22"/>
  <c r="D189" i="22"/>
  <c r="E189" i="22"/>
  <c r="F189" i="22"/>
  <c r="G189" i="22"/>
  <c r="H189" i="22"/>
  <c r="I189" i="22"/>
  <c r="J189" i="22"/>
  <c r="A163" i="22"/>
  <c r="B163" i="22"/>
  <c r="C163" i="22"/>
  <c r="D163" i="22"/>
  <c r="E163" i="22"/>
  <c r="F163" i="22"/>
  <c r="G163" i="22"/>
  <c r="H163" i="22"/>
  <c r="I163" i="22"/>
  <c r="J163" i="22"/>
  <c r="A164" i="22"/>
  <c r="B164" i="22"/>
  <c r="C164" i="22"/>
  <c r="D164" i="22"/>
  <c r="E164" i="22"/>
  <c r="F164" i="22"/>
  <c r="G164" i="22"/>
  <c r="H164" i="22"/>
  <c r="I164" i="22"/>
  <c r="J164" i="22"/>
  <c r="A165" i="22"/>
  <c r="B165" i="22"/>
  <c r="C165" i="22"/>
  <c r="D165" i="22"/>
  <c r="E165" i="22"/>
  <c r="F165" i="22"/>
  <c r="G165" i="22"/>
  <c r="H165" i="22"/>
  <c r="I165" i="22"/>
  <c r="J165" i="22"/>
  <c r="A166" i="22"/>
  <c r="B166" i="22"/>
  <c r="C166" i="22"/>
  <c r="D166" i="22"/>
  <c r="E166" i="22"/>
  <c r="F166" i="22"/>
  <c r="G166" i="22"/>
  <c r="H166" i="22"/>
  <c r="I166" i="22"/>
  <c r="J166" i="22"/>
  <c r="A167" i="22"/>
  <c r="B167" i="22"/>
  <c r="C167" i="22"/>
  <c r="D167" i="22"/>
  <c r="E167" i="22"/>
  <c r="F167" i="22"/>
  <c r="G167" i="22"/>
  <c r="H167" i="22"/>
  <c r="I167" i="22"/>
  <c r="J167" i="22"/>
  <c r="A168" i="22"/>
  <c r="B168" i="22"/>
  <c r="C168" i="22"/>
  <c r="D168" i="22"/>
  <c r="E168" i="22"/>
  <c r="F168" i="22"/>
  <c r="G168" i="22"/>
  <c r="H168" i="22"/>
  <c r="I168" i="22"/>
  <c r="J168" i="22"/>
  <c r="A169" i="22"/>
  <c r="B169" i="22"/>
  <c r="C169" i="22"/>
  <c r="D169" i="22"/>
  <c r="E169" i="22"/>
  <c r="F169" i="22"/>
  <c r="G169" i="22"/>
  <c r="H169" i="22"/>
  <c r="I169" i="22"/>
  <c r="J169" i="22"/>
  <c r="A170" i="22"/>
  <c r="B170" i="22"/>
  <c r="C170" i="22"/>
  <c r="D170" i="22"/>
  <c r="E170" i="22"/>
  <c r="F170" i="22"/>
  <c r="G170" i="22"/>
  <c r="H170" i="22"/>
  <c r="I170" i="22"/>
  <c r="J170" i="22"/>
  <c r="A171" i="22"/>
  <c r="B171" i="22"/>
  <c r="C171" i="22"/>
  <c r="D171" i="22"/>
  <c r="E171" i="22"/>
  <c r="F171" i="22"/>
  <c r="G171" i="22"/>
  <c r="H171" i="22"/>
  <c r="I171" i="22"/>
  <c r="J171" i="22"/>
  <c r="A172" i="22"/>
  <c r="B172" i="22"/>
  <c r="C172" i="22"/>
  <c r="D172" i="22"/>
  <c r="E172" i="22"/>
  <c r="F172" i="22"/>
  <c r="G172" i="22"/>
  <c r="H172" i="22"/>
  <c r="I172" i="22"/>
  <c r="J172" i="22"/>
  <c r="A173" i="22"/>
  <c r="B173" i="22"/>
  <c r="C173" i="22"/>
  <c r="D173" i="22"/>
  <c r="E173" i="22"/>
  <c r="F173" i="22"/>
  <c r="G173" i="22"/>
  <c r="H173" i="22"/>
  <c r="I173" i="22"/>
  <c r="J173" i="22"/>
  <c r="A174" i="22"/>
  <c r="B174" i="22"/>
  <c r="C174" i="22"/>
  <c r="D174" i="22"/>
  <c r="E174" i="22"/>
  <c r="F174" i="22"/>
  <c r="G174" i="22"/>
  <c r="H174" i="22"/>
  <c r="I174" i="22"/>
  <c r="J174" i="22"/>
  <c r="A175" i="22"/>
  <c r="B175" i="22"/>
  <c r="C175" i="22"/>
  <c r="D175" i="22"/>
  <c r="E175" i="22"/>
  <c r="F175" i="22"/>
  <c r="G175" i="22"/>
  <c r="H175" i="22"/>
  <c r="I175" i="22"/>
  <c r="J175" i="22"/>
  <c r="A176" i="22"/>
  <c r="B176" i="22"/>
  <c r="C176" i="22"/>
  <c r="D176" i="22"/>
  <c r="E176" i="22"/>
  <c r="F176" i="22"/>
  <c r="G176" i="22"/>
  <c r="H176" i="22"/>
  <c r="I176" i="22"/>
  <c r="J176" i="22"/>
  <c r="A150" i="22"/>
  <c r="B150" i="22"/>
  <c r="C150" i="22"/>
  <c r="D150" i="22"/>
  <c r="E150" i="22"/>
  <c r="F150" i="22"/>
  <c r="G150" i="22"/>
  <c r="H150" i="22"/>
  <c r="I150" i="22"/>
  <c r="J150" i="22"/>
  <c r="A151" i="22"/>
  <c r="B151" i="22"/>
  <c r="C151" i="22"/>
  <c r="D151" i="22"/>
  <c r="E151" i="22"/>
  <c r="F151" i="22"/>
  <c r="G151" i="22"/>
  <c r="H151" i="22"/>
  <c r="I151" i="22"/>
  <c r="J151" i="22"/>
  <c r="A152" i="22"/>
  <c r="B152" i="22"/>
  <c r="C152" i="22"/>
  <c r="D152" i="22"/>
  <c r="E152" i="22"/>
  <c r="F152" i="22"/>
  <c r="G152" i="22"/>
  <c r="H152" i="22"/>
  <c r="I152" i="22"/>
  <c r="J152" i="22"/>
  <c r="A153" i="22"/>
  <c r="B153" i="22"/>
  <c r="C153" i="22"/>
  <c r="D153" i="22"/>
  <c r="E153" i="22"/>
  <c r="F153" i="22"/>
  <c r="G153" i="22"/>
  <c r="H153" i="22"/>
  <c r="I153" i="22"/>
  <c r="J153" i="22"/>
  <c r="A154" i="22"/>
  <c r="B154" i="22"/>
  <c r="C154" i="22"/>
  <c r="D154" i="22"/>
  <c r="E154" i="22"/>
  <c r="F154" i="22"/>
  <c r="G154" i="22"/>
  <c r="H154" i="22"/>
  <c r="I154" i="22"/>
  <c r="J154" i="22"/>
  <c r="A155" i="22"/>
  <c r="B155" i="22"/>
  <c r="C155" i="22"/>
  <c r="D155" i="22"/>
  <c r="E155" i="22"/>
  <c r="F155" i="22"/>
  <c r="G155" i="22"/>
  <c r="H155" i="22"/>
  <c r="I155" i="22"/>
  <c r="J155" i="22"/>
  <c r="A156" i="22"/>
  <c r="B156" i="22"/>
  <c r="C156" i="22"/>
  <c r="D156" i="22"/>
  <c r="E156" i="22"/>
  <c r="F156" i="22"/>
  <c r="G156" i="22"/>
  <c r="H156" i="22"/>
  <c r="I156" i="22"/>
  <c r="J156" i="22"/>
  <c r="A157" i="22"/>
  <c r="B157" i="22"/>
  <c r="C157" i="22"/>
  <c r="B202" i="22" s="1"/>
  <c r="D157" i="22"/>
  <c r="E157" i="22"/>
  <c r="F157" i="22"/>
  <c r="G157" i="22"/>
  <c r="H157" i="22"/>
  <c r="I157" i="22"/>
  <c r="J157" i="22"/>
  <c r="A158" i="22"/>
  <c r="B158" i="22"/>
  <c r="C158" i="22"/>
  <c r="D158" i="22"/>
  <c r="E158" i="22"/>
  <c r="F158" i="22"/>
  <c r="G158" i="22"/>
  <c r="H158" i="22"/>
  <c r="I158" i="22"/>
  <c r="J158" i="22"/>
  <c r="A159" i="22"/>
  <c r="B159" i="22"/>
  <c r="C159" i="22"/>
  <c r="D159" i="22"/>
  <c r="E159" i="22"/>
  <c r="F159" i="22"/>
  <c r="G159" i="22"/>
  <c r="H159" i="22"/>
  <c r="I159" i="22"/>
  <c r="J159" i="22"/>
  <c r="A160" i="22"/>
  <c r="B160" i="22"/>
  <c r="C160" i="22"/>
  <c r="D160" i="22"/>
  <c r="E160" i="22"/>
  <c r="F160" i="22"/>
  <c r="G160" i="22"/>
  <c r="H160" i="22"/>
  <c r="I160" i="22"/>
  <c r="J160" i="22"/>
  <c r="A161" i="22"/>
  <c r="B161" i="22"/>
  <c r="C161" i="22"/>
  <c r="D161" i="22"/>
  <c r="E161" i="22"/>
  <c r="F161" i="22"/>
  <c r="G161" i="22"/>
  <c r="H161" i="22"/>
  <c r="I161" i="22"/>
  <c r="J161" i="22"/>
  <c r="A162" i="22"/>
  <c r="B162" i="22"/>
  <c r="C162" i="22"/>
  <c r="D162" i="22"/>
  <c r="E162" i="22"/>
  <c r="F162" i="22"/>
  <c r="G162" i="22"/>
  <c r="H162" i="22"/>
  <c r="I162" i="22"/>
  <c r="J162" i="22"/>
  <c r="A122" i="22"/>
  <c r="B122" i="22"/>
  <c r="C122" i="22"/>
  <c r="D122" i="22"/>
  <c r="E122" i="22"/>
  <c r="F122" i="22"/>
  <c r="G122" i="22"/>
  <c r="H122" i="22"/>
  <c r="I122" i="22"/>
  <c r="J122" i="22"/>
  <c r="A123" i="22"/>
  <c r="B123" i="22"/>
  <c r="C123" i="22"/>
  <c r="D123" i="22"/>
  <c r="E123" i="22"/>
  <c r="F123" i="22"/>
  <c r="G123" i="22"/>
  <c r="H123" i="22"/>
  <c r="I123" i="22"/>
  <c r="J123" i="22"/>
  <c r="A124" i="22"/>
  <c r="B124" i="22"/>
  <c r="C124" i="22"/>
  <c r="D124" i="22"/>
  <c r="E124" i="22"/>
  <c r="F124" i="22"/>
  <c r="G124" i="22"/>
  <c r="H124" i="22"/>
  <c r="I124" i="22"/>
  <c r="J124" i="22"/>
  <c r="A125" i="22"/>
  <c r="B125" i="22"/>
  <c r="C125" i="22"/>
  <c r="D125" i="22"/>
  <c r="E125" i="22"/>
  <c r="F125" i="22"/>
  <c r="G125" i="22"/>
  <c r="H125" i="22"/>
  <c r="I125" i="22"/>
  <c r="J125" i="22"/>
  <c r="A126" i="22"/>
  <c r="B126" i="22"/>
  <c r="C126" i="22"/>
  <c r="D126" i="22"/>
  <c r="E126" i="22"/>
  <c r="F126" i="22"/>
  <c r="G126" i="22"/>
  <c r="H126" i="22"/>
  <c r="I126" i="22"/>
  <c r="J126" i="22"/>
  <c r="A127" i="22"/>
  <c r="B127" i="22"/>
  <c r="C127" i="22"/>
  <c r="D127" i="22"/>
  <c r="E127" i="22"/>
  <c r="F127" i="22"/>
  <c r="G127" i="22"/>
  <c r="H127" i="22"/>
  <c r="I127" i="22"/>
  <c r="J127" i="22"/>
  <c r="A128" i="22"/>
  <c r="B128" i="22"/>
  <c r="C128" i="22"/>
  <c r="D128" i="22"/>
  <c r="E128" i="22"/>
  <c r="F128" i="22"/>
  <c r="G128" i="22"/>
  <c r="H128" i="22"/>
  <c r="I128" i="22"/>
  <c r="J128" i="22"/>
  <c r="A129" i="22"/>
  <c r="B129" i="22"/>
  <c r="C129" i="22"/>
  <c r="D129" i="22"/>
  <c r="E129" i="22"/>
  <c r="F129" i="22"/>
  <c r="G129" i="22"/>
  <c r="H129" i="22"/>
  <c r="I129" i="22"/>
  <c r="J129" i="22"/>
  <c r="A130" i="22"/>
  <c r="B130" i="22"/>
  <c r="C130" i="22"/>
  <c r="D130" i="22"/>
  <c r="E130" i="22"/>
  <c r="F130" i="22"/>
  <c r="G130" i="22"/>
  <c r="H130" i="22"/>
  <c r="I130" i="22"/>
  <c r="J130" i="22"/>
  <c r="A131" i="22"/>
  <c r="B131" i="22"/>
  <c r="C131" i="22"/>
  <c r="D131" i="22"/>
  <c r="E131" i="22"/>
  <c r="F131" i="22"/>
  <c r="G131" i="22"/>
  <c r="H131" i="22"/>
  <c r="I131" i="22"/>
  <c r="J131" i="22"/>
  <c r="A132" i="22"/>
  <c r="B132" i="22"/>
  <c r="C132" i="22"/>
  <c r="D132" i="22"/>
  <c r="E132" i="22"/>
  <c r="F132" i="22"/>
  <c r="G132" i="22"/>
  <c r="H132" i="22"/>
  <c r="I132" i="22"/>
  <c r="J132" i="22"/>
  <c r="A133" i="22"/>
  <c r="B133" i="22"/>
  <c r="C133" i="22"/>
  <c r="D133" i="22"/>
  <c r="E133" i="22"/>
  <c r="F133" i="22"/>
  <c r="G133" i="22"/>
  <c r="H133" i="22"/>
  <c r="I133" i="22"/>
  <c r="J133" i="22"/>
  <c r="A134" i="22"/>
  <c r="B134" i="22"/>
  <c r="C134" i="22"/>
  <c r="D134" i="22"/>
  <c r="E134" i="22"/>
  <c r="F134" i="22"/>
  <c r="G134" i="22"/>
  <c r="H134" i="22"/>
  <c r="I134" i="22"/>
  <c r="J134" i="22"/>
  <c r="A135" i="22"/>
  <c r="B135" i="22"/>
  <c r="C135" i="22"/>
  <c r="D135" i="22"/>
  <c r="E135" i="22"/>
  <c r="F135" i="22"/>
  <c r="G135" i="22"/>
  <c r="H135" i="22"/>
  <c r="I135" i="22"/>
  <c r="J135" i="22"/>
  <c r="A136" i="22"/>
  <c r="B136" i="22"/>
  <c r="C136" i="22"/>
  <c r="D136" i="22"/>
  <c r="E136" i="22"/>
  <c r="F136" i="22"/>
  <c r="G136" i="22"/>
  <c r="H136" i="22"/>
  <c r="I136" i="22"/>
  <c r="J136" i="22"/>
  <c r="A137" i="22"/>
  <c r="B137" i="22"/>
  <c r="C137" i="22"/>
  <c r="D137" i="22"/>
  <c r="E137" i="22"/>
  <c r="F137" i="22"/>
  <c r="G137" i="22"/>
  <c r="H137" i="22"/>
  <c r="I137" i="22"/>
  <c r="J137" i="22"/>
  <c r="A138" i="22"/>
  <c r="B138" i="22"/>
  <c r="C138" i="22"/>
  <c r="D138" i="22"/>
  <c r="E138" i="22"/>
  <c r="F138" i="22"/>
  <c r="G138" i="22"/>
  <c r="H138" i="22"/>
  <c r="I138" i="22"/>
  <c r="J138" i="22"/>
  <c r="A139" i="22"/>
  <c r="B139" i="22"/>
  <c r="C139" i="22"/>
  <c r="D139" i="22"/>
  <c r="E139" i="22"/>
  <c r="F139" i="22"/>
  <c r="G139" i="22"/>
  <c r="H139" i="22"/>
  <c r="I139" i="22"/>
  <c r="J139" i="22"/>
  <c r="A140" i="22"/>
  <c r="B140" i="22"/>
  <c r="C140" i="22"/>
  <c r="D140" i="22"/>
  <c r="E140" i="22"/>
  <c r="F140" i="22"/>
  <c r="G140" i="22"/>
  <c r="H140" i="22"/>
  <c r="I140" i="22"/>
  <c r="J140" i="22"/>
  <c r="A141" i="22"/>
  <c r="B141" i="22"/>
  <c r="C141" i="22"/>
  <c r="D141" i="22"/>
  <c r="E141" i="22"/>
  <c r="F141" i="22"/>
  <c r="G141" i="22"/>
  <c r="H141" i="22"/>
  <c r="I141" i="22"/>
  <c r="J141" i="22"/>
  <c r="A142" i="22"/>
  <c r="B142" i="22"/>
  <c r="C142" i="22"/>
  <c r="D142" i="22"/>
  <c r="E142" i="22"/>
  <c r="F142" i="22"/>
  <c r="G142" i="22"/>
  <c r="H142" i="22"/>
  <c r="I142" i="22"/>
  <c r="J142" i="22"/>
  <c r="A143" i="22"/>
  <c r="B143" i="22"/>
  <c r="C143" i="22"/>
  <c r="D143" i="22"/>
  <c r="E143" i="22"/>
  <c r="F143" i="22"/>
  <c r="G143" i="22"/>
  <c r="H143" i="22"/>
  <c r="I143" i="22"/>
  <c r="J143" i="22"/>
  <c r="A144" i="22"/>
  <c r="B144" i="22"/>
  <c r="C144" i="22"/>
  <c r="D144" i="22"/>
  <c r="E144" i="22"/>
  <c r="F144" i="22"/>
  <c r="G144" i="22"/>
  <c r="H144" i="22"/>
  <c r="I144" i="22"/>
  <c r="J144" i="22"/>
  <c r="A145" i="22"/>
  <c r="B145" i="22"/>
  <c r="C145" i="22"/>
  <c r="D145" i="22"/>
  <c r="E145" i="22"/>
  <c r="F145" i="22"/>
  <c r="G145" i="22"/>
  <c r="H145" i="22"/>
  <c r="I145" i="22"/>
  <c r="J145" i="22"/>
  <c r="A146" i="22"/>
  <c r="B146" i="22"/>
  <c r="C146" i="22"/>
  <c r="D146" i="22"/>
  <c r="E146" i="22"/>
  <c r="F146" i="22"/>
  <c r="G146" i="22"/>
  <c r="H146" i="22"/>
  <c r="I146" i="22"/>
  <c r="J146" i="22"/>
  <c r="A147" i="22"/>
  <c r="B147" i="22"/>
  <c r="C147" i="22"/>
  <c r="D147" i="22"/>
  <c r="E147" i="22"/>
  <c r="F147" i="22"/>
  <c r="G147" i="22"/>
  <c r="H147" i="22"/>
  <c r="I147" i="22"/>
  <c r="J147" i="22"/>
  <c r="A148" i="22"/>
  <c r="B148" i="22"/>
  <c r="C148" i="22"/>
  <c r="D148" i="22"/>
  <c r="E148" i="22"/>
  <c r="F148" i="22"/>
  <c r="G148" i="22"/>
  <c r="H148" i="22"/>
  <c r="I148" i="22"/>
  <c r="J148" i="22"/>
  <c r="A149" i="22"/>
  <c r="B149" i="22"/>
  <c r="C149" i="22"/>
  <c r="D149" i="22"/>
  <c r="E149" i="22"/>
  <c r="F149" i="22"/>
  <c r="G149" i="22"/>
  <c r="H149" i="22"/>
  <c r="I149" i="22"/>
  <c r="J149" i="22"/>
  <c r="D121" i="22"/>
  <c r="E121" i="22"/>
  <c r="F121" i="22"/>
  <c r="G121" i="22"/>
  <c r="H121" i="22"/>
  <c r="I121" i="22"/>
  <c r="J121" i="22"/>
  <c r="I201" i="22" s="1"/>
  <c r="C121" i="22"/>
  <c r="B121" i="22"/>
  <c r="C202" i="22" s="1"/>
  <c r="A121" i="22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F2" i="23"/>
  <c r="I202" i="22" l="1"/>
  <c r="H201" i="22"/>
  <c r="H202" i="22"/>
  <c r="G201" i="22"/>
  <c r="G202" i="22"/>
  <c r="F201" i="22"/>
  <c r="F202" i="22"/>
  <c r="E201" i="22"/>
  <c r="E202" i="22"/>
  <c r="D201" i="22"/>
  <c r="D202" i="22"/>
  <c r="C201" i="22"/>
  <c r="B201" i="22"/>
  <c r="D81" i="22"/>
  <c r="E81" i="22"/>
  <c r="F81" i="22"/>
  <c r="G81" i="22"/>
  <c r="H81" i="22"/>
  <c r="I81" i="22"/>
  <c r="J81" i="22"/>
  <c r="D82" i="22"/>
  <c r="E82" i="22"/>
  <c r="F82" i="22"/>
  <c r="G82" i="22"/>
  <c r="H82" i="22"/>
  <c r="I82" i="22"/>
  <c r="J82" i="22"/>
  <c r="C82" i="22"/>
  <c r="C81" i="22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AH3" i="19"/>
  <c r="AI3" i="19"/>
  <c r="AJ3" i="19"/>
  <c r="AK3" i="19"/>
  <c r="AL3" i="19"/>
  <c r="AM3" i="19"/>
  <c r="AN3" i="19"/>
  <c r="E3" i="19"/>
  <c r="E2" i="19"/>
  <c r="C11" i="19"/>
  <c r="C10" i="19"/>
  <c r="A41" i="22" l="1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40" i="22"/>
  <c r="B11" i="18"/>
  <c r="B41" i="22" s="1"/>
  <c r="B12" i="18"/>
  <c r="B42" i="22" s="1"/>
  <c r="B13" i="18"/>
  <c r="B43" i="22" s="1"/>
  <c r="B14" i="18"/>
  <c r="B44" i="22" s="1"/>
  <c r="B15" i="18"/>
  <c r="B45" i="22" s="1"/>
  <c r="B16" i="18"/>
  <c r="B46" i="22" s="1"/>
  <c r="B17" i="18"/>
  <c r="B47" i="22" s="1"/>
  <c r="B18" i="18"/>
  <c r="B48" i="22" s="1"/>
  <c r="B19" i="18"/>
  <c r="B49" i="22" s="1"/>
  <c r="B20" i="18"/>
  <c r="B50" i="22" s="1"/>
  <c r="B21" i="18"/>
  <c r="B51" i="22" s="1"/>
  <c r="B22" i="18"/>
  <c r="B52" i="22" s="1"/>
  <c r="B23" i="18"/>
  <c r="B53" i="22" s="1"/>
  <c r="B24" i="18"/>
  <c r="B54" i="22" s="1"/>
  <c r="B25" i="18"/>
  <c r="B55" i="22" s="1"/>
  <c r="B26" i="18"/>
  <c r="B56" i="22" s="1"/>
  <c r="B27" i="18"/>
  <c r="B57" i="22" s="1"/>
  <c r="B28" i="18"/>
  <c r="B58" i="22" s="1"/>
  <c r="B29" i="18"/>
  <c r="B59" i="22" s="1"/>
  <c r="B30" i="18"/>
  <c r="B60" i="22" s="1"/>
  <c r="B31" i="18"/>
  <c r="B61" i="22" s="1"/>
  <c r="B32" i="18"/>
  <c r="B62" i="22" s="1"/>
  <c r="B33" i="18"/>
  <c r="B63" i="22" s="1"/>
  <c r="B34" i="18"/>
  <c r="B64" i="22" s="1"/>
  <c r="B35" i="18"/>
  <c r="B65" i="22" s="1"/>
  <c r="B36" i="18"/>
  <c r="B66" i="22" s="1"/>
  <c r="B37" i="18"/>
  <c r="B67" i="22" s="1"/>
  <c r="B38" i="18"/>
  <c r="B68" i="22" s="1"/>
  <c r="B39" i="18"/>
  <c r="B69" i="22" s="1"/>
  <c r="B40" i="18"/>
  <c r="B70" i="22" s="1"/>
  <c r="B41" i="18"/>
  <c r="B71" i="22" s="1"/>
  <c r="B42" i="18"/>
  <c r="B72" i="22" s="1"/>
  <c r="B43" i="18"/>
  <c r="B73" i="22" s="1"/>
  <c r="B44" i="18"/>
  <c r="B74" i="22" s="1"/>
  <c r="B45" i="18"/>
  <c r="B75" i="22" s="1"/>
  <c r="B46" i="18"/>
  <c r="B76" i="22" s="1"/>
  <c r="B47" i="18"/>
  <c r="B77" i="22" s="1"/>
  <c r="B48" i="18"/>
  <c r="B78" i="22" s="1"/>
  <c r="B49" i="18"/>
  <c r="B79" i="22" s="1"/>
  <c r="B50" i="18"/>
  <c r="B80" i="22" s="1"/>
  <c r="B10" i="18"/>
  <c r="B40" i="22" s="1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E3" i="18"/>
  <c r="D1" i="18"/>
  <c r="F90" i="22" l="1"/>
  <c r="E103" i="22" s="1"/>
  <c r="G91" i="22"/>
  <c r="H92" i="22"/>
  <c r="C95" i="22"/>
  <c r="G90" i="22"/>
  <c r="E104" i="22" s="1"/>
  <c r="H91" i="22"/>
  <c r="I92" i="22"/>
  <c r="C94" i="22"/>
  <c r="D95" i="22"/>
  <c r="B90" i="22"/>
  <c r="E99" i="22" s="1"/>
  <c r="D92" i="22"/>
  <c r="H90" i="22"/>
  <c r="E105" i="22" s="1"/>
  <c r="I91" i="22"/>
  <c r="D94" i="22"/>
  <c r="E95" i="22"/>
  <c r="B91" i="22"/>
  <c r="I90" i="22"/>
  <c r="E106" i="22" s="1"/>
  <c r="C92" i="22"/>
  <c r="E94" i="22"/>
  <c r="F95" i="22"/>
  <c r="B92" i="22"/>
  <c r="C91" i="22"/>
  <c r="C90" i="22"/>
  <c r="E100" i="22" s="1"/>
  <c r="D91" i="22"/>
  <c r="E92" i="22"/>
  <c r="G94" i="22"/>
  <c r="H95" i="22"/>
  <c r="B94" i="22"/>
  <c r="D90" i="22"/>
  <c r="E101" i="22" s="1"/>
  <c r="E91" i="22"/>
  <c r="F92" i="22"/>
  <c r="H94" i="22"/>
  <c r="I95" i="22"/>
  <c r="B95" i="22"/>
  <c r="G95" i="22"/>
  <c r="E90" i="22"/>
  <c r="E102" i="22" s="1"/>
  <c r="F91" i="22"/>
  <c r="G92" i="22"/>
  <c r="I94" i="22"/>
  <c r="F94" i="22"/>
  <c r="C41" i="22"/>
  <c r="H47" i="22"/>
  <c r="G62" i="22"/>
  <c r="H80" i="22"/>
  <c r="H73" i="22"/>
  <c r="H66" i="22"/>
  <c r="H60" i="22"/>
  <c r="H53" i="22"/>
  <c r="H48" i="22"/>
  <c r="H42" i="22"/>
  <c r="G80" i="22"/>
  <c r="G74" i="22"/>
  <c r="G69" i="22"/>
  <c r="G64" i="22"/>
  <c r="G57" i="22"/>
  <c r="G52" i="22"/>
  <c r="G48" i="22"/>
  <c r="G43" i="22"/>
  <c r="C40" i="22"/>
  <c r="J80" i="22"/>
  <c r="J79" i="22"/>
  <c r="J78" i="22"/>
  <c r="J77" i="22"/>
  <c r="J76" i="22"/>
  <c r="J75" i="22"/>
  <c r="I89" i="22" s="1"/>
  <c r="D106" i="22" s="1"/>
  <c r="J74" i="22"/>
  <c r="J73" i="22"/>
  <c r="J72" i="22"/>
  <c r="J71" i="22"/>
  <c r="J70" i="22"/>
  <c r="J69" i="22"/>
  <c r="J68" i="22"/>
  <c r="J67" i="22"/>
  <c r="J66" i="22"/>
  <c r="J65" i="22"/>
  <c r="J64" i="22"/>
  <c r="J63" i="22"/>
  <c r="J62" i="22"/>
  <c r="J61" i="22"/>
  <c r="J60" i="22"/>
  <c r="J59" i="22"/>
  <c r="J58" i="22"/>
  <c r="J57" i="22"/>
  <c r="J56" i="22"/>
  <c r="J55" i="22"/>
  <c r="J54" i="22"/>
  <c r="J53" i="22"/>
  <c r="J52" i="22"/>
  <c r="J51" i="22"/>
  <c r="J50" i="22"/>
  <c r="J49" i="22"/>
  <c r="J48" i="22"/>
  <c r="J47" i="22"/>
  <c r="J46" i="22"/>
  <c r="J45" i="22"/>
  <c r="J44" i="22"/>
  <c r="J43" i="22"/>
  <c r="J42" i="22"/>
  <c r="J41" i="22"/>
  <c r="H78" i="22"/>
  <c r="H71" i="22"/>
  <c r="H64" i="22"/>
  <c r="H57" i="22"/>
  <c r="H51" i="22"/>
  <c r="H44" i="22"/>
  <c r="G77" i="22"/>
  <c r="G72" i="22"/>
  <c r="G66" i="22"/>
  <c r="G60" i="22"/>
  <c r="G55" i="22"/>
  <c r="G51" i="22"/>
  <c r="G42" i="22"/>
  <c r="J40" i="22"/>
  <c r="I80" i="22"/>
  <c r="I79" i="22"/>
  <c r="I78" i="22"/>
  <c r="I77" i="22"/>
  <c r="I76" i="22"/>
  <c r="I75" i="22"/>
  <c r="H89" i="22" s="1"/>
  <c r="D105" i="22" s="1"/>
  <c r="I74" i="22"/>
  <c r="I73" i="22"/>
  <c r="I72" i="22"/>
  <c r="I71" i="22"/>
  <c r="I70" i="22"/>
  <c r="I69" i="22"/>
  <c r="I68" i="22"/>
  <c r="I67" i="22"/>
  <c r="I66" i="22"/>
  <c r="I65" i="22"/>
  <c r="I64" i="22"/>
  <c r="I63" i="22"/>
  <c r="I62" i="22"/>
  <c r="I61" i="22"/>
  <c r="I60" i="22"/>
  <c r="I59" i="22"/>
  <c r="I58" i="22"/>
  <c r="I57" i="22"/>
  <c r="I56" i="22"/>
  <c r="I55" i="22"/>
  <c r="I54" i="22"/>
  <c r="I53" i="22"/>
  <c r="I52" i="22"/>
  <c r="I51" i="22"/>
  <c r="I50" i="22"/>
  <c r="I49" i="22"/>
  <c r="I48" i="22"/>
  <c r="I47" i="22"/>
  <c r="I46" i="22"/>
  <c r="I45" i="22"/>
  <c r="I44" i="22"/>
  <c r="I43" i="22"/>
  <c r="I42" i="22"/>
  <c r="I41" i="22"/>
  <c r="H93" i="22" s="1"/>
  <c r="H76" i="22"/>
  <c r="H69" i="22"/>
  <c r="H62" i="22"/>
  <c r="H54" i="22"/>
  <c r="G79" i="22"/>
  <c r="G70" i="22"/>
  <c r="G46" i="22"/>
  <c r="H79" i="22"/>
  <c r="H72" i="22"/>
  <c r="H65" i="22"/>
  <c r="H58" i="22"/>
  <c r="H50" i="22"/>
  <c r="H43" i="22"/>
  <c r="G78" i="22"/>
  <c r="G73" i="22"/>
  <c r="G67" i="22"/>
  <c r="G61" i="22"/>
  <c r="G56" i="22"/>
  <c r="G50" i="22"/>
  <c r="G44" i="22"/>
  <c r="G40" i="22"/>
  <c r="F80" i="22"/>
  <c r="F79" i="22"/>
  <c r="F78" i="22"/>
  <c r="F77" i="22"/>
  <c r="F76" i="22"/>
  <c r="F75" i="22"/>
  <c r="E89" i="22" s="1"/>
  <c r="D102" i="22" s="1"/>
  <c r="F74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H77" i="22"/>
  <c r="H70" i="22"/>
  <c r="H63" i="22"/>
  <c r="H56" i="22"/>
  <c r="H49" i="22"/>
  <c r="H45" i="22"/>
  <c r="G75" i="22"/>
  <c r="F89" i="22" s="1"/>
  <c r="D103" i="22" s="1"/>
  <c r="G68" i="22"/>
  <c r="G63" i="22"/>
  <c r="G58" i="22"/>
  <c r="G53" i="22"/>
  <c r="G47" i="22"/>
  <c r="F40" i="22"/>
  <c r="E80" i="22"/>
  <c r="E79" i="22"/>
  <c r="E78" i="22"/>
  <c r="E77" i="22"/>
  <c r="E76" i="22"/>
  <c r="E75" i="22"/>
  <c r="D89" i="22" s="1"/>
  <c r="D101" i="22" s="1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I40" i="22"/>
  <c r="H74" i="22"/>
  <c r="H67" i="22"/>
  <c r="H59" i="22"/>
  <c r="H52" i="22"/>
  <c r="H46" i="22"/>
  <c r="H41" i="22"/>
  <c r="G76" i="22"/>
  <c r="G71" i="22"/>
  <c r="G65" i="22"/>
  <c r="G59" i="22"/>
  <c r="G54" i="22"/>
  <c r="G49" i="22"/>
  <c r="G45" i="22"/>
  <c r="G41" i="22"/>
  <c r="E40" i="22"/>
  <c r="D80" i="22"/>
  <c r="D79" i="22"/>
  <c r="D78" i="22"/>
  <c r="D77" i="22"/>
  <c r="D76" i="22"/>
  <c r="D75" i="22"/>
  <c r="C89" i="22" s="1"/>
  <c r="D100" i="22" s="1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H75" i="22"/>
  <c r="G89" i="22" s="1"/>
  <c r="D104" i="22" s="1"/>
  <c r="H68" i="22"/>
  <c r="H61" i="22"/>
  <c r="H55" i="22"/>
  <c r="H40" i="22"/>
  <c r="D40" i="22"/>
  <c r="C80" i="22"/>
  <c r="C79" i="22"/>
  <c r="C78" i="22"/>
  <c r="C77" i="22"/>
  <c r="C76" i="22"/>
  <c r="C75" i="22"/>
  <c r="B89" i="22" s="1"/>
  <c r="D99" i="22" s="1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AX11" i="18"/>
  <c r="AX12" i="18"/>
  <c r="AX13" i="18"/>
  <c r="AX14" i="18"/>
  <c r="AX15" i="18"/>
  <c r="AX16" i="18"/>
  <c r="AX17" i="18"/>
  <c r="AX18" i="18"/>
  <c r="AX19" i="18"/>
  <c r="AX20" i="18"/>
  <c r="AX21" i="18"/>
  <c r="AX22" i="18"/>
  <c r="AX23" i="18"/>
  <c r="AX24" i="18"/>
  <c r="AX25" i="18"/>
  <c r="AX26" i="18"/>
  <c r="AX27" i="18"/>
  <c r="AX28" i="18"/>
  <c r="AX29" i="18"/>
  <c r="AX30" i="18"/>
  <c r="AX31" i="18"/>
  <c r="AX32" i="18"/>
  <c r="AX33" i="18"/>
  <c r="AX34" i="18"/>
  <c r="AX35" i="18"/>
  <c r="AX36" i="18"/>
  <c r="AX37" i="18"/>
  <c r="AX38" i="18"/>
  <c r="AX39" i="18"/>
  <c r="AX40" i="18"/>
  <c r="AX41" i="18"/>
  <c r="AX42" i="18"/>
  <c r="AX43" i="18"/>
  <c r="AX44" i="18"/>
  <c r="AX45" i="18"/>
  <c r="AX46" i="18"/>
  <c r="AX47" i="18"/>
  <c r="AX48" i="18"/>
  <c r="AX49" i="18"/>
  <c r="AX50" i="18"/>
  <c r="AX51" i="18"/>
  <c r="AX10" i="18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B3" i="22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10" i="18"/>
  <c r="F2" i="18"/>
  <c r="C4" i="22" s="1"/>
  <c r="G2" i="18"/>
  <c r="D4" i="22" s="1"/>
  <c r="H2" i="18"/>
  <c r="E4" i="22" s="1"/>
  <c r="I2" i="18"/>
  <c r="F4" i="22" s="1"/>
  <c r="J2" i="18"/>
  <c r="G4" i="22" s="1"/>
  <c r="K2" i="18"/>
  <c r="H4" i="22" s="1"/>
  <c r="L2" i="18"/>
  <c r="I4" i="22" s="1"/>
  <c r="M2" i="18"/>
  <c r="J4" i="22" s="1"/>
  <c r="N2" i="18"/>
  <c r="K4" i="22" s="1"/>
  <c r="O2" i="18"/>
  <c r="L4" i="22" s="1"/>
  <c r="P2" i="18"/>
  <c r="M4" i="22" s="1"/>
  <c r="Q2" i="18"/>
  <c r="N4" i="22" s="1"/>
  <c r="R2" i="18"/>
  <c r="O4" i="22" s="1"/>
  <c r="S2" i="18"/>
  <c r="P4" i="22" s="1"/>
  <c r="T2" i="18"/>
  <c r="Q4" i="22" s="1"/>
  <c r="U2" i="18"/>
  <c r="R4" i="22" s="1"/>
  <c r="V2" i="18"/>
  <c r="S4" i="22" s="1"/>
  <c r="W2" i="18"/>
  <c r="T4" i="22" s="1"/>
  <c r="X2" i="18"/>
  <c r="U4" i="22" s="1"/>
  <c r="Y2" i="18"/>
  <c r="V4" i="22" s="1"/>
  <c r="Z2" i="18"/>
  <c r="W4" i="22" s="1"/>
  <c r="AA2" i="18"/>
  <c r="X4" i="22" s="1"/>
  <c r="AB2" i="18"/>
  <c r="Y4" i="22" s="1"/>
  <c r="AC2" i="18"/>
  <c r="Z4" i="22" s="1"/>
  <c r="AD2" i="18"/>
  <c r="AA4" i="22" s="1"/>
  <c r="AE2" i="18"/>
  <c r="AB4" i="22" s="1"/>
  <c r="AF2" i="18"/>
  <c r="AC4" i="22" s="1"/>
  <c r="AG2" i="18"/>
  <c r="AD4" i="22" s="1"/>
  <c r="AH2" i="18"/>
  <c r="AE4" i="22" s="1"/>
  <c r="AI2" i="18"/>
  <c r="AF4" i="22" s="1"/>
  <c r="AJ2" i="18"/>
  <c r="AG4" i="22" s="1"/>
  <c r="AK2" i="18"/>
  <c r="AH4" i="22" s="1"/>
  <c r="AL2" i="18"/>
  <c r="AI4" i="22" s="1"/>
  <c r="AM2" i="18"/>
  <c r="AJ4" i="22" s="1"/>
  <c r="AN2" i="18"/>
  <c r="AK4" i="22" s="1"/>
  <c r="AO2" i="18"/>
  <c r="AL4" i="22" s="1"/>
  <c r="AP2" i="18"/>
  <c r="AM4" i="22" s="1"/>
  <c r="AQ2" i="18"/>
  <c r="AN4" i="22" s="1"/>
  <c r="AR2" i="18"/>
  <c r="AO4" i="22" s="1"/>
  <c r="AS2" i="18"/>
  <c r="AP4" i="22" s="1"/>
  <c r="AT2" i="18"/>
  <c r="AQ4" i="22" s="1"/>
  <c r="AU2" i="18"/>
  <c r="AR4" i="22" s="1"/>
  <c r="AV2" i="18"/>
  <c r="AS4" i="22" s="1"/>
  <c r="AW2" i="18"/>
  <c r="AT4" i="22" s="1"/>
  <c r="E2" i="18"/>
  <c r="B4" i="22" s="1"/>
  <c r="G87" i="22" l="1"/>
  <c r="B104" i="22" s="1"/>
  <c r="F93" i="22"/>
  <c r="G93" i="22"/>
  <c r="B87" i="22"/>
  <c r="B99" i="22" s="1"/>
  <c r="E93" i="22"/>
  <c r="G83" i="22"/>
  <c r="C87" i="22"/>
  <c r="B100" i="22" s="1"/>
  <c r="F87" i="22"/>
  <c r="B103" i="22" s="1"/>
  <c r="I83" i="22"/>
  <c r="E83" i="22"/>
  <c r="F83" i="22"/>
  <c r="C83" i="22"/>
  <c r="D83" i="22"/>
  <c r="B111" i="22" s="1"/>
  <c r="J83" i="22"/>
  <c r="H83" i="22"/>
  <c r="E87" i="22"/>
  <c r="B102" i="22" s="1"/>
  <c r="B113" i="22" s="1"/>
  <c r="D87" i="22"/>
  <c r="B101" i="22" s="1"/>
  <c r="B112" i="22" s="1"/>
  <c r="I87" i="22"/>
  <c r="B106" i="22" s="1"/>
  <c r="H88" i="22"/>
  <c r="C105" i="22" s="1"/>
  <c r="C116" i="22" s="1"/>
  <c r="C93" i="22"/>
  <c r="D88" i="22"/>
  <c r="C101" i="22" s="1"/>
  <c r="C112" i="22" s="1"/>
  <c r="D93" i="22"/>
  <c r="E88" i="22"/>
  <c r="C102" i="22" s="1"/>
  <c r="C113" i="22" s="1"/>
  <c r="H87" i="22"/>
  <c r="B105" i="22" s="1"/>
  <c r="B116" i="22" s="1"/>
  <c r="I93" i="22"/>
  <c r="B88" i="22"/>
  <c r="C99" i="22" s="1"/>
  <c r="C110" i="22" s="1"/>
  <c r="F88" i="22"/>
  <c r="C103" i="22" s="1"/>
  <c r="I88" i="22"/>
  <c r="C106" i="22" s="1"/>
  <c r="B93" i="22"/>
  <c r="G88" i="22"/>
  <c r="C104" i="22" s="1"/>
  <c r="C88" i="22"/>
  <c r="C100" i="22" s="1"/>
  <c r="C111" i="22" s="1"/>
  <c r="D5" i="22"/>
  <c r="G20" i="22"/>
  <c r="V6" i="22"/>
  <c r="K18" i="22" s="1"/>
  <c r="L18" i="22" s="1"/>
  <c r="C5" i="22"/>
  <c r="AA5" i="22"/>
  <c r="O6" i="22"/>
  <c r="AM6" i="22"/>
  <c r="AA7" i="22"/>
  <c r="O8" i="22"/>
  <c r="C9" i="22"/>
  <c r="G10" i="22"/>
  <c r="AM10" i="22"/>
  <c r="AA11" i="22"/>
  <c r="O12" i="22"/>
  <c r="B6" i="22"/>
  <c r="K5" i="22"/>
  <c r="AQ5" i="22"/>
  <c r="AE6" i="22"/>
  <c r="C7" i="22"/>
  <c r="AQ7" i="22"/>
  <c r="W8" i="22"/>
  <c r="K9" i="22"/>
  <c r="AQ9" i="22"/>
  <c r="AE10" i="22"/>
  <c r="S11" i="22"/>
  <c r="AI11" i="22"/>
  <c r="W12" i="22"/>
  <c r="AI5" i="22"/>
  <c r="W6" i="22"/>
  <c r="K7" i="22"/>
  <c r="AI7" i="22"/>
  <c r="AE8" i="22"/>
  <c r="S9" i="22"/>
  <c r="AI9" i="22"/>
  <c r="W10" i="22"/>
  <c r="K11" i="22"/>
  <c r="AQ11" i="22"/>
  <c r="AE12" i="22"/>
  <c r="S5" i="22"/>
  <c r="G6" i="22"/>
  <c r="S7" i="22"/>
  <c r="G8" i="22"/>
  <c r="AM8" i="22"/>
  <c r="AA9" i="22"/>
  <c r="O10" i="22"/>
  <c r="C11" i="22"/>
  <c r="G12" i="22"/>
  <c r="AM12" i="22"/>
  <c r="AD12" i="22"/>
  <c r="AH11" i="22"/>
  <c r="AL10" i="22"/>
  <c r="F10" i="22"/>
  <c r="J9" i="22"/>
  <c r="V8" i="22"/>
  <c r="K20" i="22" s="1"/>
  <c r="L20" i="22" s="1"/>
  <c r="Z7" i="22"/>
  <c r="AD6" i="22"/>
  <c r="AP5" i="22"/>
  <c r="Z5" i="22"/>
  <c r="B12" i="22"/>
  <c r="AS12" i="22"/>
  <c r="AK12" i="22"/>
  <c r="AC12" i="22"/>
  <c r="U12" i="22"/>
  <c r="M12" i="22"/>
  <c r="E12" i="22"/>
  <c r="AO11" i="22"/>
  <c r="AG11" i="22"/>
  <c r="Y11" i="22"/>
  <c r="Q11" i="22"/>
  <c r="I11" i="22"/>
  <c r="AS10" i="22"/>
  <c r="AK10" i="22"/>
  <c r="AC10" i="22"/>
  <c r="U10" i="22"/>
  <c r="M10" i="22"/>
  <c r="E10" i="22"/>
  <c r="AO9" i="22"/>
  <c r="AG9" i="22"/>
  <c r="Y9" i="22"/>
  <c r="Q9" i="22"/>
  <c r="I9" i="22"/>
  <c r="AS8" i="22"/>
  <c r="AK8" i="22"/>
  <c r="AC8" i="22"/>
  <c r="U8" i="22"/>
  <c r="M8" i="22"/>
  <c r="E8" i="22"/>
  <c r="AO7" i="22"/>
  <c r="AG7" i="22"/>
  <c r="Y7" i="22"/>
  <c r="Q7" i="22"/>
  <c r="I7" i="22"/>
  <c r="AS6" i="22"/>
  <c r="AK6" i="22"/>
  <c r="AC6" i="22"/>
  <c r="U6" i="22"/>
  <c r="M6" i="22"/>
  <c r="E6" i="22"/>
  <c r="AO5" i="22"/>
  <c r="AG5" i="22"/>
  <c r="Y5" i="22"/>
  <c r="Q5" i="22"/>
  <c r="I5" i="22"/>
  <c r="AT12" i="22"/>
  <c r="F12" i="22"/>
  <c r="R11" i="22"/>
  <c r="AD10" i="22"/>
  <c r="AH9" i="22"/>
  <c r="AL8" i="22"/>
  <c r="AP7" i="22"/>
  <c r="J7" i="22"/>
  <c r="N6" i="22"/>
  <c r="J5" i="22"/>
  <c r="B11" i="22"/>
  <c r="AR12" i="22"/>
  <c r="AJ12" i="22"/>
  <c r="AB12" i="22"/>
  <c r="T12" i="22"/>
  <c r="L12" i="22"/>
  <c r="D12" i="22"/>
  <c r="AN11" i="22"/>
  <c r="AF11" i="22"/>
  <c r="X11" i="22"/>
  <c r="P11" i="22"/>
  <c r="H11" i="22"/>
  <c r="AR10" i="22"/>
  <c r="AJ10" i="22"/>
  <c r="AB10" i="22"/>
  <c r="T10" i="22"/>
  <c r="L10" i="22"/>
  <c r="D10" i="22"/>
  <c r="AN9" i="22"/>
  <c r="AF9" i="22"/>
  <c r="X9" i="22"/>
  <c r="P9" i="22"/>
  <c r="H9" i="22"/>
  <c r="AR8" i="22"/>
  <c r="AJ8" i="22"/>
  <c r="AB8" i="22"/>
  <c r="T8" i="22"/>
  <c r="L8" i="22"/>
  <c r="D8" i="22"/>
  <c r="AN7" i="22"/>
  <c r="AF7" i="22"/>
  <c r="X7" i="22"/>
  <c r="P7" i="22"/>
  <c r="H7" i="22"/>
  <c r="AR6" i="22"/>
  <c r="AJ6" i="22"/>
  <c r="AB6" i="22"/>
  <c r="T6" i="22"/>
  <c r="L6" i="22"/>
  <c r="D6" i="22"/>
  <c r="AN5" i="22"/>
  <c r="AF5" i="22"/>
  <c r="X5" i="22"/>
  <c r="P5" i="22"/>
  <c r="H5" i="22"/>
  <c r="B5" i="22"/>
  <c r="V12" i="22"/>
  <c r="K24" i="22" s="1"/>
  <c r="J11" i="22"/>
  <c r="V10" i="22"/>
  <c r="K22" i="22" s="1"/>
  <c r="Z9" i="22"/>
  <c r="AD8" i="22"/>
  <c r="AH7" i="22"/>
  <c r="AL6" i="22"/>
  <c r="F6" i="22"/>
  <c r="R5" i="22"/>
  <c r="B10" i="22"/>
  <c r="AQ12" i="22"/>
  <c r="AI12" i="22"/>
  <c r="AA12" i="22"/>
  <c r="S12" i="22"/>
  <c r="K12" i="22"/>
  <c r="C12" i="22"/>
  <c r="AM11" i="22"/>
  <c r="AE11" i="22"/>
  <c r="W11" i="22"/>
  <c r="O11" i="22"/>
  <c r="G11" i="22"/>
  <c r="AQ10" i="22"/>
  <c r="AI10" i="22"/>
  <c r="AA10" i="22"/>
  <c r="S10" i="22"/>
  <c r="K10" i="22"/>
  <c r="C10" i="22"/>
  <c r="AM9" i="22"/>
  <c r="AE9" i="22"/>
  <c r="W9" i="22"/>
  <c r="O9" i="22"/>
  <c r="G9" i="22"/>
  <c r="AQ8" i="22"/>
  <c r="AI8" i="22"/>
  <c r="AA8" i="22"/>
  <c r="S8" i="22"/>
  <c r="K8" i="22"/>
  <c r="C8" i="22"/>
  <c r="AM7" i="22"/>
  <c r="AE7" i="22"/>
  <c r="W7" i="22"/>
  <c r="O7" i="22"/>
  <c r="G7" i="22"/>
  <c r="AQ6" i="22"/>
  <c r="AI6" i="22"/>
  <c r="AA6" i="22"/>
  <c r="S6" i="22"/>
  <c r="K6" i="22"/>
  <c r="C6" i="22"/>
  <c r="AM5" i="22"/>
  <c r="AE5" i="22"/>
  <c r="W5" i="22"/>
  <c r="O5" i="22"/>
  <c r="G5" i="22"/>
  <c r="B9" i="22"/>
  <c r="AP12" i="22"/>
  <c r="AH12" i="22"/>
  <c r="Z12" i="22"/>
  <c r="R12" i="22"/>
  <c r="J12" i="22"/>
  <c r="AT11" i="22"/>
  <c r="AL11" i="22"/>
  <c r="AD11" i="22"/>
  <c r="V11" i="22"/>
  <c r="K23" i="22" s="1"/>
  <c r="N11" i="22"/>
  <c r="F11" i="22"/>
  <c r="AP10" i="22"/>
  <c r="AH10" i="22"/>
  <c r="Z10" i="22"/>
  <c r="R10" i="22"/>
  <c r="J10" i="22"/>
  <c r="AT9" i="22"/>
  <c r="AL9" i="22"/>
  <c r="AD9" i="22"/>
  <c r="V9" i="22"/>
  <c r="K21" i="22" s="1"/>
  <c r="N9" i="22"/>
  <c r="F9" i="22"/>
  <c r="AP8" i="22"/>
  <c r="AH8" i="22"/>
  <c r="Z8" i="22"/>
  <c r="R8" i="22"/>
  <c r="J8" i="22"/>
  <c r="AT7" i="22"/>
  <c r="AL7" i="22"/>
  <c r="AD7" i="22"/>
  <c r="V7" i="22"/>
  <c r="K19" i="22" s="1"/>
  <c r="L19" i="22" s="1"/>
  <c r="N7" i="22"/>
  <c r="F7" i="22"/>
  <c r="AP6" i="22"/>
  <c r="AH6" i="22"/>
  <c r="Z6" i="22"/>
  <c r="R6" i="22"/>
  <c r="J6" i="22"/>
  <c r="AT5" i="22"/>
  <c r="AL5" i="22"/>
  <c r="AD5" i="22"/>
  <c r="V5" i="22"/>
  <c r="K17" i="22" s="1"/>
  <c r="L17" i="22" s="1"/>
  <c r="N17" i="22" s="1"/>
  <c r="N5" i="22"/>
  <c r="F5" i="22"/>
  <c r="AL12" i="22"/>
  <c r="AP11" i="22"/>
  <c r="AT10" i="22"/>
  <c r="AP9" i="22"/>
  <c r="AT8" i="22"/>
  <c r="F8" i="22"/>
  <c r="AT6" i="22"/>
  <c r="AH5" i="22"/>
  <c r="B8" i="22"/>
  <c r="AO12" i="22"/>
  <c r="AG12" i="22"/>
  <c r="Y12" i="22"/>
  <c r="Q12" i="22"/>
  <c r="I12" i="22"/>
  <c r="AS11" i="22"/>
  <c r="AK11" i="22"/>
  <c r="AC11" i="22"/>
  <c r="U11" i="22"/>
  <c r="M11" i="22"/>
  <c r="E11" i="22"/>
  <c r="AO10" i="22"/>
  <c r="AG10" i="22"/>
  <c r="Y10" i="22"/>
  <c r="Q10" i="22"/>
  <c r="I10" i="22"/>
  <c r="AS9" i="22"/>
  <c r="AK9" i="22"/>
  <c r="AC9" i="22"/>
  <c r="U9" i="22"/>
  <c r="M9" i="22"/>
  <c r="E9" i="22"/>
  <c r="AO8" i="22"/>
  <c r="AG8" i="22"/>
  <c r="Y8" i="22"/>
  <c r="Q8" i="22"/>
  <c r="I8" i="22"/>
  <c r="AS7" i="22"/>
  <c r="AK7" i="22"/>
  <c r="AC7" i="22"/>
  <c r="U7" i="22"/>
  <c r="M7" i="22"/>
  <c r="E7" i="22"/>
  <c r="AO6" i="22"/>
  <c r="AG6" i="22"/>
  <c r="Y6" i="22"/>
  <c r="Q6" i="22"/>
  <c r="I6" i="22"/>
  <c r="AS5" i="22"/>
  <c r="AK5" i="22"/>
  <c r="AC5" i="22"/>
  <c r="U5" i="22"/>
  <c r="M5" i="22"/>
  <c r="E5" i="22"/>
  <c r="N12" i="22"/>
  <c r="Z11" i="22"/>
  <c r="N10" i="22"/>
  <c r="R9" i="22"/>
  <c r="N8" i="22"/>
  <c r="R7" i="22"/>
  <c r="B7" i="22"/>
  <c r="AN12" i="22"/>
  <c r="AF12" i="22"/>
  <c r="X12" i="22"/>
  <c r="P12" i="22"/>
  <c r="H12" i="22"/>
  <c r="AR11" i="22"/>
  <c r="AJ11" i="22"/>
  <c r="AB11" i="22"/>
  <c r="T11" i="22"/>
  <c r="L11" i="22"/>
  <c r="D11" i="22"/>
  <c r="AN10" i="22"/>
  <c r="AF10" i="22"/>
  <c r="X10" i="22"/>
  <c r="P10" i="22"/>
  <c r="H10" i="22"/>
  <c r="AR9" i="22"/>
  <c r="AJ9" i="22"/>
  <c r="AB9" i="22"/>
  <c r="T9" i="22"/>
  <c r="L9" i="22"/>
  <c r="D9" i="22"/>
  <c r="AN8" i="22"/>
  <c r="AF8" i="22"/>
  <c r="X8" i="22"/>
  <c r="P8" i="22"/>
  <c r="H8" i="22"/>
  <c r="AR7" i="22"/>
  <c r="AJ7" i="22"/>
  <c r="AB7" i="22"/>
  <c r="T7" i="22"/>
  <c r="L7" i="22"/>
  <c r="D7" i="22"/>
  <c r="AN6" i="22"/>
  <c r="AF6" i="22"/>
  <c r="X6" i="22"/>
  <c r="P6" i="22"/>
  <c r="H6" i="22"/>
  <c r="AR5" i="22"/>
  <c r="AJ5" i="22"/>
  <c r="AB5" i="22"/>
  <c r="T5" i="22"/>
  <c r="L5" i="22"/>
  <c r="F21" i="22"/>
  <c r="J24" i="22"/>
  <c r="I17" i="22"/>
  <c r="I24" i="22"/>
  <c r="J23" i="22"/>
  <c r="F19" i="22"/>
  <c r="G18" i="22"/>
  <c r="F20" i="22"/>
  <c r="I23" i="22"/>
  <c r="J22" i="22"/>
  <c r="F18" i="22"/>
  <c r="J17" i="22"/>
  <c r="G19" i="22"/>
  <c r="G17" i="22"/>
  <c r="G24" i="22"/>
  <c r="I22" i="22"/>
  <c r="J21" i="22"/>
  <c r="I18" i="22"/>
  <c r="F17" i="22"/>
  <c r="F24" i="22"/>
  <c r="G23" i="22"/>
  <c r="I21" i="22"/>
  <c r="J20" i="22"/>
  <c r="F23" i="22"/>
  <c r="G22" i="22"/>
  <c r="I20" i="22"/>
  <c r="J19" i="22"/>
  <c r="F22" i="22"/>
  <c r="G21" i="22"/>
  <c r="I19" i="22"/>
  <c r="J18" i="22"/>
  <c r="E1" i="19"/>
  <c r="B117" i="22" l="1"/>
  <c r="D110" i="22"/>
  <c r="C117" i="22"/>
  <c r="E18" i="22"/>
  <c r="B110" i="22"/>
  <c r="D20" i="22"/>
  <c r="H21" i="22"/>
  <c r="B17" i="22"/>
  <c r="E20" i="22"/>
  <c r="E24" i="22"/>
  <c r="B23" i="22"/>
  <c r="H17" i="22"/>
  <c r="D19" i="22"/>
  <c r="D22" i="22"/>
  <c r="H19" i="22"/>
  <c r="H22" i="22"/>
  <c r="D24" i="22"/>
  <c r="D23" i="22"/>
  <c r="H20" i="22"/>
  <c r="D18" i="22"/>
  <c r="B21" i="22"/>
  <c r="H23" i="22"/>
  <c r="E23" i="22"/>
  <c r="B20" i="22"/>
  <c r="E21" i="22"/>
  <c r="E17" i="22"/>
  <c r="E19" i="22"/>
  <c r="H24" i="22"/>
  <c r="E22" i="22"/>
  <c r="D17" i="22"/>
  <c r="B18" i="22"/>
  <c r="C20" i="22"/>
  <c r="D21" i="22"/>
  <c r="H18" i="22"/>
  <c r="C18" i="22"/>
  <c r="B19" i="22"/>
  <c r="C22" i="22"/>
  <c r="C21" i="22"/>
  <c r="C23" i="22"/>
  <c r="B24" i="22"/>
  <c r="C24" i="22"/>
  <c r="C19" i="22"/>
  <c r="B22" i="22"/>
  <c r="C17" i="22"/>
  <c r="N23" i="22"/>
  <c r="L23" i="22"/>
  <c r="N24" i="22"/>
  <c r="L24" i="22"/>
  <c r="B31" i="22" l="1"/>
  <c r="B5" i="7" s="1"/>
  <c r="E33" i="22"/>
  <c r="E7" i="7" s="1"/>
  <c r="D30" i="22"/>
  <c r="D4" i="7" s="1"/>
  <c r="J31" i="22"/>
  <c r="J5" i="7" s="1"/>
  <c r="F31" i="22"/>
  <c r="F5" i="7" s="1"/>
  <c r="I31" i="22"/>
  <c r="I5" i="7" s="1"/>
  <c r="C31" i="22"/>
  <c r="C5" i="7" s="1"/>
  <c r="D31" i="22"/>
  <c r="D5" i="7" s="1"/>
  <c r="E31" i="22"/>
  <c r="E5" i="7" s="1"/>
  <c r="H31" i="22"/>
  <c r="H5" i="7" s="1"/>
  <c r="C28" i="22"/>
  <c r="C2" i="7" s="1"/>
  <c r="I29" i="22"/>
  <c r="I3" i="7" s="1"/>
  <c r="G31" i="22"/>
  <c r="G5" i="7" s="1"/>
  <c r="E29" i="22"/>
  <c r="E3" i="7" s="1"/>
  <c r="J29" i="22"/>
  <c r="J3" i="7" s="1"/>
  <c r="B29" i="22"/>
  <c r="B3" i="7" s="1"/>
  <c r="F29" i="22"/>
  <c r="F3" i="7" s="1"/>
  <c r="H32" i="22"/>
  <c r="H6" i="7" s="1"/>
  <c r="C32" i="22"/>
  <c r="C6" i="7" s="1"/>
  <c r="I32" i="22"/>
  <c r="I6" i="7" s="1"/>
  <c r="H29" i="22"/>
  <c r="H3" i="7" s="1"/>
  <c r="F32" i="22"/>
  <c r="F6" i="7" s="1"/>
  <c r="B32" i="22"/>
  <c r="B6" i="7" s="1"/>
  <c r="G29" i="22"/>
  <c r="G3" i="7" s="1"/>
  <c r="B30" i="22"/>
  <c r="B4" i="7" s="1"/>
  <c r="G32" i="22"/>
  <c r="G6" i="7" s="1"/>
  <c r="D32" i="22"/>
  <c r="D6" i="7" s="1"/>
  <c r="G30" i="22"/>
  <c r="G4" i="7" s="1"/>
  <c r="H33" i="22"/>
  <c r="H7" i="7" s="1"/>
  <c r="E30" i="22"/>
  <c r="E4" i="7" s="1"/>
  <c r="C30" i="22"/>
  <c r="C4" i="7" s="1"/>
  <c r="E32" i="22"/>
  <c r="E6" i="7" s="1"/>
  <c r="B34" i="22"/>
  <c r="B8" i="7" s="1"/>
  <c r="D29" i="22"/>
  <c r="D3" i="7" s="1"/>
  <c r="C29" i="22"/>
  <c r="C3" i="7" s="1"/>
  <c r="I35" i="22"/>
  <c r="I9" i="7" s="1"/>
  <c r="J32" i="22"/>
  <c r="J6" i="7" s="1"/>
  <c r="G28" i="22"/>
  <c r="G2" i="7" s="1"/>
  <c r="J30" i="22"/>
  <c r="J4" i="7" s="1"/>
  <c r="I30" i="22"/>
  <c r="I4" i="7" s="1"/>
  <c r="F30" i="22"/>
  <c r="F4" i="7" s="1"/>
  <c r="H30" i="22"/>
  <c r="H4" i="7" s="1"/>
  <c r="D35" i="22"/>
  <c r="D9" i="7" s="1"/>
  <c r="I33" i="22"/>
  <c r="I7" i="7" s="1"/>
  <c r="J33" i="22"/>
  <c r="J7" i="7" s="1"/>
  <c r="C33" i="22"/>
  <c r="C7" i="7" s="1"/>
  <c r="E34" i="22"/>
  <c r="E8" i="7" s="1"/>
  <c r="G33" i="22"/>
  <c r="G7" i="7" s="1"/>
  <c r="D33" i="22"/>
  <c r="D7" i="7" s="1"/>
  <c r="B33" i="22"/>
  <c r="B7" i="7" s="1"/>
  <c r="F33" i="22"/>
  <c r="F7" i="7" s="1"/>
  <c r="J35" i="22"/>
  <c r="J9" i="7" s="1"/>
  <c r="I28" i="22"/>
  <c r="I2" i="7" s="1"/>
  <c r="I34" i="22"/>
  <c r="I8" i="7" s="1"/>
  <c r="C35" i="22"/>
  <c r="C9" i="7" s="1"/>
  <c r="F34" i="22"/>
  <c r="F8" i="7" s="1"/>
  <c r="D34" i="22"/>
  <c r="D8" i="7" s="1"/>
  <c r="J28" i="22"/>
  <c r="J2" i="7" s="1"/>
  <c r="H35" i="22"/>
  <c r="H9" i="7" s="1"/>
  <c r="H28" i="22"/>
  <c r="H2" i="7" s="1"/>
  <c r="F28" i="22"/>
  <c r="F2" i="7" s="1"/>
  <c r="B28" i="22"/>
  <c r="B2" i="7" s="1"/>
  <c r="G34" i="22"/>
  <c r="G8" i="7" s="1"/>
  <c r="B35" i="22"/>
  <c r="B9" i="7" s="1"/>
  <c r="J34" i="22"/>
  <c r="J8" i="7" s="1"/>
  <c r="F35" i="22"/>
  <c r="F9" i="7" s="1"/>
  <c r="E28" i="22"/>
  <c r="E2" i="7" s="1"/>
  <c r="C34" i="22"/>
  <c r="C8" i="7" s="1"/>
  <c r="H34" i="22"/>
  <c r="H8" i="7" s="1"/>
  <c r="G35" i="22"/>
  <c r="G9" i="7" s="1"/>
  <c r="E35" i="22"/>
  <c r="E9" i="7" s="1"/>
  <c r="D28" i="22"/>
  <c r="D2" i="7" s="1"/>
</calcChain>
</file>

<file path=xl/sharedStrings.xml><?xml version="1.0" encoding="utf-8"?>
<sst xmlns="http://schemas.openxmlformats.org/spreadsheetml/2006/main" count="1038" uniqueCount="304">
  <si>
    <t>Sources:</t>
  </si>
  <si>
    <t>Cement and other carbonate use</t>
  </si>
  <si>
    <t>Natural gas and petroleum systems</t>
  </si>
  <si>
    <t>Iron and steel</t>
  </si>
  <si>
    <t>Chemicals</t>
  </si>
  <si>
    <t>Waste management</t>
  </si>
  <si>
    <t>Agriculture</t>
  </si>
  <si>
    <t>Other industries</t>
  </si>
  <si>
    <t>government</t>
  </si>
  <si>
    <t>foreign entities</t>
  </si>
  <si>
    <t>Notes</t>
  </si>
  <si>
    <t/>
  </si>
  <si>
    <t>Iron &amp; Steel</t>
  </si>
  <si>
    <t>Rows show which industries are supplying the demanded goods.</t>
  </si>
  <si>
    <t>Imports</t>
  </si>
  <si>
    <t>Total</t>
  </si>
  <si>
    <t>This table would be irrelevant to us, except it includes imports, which we</t>
  </si>
  <si>
    <t>not imported goods that are re-exported).  The entire purpose of this</t>
  </si>
  <si>
    <t>This table shows how much input is demanded by each entity from each industry.</t>
  </si>
  <si>
    <t>Columns show the industry/entity demanding goods.</t>
  </si>
  <si>
    <t>This table is our primary source.  However, we adjust it to account for</t>
  </si>
  <si>
    <t>Cement</t>
  </si>
  <si>
    <t>Precision of Output Numbers</t>
  </si>
  <si>
    <t>Although our estimate does not have great precision, we use a large number of</t>
  </si>
  <si>
    <t>decimal places in the output sheet in order to reduce rounding error in Vensim</t>
  </si>
  <si>
    <t>2015</t>
  </si>
  <si>
    <t>FoISaGPbE Fraction of Goods Purchased by Entity</t>
  </si>
  <si>
    <t>These rows are intended to sum to less than one, as they are inputs as a share of gross output (e.g. ignoring value added)</t>
  </si>
  <si>
    <t>FoISaGPbE Nonenergy Inputs by Supplying Entity as Share of Gross Output</t>
  </si>
  <si>
    <t>Explanation</t>
  </si>
  <si>
    <t>When industrial production declines in response to a policy package, the effect is not only</t>
  </si>
  <si>
    <t>to reduce industry revenue.  Industry also buys less services from suppliers, and pays less</t>
  </si>
  <si>
    <t>the sum of each row will be less than one.  This is normal (and necessary).</t>
  </si>
  <si>
    <t>income and other taxes to government.  This variable helps us calculate the cash flows associated</t>
  </si>
  <si>
    <t>both with lost revenue (reduced purchases of industrial goods) and reduced spending by</t>
  </si>
  <si>
    <t>is represented as a share of total revenue (not a share of total inputs), so</t>
  </si>
  <si>
    <t>industry.</t>
  </si>
  <si>
    <t>Notes on Whether Rows in Output Tables Sum to One (Across All Entities)</t>
  </si>
  <si>
    <t>Fraction of Goods Purchased by Entity is represented as a share of total output, so the rows must</t>
  </si>
  <si>
    <t>sum to one.  On the other hand, Nonenergy Inputs by Supplying Entity as Share of Gross Output</t>
  </si>
  <si>
    <t>Imported Share of Industrial Inputs</t>
  </si>
  <si>
    <t>We assume only inputs supplied by other industries (i.e. materials, components,</t>
  </si>
  <si>
    <t>to imperceptible levels.</t>
  </si>
  <si>
    <t>Coal mining</t>
  </si>
  <si>
    <t>because reduced spending on energy (e.g. reduced purchases of fuels and electricity) is handled</t>
  </si>
  <si>
    <t>in a separate structure on the "Industry - Cash Flow" sheet.</t>
  </si>
  <si>
    <t>reduced spending is included only on non-energy inputs (e.g. intermediate materials, labor, etc.)</t>
  </si>
  <si>
    <t>Values in yellow (for energy industries) are not used (as of EPS 1.5.0) but are calculated here for completeness, in case these values prove useful in the future.</t>
  </si>
  <si>
    <t>Fraction of Goods Purchased by Entity is used to allocate money for reduced sales of industrial</t>
  </si>
  <si>
    <t>outputs.  Values for all industries (except Waste Management) are calculated, but only the values</t>
  </si>
  <si>
    <t>for non-energy industries are actually used in Vensim (in EPS 1.5.0), since the cash flows associated</t>
  </si>
  <si>
    <t>with reduced sales of energy are already handled in the various demand sectors, with cash flows</t>
  </si>
  <si>
    <t>assigned to the relevant energy supply industry, as well as to the users of the energy, who buy less.</t>
  </si>
  <si>
    <t>Nonenergy Inputs by Supplying Entity as Share of Gross Output is used to allocate money for reduced</t>
  </si>
  <si>
    <t>purchases of inputs (e.g. intermediate materials, labor, etc.) by each industry.</t>
  </si>
  <si>
    <t>Values are calculated for all industries (except Waste Management), and all are used in Vensim</t>
  </si>
  <si>
    <t>(as of EPS 1.5.0), because nowhere else in the model is the reduction in inputs demanded by</t>
  </si>
  <si>
    <t>the energy supply industries taken into account.  However,</t>
  </si>
  <si>
    <t>See the "About" tab for more details.</t>
  </si>
  <si>
    <t>etc.), not inputs supplied by the "consumers" entity (i.e. services and labor) are</t>
  </si>
  <si>
    <t>nonenergy industries</t>
  </si>
  <si>
    <t>labor and consumers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</si>
  <si>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</si>
  <si>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</si>
  <si>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</si>
  <si>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</si>
  <si>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</si>
  <si>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These are shares of non-energy inputs, so we assign zeroes to all energy supplier cash flow entities.</t>
  </si>
  <si>
    <t>Sorry, the query is too large to fit into the Excel cell. You will not be able to update your table with the .Stat Populator.</t>
  </si>
  <si>
    <t>Variable</t>
  </si>
  <si>
    <t>TTL: Total</t>
  </si>
  <si>
    <t>Country</t>
  </si>
  <si>
    <t>SAU: Saudi Arabia</t>
  </si>
  <si>
    <t>Time</t>
  </si>
  <si>
    <t>Unit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</si>
  <si>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</si>
  <si>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</si>
  <si>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</si>
  <si>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</si>
  <si>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</si>
  <si>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</si>
  <si>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</si>
  <si>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</si>
  <si>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</si>
  <si>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</si>
  <si>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</si>
  <si>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</si>
  <si>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</si>
  <si>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</si>
  <si>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</si>
  <si>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</si>
  <si>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</si>
  <si>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</si>
  <si>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</si>
  <si>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</si>
  <si>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</si>
  <si>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</si>
  <si>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</si>
  <si>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</si>
  <si>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</si>
  <si>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</si>
  <si>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</si>
  <si>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</si>
  <si>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</si>
  <si>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</si>
  <si>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</si>
  <si>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</si>
  <si>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</si>
  <si>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</si>
  <si>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</si>
  <si>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</si>
  <si>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</si>
  <si>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</si>
  <si>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</si>
  <si>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</si>
  <si>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</si>
  <si>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</si>
  <si>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</si>
  <si>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</si>
  <si>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</si>
  <si>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</si>
  <si>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</si>
  <si>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</si>
  <si>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</si>
  <si>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</si>
  <si>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</si>
  <si>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</si>
  <si>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</si>
  <si>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</si>
  <si>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</si>
  <si>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</si>
  <si>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</si>
  <si>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</si>
  <si>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</si>
  <si>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</si>
  <si>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</si>
  <si>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</si>
  <si>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</si>
  <si>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</si>
  <si>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</si>
  <si>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</si>
  <si>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</si>
  <si>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</si>
  <si>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</si>
  <si>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</si>
  <si>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</si>
  <si>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</si>
  <si>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</si>
  <si>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</si>
  <si>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</si>
  <si>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</si>
  <si>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</si>
  <si>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</si>
  <si>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</si>
  <si>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</si>
  <si>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</si>
  <si>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</si>
  <si>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</si>
  <si>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</si>
  <si>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</si>
  <si>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</si>
  <si>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</si>
  <si>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</si>
  <si>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</si>
  <si>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28 Aug 2019 20:27 UTC (GMT) from OECD.Stat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</si>
  <si>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</si>
  <si>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</si>
  <si>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</si>
  <si>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</si>
  <si>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28 Aug 2019 20:39 UTC (GMT) from OECD.Stat</t>
  </si>
  <si>
    <t>OECD Name</t>
  </si>
  <si>
    <t>Fraction of Good Purchased Category</t>
  </si>
  <si>
    <t>energy suppliers</t>
  </si>
  <si>
    <t>taxes</t>
  </si>
  <si>
    <t>total</t>
  </si>
  <si>
    <t>value add</t>
  </si>
  <si>
    <t>output</t>
  </si>
  <si>
    <t>capital formation</t>
  </si>
  <si>
    <t>inventory</t>
  </si>
  <si>
    <t>imports</t>
  </si>
  <si>
    <t>other</t>
  </si>
  <si>
    <t>Industry Category</t>
  </si>
  <si>
    <t>agriculture</t>
  </si>
  <si>
    <t>other industries</t>
  </si>
  <si>
    <t>chemicals</t>
  </si>
  <si>
    <t>natural gas and petroleum systems</t>
  </si>
  <si>
    <t>iron and steel</t>
  </si>
  <si>
    <t>From Sector</t>
  </si>
  <si>
    <t>Consolidating Industry Sectors</t>
  </si>
  <si>
    <t>Conslidating Purchasing Entities</t>
  </si>
  <si>
    <t>Fraction of Goods Purchased by Entity</t>
  </si>
  <si>
    <t>Estimating Fraction of Goods Purchased by Entity</t>
  </si>
  <si>
    <t>energy suppliers, reallocated --&gt;</t>
  </si>
  <si>
    <t>Totals</t>
  </si>
  <si>
    <t>To Sector</t>
  </si>
  <si>
    <t>Estimating Nonenergy Inputs by Supplying Entity as a Share of Gross Output</t>
  </si>
  <si>
    <t>Consolidating Input Sectors</t>
  </si>
  <si>
    <t>Transposing Outputs</t>
  </si>
  <si>
    <t>Calculating Shares</t>
  </si>
  <si>
    <t>DOMIMP: Domestic output and imports</t>
  </si>
  <si>
    <t>TOTAL: Total</t>
  </si>
  <si>
    <t>DOM_01T03: Agriculture, forestry and fishing</t>
  </si>
  <si>
    <t>DOM_05T06: Mining and extraction of energy producing products</t>
  </si>
  <si>
    <t>DOM_07T08: Mining and quarrying of non-energy producing products</t>
  </si>
  <si>
    <t>DOM_09: Mining support service activities</t>
  </si>
  <si>
    <t>DOM_10T12: Food products, beverages and tobacco</t>
  </si>
  <si>
    <t>DOM_13T15: Textiles, wearing apparel, leather and related products</t>
  </si>
  <si>
    <t>DOM_16: Wood and of products of wood and cork (except furniture)</t>
  </si>
  <si>
    <t>DOM_17T18: Paper products and printing</t>
  </si>
  <si>
    <t>DOM_19: Coke and refined petroleum products</t>
  </si>
  <si>
    <t>DOM_20T21: Chemicals and pharmaceutical products</t>
  </si>
  <si>
    <t>DOM_22: Rubber and plastics products</t>
  </si>
  <si>
    <t>DOM_23: Other non-metallic mineral products</t>
  </si>
  <si>
    <t>DOM_24: Manufacture of basic metals</t>
  </si>
  <si>
    <t>DOM_25: Fabricated metal products, except machinery and equipment</t>
  </si>
  <si>
    <t>DOM_26: Computer, electronic and optical products</t>
  </si>
  <si>
    <t>DOM_27: Electrical equipment</t>
  </si>
  <si>
    <t>DOM_28: Machinery and equipment n.e.c.</t>
  </si>
  <si>
    <t>DOM_29: Motor vehicles, trailers and semi-trailers</t>
  </si>
  <si>
    <t>DOM_30: Other transport equipment</t>
  </si>
  <si>
    <t>DOM_31T33: Other manufacturing; repair and installation of machinery and equipment</t>
  </si>
  <si>
    <t>DOM_35T39: Electricity, gas, water supply, sewerage, waste and remediation services</t>
  </si>
  <si>
    <t>DOM_41T43: Construction</t>
  </si>
  <si>
    <t>DOM_45T47: Wholesale and retail trade; repair of motor vehicles</t>
  </si>
  <si>
    <t>DOM_49T53: Transportation and storage</t>
  </si>
  <si>
    <t>DOM_55T56: Accomodation and food services</t>
  </si>
  <si>
    <t>DOM_58T60: Publishing, audiovisual and broadcasting activities</t>
  </si>
  <si>
    <t>DOM_61: Telecommunications</t>
  </si>
  <si>
    <t>DOM_62T63: IT and other information services</t>
  </si>
  <si>
    <t>DOM_64T66: Financial and insurance activities</t>
  </si>
  <si>
    <t>DOM_68: Real estate activities</t>
  </si>
  <si>
    <t>DOM_69T82: Other business sector services</t>
  </si>
  <si>
    <t>DOM_84: Public administration and defence; compulsory social security</t>
  </si>
  <si>
    <t>DOM_85: Education</t>
  </si>
  <si>
    <t>DOM_86T88: Human health and social work</t>
  </si>
  <si>
    <t>DOM_90T96: Arts, entertainment, recreation and other service activities</t>
  </si>
  <si>
    <t>DOM_97T98: Private households with employed persons</t>
  </si>
  <si>
    <t>IMP_01T03: Agriculture, forestry and fishing</t>
  </si>
  <si>
    <t>IMP_05T06: Mining and extraction of energy producing products</t>
  </si>
  <si>
    <t>IMP_07T08: Mining and quarrying of non-energy producing products</t>
  </si>
  <si>
    <t>IMP_09: Mining support service activities</t>
  </si>
  <si>
    <t>IMP_10T12: Food products, beverages and tobacco</t>
  </si>
  <si>
    <t>IMP_13T15: Textiles, wearing apparel, leather and related products</t>
  </si>
  <si>
    <t>IMP_16: Wood and of products of wood and cork (except furniture)</t>
  </si>
  <si>
    <t>IMP_17T18: Paper products and printing</t>
  </si>
  <si>
    <t>IMP_19: Coke and refined petroleum products</t>
  </si>
  <si>
    <t>IMP_20T21: Chemicals and pharmaceutical products</t>
  </si>
  <si>
    <t>IMP_22: Rubber and plastics products</t>
  </si>
  <si>
    <t>IMP_23: Other non-metallic mineral products</t>
  </si>
  <si>
    <t>IMP_24: Manufacture of basic metals</t>
  </si>
  <si>
    <t>IMP_25: Fabricated metal products, except machinery and equipment</t>
  </si>
  <si>
    <t>IMP_26: Computer, electronic and optical products</t>
  </si>
  <si>
    <t>IMP_27: Electrical equipment</t>
  </si>
  <si>
    <t>IMP_28: Machinery and equipment n.e.c.</t>
  </si>
  <si>
    <t>IMP_29: Motor vehicles, trailers and semi-trailers</t>
  </si>
  <si>
    <t>IMP_30: Other transport equipment</t>
  </si>
  <si>
    <t>IMP_31T33: Other manufacturing; repair and installation of machinery and equipment</t>
  </si>
  <si>
    <t>IMP_35T39: Electricity, gas, water supply, sewerage, waste and remediation services</t>
  </si>
  <si>
    <t>IMP_41T43: Construction</t>
  </si>
  <si>
    <t>IMP_45T47: Wholesale and retail trade; repair of motor vehicles</t>
  </si>
  <si>
    <t>IMP_49T53: Transportation and storage</t>
  </si>
  <si>
    <t>IMP_55T56: Accomodation and food services</t>
  </si>
  <si>
    <t>IMP_58T60: Publishing, audiovisual and broadcasting activities</t>
  </si>
  <si>
    <t>IMP_61: Telecommunications</t>
  </si>
  <si>
    <t>IMP_62T63: IT and other information services</t>
  </si>
  <si>
    <t>IMP_64T66: Financial and insurance activities</t>
  </si>
  <si>
    <t>IMP_68: Real estate activities</t>
  </si>
  <si>
    <t>IMP_69T82: Other business sector services</t>
  </si>
  <si>
    <t>IMP_84: Public administration and defence; compulsory social security</t>
  </si>
  <si>
    <t>IMP_85: Education</t>
  </si>
  <si>
    <t>IMP_86T88: Human health and social work</t>
  </si>
  <si>
    <t>IMP_90T96: Arts, entertainment, recreation and other service activities</t>
  </si>
  <si>
    <t>IMP_97T98: Private households with employed persons</t>
  </si>
  <si>
    <t>Data extracted on 28 Aug 2019 23:15 UTC (GMT) from OECD.Stat</t>
  </si>
  <si>
    <t>Calculating Import and Export Shares</t>
  </si>
  <si>
    <t>Domestic</t>
  </si>
  <si>
    <t>Consolidating Imports by Industry Sector</t>
  </si>
  <si>
    <t>Calculating Import Share</t>
  </si>
  <si>
    <t>Final Values</t>
  </si>
  <si>
    <t>Organisation for Economic Co-operation and Development</t>
  </si>
  <si>
    <t>Interactive Data Tables: OECD.Stat</t>
  </si>
  <si>
    <t>https://stats.oecd.org</t>
  </si>
  <si>
    <t>Input Output Database: Input-Output Tables (IOTs) ISIC Rev. 4</t>
  </si>
  <si>
    <t>All Data</t>
  </si>
  <si>
    <t>TTL : Total; VAL: Value Added, DOMIMP: Domestic output and imports</t>
  </si>
  <si>
    <t>OECD Data IO Table - Imports</t>
  </si>
  <si>
    <t>This table indicates where KSA supply of each industrial good comes from.</t>
  </si>
  <si>
    <t>need to handle specially (we assume all exports are KSA-produced goods,</t>
  </si>
  <si>
    <t xml:space="preserve">table is to determine the share of the final value of goods (the Supply) </t>
  </si>
  <si>
    <t xml:space="preserve">that comes from imports and the various charges associated with </t>
  </si>
  <si>
    <t>imports (taxes, trade and transport margins, etc.)</t>
  </si>
  <si>
    <t>OECD Data IO Table - Total</t>
  </si>
  <si>
    <t>special handling of imports (noted above).</t>
  </si>
  <si>
    <t>OECD Data IO Table - Value Add</t>
  </si>
  <si>
    <t>This table breaks out the value added line item in the total table.</t>
  </si>
  <si>
    <t>We use this table to understand the share of value added that comes</t>
  </si>
  <si>
    <t>from taxes/subsidies and labor. We omit operating surplus</t>
  </si>
  <si>
    <t>and other income from our calculations.</t>
  </si>
  <si>
    <t>Iron &amp; steel isn't separately broken out in trade statistics, so we use the share of all</t>
  </si>
  <si>
    <t>basic metals to represent iron and steel.</t>
  </si>
  <si>
    <t>Cement isn't separately broken out in the trade statistics, so we use the share of all</t>
  </si>
  <si>
    <t>other non-metallic mineral products to represent cement, in line with</t>
  </si>
  <si>
    <t>the UN's documentation (https://unstats.un.org/unsd/publication/SeriesM/seriesm_4rev4e.pdf)</t>
  </si>
  <si>
    <t>imported.  We calculate the imported share of products from each industry.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</si>
</sst>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6" formatCode="0.00000000"/>
    <numFmt numFmtId="167" formatCode="#,##0.0_ ;\-#,##0.0\ "/>
    <numFmt numFmtId="171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5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0" fontId="0" fillId="0" borderId="0" xfId="0"/>
    <xf numFmtId="164" fontId="0" fillId="0" borderId="0" xfId="0" applyNumberFormat="1"/>
    <xf numFmtId="0" fontId="3" fillId="0" borderId="0" xfId="1" applyFont="1"/>
    <xf numFmtId="0" fontId="1" fillId="0" borderId="0" xfId="0" applyFont="1" applyAlignment="1"/>
    <xf numFmtId="166" fontId="0" fillId="0" borderId="0" xfId="0" applyNumberFormat="1"/>
    <xf numFmtId="0" fontId="0" fillId="0" borderId="0" xfId="0"/>
    <xf numFmtId="0" fontId="0" fillId="2" borderId="0" xfId="0" applyNumberFormat="1" applyFill="1"/>
    <xf numFmtId="0" fontId="0" fillId="3" borderId="0" xfId="0" applyFill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right" wrapText="1"/>
    </xf>
    <xf numFmtId="0" fontId="0" fillId="0" borderId="0" xfId="0"/>
    <xf numFmtId="0" fontId="6" fillId="0" borderId="1" xfId="0" applyFont="1" applyBorder="1"/>
    <xf numFmtId="0" fontId="10" fillId="5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vertical="top" wrapText="1"/>
    </xf>
    <xf numFmtId="167" fontId="6" fillId="0" borderId="1" xfId="0" applyNumberFormat="1" applyFont="1" applyBorder="1" applyAlignment="1">
      <alignment horizontal="right"/>
    </xf>
    <xf numFmtId="167" fontId="6" fillId="8" borderId="1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0" fillId="0" borderId="0" xfId="0" applyAlignment="1"/>
    <xf numFmtId="0" fontId="5" fillId="0" borderId="0" xfId="0" applyFont="1"/>
    <xf numFmtId="0" fontId="12" fillId="7" borderId="1" xfId="0" applyFont="1" applyFill="1" applyBorder="1" applyAlignment="1">
      <alignment horizontal="center" wrapText="1"/>
    </xf>
    <xf numFmtId="0" fontId="0" fillId="9" borderId="0" xfId="0" applyFill="1"/>
    <xf numFmtId="0" fontId="1" fillId="9" borderId="0" xfId="0" applyFont="1" applyFill="1"/>
    <xf numFmtId="167" fontId="0" fillId="0" borderId="0" xfId="0" applyNumberFormat="1"/>
    <xf numFmtId="166" fontId="0" fillId="2" borderId="0" xfId="0" applyNumberFormat="1" applyFill="1"/>
    <xf numFmtId="166" fontId="0" fillId="3" borderId="0" xfId="0" applyNumberFormat="1" applyFill="1"/>
    <xf numFmtId="0" fontId="7" fillId="0" borderId="2" xfId="0" applyFont="1" applyBorder="1" applyAlignment="1">
      <alignment horizontal="left" wrapText="1"/>
    </xf>
    <xf numFmtId="0" fontId="12" fillId="7" borderId="1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right" vertical="top" wrapText="1"/>
    </xf>
    <xf numFmtId="0" fontId="8" fillId="5" borderId="2" xfId="0" applyFont="1" applyFill="1" applyBorder="1" applyAlignment="1">
      <alignment horizontal="right" vertical="center" wrapText="1"/>
    </xf>
    <xf numFmtId="0" fontId="10" fillId="5" borderId="5" xfId="0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top" wrapText="1"/>
    </xf>
    <xf numFmtId="0" fontId="10" fillId="4" borderId="2" xfId="0" applyFont="1" applyFill="1" applyBorder="1" applyAlignment="1">
      <alignment vertical="top" wrapText="1"/>
    </xf>
    <xf numFmtId="0" fontId="10" fillId="4" borderId="4" xfId="0" applyFont="1" applyFill="1" applyBorder="1" applyAlignment="1">
      <alignment vertical="top" wrapText="1"/>
    </xf>
    <xf numFmtId="0" fontId="10" fillId="4" borderId="3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9" fillId="4" borderId="4" xfId="0" applyFont="1" applyFill="1" applyBorder="1" applyAlignment="1">
      <alignment vertical="top" wrapText="1"/>
    </xf>
    <xf numFmtId="0" fontId="9" fillId="4" borderId="3" xfId="0" applyFont="1" applyFill="1" applyBorder="1" applyAlignment="1">
      <alignment vertical="top" wrapText="1"/>
    </xf>
    <xf numFmtId="171" fontId="0" fillId="0" borderId="0" xfId="0" applyNumberFormat="1"/>
    <xf numFmtId="0" fontId="8" fillId="4" borderId="2" xfId="0" applyFont="1" applyFill="1" applyBorder="1" applyAlignment="1">
      <alignment horizontal="right" vertical="top" wrapText="1"/>
    </xf>
    <xf numFmtId="0" fontId="8" fillId="4" borderId="3" xfId="0" applyFont="1" applyFill="1" applyBorder="1" applyAlignment="1">
      <alignment horizontal="right" vertical="top" wrapText="1"/>
    </xf>
    <xf numFmtId="0" fontId="8" fillId="5" borderId="2" xfId="0" applyFont="1" applyFill="1" applyBorder="1" applyAlignment="1">
      <alignment horizontal="right" vertical="center" wrapText="1"/>
    </xf>
    <xf numFmtId="0" fontId="8" fillId="5" borderId="3" xfId="0" applyFont="1" applyFill="1" applyBorder="1" applyAlignment="1">
      <alignment horizontal="right" vertical="center" wrapText="1"/>
    </xf>
    <xf numFmtId="164" fontId="0" fillId="2" borderId="0" xfId="0" applyNumberFormat="1" applyFill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E4ED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TTL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VAL%5d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2.oecd.org/index.aspx?DatasetCode=IOTSI4_2018" TargetMode="External"/><Relationship Id="rId1" Type="http://schemas.openxmlformats.org/officeDocument/2006/relationships/hyperlink" Target="http://stats.oecd.org/OECDStat_Metadata/ShowMetadata.ashx?Dataset=IOTSI4_2018&amp;Coords=%5bVAR%5d.%5bDOMIMP%5d&amp;ShowOnWeb=true&amp;Lang=e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workbookViewId="0">
      <selection activeCell="B83" sqref="B82:B83"/>
    </sheetView>
  </sheetViews>
  <sheetFormatPr defaultRowHeight="15" x14ac:dyDescent="0.25"/>
  <cols>
    <col min="2" max="2" width="68.140625" customWidth="1"/>
  </cols>
  <sheetData>
    <row r="1" spans="1:5" x14ac:dyDescent="0.25">
      <c r="A1" s="1" t="s">
        <v>26</v>
      </c>
    </row>
    <row r="2" spans="1:5" s="11" customFormat="1" x14ac:dyDescent="0.25">
      <c r="A2" s="9" t="s">
        <v>28</v>
      </c>
    </row>
    <row r="4" spans="1:5" x14ac:dyDescent="0.25">
      <c r="A4" s="1" t="s">
        <v>0</v>
      </c>
      <c r="B4" s="2" t="s">
        <v>283</v>
      </c>
    </row>
    <row r="5" spans="1:5" x14ac:dyDescent="0.25">
      <c r="B5" t="s">
        <v>279</v>
      </c>
      <c r="E5" s="9"/>
    </row>
    <row r="6" spans="1:5" x14ac:dyDescent="0.25">
      <c r="B6" s="3">
        <v>2019</v>
      </c>
    </row>
    <row r="7" spans="1:5" x14ac:dyDescent="0.25">
      <c r="B7" t="s">
        <v>280</v>
      </c>
    </row>
    <row r="8" spans="1:5" s="6" customFormat="1" x14ac:dyDescent="0.25">
      <c r="B8" s="4" t="s">
        <v>281</v>
      </c>
    </row>
    <row r="9" spans="1:5" x14ac:dyDescent="0.25">
      <c r="B9" s="8" t="s">
        <v>282</v>
      </c>
    </row>
    <row r="10" spans="1:5" x14ac:dyDescent="0.25">
      <c r="B10" t="s">
        <v>284</v>
      </c>
    </row>
    <row r="11" spans="1:5" s="19" customFormat="1" x14ac:dyDescent="0.25"/>
    <row r="13" spans="1:5" x14ac:dyDescent="0.25">
      <c r="A13" s="1" t="s">
        <v>10</v>
      </c>
    </row>
    <row r="14" spans="1:5" s="11" customFormat="1" x14ac:dyDescent="0.25">
      <c r="A14" s="1"/>
    </row>
    <row r="15" spans="1:5" s="11" customFormat="1" x14ac:dyDescent="0.25">
      <c r="A15" s="1" t="s">
        <v>29</v>
      </c>
    </row>
    <row r="16" spans="1:5" s="11" customFormat="1" x14ac:dyDescent="0.25">
      <c r="A16" s="11" t="s">
        <v>30</v>
      </c>
    </row>
    <row r="17" spans="1:1" s="11" customFormat="1" x14ac:dyDescent="0.25">
      <c r="A17" s="11" t="s">
        <v>31</v>
      </c>
    </row>
    <row r="18" spans="1:1" s="11" customFormat="1" x14ac:dyDescent="0.25">
      <c r="A18" s="11" t="s">
        <v>33</v>
      </c>
    </row>
    <row r="19" spans="1:1" s="11" customFormat="1" x14ac:dyDescent="0.25">
      <c r="A19" s="11" t="s">
        <v>34</v>
      </c>
    </row>
    <row r="20" spans="1:1" s="11" customFormat="1" x14ac:dyDescent="0.25">
      <c r="A20" s="11" t="s">
        <v>36</v>
      </c>
    </row>
    <row r="21" spans="1:1" s="15" customFormat="1" x14ac:dyDescent="0.25"/>
    <row r="22" spans="1:1" s="15" customFormat="1" x14ac:dyDescent="0.25">
      <c r="A22" s="15" t="s">
        <v>48</v>
      </c>
    </row>
    <row r="23" spans="1:1" s="16" customFormat="1" x14ac:dyDescent="0.25">
      <c r="A23" s="16" t="s">
        <v>49</v>
      </c>
    </row>
    <row r="24" spans="1:1" s="16" customFormat="1" x14ac:dyDescent="0.25">
      <c r="A24" s="16" t="s">
        <v>50</v>
      </c>
    </row>
    <row r="25" spans="1:1" s="16" customFormat="1" x14ac:dyDescent="0.25">
      <c r="A25" s="16" t="s">
        <v>51</v>
      </c>
    </row>
    <row r="26" spans="1:1" s="16" customFormat="1" x14ac:dyDescent="0.25">
      <c r="A26" s="16" t="s">
        <v>52</v>
      </c>
    </row>
    <row r="27" spans="1:1" s="16" customFormat="1" x14ac:dyDescent="0.25"/>
    <row r="28" spans="1:1" s="16" customFormat="1" x14ac:dyDescent="0.25">
      <c r="A28" s="16" t="s">
        <v>53</v>
      </c>
    </row>
    <row r="29" spans="1:1" s="16" customFormat="1" x14ac:dyDescent="0.25">
      <c r="A29" s="16" t="s">
        <v>54</v>
      </c>
    </row>
    <row r="30" spans="1:1" s="16" customFormat="1" x14ac:dyDescent="0.25">
      <c r="A30" s="16" t="s">
        <v>55</v>
      </c>
    </row>
    <row r="31" spans="1:1" s="16" customFormat="1" x14ac:dyDescent="0.25">
      <c r="A31" s="16" t="s">
        <v>56</v>
      </c>
    </row>
    <row r="32" spans="1:1" s="16" customFormat="1" x14ac:dyDescent="0.25">
      <c r="A32" s="16" t="s">
        <v>57</v>
      </c>
    </row>
    <row r="33" spans="1:1" s="15" customFormat="1" x14ac:dyDescent="0.25">
      <c r="A33" s="15" t="s">
        <v>46</v>
      </c>
    </row>
    <row r="34" spans="1:1" s="15" customFormat="1" x14ac:dyDescent="0.25">
      <c r="A34" s="15" t="s">
        <v>44</v>
      </c>
    </row>
    <row r="35" spans="1:1" s="15" customFormat="1" x14ac:dyDescent="0.25">
      <c r="A35" s="15" t="s">
        <v>45</v>
      </c>
    </row>
    <row r="36" spans="1:1" s="11" customFormat="1" x14ac:dyDescent="0.25"/>
    <row r="37" spans="1:1" s="11" customFormat="1" x14ac:dyDescent="0.25">
      <c r="A37" s="1" t="s">
        <v>37</v>
      </c>
    </row>
    <row r="38" spans="1:1" s="11" customFormat="1" x14ac:dyDescent="0.25">
      <c r="A38" s="14" t="s">
        <v>38</v>
      </c>
    </row>
    <row r="39" spans="1:1" s="11" customFormat="1" x14ac:dyDescent="0.25">
      <c r="A39" s="14" t="s">
        <v>39</v>
      </c>
    </row>
    <row r="40" spans="1:1" s="11" customFormat="1" x14ac:dyDescent="0.25">
      <c r="A40" s="14" t="s">
        <v>35</v>
      </c>
    </row>
    <row r="41" spans="1:1" s="11" customFormat="1" x14ac:dyDescent="0.25">
      <c r="A41" s="14" t="s">
        <v>32</v>
      </c>
    </row>
    <row r="43" spans="1:1" x14ac:dyDescent="0.25">
      <c r="A43" s="1" t="s">
        <v>285</v>
      </c>
    </row>
    <row r="44" spans="1:1" x14ac:dyDescent="0.25">
      <c r="A44" t="s">
        <v>286</v>
      </c>
    </row>
    <row r="45" spans="1:1" s="6" customFormat="1" x14ac:dyDescent="0.25">
      <c r="A45" s="6" t="s">
        <v>16</v>
      </c>
    </row>
    <row r="46" spans="1:1" s="6" customFormat="1" x14ac:dyDescent="0.25">
      <c r="A46" s="6" t="s">
        <v>287</v>
      </c>
    </row>
    <row r="47" spans="1:1" s="6" customFormat="1" x14ac:dyDescent="0.25">
      <c r="A47" s="6" t="s">
        <v>17</v>
      </c>
    </row>
    <row r="48" spans="1:1" s="6" customFormat="1" x14ac:dyDescent="0.25">
      <c r="A48" s="6" t="s">
        <v>288</v>
      </c>
    </row>
    <row r="49" spans="1:1" s="6" customFormat="1" x14ac:dyDescent="0.25">
      <c r="A49" s="6" t="s">
        <v>289</v>
      </c>
    </row>
    <row r="50" spans="1:1" s="6" customFormat="1" x14ac:dyDescent="0.25">
      <c r="A50" s="6" t="s">
        <v>290</v>
      </c>
    </row>
    <row r="52" spans="1:1" x14ac:dyDescent="0.25">
      <c r="A52" s="1" t="s">
        <v>291</v>
      </c>
    </row>
    <row r="53" spans="1:1" x14ac:dyDescent="0.25">
      <c r="A53" t="s">
        <v>18</v>
      </c>
    </row>
    <row r="54" spans="1:1" x14ac:dyDescent="0.25">
      <c r="A54" t="s">
        <v>19</v>
      </c>
    </row>
    <row r="55" spans="1:1" x14ac:dyDescent="0.25">
      <c r="A55" t="s">
        <v>13</v>
      </c>
    </row>
    <row r="56" spans="1:1" x14ac:dyDescent="0.25">
      <c r="A56" t="s">
        <v>20</v>
      </c>
    </row>
    <row r="57" spans="1:1" x14ac:dyDescent="0.25">
      <c r="A57" t="s">
        <v>292</v>
      </c>
    </row>
    <row r="59" spans="1:1" s="11" customFormat="1" x14ac:dyDescent="0.25">
      <c r="A59" s="1" t="s">
        <v>293</v>
      </c>
    </row>
    <row r="60" spans="1:1" s="19" customFormat="1" x14ac:dyDescent="0.25">
      <c r="A60" s="19" t="s">
        <v>294</v>
      </c>
    </row>
    <row r="61" spans="1:1" s="19" customFormat="1" x14ac:dyDescent="0.25">
      <c r="A61" s="19" t="s">
        <v>295</v>
      </c>
    </row>
    <row r="62" spans="1:1" s="19" customFormat="1" x14ac:dyDescent="0.25">
      <c r="A62" s="19" t="s">
        <v>296</v>
      </c>
    </row>
    <row r="63" spans="1:1" s="19" customFormat="1" x14ac:dyDescent="0.25">
      <c r="A63" s="19" t="s">
        <v>297</v>
      </c>
    </row>
    <row r="64" spans="1:1" s="19" customFormat="1" x14ac:dyDescent="0.25"/>
    <row r="65" spans="1:1" x14ac:dyDescent="0.25">
      <c r="A65" s="1" t="s">
        <v>12</v>
      </c>
    </row>
    <row r="66" spans="1:1" x14ac:dyDescent="0.25">
      <c r="A66" t="s">
        <v>298</v>
      </c>
    </row>
    <row r="67" spans="1:1" x14ac:dyDescent="0.25">
      <c r="A67" t="s">
        <v>299</v>
      </c>
    </row>
    <row r="69" spans="1:1" x14ac:dyDescent="0.25">
      <c r="A69" s="1" t="s">
        <v>21</v>
      </c>
    </row>
    <row r="70" spans="1:1" x14ac:dyDescent="0.25">
      <c r="A70" t="s">
        <v>300</v>
      </c>
    </row>
    <row r="71" spans="1:1" x14ac:dyDescent="0.25">
      <c r="A71" t="s">
        <v>301</v>
      </c>
    </row>
    <row r="72" spans="1:1" x14ac:dyDescent="0.25">
      <c r="A72" t="s">
        <v>302</v>
      </c>
    </row>
    <row r="74" spans="1:1" x14ac:dyDescent="0.25">
      <c r="A74" s="1" t="s">
        <v>40</v>
      </c>
    </row>
    <row r="75" spans="1:1" x14ac:dyDescent="0.25">
      <c r="A75" t="s">
        <v>41</v>
      </c>
    </row>
    <row r="76" spans="1:1" x14ac:dyDescent="0.25">
      <c r="A76" t="s">
        <v>59</v>
      </c>
    </row>
    <row r="77" spans="1:1" x14ac:dyDescent="0.25">
      <c r="A77" t="s">
        <v>303</v>
      </c>
    </row>
    <row r="78" spans="1:1" s="19" customFormat="1" x14ac:dyDescent="0.25"/>
    <row r="79" spans="1:1" x14ac:dyDescent="0.25">
      <c r="A79" s="1" t="s">
        <v>22</v>
      </c>
    </row>
    <row r="80" spans="1:1" x14ac:dyDescent="0.25">
      <c r="A80" t="s">
        <v>23</v>
      </c>
    </row>
    <row r="81" spans="1:1" x14ac:dyDescent="0.25">
      <c r="A81" t="s">
        <v>24</v>
      </c>
    </row>
    <row r="82" spans="1:1" x14ac:dyDescent="0.25">
      <c r="A82" t="s">
        <v>42</v>
      </c>
    </row>
  </sheetData>
  <hyperlinks>
    <hyperlink ref="B8" r:id="rId1" display="https://stats.oecd.org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"/>
  <sheetViews>
    <sheetView topLeftCell="A25" workbookViewId="0">
      <selection activeCell="A54" sqref="A54"/>
    </sheetView>
  </sheetViews>
  <sheetFormatPr defaultRowHeight="15" x14ac:dyDescent="0.25"/>
  <cols>
    <col min="1" max="1" width="123" bestFit="1" customWidth="1"/>
    <col min="2" max="2" width="34.28515625" bestFit="1" customWidth="1"/>
    <col min="3" max="3" width="16.7109375" bestFit="1" customWidth="1"/>
    <col min="5" max="5" width="9.140625" style="28"/>
  </cols>
  <sheetData>
    <row r="1" spans="1:8" s="17" customFormat="1" x14ac:dyDescent="0.25">
      <c r="A1" s="17" t="s">
        <v>170</v>
      </c>
      <c r="B1" s="17" t="s">
        <v>171</v>
      </c>
      <c r="C1" s="17" t="s">
        <v>181</v>
      </c>
      <c r="E1" s="3" t="s">
        <v>8</v>
      </c>
      <c r="H1" s="17" t="s">
        <v>1</v>
      </c>
    </row>
    <row r="2" spans="1:8" x14ac:dyDescent="0.25">
      <c r="A2" s="17" t="s">
        <v>123</v>
      </c>
      <c r="B2" t="s">
        <v>60</v>
      </c>
      <c r="C2" t="s">
        <v>182</v>
      </c>
      <c r="E2" s="3" t="s">
        <v>60</v>
      </c>
      <c r="H2" s="17" t="s">
        <v>2</v>
      </c>
    </row>
    <row r="3" spans="1:8" x14ac:dyDescent="0.25">
      <c r="A3" s="17" t="s">
        <v>124</v>
      </c>
      <c r="B3" t="s">
        <v>64</v>
      </c>
      <c r="C3" t="s">
        <v>183</v>
      </c>
      <c r="E3" s="3" t="s">
        <v>61</v>
      </c>
      <c r="H3" s="17" t="s">
        <v>3</v>
      </c>
    </row>
    <row r="4" spans="1:8" x14ac:dyDescent="0.25">
      <c r="A4" s="17" t="s">
        <v>125</v>
      </c>
      <c r="B4" t="s">
        <v>60</v>
      </c>
      <c r="C4" t="s">
        <v>183</v>
      </c>
      <c r="E4" s="3" t="s">
        <v>9</v>
      </c>
      <c r="H4" s="17" t="s">
        <v>4</v>
      </c>
    </row>
    <row r="5" spans="1:8" x14ac:dyDescent="0.25">
      <c r="A5" s="17" t="s">
        <v>126</v>
      </c>
      <c r="B5" t="s">
        <v>60</v>
      </c>
      <c r="C5" t="s">
        <v>183</v>
      </c>
      <c r="E5" s="3" t="s">
        <v>62</v>
      </c>
      <c r="H5" s="17" t="s">
        <v>43</v>
      </c>
    </row>
    <row r="6" spans="1:8" x14ac:dyDescent="0.25">
      <c r="A6" s="17" t="s">
        <v>127</v>
      </c>
      <c r="B6" t="s">
        <v>60</v>
      </c>
      <c r="C6" t="s">
        <v>183</v>
      </c>
      <c r="E6" s="3" t="s">
        <v>63</v>
      </c>
      <c r="H6" s="17" t="s">
        <v>5</v>
      </c>
    </row>
    <row r="7" spans="1:8" x14ac:dyDescent="0.25">
      <c r="A7" s="17" t="s">
        <v>128</v>
      </c>
      <c r="B7" t="s">
        <v>60</v>
      </c>
      <c r="C7" t="s">
        <v>183</v>
      </c>
      <c r="E7" s="3" t="s">
        <v>64</v>
      </c>
      <c r="H7" s="17" t="s">
        <v>6</v>
      </c>
    </row>
    <row r="8" spans="1:8" x14ac:dyDescent="0.25">
      <c r="A8" s="17" t="s">
        <v>129</v>
      </c>
      <c r="B8" t="s">
        <v>60</v>
      </c>
      <c r="C8" t="s">
        <v>183</v>
      </c>
      <c r="E8" s="3" t="s">
        <v>65</v>
      </c>
      <c r="H8" s="17" t="s">
        <v>7</v>
      </c>
    </row>
    <row r="9" spans="1:8" x14ac:dyDescent="0.25">
      <c r="A9" s="17" t="s">
        <v>130</v>
      </c>
      <c r="B9" t="s">
        <v>60</v>
      </c>
      <c r="C9" t="s">
        <v>183</v>
      </c>
      <c r="E9" s="3" t="s">
        <v>66</v>
      </c>
    </row>
    <row r="10" spans="1:8" x14ac:dyDescent="0.25">
      <c r="A10" s="17" t="s">
        <v>131</v>
      </c>
      <c r="B10" t="s">
        <v>64</v>
      </c>
      <c r="C10" t="s">
        <v>185</v>
      </c>
    </row>
    <row r="11" spans="1:8" x14ac:dyDescent="0.25">
      <c r="A11" s="17" t="s">
        <v>132</v>
      </c>
      <c r="B11" t="s">
        <v>60</v>
      </c>
      <c r="C11" t="s">
        <v>184</v>
      </c>
    </row>
    <row r="12" spans="1:8" x14ac:dyDescent="0.25">
      <c r="A12" s="17" t="s">
        <v>133</v>
      </c>
      <c r="B12" t="s">
        <v>60</v>
      </c>
      <c r="C12" t="s">
        <v>183</v>
      </c>
    </row>
    <row r="13" spans="1:8" x14ac:dyDescent="0.25">
      <c r="A13" s="17" t="s">
        <v>134</v>
      </c>
      <c r="B13" t="s">
        <v>60</v>
      </c>
      <c r="C13" s="17" t="s">
        <v>1</v>
      </c>
    </row>
    <row r="14" spans="1:8" x14ac:dyDescent="0.25">
      <c r="A14" s="17" t="s">
        <v>135</v>
      </c>
      <c r="B14" t="s">
        <v>60</v>
      </c>
      <c r="C14" t="s">
        <v>186</v>
      </c>
    </row>
    <row r="15" spans="1:8" x14ac:dyDescent="0.25">
      <c r="A15" s="17" t="s">
        <v>136</v>
      </c>
      <c r="B15" t="s">
        <v>60</v>
      </c>
      <c r="C15" t="s">
        <v>183</v>
      </c>
    </row>
    <row r="16" spans="1:8" x14ac:dyDescent="0.25">
      <c r="A16" s="17" t="s">
        <v>137</v>
      </c>
      <c r="B16" t="s">
        <v>60</v>
      </c>
      <c r="C16" t="s">
        <v>183</v>
      </c>
    </row>
    <row r="17" spans="1:3" x14ac:dyDescent="0.25">
      <c r="A17" s="17" t="s">
        <v>138</v>
      </c>
      <c r="B17" t="s">
        <v>60</v>
      </c>
      <c r="C17" t="s">
        <v>183</v>
      </c>
    </row>
    <row r="18" spans="1:3" x14ac:dyDescent="0.25">
      <c r="A18" s="17" t="s">
        <v>139</v>
      </c>
      <c r="B18" t="s">
        <v>60</v>
      </c>
      <c r="C18" t="s">
        <v>183</v>
      </c>
    </row>
    <row r="19" spans="1:3" x14ac:dyDescent="0.25">
      <c r="A19" s="17" t="s">
        <v>140</v>
      </c>
      <c r="B19" t="s">
        <v>60</v>
      </c>
      <c r="C19" t="s">
        <v>183</v>
      </c>
    </row>
    <row r="20" spans="1:3" x14ac:dyDescent="0.25">
      <c r="A20" s="17" t="s">
        <v>141</v>
      </c>
      <c r="B20" t="s">
        <v>60</v>
      </c>
      <c r="C20" t="s">
        <v>183</v>
      </c>
    </row>
    <row r="21" spans="1:3" x14ac:dyDescent="0.25">
      <c r="A21" s="17" t="s">
        <v>142</v>
      </c>
      <c r="B21" t="s">
        <v>60</v>
      </c>
      <c r="C21" t="s">
        <v>183</v>
      </c>
    </row>
    <row r="22" spans="1:3" x14ac:dyDescent="0.25">
      <c r="A22" s="17" t="s">
        <v>143</v>
      </c>
      <c r="B22" s="29" t="s">
        <v>172</v>
      </c>
      <c r="C22" s="29" t="s">
        <v>172</v>
      </c>
    </row>
    <row r="23" spans="1:3" x14ac:dyDescent="0.25">
      <c r="A23" s="17" t="s">
        <v>144</v>
      </c>
      <c r="B23" t="s">
        <v>60</v>
      </c>
    </row>
    <row r="24" spans="1:3" x14ac:dyDescent="0.25">
      <c r="A24" s="17" t="s">
        <v>145</v>
      </c>
      <c r="B24" t="s">
        <v>60</v>
      </c>
    </row>
    <row r="25" spans="1:3" x14ac:dyDescent="0.25">
      <c r="A25" s="17" t="s">
        <v>146</v>
      </c>
      <c r="B25" t="s">
        <v>60</v>
      </c>
    </row>
    <row r="26" spans="1:3" x14ac:dyDescent="0.25">
      <c r="A26" s="17" t="s">
        <v>147</v>
      </c>
      <c r="B26" t="s">
        <v>60</v>
      </c>
    </row>
    <row r="27" spans="1:3" x14ac:dyDescent="0.25">
      <c r="A27" s="17" t="s">
        <v>148</v>
      </c>
      <c r="B27" t="s">
        <v>60</v>
      </c>
    </row>
    <row r="28" spans="1:3" x14ac:dyDescent="0.25">
      <c r="A28" s="17" t="s">
        <v>149</v>
      </c>
      <c r="B28" t="s">
        <v>60</v>
      </c>
    </row>
    <row r="29" spans="1:3" x14ac:dyDescent="0.25">
      <c r="A29" s="17" t="s">
        <v>150</v>
      </c>
      <c r="B29" t="s">
        <v>60</v>
      </c>
    </row>
    <row r="30" spans="1:3" x14ac:dyDescent="0.25">
      <c r="A30" s="17" t="s">
        <v>151</v>
      </c>
      <c r="B30" t="s">
        <v>60</v>
      </c>
    </row>
    <row r="31" spans="1:3" x14ac:dyDescent="0.25">
      <c r="A31" s="17" t="s">
        <v>152</v>
      </c>
      <c r="B31" t="s">
        <v>60</v>
      </c>
    </row>
    <row r="32" spans="1:3" x14ac:dyDescent="0.25">
      <c r="A32" s="17" t="s">
        <v>153</v>
      </c>
      <c r="B32" t="s">
        <v>60</v>
      </c>
    </row>
    <row r="33" spans="1:3" x14ac:dyDescent="0.25">
      <c r="A33" s="17" t="s">
        <v>154</v>
      </c>
      <c r="B33" t="s">
        <v>8</v>
      </c>
    </row>
    <row r="34" spans="1:3" x14ac:dyDescent="0.25">
      <c r="A34" s="17" t="s">
        <v>155</v>
      </c>
      <c r="B34" t="s">
        <v>60</v>
      </c>
    </row>
    <row r="35" spans="1:3" x14ac:dyDescent="0.25">
      <c r="A35" s="17" t="s">
        <v>156</v>
      </c>
      <c r="B35" t="s">
        <v>60</v>
      </c>
    </row>
    <row r="36" spans="1:3" x14ac:dyDescent="0.25">
      <c r="A36" s="17" t="s">
        <v>157</v>
      </c>
      <c r="B36" t="s">
        <v>60</v>
      </c>
    </row>
    <row r="37" spans="1:3" x14ac:dyDescent="0.25">
      <c r="A37" s="17" t="s">
        <v>158</v>
      </c>
      <c r="B37" t="s">
        <v>61</v>
      </c>
    </row>
    <row r="38" spans="1:3" x14ac:dyDescent="0.25">
      <c r="A38" s="17" t="s">
        <v>159</v>
      </c>
      <c r="B38" t="s">
        <v>8</v>
      </c>
    </row>
    <row r="39" spans="1:3" x14ac:dyDescent="0.25">
      <c r="A39" s="17" t="s">
        <v>160</v>
      </c>
      <c r="B39" t="s">
        <v>8</v>
      </c>
    </row>
    <row r="40" spans="1:3" x14ac:dyDescent="0.25">
      <c r="A40" s="17" t="s">
        <v>161</v>
      </c>
      <c r="B40" t="s">
        <v>174</v>
      </c>
    </row>
    <row r="41" spans="1:3" x14ac:dyDescent="0.25">
      <c r="A41" s="17" t="s">
        <v>162</v>
      </c>
      <c r="B41" t="s">
        <v>175</v>
      </c>
    </row>
    <row r="42" spans="1:3" x14ac:dyDescent="0.25">
      <c r="A42" s="17" t="s">
        <v>163</v>
      </c>
      <c r="B42" t="s">
        <v>176</v>
      </c>
    </row>
    <row r="43" spans="1:3" x14ac:dyDescent="0.25">
      <c r="A43" s="17" t="s">
        <v>77</v>
      </c>
      <c r="B43" s="17" t="s">
        <v>60</v>
      </c>
      <c r="C43" s="17" t="s">
        <v>182</v>
      </c>
    </row>
    <row r="44" spans="1:3" x14ac:dyDescent="0.25">
      <c r="A44" s="17" t="s">
        <v>78</v>
      </c>
      <c r="B44" s="17" t="s">
        <v>64</v>
      </c>
      <c r="C44" s="17" t="s">
        <v>183</v>
      </c>
    </row>
    <row r="45" spans="1:3" x14ac:dyDescent="0.25">
      <c r="A45" s="17" t="s">
        <v>79</v>
      </c>
      <c r="B45" s="17" t="s">
        <v>60</v>
      </c>
      <c r="C45" s="17" t="s">
        <v>183</v>
      </c>
    </row>
    <row r="46" spans="1:3" x14ac:dyDescent="0.25">
      <c r="A46" s="17" t="s">
        <v>80</v>
      </c>
      <c r="B46" s="17" t="s">
        <v>60</v>
      </c>
      <c r="C46" s="17" t="s">
        <v>183</v>
      </c>
    </row>
    <row r="47" spans="1:3" x14ac:dyDescent="0.25">
      <c r="A47" s="17" t="s">
        <v>81</v>
      </c>
      <c r="B47" s="17" t="s">
        <v>60</v>
      </c>
      <c r="C47" s="17" t="s">
        <v>183</v>
      </c>
    </row>
    <row r="48" spans="1:3" x14ac:dyDescent="0.25">
      <c r="A48" s="17" t="s">
        <v>82</v>
      </c>
      <c r="B48" s="17" t="s">
        <v>60</v>
      </c>
      <c r="C48" s="17" t="s">
        <v>183</v>
      </c>
    </row>
    <row r="49" spans="1:3" x14ac:dyDescent="0.25">
      <c r="A49" s="17" t="s">
        <v>83</v>
      </c>
      <c r="B49" s="17" t="s">
        <v>60</v>
      </c>
      <c r="C49" s="17" t="s">
        <v>183</v>
      </c>
    </row>
    <row r="50" spans="1:3" x14ac:dyDescent="0.25">
      <c r="A50" s="17" t="s">
        <v>84</v>
      </c>
      <c r="B50" s="17" t="s">
        <v>60</v>
      </c>
      <c r="C50" s="17" t="s">
        <v>183</v>
      </c>
    </row>
    <row r="51" spans="1:3" x14ac:dyDescent="0.25">
      <c r="A51" s="17" t="s">
        <v>85</v>
      </c>
      <c r="B51" s="17" t="s">
        <v>64</v>
      </c>
      <c r="C51" s="17" t="s">
        <v>185</v>
      </c>
    </row>
    <row r="52" spans="1:3" x14ac:dyDescent="0.25">
      <c r="A52" s="17" t="s">
        <v>86</v>
      </c>
      <c r="B52" s="17" t="s">
        <v>60</v>
      </c>
      <c r="C52" s="17" t="s">
        <v>184</v>
      </c>
    </row>
    <row r="53" spans="1:3" x14ac:dyDescent="0.25">
      <c r="A53" s="17" t="s">
        <v>87</v>
      </c>
      <c r="B53" s="17" t="s">
        <v>60</v>
      </c>
      <c r="C53" s="17" t="s">
        <v>183</v>
      </c>
    </row>
    <row r="54" spans="1:3" x14ac:dyDescent="0.25">
      <c r="A54" s="17" t="s">
        <v>88</v>
      </c>
      <c r="B54" s="17" t="s">
        <v>60</v>
      </c>
      <c r="C54" s="17" t="s">
        <v>1</v>
      </c>
    </row>
    <row r="55" spans="1:3" x14ac:dyDescent="0.25">
      <c r="A55" s="17" t="s">
        <v>89</v>
      </c>
      <c r="B55" s="17" t="s">
        <v>60</v>
      </c>
      <c r="C55" s="17" t="s">
        <v>186</v>
      </c>
    </row>
    <row r="56" spans="1:3" x14ac:dyDescent="0.25">
      <c r="A56" s="17" t="s">
        <v>90</v>
      </c>
      <c r="B56" s="17" t="s">
        <v>60</v>
      </c>
      <c r="C56" s="17" t="s">
        <v>183</v>
      </c>
    </row>
    <row r="57" spans="1:3" x14ac:dyDescent="0.25">
      <c r="A57" s="17" t="s">
        <v>91</v>
      </c>
      <c r="B57" s="17" t="s">
        <v>60</v>
      </c>
      <c r="C57" s="17" t="s">
        <v>183</v>
      </c>
    </row>
    <row r="58" spans="1:3" x14ac:dyDescent="0.25">
      <c r="A58" s="17" t="s">
        <v>92</v>
      </c>
      <c r="B58" s="17" t="s">
        <v>60</v>
      </c>
      <c r="C58" s="17" t="s">
        <v>183</v>
      </c>
    </row>
    <row r="59" spans="1:3" x14ac:dyDescent="0.25">
      <c r="A59" s="17" t="s">
        <v>93</v>
      </c>
      <c r="B59" s="17" t="s">
        <v>60</v>
      </c>
      <c r="C59" s="17" t="s">
        <v>183</v>
      </c>
    </row>
    <row r="60" spans="1:3" x14ac:dyDescent="0.25">
      <c r="A60" s="17" t="s">
        <v>94</v>
      </c>
      <c r="B60" s="17" t="s">
        <v>60</v>
      </c>
      <c r="C60" s="17" t="s">
        <v>183</v>
      </c>
    </row>
    <row r="61" spans="1:3" x14ac:dyDescent="0.25">
      <c r="A61" s="17" t="s">
        <v>95</v>
      </c>
      <c r="B61" s="17" t="s">
        <v>60</v>
      </c>
      <c r="C61" s="17" t="s">
        <v>183</v>
      </c>
    </row>
    <row r="62" spans="1:3" x14ac:dyDescent="0.25">
      <c r="A62" s="17" t="s">
        <v>96</v>
      </c>
      <c r="B62" s="17" t="s">
        <v>60</v>
      </c>
      <c r="C62" s="17" t="s">
        <v>183</v>
      </c>
    </row>
    <row r="63" spans="1:3" x14ac:dyDescent="0.25">
      <c r="A63" s="17" t="s">
        <v>97</v>
      </c>
      <c r="B63" s="29" t="s">
        <v>172</v>
      </c>
      <c r="C63" s="29" t="s">
        <v>172</v>
      </c>
    </row>
    <row r="64" spans="1:3" x14ac:dyDescent="0.25">
      <c r="A64" s="17" t="s">
        <v>98</v>
      </c>
      <c r="B64" s="17" t="s">
        <v>60</v>
      </c>
    </row>
    <row r="65" spans="1:2" x14ac:dyDescent="0.25">
      <c r="A65" s="17" t="s">
        <v>99</v>
      </c>
      <c r="B65" s="17" t="s">
        <v>60</v>
      </c>
    </row>
    <row r="66" spans="1:2" x14ac:dyDescent="0.25">
      <c r="A66" s="17" t="s">
        <v>100</v>
      </c>
      <c r="B66" s="17" t="s">
        <v>60</v>
      </c>
    </row>
    <row r="67" spans="1:2" x14ac:dyDescent="0.25">
      <c r="A67" s="17" t="s">
        <v>101</v>
      </c>
      <c r="B67" s="17" t="s">
        <v>60</v>
      </c>
    </row>
    <row r="68" spans="1:2" x14ac:dyDescent="0.25">
      <c r="A68" s="17" t="s">
        <v>102</v>
      </c>
      <c r="B68" s="17" t="s">
        <v>60</v>
      </c>
    </row>
    <row r="69" spans="1:2" x14ac:dyDescent="0.25">
      <c r="A69" s="17" t="s">
        <v>103</v>
      </c>
      <c r="B69" s="17" t="s">
        <v>60</v>
      </c>
    </row>
    <row r="70" spans="1:2" x14ac:dyDescent="0.25">
      <c r="A70" s="17" t="s">
        <v>104</v>
      </c>
      <c r="B70" s="17" t="s">
        <v>60</v>
      </c>
    </row>
    <row r="71" spans="1:2" x14ac:dyDescent="0.25">
      <c r="A71" s="17" t="s">
        <v>105</v>
      </c>
      <c r="B71" s="17" t="s">
        <v>60</v>
      </c>
    </row>
    <row r="72" spans="1:2" x14ac:dyDescent="0.25">
      <c r="A72" s="17" t="s">
        <v>106</v>
      </c>
      <c r="B72" s="17" t="s">
        <v>60</v>
      </c>
    </row>
    <row r="73" spans="1:2" x14ac:dyDescent="0.25">
      <c r="A73" s="17" t="s">
        <v>107</v>
      </c>
      <c r="B73" s="17" t="s">
        <v>60</v>
      </c>
    </row>
    <row r="74" spans="1:2" x14ac:dyDescent="0.25">
      <c r="A74" s="17" t="s">
        <v>108</v>
      </c>
      <c r="B74" s="17" t="s">
        <v>8</v>
      </c>
    </row>
    <row r="75" spans="1:2" x14ac:dyDescent="0.25">
      <c r="A75" s="17" t="s">
        <v>109</v>
      </c>
      <c r="B75" s="17" t="s">
        <v>60</v>
      </c>
    </row>
    <row r="76" spans="1:2" x14ac:dyDescent="0.25">
      <c r="A76" s="17" t="s">
        <v>110</v>
      </c>
      <c r="B76" s="17" t="s">
        <v>60</v>
      </c>
    </row>
    <row r="77" spans="1:2" x14ac:dyDescent="0.25">
      <c r="A77" s="17" t="s">
        <v>111</v>
      </c>
      <c r="B77" s="17" t="s">
        <v>60</v>
      </c>
    </row>
    <row r="78" spans="1:2" x14ac:dyDescent="0.25">
      <c r="A78" s="17" t="s">
        <v>112</v>
      </c>
      <c r="B78" s="17" t="s">
        <v>61</v>
      </c>
    </row>
    <row r="79" spans="1:2" x14ac:dyDescent="0.25">
      <c r="A79" s="17" t="s">
        <v>113</v>
      </c>
      <c r="B79" s="29" t="s">
        <v>61</v>
      </c>
    </row>
    <row r="80" spans="1:2" x14ac:dyDescent="0.25">
      <c r="A80" s="17" t="s">
        <v>114</v>
      </c>
      <c r="B80" s="17" t="s">
        <v>60</v>
      </c>
    </row>
    <row r="81" spans="1:2" x14ac:dyDescent="0.25">
      <c r="A81" s="17" t="s">
        <v>115</v>
      </c>
      <c r="B81" s="17" t="s">
        <v>8</v>
      </c>
    </row>
    <row r="82" spans="1:2" x14ac:dyDescent="0.25">
      <c r="A82" s="17" t="s">
        <v>116</v>
      </c>
      <c r="B82" s="17" t="s">
        <v>177</v>
      </c>
    </row>
    <row r="83" spans="1:2" x14ac:dyDescent="0.25">
      <c r="A83" s="17" t="s">
        <v>117</v>
      </c>
      <c r="B83" s="17" t="s">
        <v>178</v>
      </c>
    </row>
    <row r="84" spans="1:2" x14ac:dyDescent="0.25">
      <c r="A84" s="17" t="s">
        <v>118</v>
      </c>
      <c r="B84" s="17" t="s">
        <v>179</v>
      </c>
    </row>
    <row r="85" spans="1:2" x14ac:dyDescent="0.25">
      <c r="A85" s="17" t="s">
        <v>119</v>
      </c>
      <c r="B85" t="s">
        <v>9</v>
      </c>
    </row>
    <row r="86" spans="1:2" x14ac:dyDescent="0.25">
      <c r="A86" s="17" t="s">
        <v>120</v>
      </c>
      <c r="B86" t="s">
        <v>9</v>
      </c>
    </row>
    <row r="87" spans="1:2" x14ac:dyDescent="0.25">
      <c r="A87" s="17" t="s">
        <v>121</v>
      </c>
      <c r="B87" t="s">
        <v>179</v>
      </c>
    </row>
    <row r="88" spans="1:2" x14ac:dyDescent="0.25">
      <c r="A88" s="17" t="s">
        <v>166</v>
      </c>
      <c r="B88" t="s">
        <v>61</v>
      </c>
    </row>
    <row r="89" spans="1:2" x14ac:dyDescent="0.25">
      <c r="A89" s="17" t="s">
        <v>167</v>
      </c>
      <c r="B89" t="s">
        <v>173</v>
      </c>
    </row>
    <row r="90" spans="1:2" x14ac:dyDescent="0.25">
      <c r="A90" s="17" t="s">
        <v>168</v>
      </c>
      <c r="B90" t="s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1"/>
  <sheetViews>
    <sheetView topLeftCell="AG2" workbookViewId="0">
      <selection activeCell="AU8" sqref="AU8:AV11"/>
    </sheetView>
  </sheetViews>
  <sheetFormatPr defaultRowHeight="15" x14ac:dyDescent="0.25"/>
  <cols>
    <col min="1" max="1" width="34.85546875" style="17" bestFit="1" customWidth="1"/>
    <col min="2" max="3" width="9.140625" style="17"/>
    <col min="4" max="4" width="27.42578125" style="17" customWidth="1"/>
    <col min="5" max="49" width="12.42578125" style="17" customWidth="1"/>
    <col min="50" max="16384" width="9.140625" style="17"/>
  </cols>
  <sheetData>
    <row r="1" spans="1:50" hidden="1" x14ac:dyDescent="0.25">
      <c r="D1" s="20" t="e">
        <f ca="1">DotStatQuery(#REF!)</f>
        <v>#NAME?</v>
      </c>
    </row>
    <row r="2" spans="1:50" ht="51" x14ac:dyDescent="0.25">
      <c r="D2" s="36" t="s">
        <v>194</v>
      </c>
      <c r="E2" s="30" t="str">
        <f>INDEX('OECD Crosswalk'!$B$2:$B$90,MATCH('OECD Data IO Table - Total'!E8,'OECD Crosswalk'!$A$2:$A$90,0),1)</f>
        <v>nonenergy industries</v>
      </c>
      <c r="F2" s="30" t="str">
        <f>INDEX('OECD Crosswalk'!$B$2:$B$90,MATCH('OECD Data IO Table - Total'!F8,'OECD Crosswalk'!$A$2:$A$90,0),1)</f>
        <v>natural gas and petroleum suppliers</v>
      </c>
      <c r="G2" s="30" t="str">
        <f>INDEX('OECD Crosswalk'!$B$2:$B$90,MATCH('OECD Data IO Table - Total'!G8,'OECD Crosswalk'!$A$2:$A$90,0),1)</f>
        <v>nonenergy industries</v>
      </c>
      <c r="H2" s="30" t="str">
        <f>INDEX('OECD Crosswalk'!$B$2:$B$90,MATCH('OECD Data IO Table - Total'!H8,'OECD Crosswalk'!$A$2:$A$90,0),1)</f>
        <v>nonenergy industries</v>
      </c>
      <c r="I2" s="30" t="str">
        <f>INDEX('OECD Crosswalk'!$B$2:$B$90,MATCH('OECD Data IO Table - Total'!I8,'OECD Crosswalk'!$A$2:$A$90,0),1)</f>
        <v>nonenergy industries</v>
      </c>
      <c r="J2" s="30" t="str">
        <f>INDEX('OECD Crosswalk'!$B$2:$B$90,MATCH('OECD Data IO Table - Total'!J8,'OECD Crosswalk'!$A$2:$A$90,0),1)</f>
        <v>nonenergy industries</v>
      </c>
      <c r="K2" s="30" t="str">
        <f>INDEX('OECD Crosswalk'!$B$2:$B$90,MATCH('OECD Data IO Table - Total'!K8,'OECD Crosswalk'!$A$2:$A$90,0),1)</f>
        <v>nonenergy industries</v>
      </c>
      <c r="L2" s="30" t="str">
        <f>INDEX('OECD Crosswalk'!$B$2:$B$90,MATCH('OECD Data IO Table - Total'!L8,'OECD Crosswalk'!$A$2:$A$90,0),1)</f>
        <v>nonenergy industries</v>
      </c>
      <c r="M2" s="30" t="str">
        <f>INDEX('OECD Crosswalk'!$B$2:$B$90,MATCH('OECD Data IO Table - Total'!M8,'OECD Crosswalk'!$A$2:$A$90,0),1)</f>
        <v>natural gas and petroleum suppliers</v>
      </c>
      <c r="N2" s="30" t="str">
        <f>INDEX('OECD Crosswalk'!$B$2:$B$90,MATCH('OECD Data IO Table - Total'!N8,'OECD Crosswalk'!$A$2:$A$90,0),1)</f>
        <v>nonenergy industries</v>
      </c>
      <c r="O2" s="30" t="str">
        <f>INDEX('OECD Crosswalk'!$B$2:$B$90,MATCH('OECD Data IO Table - Total'!O8,'OECD Crosswalk'!$A$2:$A$90,0),1)</f>
        <v>nonenergy industries</v>
      </c>
      <c r="P2" s="30" t="str">
        <f>INDEX('OECD Crosswalk'!$B$2:$B$90,MATCH('OECD Data IO Table - Total'!P8,'OECD Crosswalk'!$A$2:$A$90,0),1)</f>
        <v>nonenergy industries</v>
      </c>
      <c r="Q2" s="30" t="str">
        <f>INDEX('OECD Crosswalk'!$B$2:$B$90,MATCH('OECD Data IO Table - Total'!Q8,'OECD Crosswalk'!$A$2:$A$90,0),1)</f>
        <v>nonenergy industries</v>
      </c>
      <c r="R2" s="30" t="str">
        <f>INDEX('OECD Crosswalk'!$B$2:$B$90,MATCH('OECD Data IO Table - Total'!R8,'OECD Crosswalk'!$A$2:$A$90,0),1)</f>
        <v>nonenergy industries</v>
      </c>
      <c r="S2" s="30" t="str">
        <f>INDEX('OECD Crosswalk'!$B$2:$B$90,MATCH('OECD Data IO Table - Total'!S8,'OECD Crosswalk'!$A$2:$A$90,0),1)</f>
        <v>nonenergy industries</v>
      </c>
      <c r="T2" s="30" t="str">
        <f>INDEX('OECD Crosswalk'!$B$2:$B$90,MATCH('OECD Data IO Table - Total'!T8,'OECD Crosswalk'!$A$2:$A$90,0),1)</f>
        <v>nonenergy industries</v>
      </c>
      <c r="U2" s="30" t="str">
        <f>INDEX('OECD Crosswalk'!$B$2:$B$90,MATCH('OECD Data IO Table - Total'!U8,'OECD Crosswalk'!$A$2:$A$90,0),1)</f>
        <v>nonenergy industries</v>
      </c>
      <c r="V2" s="30" t="str">
        <f>INDEX('OECD Crosswalk'!$B$2:$B$90,MATCH('OECD Data IO Table - Total'!V8,'OECD Crosswalk'!$A$2:$A$90,0),1)</f>
        <v>nonenergy industries</v>
      </c>
      <c r="W2" s="30" t="str">
        <f>INDEX('OECD Crosswalk'!$B$2:$B$90,MATCH('OECD Data IO Table - Total'!W8,'OECD Crosswalk'!$A$2:$A$90,0),1)</f>
        <v>nonenergy industries</v>
      </c>
      <c r="X2" s="30" t="str">
        <f>INDEX('OECD Crosswalk'!$B$2:$B$90,MATCH('OECD Data IO Table - Total'!X8,'OECD Crosswalk'!$A$2:$A$90,0),1)</f>
        <v>nonenergy industries</v>
      </c>
      <c r="Y2" s="30" t="str">
        <f>INDEX('OECD Crosswalk'!$B$2:$B$90,MATCH('OECD Data IO Table - Total'!Y8,'OECD Crosswalk'!$A$2:$A$90,0),1)</f>
        <v>energy suppliers</v>
      </c>
      <c r="Z2" s="30" t="str">
        <f>INDEX('OECD Crosswalk'!$B$2:$B$90,MATCH('OECD Data IO Table - Total'!Z8,'OECD Crosswalk'!$A$2:$A$90,0),1)</f>
        <v>nonenergy industries</v>
      </c>
      <c r="AA2" s="30" t="str">
        <f>INDEX('OECD Crosswalk'!$B$2:$B$90,MATCH('OECD Data IO Table - Total'!AA8,'OECD Crosswalk'!$A$2:$A$90,0),1)</f>
        <v>nonenergy industries</v>
      </c>
      <c r="AB2" s="30" t="str">
        <f>INDEX('OECD Crosswalk'!$B$2:$B$90,MATCH('OECD Data IO Table - Total'!AB8,'OECD Crosswalk'!$A$2:$A$90,0),1)</f>
        <v>nonenergy industries</v>
      </c>
      <c r="AC2" s="30" t="str">
        <f>INDEX('OECD Crosswalk'!$B$2:$B$90,MATCH('OECD Data IO Table - Total'!AC8,'OECD Crosswalk'!$A$2:$A$90,0),1)</f>
        <v>nonenergy industries</v>
      </c>
      <c r="AD2" s="30" t="str">
        <f>INDEX('OECD Crosswalk'!$B$2:$B$90,MATCH('OECD Data IO Table - Total'!AD8,'OECD Crosswalk'!$A$2:$A$90,0),1)</f>
        <v>nonenergy industries</v>
      </c>
      <c r="AE2" s="30" t="str">
        <f>INDEX('OECD Crosswalk'!$B$2:$B$90,MATCH('OECD Data IO Table - Total'!AE8,'OECD Crosswalk'!$A$2:$A$90,0),1)</f>
        <v>nonenergy industries</v>
      </c>
      <c r="AF2" s="30" t="str">
        <f>INDEX('OECD Crosswalk'!$B$2:$B$90,MATCH('OECD Data IO Table - Total'!AF8,'OECD Crosswalk'!$A$2:$A$90,0),1)</f>
        <v>nonenergy industries</v>
      </c>
      <c r="AG2" s="30" t="str">
        <f>INDEX('OECD Crosswalk'!$B$2:$B$90,MATCH('OECD Data IO Table - Total'!AG8,'OECD Crosswalk'!$A$2:$A$90,0),1)</f>
        <v>nonenergy industries</v>
      </c>
      <c r="AH2" s="30" t="str">
        <f>INDEX('OECD Crosswalk'!$B$2:$B$90,MATCH('OECD Data IO Table - Total'!AH8,'OECD Crosswalk'!$A$2:$A$90,0),1)</f>
        <v>nonenergy industries</v>
      </c>
      <c r="AI2" s="30" t="str">
        <f>INDEX('OECD Crosswalk'!$B$2:$B$90,MATCH('OECD Data IO Table - Total'!AI8,'OECD Crosswalk'!$A$2:$A$90,0),1)</f>
        <v>nonenergy industries</v>
      </c>
      <c r="AJ2" s="30" t="str">
        <f>INDEX('OECD Crosswalk'!$B$2:$B$90,MATCH('OECD Data IO Table - Total'!AJ8,'OECD Crosswalk'!$A$2:$A$90,0),1)</f>
        <v>government</v>
      </c>
      <c r="AK2" s="30" t="str">
        <f>INDEX('OECD Crosswalk'!$B$2:$B$90,MATCH('OECD Data IO Table - Total'!AK8,'OECD Crosswalk'!$A$2:$A$90,0),1)</f>
        <v>nonenergy industries</v>
      </c>
      <c r="AL2" s="30" t="str">
        <f>INDEX('OECD Crosswalk'!$B$2:$B$90,MATCH('OECD Data IO Table - Total'!AL8,'OECD Crosswalk'!$A$2:$A$90,0),1)</f>
        <v>nonenergy industries</v>
      </c>
      <c r="AM2" s="30" t="str">
        <f>INDEX('OECD Crosswalk'!$B$2:$B$90,MATCH('OECD Data IO Table - Total'!AM8,'OECD Crosswalk'!$A$2:$A$90,0),1)</f>
        <v>nonenergy industries</v>
      </c>
      <c r="AN2" s="30" t="str">
        <f>INDEX('OECD Crosswalk'!$B$2:$B$90,MATCH('OECD Data IO Table - Total'!AN8,'OECD Crosswalk'!$A$2:$A$90,0),1)</f>
        <v>labor and consumers</v>
      </c>
      <c r="AO2" s="30" t="str">
        <f>INDEX('OECD Crosswalk'!$B$2:$B$90,MATCH('OECD Data IO Table - Total'!AO8,'OECD Crosswalk'!$A$2:$A$90,0),1)</f>
        <v>labor and consumers</v>
      </c>
      <c r="AP2" s="30" t="str">
        <f>INDEX('OECD Crosswalk'!$B$2:$B$90,MATCH('OECD Data IO Table - Total'!AP8,'OECD Crosswalk'!$A$2:$A$90,0),1)</f>
        <v>nonenergy industries</v>
      </c>
      <c r="AQ2" s="30" t="str">
        <f>INDEX('OECD Crosswalk'!$B$2:$B$90,MATCH('OECD Data IO Table - Total'!AQ8,'OECD Crosswalk'!$A$2:$A$90,0),1)</f>
        <v>government</v>
      </c>
      <c r="AR2" s="30" t="str">
        <f>INDEX('OECD Crosswalk'!$B$2:$B$90,MATCH('OECD Data IO Table - Total'!AR8,'OECD Crosswalk'!$A$2:$A$90,0),1)</f>
        <v>capital formation</v>
      </c>
      <c r="AS2" s="30" t="str">
        <f>INDEX('OECD Crosswalk'!$B$2:$B$90,MATCH('OECD Data IO Table - Total'!AS8,'OECD Crosswalk'!$A$2:$A$90,0),1)</f>
        <v>inventory</v>
      </c>
      <c r="AT2" s="30" t="str">
        <f>INDEX('OECD Crosswalk'!$B$2:$B$90,MATCH('OECD Data IO Table - Total'!AT8,'OECD Crosswalk'!$A$2:$A$90,0),1)</f>
        <v>imports</v>
      </c>
      <c r="AU2" s="30" t="str">
        <f>INDEX('OECD Crosswalk'!$B$2:$B$90,MATCH('OECD Data IO Table - Total'!AU8,'OECD Crosswalk'!$A$2:$A$90,0),1)</f>
        <v>foreign entities</v>
      </c>
      <c r="AV2" s="30" t="str">
        <f>INDEX('OECD Crosswalk'!$B$2:$B$90,MATCH('OECD Data IO Table - Total'!AV8,'OECD Crosswalk'!$A$2:$A$90,0),1)</f>
        <v>foreign entities</v>
      </c>
      <c r="AW2" s="30" t="str">
        <f>INDEX('OECD Crosswalk'!$B$2:$B$90,MATCH('OECD Data IO Table - Total'!AW8,'OECD Crosswalk'!$A$2:$A$90,0),1)</f>
        <v>imports</v>
      </c>
    </row>
    <row r="3" spans="1:50" x14ac:dyDescent="0.25">
      <c r="D3" s="36" t="s">
        <v>187</v>
      </c>
      <c r="E3" s="30" t="str">
        <f>INDEX('OECD Crosswalk'!$C$2:$C$90,MATCH('OECD Data IO Table - Total'!E8,'OECD Crosswalk'!$A$2:$A$90,0),1)</f>
        <v>agriculture</v>
      </c>
      <c r="F3" s="30" t="str">
        <f>INDEX('OECD Crosswalk'!$C$2:$C$90,MATCH('OECD Data IO Table - Total'!F8,'OECD Crosswalk'!$A$2:$A$90,0),1)</f>
        <v>other industries</v>
      </c>
      <c r="G3" s="30" t="str">
        <f>INDEX('OECD Crosswalk'!$C$2:$C$90,MATCH('OECD Data IO Table - Total'!G8,'OECD Crosswalk'!$A$2:$A$90,0),1)</f>
        <v>other industries</v>
      </c>
      <c r="H3" s="30" t="str">
        <f>INDEX('OECD Crosswalk'!$C$2:$C$90,MATCH('OECD Data IO Table - Total'!H8,'OECD Crosswalk'!$A$2:$A$90,0),1)</f>
        <v>other industries</v>
      </c>
      <c r="I3" s="30" t="str">
        <f>INDEX('OECD Crosswalk'!$C$2:$C$90,MATCH('OECD Data IO Table - Total'!I8,'OECD Crosswalk'!$A$2:$A$90,0),1)</f>
        <v>other industries</v>
      </c>
      <c r="J3" s="30" t="str">
        <f>INDEX('OECD Crosswalk'!$C$2:$C$90,MATCH('OECD Data IO Table - Total'!J8,'OECD Crosswalk'!$A$2:$A$90,0),1)</f>
        <v>other industries</v>
      </c>
      <c r="K3" s="30" t="str">
        <f>INDEX('OECD Crosswalk'!$C$2:$C$90,MATCH('OECD Data IO Table - Total'!K8,'OECD Crosswalk'!$A$2:$A$90,0),1)</f>
        <v>other industries</v>
      </c>
      <c r="L3" s="30" t="str">
        <f>INDEX('OECD Crosswalk'!$C$2:$C$90,MATCH('OECD Data IO Table - Total'!L8,'OECD Crosswalk'!$A$2:$A$90,0),1)</f>
        <v>other industries</v>
      </c>
      <c r="M3" s="30" t="str">
        <f>INDEX('OECD Crosswalk'!$C$2:$C$90,MATCH('OECD Data IO Table - Total'!M8,'OECD Crosswalk'!$A$2:$A$90,0),1)</f>
        <v>natural gas and petroleum systems</v>
      </c>
      <c r="N3" s="30" t="str">
        <f>INDEX('OECD Crosswalk'!$C$2:$C$90,MATCH('OECD Data IO Table - Total'!N8,'OECD Crosswalk'!$A$2:$A$90,0),1)</f>
        <v>chemicals</v>
      </c>
      <c r="O3" s="30" t="str">
        <f>INDEX('OECD Crosswalk'!$C$2:$C$90,MATCH('OECD Data IO Table - Total'!O8,'OECD Crosswalk'!$A$2:$A$90,0),1)</f>
        <v>other industries</v>
      </c>
      <c r="P3" s="30" t="str">
        <f>INDEX('OECD Crosswalk'!$C$2:$C$90,MATCH('OECD Data IO Table - Total'!P8,'OECD Crosswalk'!$A$2:$A$90,0),1)</f>
        <v>Cement and other carbonate use</v>
      </c>
      <c r="Q3" s="30" t="str">
        <f>INDEX('OECD Crosswalk'!$C$2:$C$90,MATCH('OECD Data IO Table - Total'!Q8,'OECD Crosswalk'!$A$2:$A$90,0),1)</f>
        <v>iron and steel</v>
      </c>
      <c r="R3" s="30" t="str">
        <f>INDEX('OECD Crosswalk'!$C$2:$C$90,MATCH('OECD Data IO Table - Total'!R8,'OECD Crosswalk'!$A$2:$A$90,0),1)</f>
        <v>other industries</v>
      </c>
      <c r="S3" s="30" t="str">
        <f>INDEX('OECD Crosswalk'!$C$2:$C$90,MATCH('OECD Data IO Table - Total'!S8,'OECD Crosswalk'!$A$2:$A$90,0),1)</f>
        <v>other industries</v>
      </c>
      <c r="T3" s="30" t="str">
        <f>INDEX('OECD Crosswalk'!$C$2:$C$90,MATCH('OECD Data IO Table - Total'!T8,'OECD Crosswalk'!$A$2:$A$90,0),1)</f>
        <v>other industries</v>
      </c>
      <c r="U3" s="30" t="str">
        <f>INDEX('OECD Crosswalk'!$C$2:$C$90,MATCH('OECD Data IO Table - Total'!U8,'OECD Crosswalk'!$A$2:$A$90,0),1)</f>
        <v>other industries</v>
      </c>
      <c r="V3" s="30" t="str">
        <f>INDEX('OECD Crosswalk'!$C$2:$C$90,MATCH('OECD Data IO Table - Total'!V8,'OECD Crosswalk'!$A$2:$A$90,0),1)</f>
        <v>other industries</v>
      </c>
      <c r="W3" s="30" t="str">
        <f>INDEX('OECD Crosswalk'!$C$2:$C$90,MATCH('OECD Data IO Table - Total'!W8,'OECD Crosswalk'!$A$2:$A$90,0),1)</f>
        <v>other industries</v>
      </c>
      <c r="X3" s="30" t="str">
        <f>INDEX('OECD Crosswalk'!$C$2:$C$90,MATCH('OECD Data IO Table - Total'!X8,'OECD Crosswalk'!$A$2:$A$90,0),1)</f>
        <v>other industries</v>
      </c>
      <c r="Y3" s="30" t="str">
        <f>INDEX('OECD Crosswalk'!$C$2:$C$90,MATCH('OECD Data IO Table - Total'!Y8,'OECD Crosswalk'!$A$2:$A$90,0),1)</f>
        <v>energy suppliers</v>
      </c>
      <c r="Z3" s="30">
        <f>INDEX('OECD Crosswalk'!$C$2:$C$90,MATCH('OECD Data IO Table - Total'!Z8,'OECD Crosswalk'!$A$2:$A$90,0),1)</f>
        <v>0</v>
      </c>
      <c r="AA3" s="30">
        <f>INDEX('OECD Crosswalk'!$C$2:$C$90,MATCH('OECD Data IO Table - Total'!AA8,'OECD Crosswalk'!$A$2:$A$90,0),1)</f>
        <v>0</v>
      </c>
      <c r="AB3" s="30">
        <f>INDEX('OECD Crosswalk'!$C$2:$C$90,MATCH('OECD Data IO Table - Total'!AB8,'OECD Crosswalk'!$A$2:$A$90,0),1)</f>
        <v>0</v>
      </c>
      <c r="AC3" s="30">
        <f>INDEX('OECD Crosswalk'!$C$2:$C$90,MATCH('OECD Data IO Table - Total'!AC8,'OECD Crosswalk'!$A$2:$A$90,0),1)</f>
        <v>0</v>
      </c>
      <c r="AD3" s="30">
        <f>INDEX('OECD Crosswalk'!$C$2:$C$90,MATCH('OECD Data IO Table - Total'!AD8,'OECD Crosswalk'!$A$2:$A$90,0),1)</f>
        <v>0</v>
      </c>
      <c r="AE3" s="30">
        <f>INDEX('OECD Crosswalk'!$C$2:$C$90,MATCH('OECD Data IO Table - Total'!AE8,'OECD Crosswalk'!$A$2:$A$90,0),1)</f>
        <v>0</v>
      </c>
      <c r="AF3" s="30">
        <f>INDEX('OECD Crosswalk'!$C$2:$C$90,MATCH('OECD Data IO Table - Total'!AF8,'OECD Crosswalk'!$A$2:$A$90,0),1)</f>
        <v>0</v>
      </c>
      <c r="AG3" s="30">
        <f>INDEX('OECD Crosswalk'!$C$2:$C$90,MATCH('OECD Data IO Table - Total'!AG8,'OECD Crosswalk'!$A$2:$A$90,0),1)</f>
        <v>0</v>
      </c>
      <c r="AH3" s="30">
        <f>INDEX('OECD Crosswalk'!$C$2:$C$90,MATCH('OECD Data IO Table - Total'!AH8,'OECD Crosswalk'!$A$2:$A$90,0),1)</f>
        <v>0</v>
      </c>
      <c r="AI3" s="30">
        <f>INDEX('OECD Crosswalk'!$C$2:$C$90,MATCH('OECD Data IO Table - Total'!AI8,'OECD Crosswalk'!$A$2:$A$90,0),1)</f>
        <v>0</v>
      </c>
      <c r="AJ3" s="30">
        <f>INDEX('OECD Crosswalk'!$C$2:$C$90,MATCH('OECD Data IO Table - Total'!AJ8,'OECD Crosswalk'!$A$2:$A$90,0),1)</f>
        <v>0</v>
      </c>
      <c r="AK3" s="30">
        <f>INDEX('OECD Crosswalk'!$C$2:$C$90,MATCH('OECD Data IO Table - Total'!AK8,'OECD Crosswalk'!$A$2:$A$90,0),1)</f>
        <v>0</v>
      </c>
      <c r="AL3" s="30">
        <f>INDEX('OECD Crosswalk'!$C$2:$C$90,MATCH('OECD Data IO Table - Total'!AL8,'OECD Crosswalk'!$A$2:$A$90,0),1)</f>
        <v>0</v>
      </c>
      <c r="AM3" s="30">
        <f>INDEX('OECD Crosswalk'!$C$2:$C$90,MATCH('OECD Data IO Table - Total'!AM8,'OECD Crosswalk'!$A$2:$A$90,0),1)</f>
        <v>0</v>
      </c>
      <c r="AN3" s="30">
        <f>INDEX('OECD Crosswalk'!$C$2:$C$90,MATCH('OECD Data IO Table - Total'!AN8,'OECD Crosswalk'!$A$2:$A$90,0),1)</f>
        <v>0</v>
      </c>
      <c r="AO3" s="30">
        <f>INDEX('OECD Crosswalk'!$C$2:$C$90,MATCH('OECD Data IO Table - Total'!AO8,'OECD Crosswalk'!$A$2:$A$90,0),1)</f>
        <v>0</v>
      </c>
      <c r="AP3" s="30">
        <f>INDEX('OECD Crosswalk'!$C$2:$C$90,MATCH('OECD Data IO Table - Total'!AP8,'OECD Crosswalk'!$A$2:$A$90,0),1)</f>
        <v>0</v>
      </c>
      <c r="AQ3" s="30">
        <f>INDEX('OECD Crosswalk'!$C$2:$C$90,MATCH('OECD Data IO Table - Total'!AQ8,'OECD Crosswalk'!$A$2:$A$90,0),1)</f>
        <v>0</v>
      </c>
      <c r="AR3" s="30">
        <f>INDEX('OECD Crosswalk'!$C$2:$C$90,MATCH('OECD Data IO Table - Total'!AR8,'OECD Crosswalk'!$A$2:$A$90,0),1)</f>
        <v>0</v>
      </c>
      <c r="AS3" s="30">
        <f>INDEX('OECD Crosswalk'!$C$2:$C$90,MATCH('OECD Data IO Table - Total'!AS8,'OECD Crosswalk'!$A$2:$A$90,0),1)</f>
        <v>0</v>
      </c>
      <c r="AT3" s="30">
        <f>INDEX('OECD Crosswalk'!$C$2:$C$90,MATCH('OECD Data IO Table - Total'!AT8,'OECD Crosswalk'!$A$2:$A$90,0),1)</f>
        <v>0</v>
      </c>
      <c r="AU3" s="30">
        <f>INDEX('OECD Crosswalk'!$C$2:$C$90,MATCH('OECD Data IO Table - Total'!AU8,'OECD Crosswalk'!$A$2:$A$90,0),1)</f>
        <v>0</v>
      </c>
      <c r="AV3" s="30">
        <f>INDEX('OECD Crosswalk'!$C$2:$C$90,MATCH('OECD Data IO Table - Total'!AV8,'OECD Crosswalk'!$A$2:$A$90,0),1)</f>
        <v>0</v>
      </c>
      <c r="AW3" s="30">
        <f>INDEX('OECD Crosswalk'!$C$2:$C$90,MATCH('OECD Data IO Table - Total'!AW8,'OECD Crosswalk'!$A$2:$A$90,0),1)</f>
        <v>0</v>
      </c>
    </row>
    <row r="4" spans="1:50" x14ac:dyDescent="0.25">
      <c r="D4" s="38" t="s">
        <v>69</v>
      </c>
      <c r="E4" s="46" t="s">
        <v>70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8"/>
    </row>
    <row r="5" spans="1:50" x14ac:dyDescent="0.25">
      <c r="D5" s="38" t="s">
        <v>71</v>
      </c>
      <c r="E5" s="43" t="s">
        <v>72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5"/>
    </row>
    <row r="6" spans="1:50" x14ac:dyDescent="0.25">
      <c r="D6" s="38" t="s">
        <v>73</v>
      </c>
      <c r="E6" s="43" t="s">
        <v>25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5"/>
    </row>
    <row r="7" spans="1:50" x14ac:dyDescent="0.25">
      <c r="D7" s="38" t="s">
        <v>74</v>
      </c>
      <c r="E7" s="43" t="s">
        <v>75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5"/>
    </row>
    <row r="8" spans="1:50" ht="84" x14ac:dyDescent="0.25">
      <c r="D8" s="39" t="s">
        <v>76</v>
      </c>
      <c r="E8" s="21" t="s">
        <v>77</v>
      </c>
      <c r="F8" s="21" t="s">
        <v>78</v>
      </c>
      <c r="G8" s="21" t="s">
        <v>79</v>
      </c>
      <c r="H8" s="21" t="s">
        <v>80</v>
      </c>
      <c r="I8" s="21" t="s">
        <v>81</v>
      </c>
      <c r="J8" s="21" t="s">
        <v>82</v>
      </c>
      <c r="K8" s="21" t="s">
        <v>83</v>
      </c>
      <c r="L8" s="21" t="s">
        <v>84</v>
      </c>
      <c r="M8" s="21" t="s">
        <v>85</v>
      </c>
      <c r="N8" s="21" t="s">
        <v>86</v>
      </c>
      <c r="O8" s="21" t="s">
        <v>87</v>
      </c>
      <c r="P8" s="21" t="s">
        <v>88</v>
      </c>
      <c r="Q8" s="21" t="s">
        <v>89</v>
      </c>
      <c r="R8" s="21" t="s">
        <v>90</v>
      </c>
      <c r="S8" s="21" t="s">
        <v>91</v>
      </c>
      <c r="T8" s="21" t="s">
        <v>92</v>
      </c>
      <c r="U8" s="21" t="s">
        <v>93</v>
      </c>
      <c r="V8" s="21" t="s">
        <v>94</v>
      </c>
      <c r="W8" s="21" t="s">
        <v>95</v>
      </c>
      <c r="X8" s="21" t="s">
        <v>96</v>
      </c>
      <c r="Y8" s="21" t="s">
        <v>97</v>
      </c>
      <c r="Z8" s="21" t="s">
        <v>98</v>
      </c>
      <c r="AA8" s="21" t="s">
        <v>99</v>
      </c>
      <c r="AB8" s="21" t="s">
        <v>100</v>
      </c>
      <c r="AC8" s="21" t="s">
        <v>101</v>
      </c>
      <c r="AD8" s="21" t="s">
        <v>102</v>
      </c>
      <c r="AE8" s="21" t="s">
        <v>103</v>
      </c>
      <c r="AF8" s="21" t="s">
        <v>104</v>
      </c>
      <c r="AG8" s="21" t="s">
        <v>105</v>
      </c>
      <c r="AH8" s="21" t="s">
        <v>106</v>
      </c>
      <c r="AI8" s="21" t="s">
        <v>107</v>
      </c>
      <c r="AJ8" s="21" t="s">
        <v>108</v>
      </c>
      <c r="AK8" s="21" t="s">
        <v>109</v>
      </c>
      <c r="AL8" s="21" t="s">
        <v>110</v>
      </c>
      <c r="AM8" s="21" t="s">
        <v>111</v>
      </c>
      <c r="AN8" s="21" t="s">
        <v>112</v>
      </c>
      <c r="AO8" s="21" t="s">
        <v>113</v>
      </c>
      <c r="AP8" s="21" t="s">
        <v>114</v>
      </c>
      <c r="AQ8" s="21" t="s">
        <v>115</v>
      </c>
      <c r="AR8" s="21" t="s">
        <v>116</v>
      </c>
      <c r="AS8" s="21" t="s">
        <v>117</v>
      </c>
      <c r="AT8" s="21" t="s">
        <v>118</v>
      </c>
      <c r="AU8" s="21" t="s">
        <v>119</v>
      </c>
      <c r="AV8" s="21" t="s">
        <v>120</v>
      </c>
      <c r="AW8" s="21" t="s">
        <v>121</v>
      </c>
      <c r="AX8" s="40" t="s">
        <v>193</v>
      </c>
    </row>
    <row r="9" spans="1:50" ht="24" x14ac:dyDescent="0.25">
      <c r="A9" s="36" t="s">
        <v>187</v>
      </c>
      <c r="B9" s="36" t="s">
        <v>194</v>
      </c>
      <c r="D9" s="22" t="s">
        <v>122</v>
      </c>
    </row>
    <row r="10" spans="1:50" ht="21" x14ac:dyDescent="0.25">
      <c r="A10" s="37" t="str">
        <f>INDEX('OECD Crosswalk'!$C$2:$C$90,MATCH('OECD Data IO Table - Total'!D10,'OECD Crosswalk'!$A$2:$A$90,0),1)</f>
        <v>agriculture</v>
      </c>
      <c r="B10" s="37" t="str">
        <f>INDEX('OECD Crosswalk'!$B$2:$B$90,MATCH('OECD Data IO Table - Total'!D10,'OECD Crosswalk'!$A$2:$A$90,0),1)</f>
        <v>nonenergy industries</v>
      </c>
      <c r="D10" s="24" t="s">
        <v>123</v>
      </c>
      <c r="E10" s="25">
        <v>310.39999999999998</v>
      </c>
      <c r="F10" s="25">
        <v>5</v>
      </c>
      <c r="G10" s="25">
        <v>0</v>
      </c>
      <c r="H10" s="25">
        <v>0.1</v>
      </c>
      <c r="I10" s="25">
        <v>3656.9</v>
      </c>
      <c r="J10" s="25">
        <v>44.2</v>
      </c>
      <c r="K10" s="25">
        <v>234.1</v>
      </c>
      <c r="L10" s="25">
        <v>126.6</v>
      </c>
      <c r="M10" s="25">
        <v>0.4</v>
      </c>
      <c r="N10" s="25">
        <v>109.8</v>
      </c>
      <c r="O10" s="25">
        <v>10.5</v>
      </c>
      <c r="P10" s="25">
        <v>0.9</v>
      </c>
      <c r="Q10" s="25">
        <v>3.8</v>
      </c>
      <c r="R10" s="25">
        <v>0.4</v>
      </c>
      <c r="S10" s="25">
        <v>0</v>
      </c>
      <c r="T10" s="25">
        <v>0.5</v>
      </c>
      <c r="U10" s="25">
        <v>0.2</v>
      </c>
      <c r="V10" s="25">
        <v>0.1</v>
      </c>
      <c r="W10" s="25">
        <v>0.6</v>
      </c>
      <c r="X10" s="25">
        <v>4.3</v>
      </c>
      <c r="Y10" s="25">
        <v>0.3</v>
      </c>
      <c r="Z10" s="25">
        <v>55.2</v>
      </c>
      <c r="AA10" s="25">
        <v>84.9</v>
      </c>
      <c r="AB10" s="25">
        <v>1.5</v>
      </c>
      <c r="AC10" s="25">
        <v>150</v>
      </c>
      <c r="AD10" s="25">
        <v>0.1</v>
      </c>
      <c r="AE10" s="25">
        <v>0.5</v>
      </c>
      <c r="AF10" s="25">
        <v>0</v>
      </c>
      <c r="AG10" s="25">
        <v>0.1</v>
      </c>
      <c r="AH10" s="25">
        <v>3.2</v>
      </c>
      <c r="AI10" s="25">
        <v>93.4</v>
      </c>
      <c r="AJ10" s="25">
        <v>28.1</v>
      </c>
      <c r="AK10" s="25">
        <v>48.4</v>
      </c>
      <c r="AL10" s="25">
        <v>48</v>
      </c>
      <c r="AM10" s="25">
        <v>12.3</v>
      </c>
      <c r="AN10" s="25">
        <v>0</v>
      </c>
      <c r="AO10" s="25">
        <v>19625.900000000001</v>
      </c>
      <c r="AP10" s="25">
        <v>0</v>
      </c>
      <c r="AQ10" s="25">
        <v>18.2</v>
      </c>
      <c r="AR10" s="25">
        <v>4.7</v>
      </c>
      <c r="AS10" s="25">
        <v>4.5999999999999996</v>
      </c>
      <c r="AT10" s="25">
        <v>65.5</v>
      </c>
      <c r="AU10" s="25">
        <v>65.599999999999994</v>
      </c>
      <c r="AV10" s="25">
        <v>376.7</v>
      </c>
      <c r="AW10" s="25">
        <v>-6219.9</v>
      </c>
      <c r="AX10" s="33">
        <f t="shared" ref="AX10:AX50" si="0">SUM(E10:AQ10)</f>
        <v>24678.9</v>
      </c>
    </row>
    <row r="11" spans="1:50" ht="31.5" x14ac:dyDescent="0.25">
      <c r="A11" s="37" t="str">
        <f>INDEX('OECD Crosswalk'!$C$2:$C$90,MATCH('OECD Data IO Table - Total'!D11,'OECD Crosswalk'!$A$2:$A$90,0),1)</f>
        <v>other industries</v>
      </c>
      <c r="B11" s="37" t="str">
        <f>INDEX('OECD Crosswalk'!$B$2:$B$90,MATCH('OECD Data IO Table - Total'!D11,'OECD Crosswalk'!$A$2:$A$90,0),1)</f>
        <v>natural gas and petroleum suppliers</v>
      </c>
      <c r="D11" s="24" t="s">
        <v>124</v>
      </c>
      <c r="E11" s="26">
        <v>0.6</v>
      </c>
      <c r="F11" s="26">
        <v>2733.3</v>
      </c>
      <c r="G11" s="26">
        <v>0.2</v>
      </c>
      <c r="H11" s="26">
        <v>35.200000000000003</v>
      </c>
      <c r="I11" s="26">
        <v>317.3</v>
      </c>
      <c r="J11" s="26">
        <v>0.1</v>
      </c>
      <c r="K11" s="26">
        <v>0.1</v>
      </c>
      <c r="L11" s="26">
        <v>10</v>
      </c>
      <c r="M11" s="26">
        <v>17604.7</v>
      </c>
      <c r="N11" s="26">
        <v>3451.1</v>
      </c>
      <c r="O11" s="26">
        <v>0.3</v>
      </c>
      <c r="P11" s="26">
        <v>0.9</v>
      </c>
      <c r="Q11" s="26">
        <v>326</v>
      </c>
      <c r="R11" s="26">
        <v>0.4</v>
      </c>
      <c r="S11" s="26">
        <v>0</v>
      </c>
      <c r="T11" s="26">
        <v>0.4</v>
      </c>
      <c r="U11" s="26">
        <v>0.2</v>
      </c>
      <c r="V11" s="26">
        <v>0.1</v>
      </c>
      <c r="W11" s="26">
        <v>8.1999999999999993</v>
      </c>
      <c r="X11" s="26">
        <v>17.600000000000001</v>
      </c>
      <c r="Y11" s="26">
        <v>5632.3</v>
      </c>
      <c r="Z11" s="26">
        <v>9.6999999999999993</v>
      </c>
      <c r="AA11" s="26">
        <v>3.7</v>
      </c>
      <c r="AB11" s="26">
        <v>17.600000000000001</v>
      </c>
      <c r="AC11" s="26">
        <v>222.8</v>
      </c>
      <c r="AD11" s="26">
        <v>1.6</v>
      </c>
      <c r="AE11" s="26">
        <v>50</v>
      </c>
      <c r="AF11" s="26">
        <v>0.1</v>
      </c>
      <c r="AG11" s="26">
        <v>1.4</v>
      </c>
      <c r="AH11" s="26">
        <v>69.5</v>
      </c>
      <c r="AI11" s="26">
        <v>301.89999999999998</v>
      </c>
      <c r="AJ11" s="26">
        <v>4.3</v>
      </c>
      <c r="AK11" s="26">
        <v>1.8</v>
      </c>
      <c r="AL11" s="26">
        <v>674</v>
      </c>
      <c r="AM11" s="26">
        <v>180.6</v>
      </c>
      <c r="AN11" s="26">
        <v>0</v>
      </c>
      <c r="AO11" s="26">
        <v>2984</v>
      </c>
      <c r="AP11" s="26">
        <v>21</v>
      </c>
      <c r="AQ11" s="26">
        <v>340.7</v>
      </c>
      <c r="AR11" s="26">
        <v>19.399999999999999</v>
      </c>
      <c r="AS11" s="26">
        <v>-335</v>
      </c>
      <c r="AT11" s="26">
        <v>3.3</v>
      </c>
      <c r="AU11" s="26">
        <v>1.8</v>
      </c>
      <c r="AV11" s="26">
        <v>139561.4</v>
      </c>
      <c r="AW11" s="26">
        <v>-135.30000000000001</v>
      </c>
      <c r="AX11" s="33">
        <f t="shared" si="0"/>
        <v>35023.699999999997</v>
      </c>
    </row>
    <row r="12" spans="1:50" ht="31.5" x14ac:dyDescent="0.25">
      <c r="A12" s="37" t="str">
        <f>INDEX('OECD Crosswalk'!$C$2:$C$90,MATCH('OECD Data IO Table - Total'!D12,'OECD Crosswalk'!$A$2:$A$90,0),1)</f>
        <v>other industries</v>
      </c>
      <c r="B12" s="37" t="str">
        <f>INDEX('OECD Crosswalk'!$B$2:$B$90,MATCH('OECD Data IO Table - Total'!D12,'OECD Crosswalk'!$A$2:$A$90,0),1)</f>
        <v>nonenergy industries</v>
      </c>
      <c r="D12" s="24" t="s">
        <v>125</v>
      </c>
      <c r="E12" s="25">
        <v>0.4</v>
      </c>
      <c r="F12" s="25">
        <v>7.3</v>
      </c>
      <c r="G12" s="25">
        <v>27</v>
      </c>
      <c r="H12" s="25">
        <v>0.5</v>
      </c>
      <c r="I12" s="25">
        <v>7.5</v>
      </c>
      <c r="J12" s="25">
        <v>0.1</v>
      </c>
      <c r="K12" s="25">
        <v>0.1</v>
      </c>
      <c r="L12" s="25">
        <v>9.4</v>
      </c>
      <c r="M12" s="25">
        <v>0.1</v>
      </c>
      <c r="N12" s="25">
        <v>293.89999999999998</v>
      </c>
      <c r="O12" s="25">
        <v>0.3</v>
      </c>
      <c r="P12" s="25">
        <v>596.6</v>
      </c>
      <c r="Q12" s="25">
        <v>876.5</v>
      </c>
      <c r="R12" s="25">
        <v>58.8</v>
      </c>
      <c r="S12" s="25">
        <v>0.1</v>
      </c>
      <c r="T12" s="25">
        <v>20</v>
      </c>
      <c r="U12" s="25">
        <v>2.7</v>
      </c>
      <c r="V12" s="25">
        <v>0.5</v>
      </c>
      <c r="W12" s="25">
        <v>1.1000000000000001</v>
      </c>
      <c r="X12" s="25">
        <v>23.5</v>
      </c>
      <c r="Y12" s="25">
        <v>6.2</v>
      </c>
      <c r="Z12" s="25">
        <v>1165.8</v>
      </c>
      <c r="AA12" s="25">
        <v>4.7</v>
      </c>
      <c r="AB12" s="25">
        <v>3.4</v>
      </c>
      <c r="AC12" s="25">
        <v>2.1</v>
      </c>
      <c r="AD12" s="25">
        <v>0</v>
      </c>
      <c r="AE12" s="25">
        <v>0.4</v>
      </c>
      <c r="AF12" s="25">
        <v>0</v>
      </c>
      <c r="AG12" s="25">
        <v>0</v>
      </c>
      <c r="AH12" s="25">
        <v>7.6</v>
      </c>
      <c r="AI12" s="25">
        <v>12.7</v>
      </c>
      <c r="AJ12" s="25">
        <v>8.6</v>
      </c>
      <c r="AK12" s="25">
        <v>0.2</v>
      </c>
      <c r="AL12" s="25">
        <v>1.7</v>
      </c>
      <c r="AM12" s="25">
        <v>0.4</v>
      </c>
      <c r="AN12" s="25">
        <v>0</v>
      </c>
      <c r="AO12" s="25">
        <v>4.5</v>
      </c>
      <c r="AP12" s="25">
        <v>0</v>
      </c>
      <c r="AQ12" s="25">
        <v>5.6</v>
      </c>
      <c r="AR12" s="25">
        <v>3.8</v>
      </c>
      <c r="AS12" s="25">
        <v>-2.7</v>
      </c>
      <c r="AT12" s="25">
        <v>0.6</v>
      </c>
      <c r="AU12" s="25">
        <v>0</v>
      </c>
      <c r="AV12" s="25">
        <v>220.4</v>
      </c>
      <c r="AW12" s="25">
        <v>-1105.7</v>
      </c>
      <c r="AX12" s="33">
        <f t="shared" si="0"/>
        <v>3150.2999999999988</v>
      </c>
    </row>
    <row r="13" spans="1:50" ht="21" x14ac:dyDescent="0.25">
      <c r="A13" s="37" t="str">
        <f>INDEX('OECD Crosswalk'!$C$2:$C$90,MATCH('OECD Data IO Table - Total'!D13,'OECD Crosswalk'!$A$2:$A$90,0),1)</f>
        <v>other industries</v>
      </c>
      <c r="B13" s="37" t="str">
        <f>INDEX('OECD Crosswalk'!$B$2:$B$90,MATCH('OECD Data IO Table - Total'!D13,'OECD Crosswalk'!$A$2:$A$90,0),1)</f>
        <v>nonenergy industries</v>
      </c>
      <c r="D13" s="24" t="s">
        <v>126</v>
      </c>
      <c r="E13" s="26">
        <v>5.6</v>
      </c>
      <c r="F13" s="26">
        <v>135.9</v>
      </c>
      <c r="G13" s="26">
        <v>3.7</v>
      </c>
      <c r="H13" s="26">
        <v>1.8</v>
      </c>
      <c r="I13" s="26">
        <v>3.3</v>
      </c>
      <c r="J13" s="26">
        <v>0</v>
      </c>
      <c r="K13" s="26">
        <v>0.2</v>
      </c>
      <c r="L13" s="26">
        <v>1.2</v>
      </c>
      <c r="M13" s="26">
        <v>0.9</v>
      </c>
      <c r="N13" s="26">
        <v>1.6</v>
      </c>
      <c r="O13" s="26">
        <v>0.8</v>
      </c>
      <c r="P13" s="26">
        <v>1.6</v>
      </c>
      <c r="Q13" s="26">
        <v>0.1</v>
      </c>
      <c r="R13" s="26">
        <v>0</v>
      </c>
      <c r="S13" s="26">
        <v>0</v>
      </c>
      <c r="T13" s="26">
        <v>0</v>
      </c>
      <c r="U13" s="26">
        <v>0.4</v>
      </c>
      <c r="V13" s="26">
        <v>0</v>
      </c>
      <c r="W13" s="26">
        <v>0</v>
      </c>
      <c r="X13" s="26">
        <v>0.4</v>
      </c>
      <c r="Y13" s="26">
        <v>7.3</v>
      </c>
      <c r="Z13" s="26">
        <v>86.8</v>
      </c>
      <c r="AA13" s="26">
        <v>0.1</v>
      </c>
      <c r="AB13" s="26">
        <v>0.6</v>
      </c>
      <c r="AC13" s="26">
        <v>0</v>
      </c>
      <c r="AD13" s="26">
        <v>0</v>
      </c>
      <c r="AE13" s="26">
        <v>0.1</v>
      </c>
      <c r="AF13" s="26">
        <v>0</v>
      </c>
      <c r="AG13" s="26">
        <v>0</v>
      </c>
      <c r="AH13" s="26">
        <v>0</v>
      </c>
      <c r="AI13" s="26">
        <v>2.8</v>
      </c>
      <c r="AJ13" s="26">
        <v>2</v>
      </c>
      <c r="AK13" s="26">
        <v>3.3</v>
      </c>
      <c r="AL13" s="26">
        <v>0.1</v>
      </c>
      <c r="AM13" s="26">
        <v>0</v>
      </c>
      <c r="AN13" s="26">
        <v>0</v>
      </c>
      <c r="AO13" s="26">
        <v>0.4</v>
      </c>
      <c r="AP13" s="26">
        <v>0</v>
      </c>
      <c r="AQ13" s="26">
        <v>468.4</v>
      </c>
      <c r="AR13" s="26">
        <v>1.1000000000000001</v>
      </c>
      <c r="AS13" s="26">
        <v>0.4</v>
      </c>
      <c r="AT13" s="26">
        <v>0.1</v>
      </c>
      <c r="AU13" s="26">
        <v>0</v>
      </c>
      <c r="AV13" s="26">
        <v>0.6</v>
      </c>
      <c r="AW13" s="26">
        <v>-93.4</v>
      </c>
      <c r="AX13" s="33">
        <f t="shared" si="0"/>
        <v>729.40000000000009</v>
      </c>
    </row>
    <row r="14" spans="1:50" ht="21" x14ac:dyDescent="0.25">
      <c r="A14" s="37" t="str">
        <f>INDEX('OECD Crosswalk'!$C$2:$C$90,MATCH('OECD Data IO Table - Total'!D14,'OECD Crosswalk'!$A$2:$A$90,0),1)</f>
        <v>other industries</v>
      </c>
      <c r="B14" s="37" t="str">
        <f>INDEX('OECD Crosswalk'!$B$2:$B$90,MATCH('OECD Data IO Table - Total'!D14,'OECD Crosswalk'!$A$2:$A$90,0),1)</f>
        <v>nonenergy industries</v>
      </c>
      <c r="D14" s="24" t="s">
        <v>127</v>
      </c>
      <c r="E14" s="25">
        <v>273.3</v>
      </c>
      <c r="F14" s="25">
        <v>1.5</v>
      </c>
      <c r="G14" s="25">
        <v>0.2</v>
      </c>
      <c r="H14" s="25">
        <v>0</v>
      </c>
      <c r="I14" s="25">
        <v>2513.6</v>
      </c>
      <c r="J14" s="25">
        <v>5.4</v>
      </c>
      <c r="K14" s="25">
        <v>2.2000000000000002</v>
      </c>
      <c r="L14" s="25">
        <v>15.2</v>
      </c>
      <c r="M14" s="25">
        <v>3.7</v>
      </c>
      <c r="N14" s="25">
        <v>142.80000000000001</v>
      </c>
      <c r="O14" s="25">
        <v>6.5</v>
      </c>
      <c r="P14" s="25">
        <v>8.3000000000000007</v>
      </c>
      <c r="Q14" s="25">
        <v>2.8</v>
      </c>
      <c r="R14" s="25">
        <v>3.3</v>
      </c>
      <c r="S14" s="25">
        <v>0.1</v>
      </c>
      <c r="T14" s="25">
        <v>3.9</v>
      </c>
      <c r="U14" s="25">
        <v>1.6</v>
      </c>
      <c r="V14" s="25">
        <v>0.5</v>
      </c>
      <c r="W14" s="25">
        <v>1</v>
      </c>
      <c r="X14" s="25">
        <v>6.6</v>
      </c>
      <c r="Y14" s="25">
        <v>5.6</v>
      </c>
      <c r="Z14" s="25">
        <v>61.2</v>
      </c>
      <c r="AA14" s="25">
        <v>139.19999999999999</v>
      </c>
      <c r="AB14" s="25">
        <v>24.6</v>
      </c>
      <c r="AC14" s="25">
        <v>1517.4</v>
      </c>
      <c r="AD14" s="25">
        <v>1.2</v>
      </c>
      <c r="AE14" s="25">
        <v>7.2</v>
      </c>
      <c r="AF14" s="25">
        <v>0.4</v>
      </c>
      <c r="AG14" s="25">
        <v>4.4000000000000004</v>
      </c>
      <c r="AH14" s="25">
        <v>4.8</v>
      </c>
      <c r="AI14" s="25">
        <v>164.4</v>
      </c>
      <c r="AJ14" s="25">
        <v>103.9</v>
      </c>
      <c r="AK14" s="25">
        <v>205.2</v>
      </c>
      <c r="AL14" s="25">
        <v>406.7</v>
      </c>
      <c r="AM14" s="25">
        <v>228</v>
      </c>
      <c r="AN14" s="25">
        <v>0</v>
      </c>
      <c r="AO14" s="25">
        <v>26129.5</v>
      </c>
      <c r="AP14" s="25">
        <v>2.9</v>
      </c>
      <c r="AQ14" s="25">
        <v>1932.4</v>
      </c>
      <c r="AR14" s="25">
        <v>49.4</v>
      </c>
      <c r="AS14" s="25">
        <v>28.2</v>
      </c>
      <c r="AT14" s="25">
        <v>252.6</v>
      </c>
      <c r="AU14" s="25">
        <v>274.3</v>
      </c>
      <c r="AV14" s="25">
        <v>2407.3000000000002</v>
      </c>
      <c r="AW14" s="25">
        <v>-12898.2</v>
      </c>
      <c r="AX14" s="33">
        <f t="shared" si="0"/>
        <v>33931.5</v>
      </c>
    </row>
    <row r="15" spans="1:50" ht="31.5" x14ac:dyDescent="0.25">
      <c r="A15" s="37" t="str">
        <f>INDEX('OECD Crosswalk'!$C$2:$C$90,MATCH('OECD Data IO Table - Total'!D15,'OECD Crosswalk'!$A$2:$A$90,0),1)</f>
        <v>other industries</v>
      </c>
      <c r="B15" s="37" t="str">
        <f>INDEX('OECD Crosswalk'!$B$2:$B$90,MATCH('OECD Data IO Table - Total'!D15,'OECD Crosswalk'!$A$2:$A$90,0),1)</f>
        <v>nonenergy industries</v>
      </c>
      <c r="D15" s="24" t="s">
        <v>128</v>
      </c>
      <c r="E15" s="26">
        <v>12.5</v>
      </c>
      <c r="F15" s="26">
        <v>44.1</v>
      </c>
      <c r="G15" s="26">
        <v>0.1</v>
      </c>
      <c r="H15" s="26">
        <v>0.6</v>
      </c>
      <c r="I15" s="26">
        <v>33.6</v>
      </c>
      <c r="J15" s="26">
        <v>1246.5999999999999</v>
      </c>
      <c r="K15" s="26">
        <v>0.6</v>
      </c>
      <c r="L15" s="26">
        <v>42.4</v>
      </c>
      <c r="M15" s="26">
        <v>1</v>
      </c>
      <c r="N15" s="26">
        <v>100</v>
      </c>
      <c r="O15" s="26">
        <v>32.200000000000003</v>
      </c>
      <c r="P15" s="26">
        <v>26.6</v>
      </c>
      <c r="Q15" s="26">
        <v>5.8</v>
      </c>
      <c r="R15" s="26">
        <v>2.8</v>
      </c>
      <c r="S15" s="26">
        <v>0.1</v>
      </c>
      <c r="T15" s="26">
        <v>3.4</v>
      </c>
      <c r="U15" s="26">
        <v>2.7</v>
      </c>
      <c r="V15" s="26">
        <v>9.4</v>
      </c>
      <c r="W15" s="26">
        <v>17.399999999999999</v>
      </c>
      <c r="X15" s="26">
        <v>113.8</v>
      </c>
      <c r="Y15" s="26">
        <v>5.4</v>
      </c>
      <c r="Z15" s="26">
        <v>75.5</v>
      </c>
      <c r="AA15" s="26">
        <v>145.9</v>
      </c>
      <c r="AB15" s="26">
        <v>24.1</v>
      </c>
      <c r="AC15" s="26">
        <v>49.8</v>
      </c>
      <c r="AD15" s="26">
        <v>1.3</v>
      </c>
      <c r="AE15" s="26">
        <v>10.5</v>
      </c>
      <c r="AF15" s="26">
        <v>0</v>
      </c>
      <c r="AG15" s="26">
        <v>0.1</v>
      </c>
      <c r="AH15" s="26">
        <v>3.5</v>
      </c>
      <c r="AI15" s="26">
        <v>265.89999999999998</v>
      </c>
      <c r="AJ15" s="26">
        <v>194.7</v>
      </c>
      <c r="AK15" s="26">
        <v>89.9</v>
      </c>
      <c r="AL15" s="26">
        <v>734.2</v>
      </c>
      <c r="AM15" s="26">
        <v>145.69999999999999</v>
      </c>
      <c r="AN15" s="26">
        <v>0</v>
      </c>
      <c r="AO15" s="26">
        <v>8322.7000000000007</v>
      </c>
      <c r="AP15" s="26">
        <v>0</v>
      </c>
      <c r="AQ15" s="26">
        <v>8.4</v>
      </c>
      <c r="AR15" s="26">
        <v>423.4</v>
      </c>
      <c r="AS15" s="26">
        <v>334.5</v>
      </c>
      <c r="AT15" s="26">
        <v>111.3</v>
      </c>
      <c r="AU15" s="26">
        <v>119.6</v>
      </c>
      <c r="AV15" s="26">
        <v>427.4</v>
      </c>
      <c r="AW15" s="26">
        <v>-7226.2</v>
      </c>
      <c r="AX15" s="33">
        <f t="shared" si="0"/>
        <v>11773.300000000001</v>
      </c>
    </row>
    <row r="16" spans="1:50" ht="31.5" x14ac:dyDescent="0.25">
      <c r="A16" s="37" t="str">
        <f>INDEX('OECD Crosswalk'!$C$2:$C$90,MATCH('OECD Data IO Table - Total'!D16,'OECD Crosswalk'!$A$2:$A$90,0),1)</f>
        <v>other industries</v>
      </c>
      <c r="B16" s="37" t="str">
        <f>INDEX('OECD Crosswalk'!$B$2:$B$90,MATCH('OECD Data IO Table - Total'!D16,'OECD Crosswalk'!$A$2:$A$90,0),1)</f>
        <v>nonenergy industries</v>
      </c>
      <c r="D16" s="24" t="s">
        <v>129</v>
      </c>
      <c r="E16" s="25">
        <v>6.2</v>
      </c>
      <c r="F16" s="25">
        <v>9</v>
      </c>
      <c r="G16" s="25">
        <v>0.6</v>
      </c>
      <c r="H16" s="25">
        <v>0.1</v>
      </c>
      <c r="I16" s="25">
        <v>16.5</v>
      </c>
      <c r="J16" s="25">
        <v>2.9</v>
      </c>
      <c r="K16" s="25">
        <v>276.2</v>
      </c>
      <c r="L16" s="25">
        <v>48.9</v>
      </c>
      <c r="M16" s="25">
        <v>0.1</v>
      </c>
      <c r="N16" s="25">
        <v>31.1</v>
      </c>
      <c r="O16" s="25">
        <v>7.5</v>
      </c>
      <c r="P16" s="25">
        <v>37.1</v>
      </c>
      <c r="Q16" s="25">
        <v>1.3</v>
      </c>
      <c r="R16" s="25">
        <v>12.4</v>
      </c>
      <c r="S16" s="25">
        <v>0.1</v>
      </c>
      <c r="T16" s="25">
        <v>7.9</v>
      </c>
      <c r="U16" s="25">
        <v>5.4</v>
      </c>
      <c r="V16" s="25">
        <v>0.5</v>
      </c>
      <c r="W16" s="25">
        <v>5.5</v>
      </c>
      <c r="X16" s="25">
        <v>248.6</v>
      </c>
      <c r="Y16" s="25">
        <v>1.3</v>
      </c>
      <c r="Z16" s="25">
        <v>2170.3000000000002</v>
      </c>
      <c r="AA16" s="25">
        <v>24.2</v>
      </c>
      <c r="AB16" s="25">
        <v>7.6</v>
      </c>
      <c r="AC16" s="25">
        <v>9</v>
      </c>
      <c r="AD16" s="25">
        <v>0.5</v>
      </c>
      <c r="AE16" s="25">
        <v>3.3</v>
      </c>
      <c r="AF16" s="25">
        <v>0</v>
      </c>
      <c r="AG16" s="25">
        <v>0.1</v>
      </c>
      <c r="AH16" s="25">
        <v>55.1</v>
      </c>
      <c r="AI16" s="25">
        <v>73</v>
      </c>
      <c r="AJ16" s="25">
        <v>8</v>
      </c>
      <c r="AK16" s="25">
        <v>1.2</v>
      </c>
      <c r="AL16" s="25">
        <v>11.4</v>
      </c>
      <c r="AM16" s="25">
        <v>36.5</v>
      </c>
      <c r="AN16" s="25">
        <v>0</v>
      </c>
      <c r="AO16" s="25">
        <v>313.8</v>
      </c>
      <c r="AP16" s="25">
        <v>0</v>
      </c>
      <c r="AQ16" s="25">
        <v>3.6</v>
      </c>
      <c r="AR16" s="25">
        <v>184.4</v>
      </c>
      <c r="AS16" s="25">
        <v>114.7</v>
      </c>
      <c r="AT16" s="25">
        <v>8.5</v>
      </c>
      <c r="AU16" s="25">
        <v>7.1</v>
      </c>
      <c r="AV16" s="25">
        <v>33.700000000000003</v>
      </c>
      <c r="AW16" s="25">
        <v>-1698.2</v>
      </c>
      <c r="AX16" s="33">
        <f t="shared" si="0"/>
        <v>3436.7999999999997</v>
      </c>
    </row>
    <row r="17" spans="1:50" ht="21" x14ac:dyDescent="0.25">
      <c r="A17" s="37" t="str">
        <f>INDEX('OECD Crosswalk'!$C$2:$C$90,MATCH('OECD Data IO Table - Total'!D17,'OECD Crosswalk'!$A$2:$A$90,0),1)</f>
        <v>other industries</v>
      </c>
      <c r="B17" s="37" t="str">
        <f>INDEX('OECD Crosswalk'!$B$2:$B$90,MATCH('OECD Data IO Table - Total'!D17,'OECD Crosswalk'!$A$2:$A$90,0),1)</f>
        <v>nonenergy industries</v>
      </c>
      <c r="D17" s="24" t="s">
        <v>130</v>
      </c>
      <c r="E17" s="26">
        <v>5.8</v>
      </c>
      <c r="F17" s="26">
        <v>4.2</v>
      </c>
      <c r="G17" s="26">
        <v>0.6</v>
      </c>
      <c r="H17" s="26">
        <v>0.1</v>
      </c>
      <c r="I17" s="26">
        <v>164.5</v>
      </c>
      <c r="J17" s="26">
        <v>16.8</v>
      </c>
      <c r="K17" s="26">
        <v>11</v>
      </c>
      <c r="L17" s="26">
        <v>769.3</v>
      </c>
      <c r="M17" s="26">
        <v>3</v>
      </c>
      <c r="N17" s="26">
        <v>88.1</v>
      </c>
      <c r="O17" s="26">
        <v>15.6</v>
      </c>
      <c r="P17" s="26">
        <v>54.9</v>
      </c>
      <c r="Q17" s="26">
        <v>3.9</v>
      </c>
      <c r="R17" s="26">
        <v>11.7</v>
      </c>
      <c r="S17" s="26">
        <v>0.4</v>
      </c>
      <c r="T17" s="26">
        <v>16.600000000000001</v>
      </c>
      <c r="U17" s="26">
        <v>8.5</v>
      </c>
      <c r="V17" s="26">
        <v>1.2</v>
      </c>
      <c r="W17" s="26">
        <v>1.1000000000000001</v>
      </c>
      <c r="X17" s="26">
        <v>30.6</v>
      </c>
      <c r="Y17" s="26">
        <v>15.3</v>
      </c>
      <c r="Z17" s="26">
        <v>136.80000000000001</v>
      </c>
      <c r="AA17" s="26">
        <v>246.9</v>
      </c>
      <c r="AB17" s="26">
        <v>35.4</v>
      </c>
      <c r="AC17" s="26">
        <v>39.200000000000003</v>
      </c>
      <c r="AD17" s="26">
        <v>102.3</v>
      </c>
      <c r="AE17" s="26">
        <v>71.8</v>
      </c>
      <c r="AF17" s="26">
        <v>6.2</v>
      </c>
      <c r="AG17" s="26">
        <v>42.5</v>
      </c>
      <c r="AH17" s="26">
        <v>17.2</v>
      </c>
      <c r="AI17" s="26">
        <v>475</v>
      </c>
      <c r="AJ17" s="26">
        <v>113.8</v>
      </c>
      <c r="AK17" s="26">
        <v>506.2</v>
      </c>
      <c r="AL17" s="26">
        <v>208.9</v>
      </c>
      <c r="AM17" s="26">
        <v>95.5</v>
      </c>
      <c r="AN17" s="26">
        <v>0</v>
      </c>
      <c r="AO17" s="26">
        <v>4301.5</v>
      </c>
      <c r="AP17" s="26">
        <v>0</v>
      </c>
      <c r="AQ17" s="26">
        <v>514.79999999999995</v>
      </c>
      <c r="AR17" s="26">
        <v>57.5</v>
      </c>
      <c r="AS17" s="26">
        <v>31.9</v>
      </c>
      <c r="AT17" s="26">
        <v>33.299999999999997</v>
      </c>
      <c r="AU17" s="26">
        <v>30.7</v>
      </c>
      <c r="AV17" s="26">
        <v>811.4</v>
      </c>
      <c r="AW17" s="26">
        <v>-2054.8000000000002</v>
      </c>
      <c r="AX17" s="33">
        <f t="shared" si="0"/>
        <v>8137.2</v>
      </c>
    </row>
    <row r="18" spans="1:50" ht="21" x14ac:dyDescent="0.25">
      <c r="A18" s="37" t="str">
        <f>INDEX('OECD Crosswalk'!$C$2:$C$90,MATCH('OECD Data IO Table - Total'!D18,'OECD Crosswalk'!$A$2:$A$90,0),1)</f>
        <v>natural gas and petroleum systems</v>
      </c>
      <c r="B18" s="37" t="str">
        <f>INDEX('OECD Crosswalk'!$B$2:$B$90,MATCH('OECD Data IO Table - Total'!D18,'OECD Crosswalk'!$A$2:$A$90,0),1)</f>
        <v>natural gas and petroleum suppliers</v>
      </c>
      <c r="D18" s="24" t="s">
        <v>131</v>
      </c>
      <c r="E18" s="25">
        <v>367.1</v>
      </c>
      <c r="F18" s="25">
        <v>452.1</v>
      </c>
      <c r="G18" s="25">
        <v>41</v>
      </c>
      <c r="H18" s="25">
        <v>7.9</v>
      </c>
      <c r="I18" s="25">
        <v>383.5</v>
      </c>
      <c r="J18" s="25">
        <v>21.8</v>
      </c>
      <c r="K18" s="25">
        <v>46.9</v>
      </c>
      <c r="L18" s="25">
        <v>125.7</v>
      </c>
      <c r="M18" s="25">
        <v>976.4</v>
      </c>
      <c r="N18" s="25">
        <v>2621.8</v>
      </c>
      <c r="O18" s="25">
        <v>56.3</v>
      </c>
      <c r="P18" s="25">
        <v>708.5</v>
      </c>
      <c r="Q18" s="25">
        <v>226.8</v>
      </c>
      <c r="R18" s="25">
        <v>77.7</v>
      </c>
      <c r="S18" s="25">
        <v>0.1</v>
      </c>
      <c r="T18" s="25">
        <v>69</v>
      </c>
      <c r="U18" s="25">
        <v>45.1</v>
      </c>
      <c r="V18" s="25">
        <v>0.5</v>
      </c>
      <c r="W18" s="25">
        <v>13</v>
      </c>
      <c r="X18" s="25">
        <v>142.4</v>
      </c>
      <c r="Y18" s="25">
        <v>785.9</v>
      </c>
      <c r="Z18" s="25">
        <v>4280.6000000000004</v>
      </c>
      <c r="AA18" s="25">
        <v>1121.9000000000001</v>
      </c>
      <c r="AB18" s="25">
        <v>4270.8999999999996</v>
      </c>
      <c r="AC18" s="25">
        <v>157.19999999999999</v>
      </c>
      <c r="AD18" s="25">
        <v>5.9</v>
      </c>
      <c r="AE18" s="25">
        <v>148.9</v>
      </c>
      <c r="AF18" s="25">
        <v>0</v>
      </c>
      <c r="AG18" s="25">
        <v>36.700000000000003</v>
      </c>
      <c r="AH18" s="25">
        <v>118</v>
      </c>
      <c r="AI18" s="25">
        <v>1426.1</v>
      </c>
      <c r="AJ18" s="25">
        <v>522.5</v>
      </c>
      <c r="AK18" s="25">
        <v>776.3</v>
      </c>
      <c r="AL18" s="25">
        <v>816.5</v>
      </c>
      <c r="AM18" s="25">
        <v>305.8</v>
      </c>
      <c r="AN18" s="25">
        <v>0</v>
      </c>
      <c r="AO18" s="25">
        <v>2876.1</v>
      </c>
      <c r="AP18" s="25">
        <v>0</v>
      </c>
      <c r="AQ18" s="25">
        <v>39.299999999999997</v>
      </c>
      <c r="AR18" s="25">
        <v>13.9</v>
      </c>
      <c r="AS18" s="25">
        <v>110.7</v>
      </c>
      <c r="AT18" s="25">
        <v>78.8</v>
      </c>
      <c r="AU18" s="25">
        <v>93</v>
      </c>
      <c r="AV18" s="25">
        <v>12949.8</v>
      </c>
      <c r="AW18" s="25">
        <v>-1441.1</v>
      </c>
      <c r="AX18" s="33">
        <f t="shared" si="0"/>
        <v>24072.2</v>
      </c>
    </row>
    <row r="19" spans="1:50" ht="21" x14ac:dyDescent="0.25">
      <c r="A19" s="37" t="str">
        <f>INDEX('OECD Crosswalk'!$C$2:$C$90,MATCH('OECD Data IO Table - Total'!D19,'OECD Crosswalk'!$A$2:$A$90,0),1)</f>
        <v>chemicals</v>
      </c>
      <c r="B19" s="37" t="str">
        <f>INDEX('OECD Crosswalk'!$B$2:$B$90,MATCH('OECD Data IO Table - Total'!D19,'OECD Crosswalk'!$A$2:$A$90,0),1)</f>
        <v>nonenergy industries</v>
      </c>
      <c r="D19" s="24" t="s">
        <v>132</v>
      </c>
      <c r="E19" s="26">
        <v>485.9</v>
      </c>
      <c r="F19" s="26">
        <v>222.1</v>
      </c>
      <c r="G19" s="26">
        <v>25.8</v>
      </c>
      <c r="H19" s="26">
        <v>2.2999999999999998</v>
      </c>
      <c r="I19" s="26">
        <v>376.9</v>
      </c>
      <c r="J19" s="26">
        <v>451.9</v>
      </c>
      <c r="K19" s="26">
        <v>122.4</v>
      </c>
      <c r="L19" s="26">
        <v>567.20000000000005</v>
      </c>
      <c r="M19" s="26">
        <v>364.8</v>
      </c>
      <c r="N19" s="26">
        <v>9379</v>
      </c>
      <c r="O19" s="26">
        <v>1115.7</v>
      </c>
      <c r="P19" s="26">
        <v>692.5</v>
      </c>
      <c r="Q19" s="26">
        <v>186.6</v>
      </c>
      <c r="R19" s="26">
        <v>185.8</v>
      </c>
      <c r="S19" s="26">
        <v>12.2</v>
      </c>
      <c r="T19" s="26">
        <v>249.4</v>
      </c>
      <c r="U19" s="26">
        <v>76.8</v>
      </c>
      <c r="V19" s="26">
        <v>41</v>
      </c>
      <c r="W19" s="26">
        <v>39</v>
      </c>
      <c r="X19" s="26">
        <v>285.8</v>
      </c>
      <c r="Y19" s="26">
        <v>171.5</v>
      </c>
      <c r="Z19" s="26">
        <v>2252.5</v>
      </c>
      <c r="AA19" s="26">
        <v>359.5</v>
      </c>
      <c r="AB19" s="26">
        <v>97.7</v>
      </c>
      <c r="AC19" s="26">
        <v>65.5</v>
      </c>
      <c r="AD19" s="26">
        <v>13.4</v>
      </c>
      <c r="AE19" s="26">
        <v>20.3</v>
      </c>
      <c r="AF19" s="26">
        <v>1.7</v>
      </c>
      <c r="AG19" s="26">
        <v>10.8</v>
      </c>
      <c r="AH19" s="26">
        <v>95.3</v>
      </c>
      <c r="AI19" s="26">
        <v>833.9</v>
      </c>
      <c r="AJ19" s="26">
        <v>105.6</v>
      </c>
      <c r="AK19" s="26">
        <v>461.2</v>
      </c>
      <c r="AL19" s="26">
        <v>1846.8</v>
      </c>
      <c r="AM19" s="26">
        <v>493</v>
      </c>
      <c r="AN19" s="26">
        <v>0</v>
      </c>
      <c r="AO19" s="26">
        <v>6292.6</v>
      </c>
      <c r="AP19" s="26">
        <v>0</v>
      </c>
      <c r="AQ19" s="26">
        <v>5049.3</v>
      </c>
      <c r="AR19" s="26">
        <v>482.5</v>
      </c>
      <c r="AS19" s="26">
        <v>267.89999999999998</v>
      </c>
      <c r="AT19" s="26">
        <v>60.9</v>
      </c>
      <c r="AU19" s="26">
        <v>55.9</v>
      </c>
      <c r="AV19" s="26">
        <v>24444</v>
      </c>
      <c r="AW19" s="26">
        <v>-12727.4</v>
      </c>
      <c r="AX19" s="33">
        <f t="shared" si="0"/>
        <v>33053.700000000004</v>
      </c>
    </row>
    <row r="20" spans="1:50" ht="21" x14ac:dyDescent="0.25">
      <c r="A20" s="37" t="str">
        <f>INDEX('OECD Crosswalk'!$C$2:$C$90,MATCH('OECD Data IO Table - Total'!D20,'OECD Crosswalk'!$A$2:$A$90,0),1)</f>
        <v>other industries</v>
      </c>
      <c r="B20" s="37" t="str">
        <f>INDEX('OECD Crosswalk'!$B$2:$B$90,MATCH('OECD Data IO Table - Total'!D20,'OECD Crosswalk'!$A$2:$A$90,0),1)</f>
        <v>nonenergy industries</v>
      </c>
      <c r="D20" s="24" t="s">
        <v>133</v>
      </c>
      <c r="E20" s="25">
        <v>22.8</v>
      </c>
      <c r="F20" s="25">
        <v>65.5</v>
      </c>
      <c r="G20" s="25">
        <v>3.8</v>
      </c>
      <c r="H20" s="25">
        <v>0.9</v>
      </c>
      <c r="I20" s="25">
        <v>445.5</v>
      </c>
      <c r="J20" s="25">
        <v>45.8</v>
      </c>
      <c r="K20" s="25">
        <v>23.2</v>
      </c>
      <c r="L20" s="25">
        <v>104.2</v>
      </c>
      <c r="M20" s="25">
        <v>13.4</v>
      </c>
      <c r="N20" s="25">
        <v>313.3</v>
      </c>
      <c r="O20" s="25">
        <v>325.2</v>
      </c>
      <c r="P20" s="25">
        <v>141.6</v>
      </c>
      <c r="Q20" s="25">
        <v>24.2</v>
      </c>
      <c r="R20" s="25">
        <v>69.8</v>
      </c>
      <c r="S20" s="25">
        <v>8.8000000000000007</v>
      </c>
      <c r="T20" s="25">
        <v>168.2</v>
      </c>
      <c r="U20" s="25">
        <v>84.6</v>
      </c>
      <c r="V20" s="25">
        <v>67.099999999999994</v>
      </c>
      <c r="W20" s="25">
        <v>20.2</v>
      </c>
      <c r="X20" s="25">
        <v>175.9</v>
      </c>
      <c r="Y20" s="25">
        <v>24.9</v>
      </c>
      <c r="Z20" s="25">
        <v>2763.3</v>
      </c>
      <c r="AA20" s="25">
        <v>412.2</v>
      </c>
      <c r="AB20" s="25">
        <v>132</v>
      </c>
      <c r="AC20" s="25">
        <v>52.9</v>
      </c>
      <c r="AD20" s="25">
        <v>2.6</v>
      </c>
      <c r="AE20" s="25">
        <v>60.4</v>
      </c>
      <c r="AF20" s="25">
        <v>1.8</v>
      </c>
      <c r="AG20" s="25">
        <v>4.4000000000000004</v>
      </c>
      <c r="AH20" s="25">
        <v>27.6</v>
      </c>
      <c r="AI20" s="25">
        <v>313.7</v>
      </c>
      <c r="AJ20" s="25">
        <v>46.7</v>
      </c>
      <c r="AK20" s="25">
        <v>98.2</v>
      </c>
      <c r="AL20" s="25">
        <v>260.2</v>
      </c>
      <c r="AM20" s="25">
        <v>69.8</v>
      </c>
      <c r="AN20" s="25">
        <v>0</v>
      </c>
      <c r="AO20" s="25">
        <v>1213.0999999999999</v>
      </c>
      <c r="AP20" s="25">
        <v>0</v>
      </c>
      <c r="AQ20" s="25">
        <v>11.1</v>
      </c>
      <c r="AR20" s="25">
        <v>563.20000000000005</v>
      </c>
      <c r="AS20" s="25">
        <v>348.3</v>
      </c>
      <c r="AT20" s="25">
        <v>2.4</v>
      </c>
      <c r="AU20" s="25">
        <v>0</v>
      </c>
      <c r="AV20" s="25">
        <v>835.7</v>
      </c>
      <c r="AW20" s="25">
        <v>-4547.3999999999996</v>
      </c>
      <c r="AX20" s="33">
        <f t="shared" si="0"/>
        <v>7618.9</v>
      </c>
    </row>
    <row r="21" spans="1:50" ht="21" x14ac:dyDescent="0.25">
      <c r="A21" s="37" t="str">
        <f>INDEX('OECD Crosswalk'!$C$2:$C$90,MATCH('OECD Data IO Table - Total'!D21,'OECD Crosswalk'!$A$2:$A$90,0),1)</f>
        <v>Cement and other carbonate use</v>
      </c>
      <c r="B21" s="37" t="str">
        <f>INDEX('OECD Crosswalk'!$B$2:$B$90,MATCH('OECD Data IO Table - Total'!D21,'OECD Crosswalk'!$A$2:$A$90,0),1)</f>
        <v>nonenergy industries</v>
      </c>
      <c r="D21" s="24" t="s">
        <v>134</v>
      </c>
      <c r="E21" s="26">
        <v>4.5999999999999996</v>
      </c>
      <c r="F21" s="26">
        <v>8.1999999999999993</v>
      </c>
      <c r="G21" s="26">
        <v>2.5</v>
      </c>
      <c r="H21" s="26">
        <v>0.2</v>
      </c>
      <c r="I21" s="26">
        <v>41</v>
      </c>
      <c r="J21" s="26">
        <v>3.4</v>
      </c>
      <c r="K21" s="26">
        <v>6.5</v>
      </c>
      <c r="L21" s="26">
        <v>3.3</v>
      </c>
      <c r="M21" s="26">
        <v>1.4</v>
      </c>
      <c r="N21" s="26">
        <v>37.9</v>
      </c>
      <c r="O21" s="26">
        <v>7.2</v>
      </c>
      <c r="P21" s="26">
        <v>438.7</v>
      </c>
      <c r="Q21" s="26">
        <v>19.5</v>
      </c>
      <c r="R21" s="26">
        <v>15.1</v>
      </c>
      <c r="S21" s="26">
        <v>1.4</v>
      </c>
      <c r="T21" s="26">
        <v>15.7</v>
      </c>
      <c r="U21" s="26">
        <v>7.2</v>
      </c>
      <c r="V21" s="26">
        <v>4.3</v>
      </c>
      <c r="W21" s="26">
        <v>2.5</v>
      </c>
      <c r="X21" s="26">
        <v>14.7</v>
      </c>
      <c r="Y21" s="26">
        <v>4</v>
      </c>
      <c r="Z21" s="26">
        <v>3493.4</v>
      </c>
      <c r="AA21" s="26">
        <v>26</v>
      </c>
      <c r="AB21" s="26">
        <v>6.1</v>
      </c>
      <c r="AC21" s="26">
        <v>9</v>
      </c>
      <c r="AD21" s="26">
        <v>0.3</v>
      </c>
      <c r="AE21" s="26">
        <v>4.5999999999999996</v>
      </c>
      <c r="AF21" s="26">
        <v>0</v>
      </c>
      <c r="AG21" s="26">
        <v>0.1</v>
      </c>
      <c r="AH21" s="26">
        <v>16.600000000000001</v>
      </c>
      <c r="AI21" s="26">
        <v>38.4</v>
      </c>
      <c r="AJ21" s="26">
        <v>9.5</v>
      </c>
      <c r="AK21" s="26">
        <v>30</v>
      </c>
      <c r="AL21" s="26">
        <v>36.200000000000003</v>
      </c>
      <c r="AM21" s="26">
        <v>10</v>
      </c>
      <c r="AN21" s="26">
        <v>0</v>
      </c>
      <c r="AO21" s="26">
        <v>2528.4</v>
      </c>
      <c r="AP21" s="26">
        <v>0</v>
      </c>
      <c r="AQ21" s="26">
        <v>11.5</v>
      </c>
      <c r="AR21" s="26">
        <v>3822.7</v>
      </c>
      <c r="AS21" s="26">
        <v>2006.4</v>
      </c>
      <c r="AT21" s="26">
        <v>1.3</v>
      </c>
      <c r="AU21" s="26">
        <v>0</v>
      </c>
      <c r="AV21" s="26">
        <v>444.9</v>
      </c>
      <c r="AW21" s="26">
        <v>-3020</v>
      </c>
      <c r="AX21" s="33">
        <f t="shared" si="0"/>
        <v>6859.4000000000015</v>
      </c>
    </row>
    <row r="22" spans="1:50" ht="21" x14ac:dyDescent="0.25">
      <c r="A22" s="37" t="str">
        <f>INDEX('OECD Crosswalk'!$C$2:$C$90,MATCH('OECD Data IO Table - Total'!D22,'OECD Crosswalk'!$A$2:$A$90,0),1)</f>
        <v>iron and steel</v>
      </c>
      <c r="B22" s="37" t="str">
        <f>INDEX('OECD Crosswalk'!$B$2:$B$90,MATCH('OECD Data IO Table - Total'!D22,'OECD Crosswalk'!$A$2:$A$90,0),1)</f>
        <v>nonenergy industries</v>
      </c>
      <c r="D22" s="24" t="s">
        <v>135</v>
      </c>
      <c r="E22" s="25">
        <v>5.5</v>
      </c>
      <c r="F22" s="25">
        <v>122.8</v>
      </c>
      <c r="G22" s="25">
        <v>13.3</v>
      </c>
      <c r="H22" s="25">
        <v>3.8</v>
      </c>
      <c r="I22" s="25">
        <v>106.4</v>
      </c>
      <c r="J22" s="25">
        <v>5.9</v>
      </c>
      <c r="K22" s="25">
        <v>8.5</v>
      </c>
      <c r="L22" s="25">
        <v>157.4</v>
      </c>
      <c r="M22" s="25">
        <v>8.1999999999999993</v>
      </c>
      <c r="N22" s="25">
        <v>245.5</v>
      </c>
      <c r="O22" s="25">
        <v>43.1</v>
      </c>
      <c r="P22" s="25">
        <v>240.4</v>
      </c>
      <c r="Q22" s="25">
        <v>1863.4</v>
      </c>
      <c r="R22" s="25">
        <v>2539.6999999999998</v>
      </c>
      <c r="S22" s="25">
        <v>34.299999999999997</v>
      </c>
      <c r="T22" s="25">
        <v>2217.8000000000002</v>
      </c>
      <c r="U22" s="25">
        <v>992.9</v>
      </c>
      <c r="V22" s="25">
        <v>203.5</v>
      </c>
      <c r="W22" s="25">
        <v>150.80000000000001</v>
      </c>
      <c r="X22" s="25">
        <v>1008.8</v>
      </c>
      <c r="Y22" s="25">
        <v>119.3</v>
      </c>
      <c r="Z22" s="25">
        <v>9877.2999999999993</v>
      </c>
      <c r="AA22" s="25">
        <v>181.9</v>
      </c>
      <c r="AB22" s="25">
        <v>22</v>
      </c>
      <c r="AC22" s="25">
        <v>1.3</v>
      </c>
      <c r="AD22" s="25">
        <v>0.5</v>
      </c>
      <c r="AE22" s="25">
        <v>44.6</v>
      </c>
      <c r="AF22" s="25">
        <v>0.1</v>
      </c>
      <c r="AG22" s="25">
        <v>1.8</v>
      </c>
      <c r="AH22" s="25">
        <v>9.9</v>
      </c>
      <c r="AI22" s="25">
        <v>56.6</v>
      </c>
      <c r="AJ22" s="25">
        <v>12.1</v>
      </c>
      <c r="AK22" s="25">
        <v>21.7</v>
      </c>
      <c r="AL22" s="25">
        <v>63.6</v>
      </c>
      <c r="AM22" s="25">
        <v>28.2</v>
      </c>
      <c r="AN22" s="25">
        <v>0</v>
      </c>
      <c r="AO22" s="25">
        <v>117</v>
      </c>
      <c r="AP22" s="25">
        <v>0</v>
      </c>
      <c r="AQ22" s="25">
        <v>10</v>
      </c>
      <c r="AR22" s="25">
        <v>282.89999999999998</v>
      </c>
      <c r="AS22" s="25">
        <v>111.1</v>
      </c>
      <c r="AT22" s="25">
        <v>2.2999999999999998</v>
      </c>
      <c r="AU22" s="25">
        <v>0</v>
      </c>
      <c r="AV22" s="25">
        <v>2709.1</v>
      </c>
      <c r="AW22" s="25">
        <v>-15042.2</v>
      </c>
      <c r="AX22" s="33">
        <f t="shared" si="0"/>
        <v>20539.899999999994</v>
      </c>
    </row>
    <row r="23" spans="1:50" ht="31.5" x14ac:dyDescent="0.25">
      <c r="A23" s="37" t="str">
        <f>INDEX('OECD Crosswalk'!$C$2:$C$90,MATCH('OECD Data IO Table - Total'!D23,'OECD Crosswalk'!$A$2:$A$90,0),1)</f>
        <v>other industries</v>
      </c>
      <c r="B23" s="37" t="str">
        <f>INDEX('OECD Crosswalk'!$B$2:$B$90,MATCH('OECD Data IO Table - Total'!D23,'OECD Crosswalk'!$A$2:$A$90,0),1)</f>
        <v>nonenergy industries</v>
      </c>
      <c r="D23" s="24" t="s">
        <v>136</v>
      </c>
      <c r="E23" s="26">
        <v>4.7</v>
      </c>
      <c r="F23" s="26">
        <v>27.9</v>
      </c>
      <c r="G23" s="26">
        <v>0.9</v>
      </c>
      <c r="H23" s="26">
        <v>0.3</v>
      </c>
      <c r="I23" s="26">
        <v>44</v>
      </c>
      <c r="J23" s="26">
        <v>1</v>
      </c>
      <c r="K23" s="26">
        <v>7.1</v>
      </c>
      <c r="L23" s="26">
        <v>8.1</v>
      </c>
      <c r="M23" s="26">
        <v>3.7</v>
      </c>
      <c r="N23" s="26">
        <v>30.3</v>
      </c>
      <c r="O23" s="26">
        <v>8</v>
      </c>
      <c r="P23" s="26">
        <v>25.9</v>
      </c>
      <c r="Q23" s="26">
        <v>42.4</v>
      </c>
      <c r="R23" s="26">
        <v>129</v>
      </c>
      <c r="S23" s="26">
        <v>1.7</v>
      </c>
      <c r="T23" s="26">
        <v>59.9</v>
      </c>
      <c r="U23" s="26">
        <v>55.9</v>
      </c>
      <c r="V23" s="26">
        <v>13.9</v>
      </c>
      <c r="W23" s="26">
        <v>9.8000000000000007</v>
      </c>
      <c r="X23" s="26">
        <v>58</v>
      </c>
      <c r="Y23" s="26">
        <v>13.7</v>
      </c>
      <c r="Z23" s="26">
        <v>1010.7</v>
      </c>
      <c r="AA23" s="26">
        <v>29</v>
      </c>
      <c r="AB23" s="26">
        <v>8.6999999999999993</v>
      </c>
      <c r="AC23" s="26">
        <v>5.5</v>
      </c>
      <c r="AD23" s="26">
        <v>0.4</v>
      </c>
      <c r="AE23" s="26">
        <v>5.5</v>
      </c>
      <c r="AF23" s="26">
        <v>0.1</v>
      </c>
      <c r="AG23" s="26">
        <v>0.2</v>
      </c>
      <c r="AH23" s="26">
        <v>7.6</v>
      </c>
      <c r="AI23" s="26">
        <v>47.2</v>
      </c>
      <c r="AJ23" s="26">
        <v>16.8</v>
      </c>
      <c r="AK23" s="26">
        <v>20.5</v>
      </c>
      <c r="AL23" s="26">
        <v>17.8</v>
      </c>
      <c r="AM23" s="26">
        <v>8.1999999999999993</v>
      </c>
      <c r="AN23" s="26">
        <v>0</v>
      </c>
      <c r="AO23" s="26">
        <v>539.4</v>
      </c>
      <c r="AP23" s="26">
        <v>0</v>
      </c>
      <c r="AQ23" s="26">
        <v>14.3</v>
      </c>
      <c r="AR23" s="26">
        <v>9329.9</v>
      </c>
      <c r="AS23" s="26">
        <v>3810.8</v>
      </c>
      <c r="AT23" s="26">
        <v>3.3</v>
      </c>
      <c r="AU23" s="26">
        <v>0</v>
      </c>
      <c r="AV23" s="26">
        <v>594.9</v>
      </c>
      <c r="AW23" s="26">
        <v>-6908.7</v>
      </c>
      <c r="AX23" s="33">
        <f t="shared" si="0"/>
        <v>2278.1000000000004</v>
      </c>
    </row>
    <row r="24" spans="1:50" ht="21" x14ac:dyDescent="0.25">
      <c r="A24" s="37" t="str">
        <f>INDEX('OECD Crosswalk'!$C$2:$C$90,MATCH('OECD Data IO Table - Total'!D24,'OECD Crosswalk'!$A$2:$A$90,0),1)</f>
        <v>other industries</v>
      </c>
      <c r="B24" s="37" t="str">
        <f>INDEX('OECD Crosswalk'!$B$2:$B$90,MATCH('OECD Data IO Table - Total'!D24,'OECD Crosswalk'!$A$2:$A$90,0),1)</f>
        <v>nonenergy industries</v>
      </c>
      <c r="D24" s="24" t="s">
        <v>137</v>
      </c>
      <c r="E24" s="25">
        <v>1.1000000000000001</v>
      </c>
      <c r="F24" s="25">
        <v>1.9</v>
      </c>
      <c r="G24" s="25">
        <v>0.2</v>
      </c>
      <c r="H24" s="25">
        <v>0</v>
      </c>
      <c r="I24" s="25">
        <v>9.3000000000000007</v>
      </c>
      <c r="J24" s="25">
        <v>1.5</v>
      </c>
      <c r="K24" s="25">
        <v>0.6</v>
      </c>
      <c r="L24" s="25">
        <v>3.5</v>
      </c>
      <c r="M24" s="25">
        <v>0.6</v>
      </c>
      <c r="N24" s="25">
        <v>13.8</v>
      </c>
      <c r="O24" s="25">
        <v>1.9</v>
      </c>
      <c r="P24" s="25">
        <v>4.2</v>
      </c>
      <c r="Q24" s="25">
        <v>4.7</v>
      </c>
      <c r="R24" s="25">
        <v>7</v>
      </c>
      <c r="S24" s="25">
        <v>7.9</v>
      </c>
      <c r="T24" s="25">
        <v>21</v>
      </c>
      <c r="U24" s="25">
        <v>7.6</v>
      </c>
      <c r="V24" s="25">
        <v>2.2999999999999998</v>
      </c>
      <c r="W24" s="25">
        <v>1.5</v>
      </c>
      <c r="X24" s="25">
        <v>13.4</v>
      </c>
      <c r="Y24" s="25">
        <v>3.2</v>
      </c>
      <c r="Z24" s="25">
        <v>81.400000000000006</v>
      </c>
      <c r="AA24" s="25">
        <v>76.8</v>
      </c>
      <c r="AB24" s="25">
        <v>7</v>
      </c>
      <c r="AC24" s="25">
        <v>3.8</v>
      </c>
      <c r="AD24" s="25">
        <v>2</v>
      </c>
      <c r="AE24" s="25">
        <v>64.099999999999994</v>
      </c>
      <c r="AF24" s="25">
        <v>3.3</v>
      </c>
      <c r="AG24" s="25">
        <v>4</v>
      </c>
      <c r="AH24" s="25">
        <v>2.5</v>
      </c>
      <c r="AI24" s="25">
        <v>65.099999999999994</v>
      </c>
      <c r="AJ24" s="25">
        <v>15.2</v>
      </c>
      <c r="AK24" s="25">
        <v>24</v>
      </c>
      <c r="AL24" s="25">
        <v>68.8</v>
      </c>
      <c r="AM24" s="25">
        <v>12</v>
      </c>
      <c r="AN24" s="25">
        <v>0</v>
      </c>
      <c r="AO24" s="25">
        <v>2078.6999999999998</v>
      </c>
      <c r="AP24" s="25">
        <v>0</v>
      </c>
      <c r="AQ24" s="25">
        <v>522.70000000000005</v>
      </c>
      <c r="AR24" s="25">
        <v>8228.2999999999993</v>
      </c>
      <c r="AS24" s="25">
        <v>1577.1</v>
      </c>
      <c r="AT24" s="25">
        <v>35.1</v>
      </c>
      <c r="AU24" s="25">
        <v>1.3</v>
      </c>
      <c r="AV24" s="25">
        <v>4.4000000000000004</v>
      </c>
      <c r="AW24" s="25">
        <v>-12762.2</v>
      </c>
      <c r="AX24" s="33">
        <f t="shared" si="0"/>
        <v>3138.5999999999995</v>
      </c>
    </row>
    <row r="25" spans="1:50" x14ac:dyDescent="0.25">
      <c r="A25" s="37" t="str">
        <f>INDEX('OECD Crosswalk'!$C$2:$C$90,MATCH('OECD Data IO Table - Total'!D25,'OECD Crosswalk'!$A$2:$A$90,0),1)</f>
        <v>other industries</v>
      </c>
      <c r="B25" s="37" t="str">
        <f>INDEX('OECD Crosswalk'!$B$2:$B$90,MATCH('OECD Data IO Table - Total'!D25,'OECD Crosswalk'!$A$2:$A$90,0),1)</f>
        <v>nonenergy industries</v>
      </c>
      <c r="D25" s="24" t="s">
        <v>138</v>
      </c>
      <c r="E25" s="26">
        <v>1.1000000000000001</v>
      </c>
      <c r="F25" s="26">
        <v>2.2999999999999998</v>
      </c>
      <c r="G25" s="26">
        <v>0.1</v>
      </c>
      <c r="H25" s="26">
        <v>0.1</v>
      </c>
      <c r="I25" s="26">
        <v>5.8</v>
      </c>
      <c r="J25" s="26">
        <v>0.5</v>
      </c>
      <c r="K25" s="26">
        <v>0.3</v>
      </c>
      <c r="L25" s="26">
        <v>1.5</v>
      </c>
      <c r="M25" s="26">
        <v>1</v>
      </c>
      <c r="N25" s="26">
        <v>10.1</v>
      </c>
      <c r="O25" s="26">
        <v>2.2999999999999998</v>
      </c>
      <c r="P25" s="26">
        <v>6.5</v>
      </c>
      <c r="Q25" s="26">
        <v>9.8000000000000007</v>
      </c>
      <c r="R25" s="26">
        <v>15.2</v>
      </c>
      <c r="S25" s="26">
        <v>3.5</v>
      </c>
      <c r="T25" s="26">
        <v>149.19999999999999</v>
      </c>
      <c r="U25" s="26">
        <v>24.7</v>
      </c>
      <c r="V25" s="26">
        <v>8.4</v>
      </c>
      <c r="W25" s="26">
        <v>4.2</v>
      </c>
      <c r="X25" s="26">
        <v>27.3</v>
      </c>
      <c r="Y25" s="26">
        <v>20.9</v>
      </c>
      <c r="Z25" s="26">
        <v>506.4</v>
      </c>
      <c r="AA25" s="26">
        <v>26.6</v>
      </c>
      <c r="AB25" s="26">
        <v>7.4</v>
      </c>
      <c r="AC25" s="26">
        <v>3.6</v>
      </c>
      <c r="AD25" s="26">
        <v>0.3</v>
      </c>
      <c r="AE25" s="26">
        <v>33.700000000000003</v>
      </c>
      <c r="AF25" s="26">
        <v>0.9</v>
      </c>
      <c r="AG25" s="26">
        <v>0.3</v>
      </c>
      <c r="AH25" s="26">
        <v>5.5</v>
      </c>
      <c r="AI25" s="26">
        <v>33.200000000000003</v>
      </c>
      <c r="AJ25" s="26">
        <v>8.9</v>
      </c>
      <c r="AK25" s="26">
        <v>19.7</v>
      </c>
      <c r="AL25" s="26">
        <v>21.9</v>
      </c>
      <c r="AM25" s="26">
        <v>11.2</v>
      </c>
      <c r="AN25" s="26">
        <v>0</v>
      </c>
      <c r="AO25" s="26">
        <v>3884.7</v>
      </c>
      <c r="AP25" s="26">
        <v>0</v>
      </c>
      <c r="AQ25" s="26">
        <v>17.3</v>
      </c>
      <c r="AR25" s="26">
        <v>7268.3</v>
      </c>
      <c r="AS25" s="26">
        <v>2844.7</v>
      </c>
      <c r="AT25" s="26">
        <v>12.2</v>
      </c>
      <c r="AU25" s="26">
        <v>13.3</v>
      </c>
      <c r="AV25" s="26">
        <v>531.29999999999995</v>
      </c>
      <c r="AW25" s="26">
        <v>-8077.2</v>
      </c>
      <c r="AX25" s="33">
        <f t="shared" si="0"/>
        <v>4876.3999999999996</v>
      </c>
    </row>
    <row r="26" spans="1:50" ht="21" x14ac:dyDescent="0.25">
      <c r="A26" s="37" t="str">
        <f>INDEX('OECD Crosswalk'!$C$2:$C$90,MATCH('OECD Data IO Table - Total'!D26,'OECD Crosswalk'!$A$2:$A$90,0),1)</f>
        <v>other industries</v>
      </c>
      <c r="B26" s="37" t="str">
        <f>INDEX('OECD Crosswalk'!$B$2:$B$90,MATCH('OECD Data IO Table - Total'!D26,'OECD Crosswalk'!$A$2:$A$90,0),1)</f>
        <v>nonenergy industries</v>
      </c>
      <c r="D26" s="24" t="s">
        <v>139</v>
      </c>
      <c r="E26" s="25">
        <v>4</v>
      </c>
      <c r="F26" s="25">
        <v>20.7</v>
      </c>
      <c r="G26" s="25">
        <v>0.9</v>
      </c>
      <c r="H26" s="25">
        <v>0.3</v>
      </c>
      <c r="I26" s="25">
        <v>9.9</v>
      </c>
      <c r="J26" s="25">
        <v>3.2</v>
      </c>
      <c r="K26" s="25">
        <v>1.7</v>
      </c>
      <c r="L26" s="25">
        <v>5.8</v>
      </c>
      <c r="M26" s="25">
        <v>1.9</v>
      </c>
      <c r="N26" s="25">
        <v>13.7</v>
      </c>
      <c r="O26" s="25">
        <v>3.4</v>
      </c>
      <c r="P26" s="25">
        <v>11.9</v>
      </c>
      <c r="Q26" s="25">
        <v>11.8</v>
      </c>
      <c r="R26" s="25">
        <v>17.5</v>
      </c>
      <c r="S26" s="25">
        <v>0.4</v>
      </c>
      <c r="T26" s="25">
        <v>17.399999999999999</v>
      </c>
      <c r="U26" s="25">
        <v>35.700000000000003</v>
      </c>
      <c r="V26" s="25">
        <v>5.9</v>
      </c>
      <c r="W26" s="25">
        <v>4.4000000000000004</v>
      </c>
      <c r="X26" s="25">
        <v>19.899999999999999</v>
      </c>
      <c r="Y26" s="25">
        <v>8.1</v>
      </c>
      <c r="Z26" s="25">
        <v>203.6</v>
      </c>
      <c r="AA26" s="25">
        <v>34.5</v>
      </c>
      <c r="AB26" s="25">
        <v>8.6999999999999993</v>
      </c>
      <c r="AC26" s="25">
        <v>1.8</v>
      </c>
      <c r="AD26" s="25">
        <v>0.5</v>
      </c>
      <c r="AE26" s="25">
        <v>8.4</v>
      </c>
      <c r="AF26" s="25">
        <v>0.2</v>
      </c>
      <c r="AG26" s="25">
        <v>0.5</v>
      </c>
      <c r="AH26" s="25">
        <v>2.5</v>
      </c>
      <c r="AI26" s="25">
        <v>33.1</v>
      </c>
      <c r="AJ26" s="25">
        <v>14.8</v>
      </c>
      <c r="AK26" s="25">
        <v>11</v>
      </c>
      <c r="AL26" s="25">
        <v>15</v>
      </c>
      <c r="AM26" s="25">
        <v>5.4</v>
      </c>
      <c r="AN26" s="25">
        <v>0</v>
      </c>
      <c r="AO26" s="25">
        <v>836.4</v>
      </c>
      <c r="AP26" s="25">
        <v>0</v>
      </c>
      <c r="AQ26" s="25">
        <v>34.1</v>
      </c>
      <c r="AR26" s="25">
        <v>16942.8</v>
      </c>
      <c r="AS26" s="25">
        <v>4381.7</v>
      </c>
      <c r="AT26" s="25">
        <v>3.7</v>
      </c>
      <c r="AU26" s="25">
        <v>0</v>
      </c>
      <c r="AV26" s="25">
        <v>258.3</v>
      </c>
      <c r="AW26" s="25">
        <v>-19185.599999999999</v>
      </c>
      <c r="AX26" s="33">
        <f t="shared" si="0"/>
        <v>1409</v>
      </c>
    </row>
    <row r="27" spans="1:50" ht="21" x14ac:dyDescent="0.25">
      <c r="A27" s="37" t="str">
        <f>INDEX('OECD Crosswalk'!$C$2:$C$90,MATCH('OECD Data IO Table - Total'!D27,'OECD Crosswalk'!$A$2:$A$90,0),1)</f>
        <v>other industries</v>
      </c>
      <c r="B27" s="37" t="str">
        <f>INDEX('OECD Crosswalk'!$B$2:$B$90,MATCH('OECD Data IO Table - Total'!D27,'OECD Crosswalk'!$A$2:$A$90,0),1)</f>
        <v>nonenergy industries</v>
      </c>
      <c r="D27" s="24" t="s">
        <v>140</v>
      </c>
      <c r="E27" s="26">
        <v>0.3</v>
      </c>
      <c r="F27" s="26">
        <v>2.5</v>
      </c>
      <c r="G27" s="26">
        <v>0.1</v>
      </c>
      <c r="H27" s="26">
        <v>0.1</v>
      </c>
      <c r="I27" s="26">
        <v>3.6</v>
      </c>
      <c r="J27" s="26">
        <v>0.7</v>
      </c>
      <c r="K27" s="26">
        <v>0.3</v>
      </c>
      <c r="L27" s="26">
        <v>1.2</v>
      </c>
      <c r="M27" s="26">
        <v>0.2</v>
      </c>
      <c r="N27" s="26">
        <v>5.5</v>
      </c>
      <c r="O27" s="26">
        <v>1.1000000000000001</v>
      </c>
      <c r="P27" s="26">
        <v>4.0999999999999996</v>
      </c>
      <c r="Q27" s="26">
        <v>5.5</v>
      </c>
      <c r="R27" s="26">
        <v>4.2</v>
      </c>
      <c r="S27" s="26">
        <v>0.1</v>
      </c>
      <c r="T27" s="26">
        <v>5.9</v>
      </c>
      <c r="U27" s="26">
        <v>2.6</v>
      </c>
      <c r="V27" s="26">
        <v>53.4</v>
      </c>
      <c r="W27" s="26">
        <v>1.1000000000000001</v>
      </c>
      <c r="X27" s="26">
        <v>8.1999999999999993</v>
      </c>
      <c r="Y27" s="26">
        <v>1.8</v>
      </c>
      <c r="Z27" s="26">
        <v>27</v>
      </c>
      <c r="AA27" s="26">
        <v>93.3</v>
      </c>
      <c r="AB27" s="26">
        <v>16.899999999999999</v>
      </c>
      <c r="AC27" s="26">
        <v>1.3</v>
      </c>
      <c r="AD27" s="26">
        <v>0.3</v>
      </c>
      <c r="AE27" s="26">
        <v>4.2</v>
      </c>
      <c r="AF27" s="26">
        <v>0.1</v>
      </c>
      <c r="AG27" s="26">
        <v>0.3</v>
      </c>
      <c r="AH27" s="26">
        <v>1.2</v>
      </c>
      <c r="AI27" s="26">
        <v>32.4</v>
      </c>
      <c r="AJ27" s="26">
        <v>7.2</v>
      </c>
      <c r="AK27" s="26">
        <v>1.7</v>
      </c>
      <c r="AL27" s="26">
        <v>7.4</v>
      </c>
      <c r="AM27" s="26">
        <v>2.2000000000000002</v>
      </c>
      <c r="AN27" s="26">
        <v>0</v>
      </c>
      <c r="AO27" s="26">
        <v>5030.3999999999996</v>
      </c>
      <c r="AP27" s="26">
        <v>0</v>
      </c>
      <c r="AQ27" s="26">
        <v>16</v>
      </c>
      <c r="AR27" s="26">
        <v>14532.8</v>
      </c>
      <c r="AS27" s="26">
        <v>4717.3999999999996</v>
      </c>
      <c r="AT27" s="26">
        <v>21.3</v>
      </c>
      <c r="AU27" s="26">
        <v>1.9</v>
      </c>
      <c r="AV27" s="26">
        <v>51</v>
      </c>
      <c r="AW27" s="26">
        <v>-23332.2</v>
      </c>
      <c r="AX27" s="33">
        <f t="shared" si="0"/>
        <v>5344.4</v>
      </c>
    </row>
    <row r="28" spans="1:50" ht="21" x14ac:dyDescent="0.25">
      <c r="A28" s="37" t="str">
        <f>INDEX('OECD Crosswalk'!$C$2:$C$90,MATCH('OECD Data IO Table - Total'!D28,'OECD Crosswalk'!$A$2:$A$90,0),1)</f>
        <v>other industries</v>
      </c>
      <c r="B28" s="37" t="str">
        <f>INDEX('OECD Crosswalk'!$B$2:$B$90,MATCH('OECD Data IO Table - Total'!D28,'OECD Crosswalk'!$A$2:$A$90,0),1)</f>
        <v>nonenergy industries</v>
      </c>
      <c r="D28" s="24" t="s">
        <v>141</v>
      </c>
      <c r="E28" s="25">
        <v>0.3</v>
      </c>
      <c r="F28" s="25">
        <v>1.4</v>
      </c>
      <c r="G28" s="25">
        <v>0</v>
      </c>
      <c r="H28" s="25">
        <v>0</v>
      </c>
      <c r="I28" s="25">
        <v>1.2</v>
      </c>
      <c r="J28" s="25">
        <v>0.3</v>
      </c>
      <c r="K28" s="25">
        <v>0.1</v>
      </c>
      <c r="L28" s="25">
        <v>0.5</v>
      </c>
      <c r="M28" s="25">
        <v>0.1</v>
      </c>
      <c r="N28" s="25">
        <v>1.4</v>
      </c>
      <c r="O28" s="25">
        <v>0.3</v>
      </c>
      <c r="P28" s="25">
        <v>0.8</v>
      </c>
      <c r="Q28" s="25">
        <v>1.2</v>
      </c>
      <c r="R28" s="25">
        <v>1.6</v>
      </c>
      <c r="S28" s="25">
        <v>0.1</v>
      </c>
      <c r="T28" s="25">
        <v>2.6</v>
      </c>
      <c r="U28" s="25">
        <v>2.5</v>
      </c>
      <c r="V28" s="25">
        <v>0.5</v>
      </c>
      <c r="W28" s="25">
        <v>18.899999999999999</v>
      </c>
      <c r="X28" s="25">
        <v>1.6</v>
      </c>
      <c r="Y28" s="25">
        <v>0.7</v>
      </c>
      <c r="Z28" s="25">
        <v>15.7</v>
      </c>
      <c r="AA28" s="25">
        <v>11.4</v>
      </c>
      <c r="AB28" s="25">
        <v>44.2</v>
      </c>
      <c r="AC28" s="25">
        <v>0.4</v>
      </c>
      <c r="AD28" s="25">
        <v>0.1</v>
      </c>
      <c r="AE28" s="25">
        <v>1.7</v>
      </c>
      <c r="AF28" s="25">
        <v>0.2</v>
      </c>
      <c r="AG28" s="25">
        <v>0.4</v>
      </c>
      <c r="AH28" s="25">
        <v>0.6</v>
      </c>
      <c r="AI28" s="25">
        <v>15</v>
      </c>
      <c r="AJ28" s="25">
        <v>30.8</v>
      </c>
      <c r="AK28" s="25">
        <v>2.4</v>
      </c>
      <c r="AL28" s="25">
        <v>3.1</v>
      </c>
      <c r="AM28" s="25">
        <v>1.5</v>
      </c>
      <c r="AN28" s="25">
        <v>0</v>
      </c>
      <c r="AO28" s="25">
        <v>113.5</v>
      </c>
      <c r="AP28" s="25">
        <v>0</v>
      </c>
      <c r="AQ28" s="25">
        <v>646.29999999999995</v>
      </c>
      <c r="AR28" s="25">
        <v>3708.9</v>
      </c>
      <c r="AS28" s="25">
        <v>1490.3</v>
      </c>
      <c r="AT28" s="25">
        <v>1.4</v>
      </c>
      <c r="AU28" s="25">
        <v>0</v>
      </c>
      <c r="AV28" s="25">
        <v>401.9</v>
      </c>
      <c r="AW28" s="25">
        <v>-5760.6</v>
      </c>
      <c r="AX28" s="33">
        <f t="shared" si="0"/>
        <v>923.4</v>
      </c>
    </row>
    <row r="29" spans="1:50" ht="42" x14ac:dyDescent="0.25">
      <c r="A29" s="37" t="str">
        <f>INDEX('OECD Crosswalk'!$C$2:$C$90,MATCH('OECD Data IO Table - Total'!D29,'OECD Crosswalk'!$A$2:$A$90,0),1)</f>
        <v>other industries</v>
      </c>
      <c r="B29" s="37" t="str">
        <f>INDEX('OECD Crosswalk'!$B$2:$B$90,MATCH('OECD Data IO Table - Total'!D29,'OECD Crosswalk'!$A$2:$A$90,0),1)</f>
        <v>nonenergy industries</v>
      </c>
      <c r="D29" s="24" t="s">
        <v>142</v>
      </c>
      <c r="E29" s="26">
        <v>13.2</v>
      </c>
      <c r="F29" s="26">
        <v>32.700000000000003</v>
      </c>
      <c r="G29" s="26">
        <v>1.6</v>
      </c>
      <c r="H29" s="26">
        <v>0.4</v>
      </c>
      <c r="I29" s="26">
        <v>38.299999999999997</v>
      </c>
      <c r="J29" s="26">
        <v>8.1999999999999993</v>
      </c>
      <c r="K29" s="26">
        <v>5.4</v>
      </c>
      <c r="L29" s="26">
        <v>16.3</v>
      </c>
      <c r="M29" s="26">
        <v>5.8</v>
      </c>
      <c r="N29" s="26">
        <v>32.6</v>
      </c>
      <c r="O29" s="26">
        <v>4.7</v>
      </c>
      <c r="P29" s="26">
        <v>27.6</v>
      </c>
      <c r="Q29" s="26">
        <v>25.4</v>
      </c>
      <c r="R29" s="26">
        <v>17</v>
      </c>
      <c r="S29" s="26">
        <v>0.9</v>
      </c>
      <c r="T29" s="26">
        <v>19</v>
      </c>
      <c r="U29" s="26">
        <v>17.399999999999999</v>
      </c>
      <c r="V29" s="26">
        <v>3.2</v>
      </c>
      <c r="W29" s="26">
        <v>4.7</v>
      </c>
      <c r="X29" s="26">
        <v>93.1</v>
      </c>
      <c r="Y29" s="26">
        <v>33.1</v>
      </c>
      <c r="Z29" s="26">
        <v>291.60000000000002</v>
      </c>
      <c r="AA29" s="26">
        <v>50.2</v>
      </c>
      <c r="AB29" s="26">
        <v>82.1</v>
      </c>
      <c r="AC29" s="26">
        <v>11.2</v>
      </c>
      <c r="AD29" s="26">
        <v>1.3</v>
      </c>
      <c r="AE29" s="26">
        <v>39.5</v>
      </c>
      <c r="AF29" s="26">
        <v>0.8</v>
      </c>
      <c r="AG29" s="26">
        <v>4.8</v>
      </c>
      <c r="AH29" s="26">
        <v>43.7</v>
      </c>
      <c r="AI29" s="26">
        <v>94.8</v>
      </c>
      <c r="AJ29" s="26">
        <v>34.5</v>
      </c>
      <c r="AK29" s="26">
        <v>77.099999999999994</v>
      </c>
      <c r="AL29" s="26">
        <v>295.7</v>
      </c>
      <c r="AM29" s="26">
        <v>24.4</v>
      </c>
      <c r="AN29" s="26">
        <v>0</v>
      </c>
      <c r="AO29" s="26">
        <v>490.6</v>
      </c>
      <c r="AP29" s="26">
        <v>0</v>
      </c>
      <c r="AQ29" s="26">
        <v>294.60000000000002</v>
      </c>
      <c r="AR29" s="26">
        <v>6372.9</v>
      </c>
      <c r="AS29" s="26">
        <v>1835.2</v>
      </c>
      <c r="AT29" s="26">
        <v>97.4</v>
      </c>
      <c r="AU29" s="26">
        <v>81.8</v>
      </c>
      <c r="AV29" s="26">
        <v>90.1</v>
      </c>
      <c r="AW29" s="26">
        <v>-3982.8</v>
      </c>
      <c r="AX29" s="33">
        <f t="shared" si="0"/>
        <v>2237.5</v>
      </c>
    </row>
    <row r="30" spans="1:50" ht="31.5" x14ac:dyDescent="0.25">
      <c r="A30" s="37" t="str">
        <f>INDEX('OECD Crosswalk'!$C$2:$C$90,MATCH('OECD Data IO Table - Total'!D30,'OECD Crosswalk'!$A$2:$A$90,0),1)</f>
        <v>energy suppliers</v>
      </c>
      <c r="B30" s="37" t="str">
        <f>INDEX('OECD Crosswalk'!$B$2:$B$90,MATCH('OECD Data IO Table - Total'!D30,'OECD Crosswalk'!$A$2:$A$90,0),1)</f>
        <v>energy suppliers</v>
      </c>
      <c r="D30" s="24" t="s">
        <v>143</v>
      </c>
      <c r="E30" s="25">
        <v>57.9</v>
      </c>
      <c r="F30" s="25">
        <v>205.1</v>
      </c>
      <c r="G30" s="25">
        <v>8.3000000000000007</v>
      </c>
      <c r="H30" s="25">
        <v>1.6</v>
      </c>
      <c r="I30" s="25">
        <v>259.3</v>
      </c>
      <c r="J30" s="25">
        <v>54.6</v>
      </c>
      <c r="K30" s="25">
        <v>26.5</v>
      </c>
      <c r="L30" s="25">
        <v>147.19999999999999</v>
      </c>
      <c r="M30" s="25">
        <v>57.6</v>
      </c>
      <c r="N30" s="25">
        <v>462.7</v>
      </c>
      <c r="O30" s="25">
        <v>43.3</v>
      </c>
      <c r="P30" s="25">
        <v>318.89999999999998</v>
      </c>
      <c r="Q30" s="25">
        <v>125.8</v>
      </c>
      <c r="R30" s="25">
        <v>52.8</v>
      </c>
      <c r="S30" s="25">
        <v>2.4</v>
      </c>
      <c r="T30" s="25">
        <v>36.200000000000003</v>
      </c>
      <c r="U30" s="25">
        <v>30.5</v>
      </c>
      <c r="V30" s="25">
        <v>10.4</v>
      </c>
      <c r="W30" s="25">
        <v>7.5</v>
      </c>
      <c r="X30" s="25">
        <v>55.1</v>
      </c>
      <c r="Y30" s="25">
        <v>1005.8</v>
      </c>
      <c r="Z30" s="25">
        <v>417</v>
      </c>
      <c r="AA30" s="25">
        <v>430.6</v>
      </c>
      <c r="AB30" s="25">
        <v>169.5</v>
      </c>
      <c r="AC30" s="25">
        <v>176.7</v>
      </c>
      <c r="AD30" s="25">
        <v>4.3</v>
      </c>
      <c r="AE30" s="25">
        <v>129.6</v>
      </c>
      <c r="AF30" s="25">
        <v>4.0999999999999996</v>
      </c>
      <c r="AG30" s="25">
        <v>29.8</v>
      </c>
      <c r="AH30" s="25">
        <v>190.5</v>
      </c>
      <c r="AI30" s="25">
        <v>393</v>
      </c>
      <c r="AJ30" s="25">
        <v>277</v>
      </c>
      <c r="AK30" s="25">
        <v>1109.3</v>
      </c>
      <c r="AL30" s="25">
        <v>900.1</v>
      </c>
      <c r="AM30" s="25">
        <v>229.7</v>
      </c>
      <c r="AN30" s="25">
        <v>0</v>
      </c>
      <c r="AO30" s="25">
        <v>5045.7</v>
      </c>
      <c r="AP30" s="25">
        <v>0</v>
      </c>
      <c r="AQ30" s="25">
        <v>6653.3</v>
      </c>
      <c r="AR30" s="25">
        <v>71</v>
      </c>
      <c r="AS30" s="25">
        <v>39.200000000000003</v>
      </c>
      <c r="AT30" s="25">
        <v>3.5</v>
      </c>
      <c r="AU30" s="25">
        <v>0</v>
      </c>
      <c r="AV30" s="25">
        <v>0</v>
      </c>
      <c r="AW30" s="25">
        <v>-254.1</v>
      </c>
      <c r="AX30" s="33">
        <f t="shared" si="0"/>
        <v>19129.7</v>
      </c>
    </row>
    <row r="31" spans="1:50" x14ac:dyDescent="0.25">
      <c r="A31" s="37">
        <f>INDEX('OECD Crosswalk'!$C$2:$C$90,MATCH('OECD Data IO Table - Total'!D31,'OECD Crosswalk'!$A$2:$A$90,0),1)</f>
        <v>0</v>
      </c>
      <c r="B31" s="37" t="str">
        <f>INDEX('OECD Crosswalk'!$B$2:$B$90,MATCH('OECD Data IO Table - Total'!D31,'OECD Crosswalk'!$A$2:$A$90,0),1)</f>
        <v>nonenergy industries</v>
      </c>
      <c r="D31" s="24" t="s">
        <v>144</v>
      </c>
      <c r="E31" s="26">
        <v>14.5</v>
      </c>
      <c r="F31" s="26">
        <v>38.9</v>
      </c>
      <c r="G31" s="26">
        <v>2.2999999999999998</v>
      </c>
      <c r="H31" s="26">
        <v>0.6</v>
      </c>
      <c r="I31" s="26">
        <v>15.4</v>
      </c>
      <c r="J31" s="26">
        <v>5.4</v>
      </c>
      <c r="K31" s="26">
        <v>4.0999999999999996</v>
      </c>
      <c r="L31" s="26">
        <v>11.9</v>
      </c>
      <c r="M31" s="26">
        <v>6.9</v>
      </c>
      <c r="N31" s="26">
        <v>36.700000000000003</v>
      </c>
      <c r="O31" s="26">
        <v>4.3</v>
      </c>
      <c r="P31" s="26">
        <v>34.299999999999997</v>
      </c>
      <c r="Q31" s="26">
        <v>24</v>
      </c>
      <c r="R31" s="26">
        <v>12.9</v>
      </c>
      <c r="S31" s="26">
        <v>0.5</v>
      </c>
      <c r="T31" s="26">
        <v>8.4</v>
      </c>
      <c r="U31" s="26">
        <v>7</v>
      </c>
      <c r="V31" s="26">
        <v>1.7</v>
      </c>
      <c r="W31" s="26">
        <v>1.6</v>
      </c>
      <c r="X31" s="26">
        <v>43.4</v>
      </c>
      <c r="Y31" s="26">
        <v>104</v>
      </c>
      <c r="Z31" s="26">
        <v>5422</v>
      </c>
      <c r="AA31" s="26">
        <v>164</v>
      </c>
      <c r="AB31" s="26">
        <v>104</v>
      </c>
      <c r="AC31" s="26">
        <v>28.4</v>
      </c>
      <c r="AD31" s="26">
        <v>1.4</v>
      </c>
      <c r="AE31" s="26">
        <v>88.9</v>
      </c>
      <c r="AF31" s="26">
        <v>1.7</v>
      </c>
      <c r="AG31" s="26">
        <v>21.4</v>
      </c>
      <c r="AH31" s="26">
        <v>444.3</v>
      </c>
      <c r="AI31" s="26">
        <v>356.6</v>
      </c>
      <c r="AJ31" s="26">
        <v>240.3</v>
      </c>
      <c r="AK31" s="26">
        <v>345.2</v>
      </c>
      <c r="AL31" s="26">
        <v>332.8</v>
      </c>
      <c r="AM31" s="26">
        <v>66.900000000000006</v>
      </c>
      <c r="AN31" s="26">
        <v>0</v>
      </c>
      <c r="AO31" s="26">
        <v>3312.2</v>
      </c>
      <c r="AP31" s="26">
        <v>0</v>
      </c>
      <c r="AQ31" s="26">
        <v>22</v>
      </c>
      <c r="AR31" s="26">
        <v>85201.4</v>
      </c>
      <c r="AS31" s="26">
        <v>768</v>
      </c>
      <c r="AT31" s="26">
        <v>4.9000000000000004</v>
      </c>
      <c r="AU31" s="26">
        <v>56.3</v>
      </c>
      <c r="AV31" s="26">
        <v>59.1</v>
      </c>
      <c r="AW31" s="26">
        <v>-194.4</v>
      </c>
      <c r="AX31" s="33">
        <f t="shared" si="0"/>
        <v>11330.899999999998</v>
      </c>
    </row>
    <row r="32" spans="1:50" ht="31.5" x14ac:dyDescent="0.25">
      <c r="A32" s="37">
        <f>INDEX('OECD Crosswalk'!$C$2:$C$90,MATCH('OECD Data IO Table - Total'!D32,'OECD Crosswalk'!$A$2:$A$90,0),1)</f>
        <v>0</v>
      </c>
      <c r="B32" s="37" t="str">
        <f>INDEX('OECD Crosswalk'!$B$2:$B$90,MATCH('OECD Data IO Table - Total'!D32,'OECD Crosswalk'!$A$2:$A$90,0),1)</f>
        <v>nonenergy industries</v>
      </c>
      <c r="D32" s="24" t="s">
        <v>145</v>
      </c>
      <c r="E32" s="25">
        <v>444.3</v>
      </c>
      <c r="F32" s="25">
        <v>354.8</v>
      </c>
      <c r="G32" s="25">
        <v>41.5</v>
      </c>
      <c r="H32" s="25">
        <v>7.9</v>
      </c>
      <c r="I32" s="25">
        <v>2540.4</v>
      </c>
      <c r="J32" s="25">
        <v>535.79999999999995</v>
      </c>
      <c r="K32" s="25">
        <v>170.1</v>
      </c>
      <c r="L32" s="25">
        <v>514.1</v>
      </c>
      <c r="M32" s="25">
        <v>289.7</v>
      </c>
      <c r="N32" s="25">
        <v>3292.4</v>
      </c>
      <c r="O32" s="25">
        <v>408.2</v>
      </c>
      <c r="P32" s="25">
        <v>770</v>
      </c>
      <c r="Q32" s="25">
        <v>753.3</v>
      </c>
      <c r="R32" s="25">
        <v>714.6</v>
      </c>
      <c r="S32" s="25">
        <v>18.399999999999999</v>
      </c>
      <c r="T32" s="25">
        <v>740.4</v>
      </c>
      <c r="U32" s="25">
        <v>338.3</v>
      </c>
      <c r="V32" s="25">
        <v>105.8</v>
      </c>
      <c r="W32" s="25">
        <v>79.099999999999994</v>
      </c>
      <c r="X32" s="25">
        <v>689</v>
      </c>
      <c r="Y32" s="25">
        <v>429</v>
      </c>
      <c r="Z32" s="25">
        <v>6779.4</v>
      </c>
      <c r="AA32" s="25">
        <v>7883.5</v>
      </c>
      <c r="AB32" s="25">
        <v>1652.9</v>
      </c>
      <c r="AC32" s="25">
        <v>640.70000000000005</v>
      </c>
      <c r="AD32" s="25">
        <v>163.80000000000001</v>
      </c>
      <c r="AE32" s="25">
        <v>1224.5999999999999</v>
      </c>
      <c r="AF32" s="25">
        <v>13.3</v>
      </c>
      <c r="AG32" s="25">
        <v>58.9</v>
      </c>
      <c r="AH32" s="25">
        <v>203.9</v>
      </c>
      <c r="AI32" s="25">
        <v>5078.3999999999996</v>
      </c>
      <c r="AJ32" s="25">
        <v>543.20000000000005</v>
      </c>
      <c r="AK32" s="25">
        <v>860.7</v>
      </c>
      <c r="AL32" s="25">
        <v>2471.3000000000002</v>
      </c>
      <c r="AM32" s="25">
        <v>754</v>
      </c>
      <c r="AN32" s="25">
        <v>0</v>
      </c>
      <c r="AO32" s="25">
        <v>30894.400000000001</v>
      </c>
      <c r="AP32" s="25">
        <v>0.9</v>
      </c>
      <c r="AQ32" s="25">
        <v>3229.9</v>
      </c>
      <c r="AR32" s="25">
        <v>17894.599999999999</v>
      </c>
      <c r="AS32" s="25">
        <v>6017.2</v>
      </c>
      <c r="AT32" s="25">
        <v>343.3</v>
      </c>
      <c r="AU32" s="25">
        <v>168.9</v>
      </c>
      <c r="AV32" s="25">
        <v>8336.7999999999993</v>
      </c>
      <c r="AW32" s="25">
        <v>-25140.3</v>
      </c>
      <c r="AX32" s="33">
        <f t="shared" si="0"/>
        <v>75690.899999999994</v>
      </c>
    </row>
    <row r="33" spans="1:50" ht="21" x14ac:dyDescent="0.25">
      <c r="A33" s="37">
        <f>INDEX('OECD Crosswalk'!$C$2:$C$90,MATCH('OECD Data IO Table - Total'!D33,'OECD Crosswalk'!$A$2:$A$90,0),1)</f>
        <v>0</v>
      </c>
      <c r="B33" s="37" t="str">
        <f>INDEX('OECD Crosswalk'!$B$2:$B$90,MATCH('OECD Data IO Table - Total'!D33,'OECD Crosswalk'!$A$2:$A$90,0),1)</f>
        <v>nonenergy industries</v>
      </c>
      <c r="D33" s="24" t="s">
        <v>146</v>
      </c>
      <c r="E33" s="26">
        <v>106</v>
      </c>
      <c r="F33" s="26">
        <v>208.3</v>
      </c>
      <c r="G33" s="26">
        <v>14.7</v>
      </c>
      <c r="H33" s="26">
        <v>2.7</v>
      </c>
      <c r="I33" s="26">
        <v>749.5</v>
      </c>
      <c r="J33" s="26">
        <v>143</v>
      </c>
      <c r="K33" s="26">
        <v>51.3</v>
      </c>
      <c r="L33" s="26">
        <v>200.4</v>
      </c>
      <c r="M33" s="26">
        <v>138.69999999999999</v>
      </c>
      <c r="N33" s="26">
        <v>1061.5999999999999</v>
      </c>
      <c r="O33" s="26">
        <v>118.8</v>
      </c>
      <c r="P33" s="26">
        <v>374.1</v>
      </c>
      <c r="Q33" s="26">
        <v>230.6</v>
      </c>
      <c r="R33" s="26">
        <v>203.9</v>
      </c>
      <c r="S33" s="26">
        <v>4.7</v>
      </c>
      <c r="T33" s="26">
        <v>206.6</v>
      </c>
      <c r="U33" s="26">
        <v>85.7</v>
      </c>
      <c r="V33" s="26">
        <v>23</v>
      </c>
      <c r="W33" s="26">
        <v>26.7</v>
      </c>
      <c r="X33" s="26">
        <v>181.9</v>
      </c>
      <c r="Y33" s="26">
        <v>167.6</v>
      </c>
      <c r="Z33" s="26">
        <v>2375.3000000000002</v>
      </c>
      <c r="AA33" s="26">
        <v>1442.2</v>
      </c>
      <c r="AB33" s="26">
        <v>3390.2</v>
      </c>
      <c r="AC33" s="26">
        <v>190.2</v>
      </c>
      <c r="AD33" s="26">
        <v>42.9</v>
      </c>
      <c r="AE33" s="26">
        <v>372.2</v>
      </c>
      <c r="AF33" s="26">
        <v>7.3</v>
      </c>
      <c r="AG33" s="26">
        <v>196.1</v>
      </c>
      <c r="AH33" s="26">
        <v>77.3</v>
      </c>
      <c r="AI33" s="26">
        <v>2623.8</v>
      </c>
      <c r="AJ33" s="26">
        <v>680.5</v>
      </c>
      <c r="AK33" s="26">
        <v>980.4</v>
      </c>
      <c r="AL33" s="26">
        <v>903.9</v>
      </c>
      <c r="AM33" s="26">
        <v>308.60000000000002</v>
      </c>
      <c r="AN33" s="26">
        <v>0</v>
      </c>
      <c r="AO33" s="26">
        <v>11893.1</v>
      </c>
      <c r="AP33" s="26">
        <v>0.3</v>
      </c>
      <c r="AQ33" s="26">
        <v>21713.1</v>
      </c>
      <c r="AR33" s="26">
        <v>3383.5</v>
      </c>
      <c r="AS33" s="26">
        <v>497.6</v>
      </c>
      <c r="AT33" s="26">
        <v>839.6</v>
      </c>
      <c r="AU33" s="26">
        <v>591.5</v>
      </c>
      <c r="AV33" s="26">
        <v>4734.3999999999996</v>
      </c>
      <c r="AW33" s="26">
        <v>-33198.400000000001</v>
      </c>
      <c r="AX33" s="33">
        <f t="shared" si="0"/>
        <v>51497.2</v>
      </c>
    </row>
    <row r="34" spans="1:50" ht="21" x14ac:dyDescent="0.25">
      <c r="A34" s="37">
        <f>INDEX('OECD Crosswalk'!$C$2:$C$90,MATCH('OECD Data IO Table - Total'!D34,'OECD Crosswalk'!$A$2:$A$90,0),1)</f>
        <v>0</v>
      </c>
      <c r="B34" s="37" t="str">
        <f>INDEX('OECD Crosswalk'!$B$2:$B$90,MATCH('OECD Data IO Table - Total'!D34,'OECD Crosswalk'!$A$2:$A$90,0),1)</f>
        <v>nonenergy industries</v>
      </c>
      <c r="D34" s="24" t="s">
        <v>147</v>
      </c>
      <c r="E34" s="25">
        <v>2</v>
      </c>
      <c r="F34" s="25">
        <v>5.6</v>
      </c>
      <c r="G34" s="25">
        <v>0.3</v>
      </c>
      <c r="H34" s="25">
        <v>0.2</v>
      </c>
      <c r="I34" s="25">
        <v>13.5</v>
      </c>
      <c r="J34" s="25">
        <v>2.5</v>
      </c>
      <c r="K34" s="25">
        <v>1.5</v>
      </c>
      <c r="L34" s="25">
        <v>5</v>
      </c>
      <c r="M34" s="25">
        <v>0.8</v>
      </c>
      <c r="N34" s="25">
        <v>11.4</v>
      </c>
      <c r="O34" s="25">
        <v>2</v>
      </c>
      <c r="P34" s="25">
        <v>8</v>
      </c>
      <c r="Q34" s="25">
        <v>2</v>
      </c>
      <c r="R34" s="25">
        <v>4.2</v>
      </c>
      <c r="S34" s="25">
        <v>0.2</v>
      </c>
      <c r="T34" s="25">
        <v>2.7</v>
      </c>
      <c r="U34" s="25">
        <v>2.8</v>
      </c>
      <c r="V34" s="25">
        <v>0.8</v>
      </c>
      <c r="W34" s="25">
        <v>1.2</v>
      </c>
      <c r="X34" s="25">
        <v>6.4</v>
      </c>
      <c r="Y34" s="25">
        <v>10.6</v>
      </c>
      <c r="Z34" s="25">
        <v>101.9</v>
      </c>
      <c r="AA34" s="25">
        <v>70.2</v>
      </c>
      <c r="AB34" s="25">
        <v>80.400000000000006</v>
      </c>
      <c r="AC34" s="25">
        <v>23.7</v>
      </c>
      <c r="AD34" s="25">
        <v>1.4</v>
      </c>
      <c r="AE34" s="25">
        <v>11.1</v>
      </c>
      <c r="AF34" s="25">
        <v>2.9</v>
      </c>
      <c r="AG34" s="25">
        <v>14.3</v>
      </c>
      <c r="AH34" s="25">
        <v>19.399999999999999</v>
      </c>
      <c r="AI34" s="25">
        <v>362.9</v>
      </c>
      <c r="AJ34" s="25">
        <v>54.6</v>
      </c>
      <c r="AK34" s="25">
        <v>178.3</v>
      </c>
      <c r="AL34" s="25">
        <v>359.6</v>
      </c>
      <c r="AM34" s="25">
        <v>46.4</v>
      </c>
      <c r="AN34" s="25">
        <v>0</v>
      </c>
      <c r="AO34" s="25">
        <v>3776.4</v>
      </c>
      <c r="AP34" s="25">
        <v>1.9</v>
      </c>
      <c r="AQ34" s="25">
        <v>4164.7</v>
      </c>
      <c r="AR34" s="25">
        <v>4.7</v>
      </c>
      <c r="AS34" s="25">
        <v>1.4</v>
      </c>
      <c r="AT34" s="25">
        <v>2534.1</v>
      </c>
      <c r="AU34" s="25">
        <v>3126.1</v>
      </c>
      <c r="AV34" s="25">
        <v>0</v>
      </c>
      <c r="AW34" s="25">
        <v>-2571.6</v>
      </c>
      <c r="AX34" s="33">
        <f t="shared" si="0"/>
        <v>9353.7999999999993</v>
      </c>
    </row>
    <row r="35" spans="1:50" ht="31.5" x14ac:dyDescent="0.25">
      <c r="A35" s="37">
        <f>INDEX('OECD Crosswalk'!$C$2:$C$90,MATCH('OECD Data IO Table - Total'!D35,'OECD Crosswalk'!$A$2:$A$90,0),1)</f>
        <v>0</v>
      </c>
      <c r="B35" s="37" t="str">
        <f>INDEX('OECD Crosswalk'!$B$2:$B$90,MATCH('OECD Data IO Table - Total'!D35,'OECD Crosswalk'!$A$2:$A$90,0),1)</f>
        <v>nonenergy industries</v>
      </c>
      <c r="D35" s="24" t="s">
        <v>148</v>
      </c>
      <c r="E35" s="26">
        <v>0.4</v>
      </c>
      <c r="F35" s="26">
        <v>1.5</v>
      </c>
      <c r="G35" s="26">
        <v>0.1</v>
      </c>
      <c r="H35" s="26">
        <v>0</v>
      </c>
      <c r="I35" s="26">
        <v>9.6</v>
      </c>
      <c r="J35" s="26">
        <v>0.7</v>
      </c>
      <c r="K35" s="26">
        <v>0.3</v>
      </c>
      <c r="L35" s="26">
        <v>3.1</v>
      </c>
      <c r="M35" s="26">
        <v>0.5</v>
      </c>
      <c r="N35" s="26">
        <v>6.3</v>
      </c>
      <c r="O35" s="26">
        <v>0.7</v>
      </c>
      <c r="P35" s="26">
        <v>2.2000000000000002</v>
      </c>
      <c r="Q35" s="26">
        <v>0.6</v>
      </c>
      <c r="R35" s="26">
        <v>1</v>
      </c>
      <c r="S35" s="26">
        <v>0.1</v>
      </c>
      <c r="T35" s="26">
        <v>1.3</v>
      </c>
      <c r="U35" s="26">
        <v>0.8</v>
      </c>
      <c r="V35" s="26">
        <v>0.3</v>
      </c>
      <c r="W35" s="26">
        <v>0.2</v>
      </c>
      <c r="X35" s="26">
        <v>2.4</v>
      </c>
      <c r="Y35" s="26">
        <v>2.4</v>
      </c>
      <c r="Z35" s="26">
        <v>17.2</v>
      </c>
      <c r="AA35" s="26">
        <v>42.5</v>
      </c>
      <c r="AB35" s="26">
        <v>7.1</v>
      </c>
      <c r="AC35" s="26">
        <v>3.4</v>
      </c>
      <c r="AD35" s="26">
        <v>2.1</v>
      </c>
      <c r="AE35" s="26">
        <v>20.5</v>
      </c>
      <c r="AF35" s="26">
        <v>3</v>
      </c>
      <c r="AG35" s="26">
        <v>6.4</v>
      </c>
      <c r="AH35" s="26">
        <v>2.2999999999999998</v>
      </c>
      <c r="AI35" s="26">
        <v>61</v>
      </c>
      <c r="AJ35" s="26">
        <v>9.8000000000000007</v>
      </c>
      <c r="AK35" s="26">
        <v>21.1</v>
      </c>
      <c r="AL35" s="26">
        <v>18.600000000000001</v>
      </c>
      <c r="AM35" s="26">
        <v>8.9</v>
      </c>
      <c r="AN35" s="26">
        <v>0</v>
      </c>
      <c r="AO35" s="26">
        <v>1160.5</v>
      </c>
      <c r="AP35" s="26">
        <v>0</v>
      </c>
      <c r="AQ35" s="26">
        <v>52.9</v>
      </c>
      <c r="AR35" s="26">
        <v>87.6</v>
      </c>
      <c r="AS35" s="26">
        <v>2.1</v>
      </c>
      <c r="AT35" s="26">
        <v>42.8</v>
      </c>
      <c r="AU35" s="26">
        <v>30.2</v>
      </c>
      <c r="AV35" s="26">
        <v>17.7</v>
      </c>
      <c r="AW35" s="26">
        <v>-469.5</v>
      </c>
      <c r="AX35" s="33">
        <f t="shared" si="0"/>
        <v>1471.8000000000002</v>
      </c>
    </row>
    <row r="36" spans="1:50" x14ac:dyDescent="0.25">
      <c r="A36" s="37">
        <f>INDEX('OECD Crosswalk'!$C$2:$C$90,MATCH('OECD Data IO Table - Total'!D36,'OECD Crosswalk'!$A$2:$A$90,0),1)</f>
        <v>0</v>
      </c>
      <c r="B36" s="37" t="str">
        <f>INDEX('OECD Crosswalk'!$B$2:$B$90,MATCH('OECD Data IO Table - Total'!D36,'OECD Crosswalk'!$A$2:$A$90,0),1)</f>
        <v>nonenergy industries</v>
      </c>
      <c r="D36" s="24" t="s">
        <v>149</v>
      </c>
      <c r="E36" s="25">
        <v>29.1</v>
      </c>
      <c r="F36" s="25">
        <v>36.9</v>
      </c>
      <c r="G36" s="25">
        <v>6.1</v>
      </c>
      <c r="H36" s="25">
        <v>1.1000000000000001</v>
      </c>
      <c r="I36" s="25">
        <v>118.8</v>
      </c>
      <c r="J36" s="25">
        <v>37.4</v>
      </c>
      <c r="K36" s="25">
        <v>12.9</v>
      </c>
      <c r="L36" s="25">
        <v>48.6</v>
      </c>
      <c r="M36" s="25">
        <v>19.5</v>
      </c>
      <c r="N36" s="25">
        <v>108.1</v>
      </c>
      <c r="O36" s="25">
        <v>18.5</v>
      </c>
      <c r="P36" s="25">
        <v>81.7</v>
      </c>
      <c r="Q36" s="25">
        <v>13</v>
      </c>
      <c r="R36" s="25">
        <v>41.3</v>
      </c>
      <c r="S36" s="25">
        <v>3.9</v>
      </c>
      <c r="T36" s="25">
        <v>33.5</v>
      </c>
      <c r="U36" s="25">
        <v>33.5</v>
      </c>
      <c r="V36" s="25">
        <v>9</v>
      </c>
      <c r="W36" s="25">
        <v>7.2</v>
      </c>
      <c r="X36" s="25">
        <v>64.7</v>
      </c>
      <c r="Y36" s="25">
        <v>119.7</v>
      </c>
      <c r="Z36" s="25">
        <v>757.2</v>
      </c>
      <c r="AA36" s="25">
        <v>894</v>
      </c>
      <c r="AB36" s="25">
        <v>417.1</v>
      </c>
      <c r="AC36" s="25">
        <v>128.19999999999999</v>
      </c>
      <c r="AD36" s="25">
        <v>39.9</v>
      </c>
      <c r="AE36" s="25">
        <v>8168</v>
      </c>
      <c r="AF36" s="25">
        <v>59.1</v>
      </c>
      <c r="AG36" s="25">
        <v>274.2</v>
      </c>
      <c r="AH36" s="25">
        <v>115.4</v>
      </c>
      <c r="AI36" s="25">
        <v>1910.5</v>
      </c>
      <c r="AJ36" s="25">
        <v>650.79999999999995</v>
      </c>
      <c r="AK36" s="25">
        <v>890.4</v>
      </c>
      <c r="AL36" s="25">
        <v>1112.3</v>
      </c>
      <c r="AM36" s="25">
        <v>371</v>
      </c>
      <c r="AN36" s="25">
        <v>0</v>
      </c>
      <c r="AO36" s="25">
        <v>19676.5</v>
      </c>
      <c r="AP36" s="25">
        <v>0.1</v>
      </c>
      <c r="AQ36" s="25">
        <v>5013.8</v>
      </c>
      <c r="AR36" s="25">
        <v>396</v>
      </c>
      <c r="AS36" s="25">
        <v>7.2</v>
      </c>
      <c r="AT36" s="25">
        <v>154.30000000000001</v>
      </c>
      <c r="AU36" s="25">
        <v>156.1</v>
      </c>
      <c r="AV36" s="25">
        <v>1657.3</v>
      </c>
      <c r="AW36" s="25">
        <v>-7235</v>
      </c>
      <c r="AX36" s="33">
        <f t="shared" si="0"/>
        <v>41323</v>
      </c>
    </row>
    <row r="37" spans="1:50" ht="21" x14ac:dyDescent="0.25">
      <c r="A37" s="37">
        <f>INDEX('OECD Crosswalk'!$C$2:$C$90,MATCH('OECD Data IO Table - Total'!D37,'OECD Crosswalk'!$A$2:$A$90,0),1)</f>
        <v>0</v>
      </c>
      <c r="B37" s="37" t="str">
        <f>INDEX('OECD Crosswalk'!$B$2:$B$90,MATCH('OECD Data IO Table - Total'!D37,'OECD Crosswalk'!$A$2:$A$90,0),1)</f>
        <v>nonenergy industries</v>
      </c>
      <c r="D37" s="24" t="s">
        <v>150</v>
      </c>
      <c r="E37" s="26">
        <v>4.9000000000000004</v>
      </c>
      <c r="F37" s="26">
        <v>63.2</v>
      </c>
      <c r="G37" s="26">
        <v>1.3</v>
      </c>
      <c r="H37" s="26">
        <v>0.3</v>
      </c>
      <c r="I37" s="26">
        <v>103.3</v>
      </c>
      <c r="J37" s="26">
        <v>10.1</v>
      </c>
      <c r="K37" s="26">
        <v>7.3</v>
      </c>
      <c r="L37" s="26">
        <v>46.4</v>
      </c>
      <c r="M37" s="26">
        <v>17.399999999999999</v>
      </c>
      <c r="N37" s="26">
        <v>118.1</v>
      </c>
      <c r="O37" s="26">
        <v>12.3</v>
      </c>
      <c r="P37" s="26">
        <v>52.7</v>
      </c>
      <c r="Q37" s="26">
        <v>13.8</v>
      </c>
      <c r="R37" s="26">
        <v>26.8</v>
      </c>
      <c r="S37" s="26">
        <v>4.9000000000000004</v>
      </c>
      <c r="T37" s="26">
        <v>36.6</v>
      </c>
      <c r="U37" s="26">
        <v>23.9</v>
      </c>
      <c r="V37" s="26">
        <v>8.6</v>
      </c>
      <c r="W37" s="26">
        <v>3.3</v>
      </c>
      <c r="X37" s="26">
        <v>57.9</v>
      </c>
      <c r="Y37" s="26">
        <v>103.2</v>
      </c>
      <c r="Z37" s="26">
        <v>542.20000000000005</v>
      </c>
      <c r="AA37" s="26">
        <v>539.4</v>
      </c>
      <c r="AB37" s="26">
        <v>270.8</v>
      </c>
      <c r="AC37" s="26">
        <v>64.8</v>
      </c>
      <c r="AD37" s="26">
        <v>37</v>
      </c>
      <c r="AE37" s="26">
        <v>736.5</v>
      </c>
      <c r="AF37" s="26">
        <v>176.5</v>
      </c>
      <c r="AG37" s="26">
        <v>293.39999999999998</v>
      </c>
      <c r="AH37" s="26">
        <v>76.400000000000006</v>
      </c>
      <c r="AI37" s="26">
        <v>1488.7</v>
      </c>
      <c r="AJ37" s="26">
        <v>457.2</v>
      </c>
      <c r="AK37" s="26">
        <v>633.6</v>
      </c>
      <c r="AL37" s="26">
        <v>761.8</v>
      </c>
      <c r="AM37" s="26">
        <v>240.1</v>
      </c>
      <c r="AN37" s="26">
        <v>0</v>
      </c>
      <c r="AO37" s="26">
        <v>222</v>
      </c>
      <c r="AP37" s="26">
        <v>0</v>
      </c>
      <c r="AQ37" s="26">
        <v>30.2</v>
      </c>
      <c r="AR37" s="26">
        <v>57.5</v>
      </c>
      <c r="AS37" s="26">
        <v>11.9</v>
      </c>
      <c r="AT37" s="26">
        <v>8</v>
      </c>
      <c r="AU37" s="26">
        <v>0.3</v>
      </c>
      <c r="AV37" s="26">
        <v>66.2</v>
      </c>
      <c r="AW37" s="26">
        <v>-6254</v>
      </c>
      <c r="AX37" s="33">
        <f t="shared" si="0"/>
        <v>7286.9000000000015</v>
      </c>
    </row>
    <row r="38" spans="1:50" ht="21" x14ac:dyDescent="0.25">
      <c r="A38" s="37">
        <f>INDEX('OECD Crosswalk'!$C$2:$C$90,MATCH('OECD Data IO Table - Total'!D38,'OECD Crosswalk'!$A$2:$A$90,0),1)</f>
        <v>0</v>
      </c>
      <c r="B38" s="37" t="str">
        <f>INDEX('OECD Crosswalk'!$B$2:$B$90,MATCH('OECD Data IO Table - Total'!D38,'OECD Crosswalk'!$A$2:$A$90,0),1)</f>
        <v>nonenergy industries</v>
      </c>
      <c r="D38" s="24" t="s">
        <v>151</v>
      </c>
      <c r="E38" s="25">
        <v>191.6</v>
      </c>
      <c r="F38" s="25">
        <v>434.6</v>
      </c>
      <c r="G38" s="25">
        <v>12.6</v>
      </c>
      <c r="H38" s="25">
        <v>2.4</v>
      </c>
      <c r="I38" s="25">
        <v>500.6</v>
      </c>
      <c r="J38" s="25">
        <v>118.8</v>
      </c>
      <c r="K38" s="25">
        <v>57</v>
      </c>
      <c r="L38" s="25">
        <v>189.6</v>
      </c>
      <c r="M38" s="25">
        <v>101.4</v>
      </c>
      <c r="N38" s="25">
        <v>508.8</v>
      </c>
      <c r="O38" s="25">
        <v>73.8</v>
      </c>
      <c r="P38" s="25">
        <v>316.60000000000002</v>
      </c>
      <c r="Q38" s="25">
        <v>161</v>
      </c>
      <c r="R38" s="25">
        <v>147.4</v>
      </c>
      <c r="S38" s="25">
        <v>9.5</v>
      </c>
      <c r="T38" s="25">
        <v>120.3</v>
      </c>
      <c r="U38" s="25">
        <v>98.6</v>
      </c>
      <c r="V38" s="25">
        <v>36.9</v>
      </c>
      <c r="W38" s="25">
        <v>26.5</v>
      </c>
      <c r="X38" s="25">
        <v>210.4</v>
      </c>
      <c r="Y38" s="25">
        <v>414.4</v>
      </c>
      <c r="Z38" s="25">
        <v>3801.2</v>
      </c>
      <c r="AA38" s="25">
        <v>2144.9</v>
      </c>
      <c r="AB38" s="25">
        <v>836.7</v>
      </c>
      <c r="AC38" s="25">
        <v>242.5</v>
      </c>
      <c r="AD38" s="25">
        <v>26</v>
      </c>
      <c r="AE38" s="25">
        <v>520.70000000000005</v>
      </c>
      <c r="AF38" s="25">
        <v>39.200000000000003</v>
      </c>
      <c r="AG38" s="25">
        <v>1611.7</v>
      </c>
      <c r="AH38" s="25">
        <v>2835.4</v>
      </c>
      <c r="AI38" s="25">
        <v>2797.2</v>
      </c>
      <c r="AJ38" s="25">
        <v>953</v>
      </c>
      <c r="AK38" s="25">
        <v>1529.8</v>
      </c>
      <c r="AL38" s="25">
        <v>1696.6</v>
      </c>
      <c r="AM38" s="25">
        <v>623.29999999999995</v>
      </c>
      <c r="AN38" s="25">
        <v>0</v>
      </c>
      <c r="AO38" s="25">
        <v>3706.5</v>
      </c>
      <c r="AP38" s="25">
        <v>0</v>
      </c>
      <c r="AQ38" s="25">
        <v>20.8</v>
      </c>
      <c r="AR38" s="25">
        <v>10.199999999999999</v>
      </c>
      <c r="AS38" s="25">
        <v>8.6999999999999993</v>
      </c>
      <c r="AT38" s="25">
        <v>134.9</v>
      </c>
      <c r="AU38" s="25">
        <v>133.4</v>
      </c>
      <c r="AV38" s="25">
        <v>2620.9</v>
      </c>
      <c r="AW38" s="25">
        <v>-3975.6</v>
      </c>
      <c r="AX38" s="33">
        <f t="shared" si="0"/>
        <v>27118.3</v>
      </c>
    </row>
    <row r="39" spans="1:50" x14ac:dyDescent="0.25">
      <c r="A39" s="37">
        <f>INDEX('OECD Crosswalk'!$C$2:$C$90,MATCH('OECD Data IO Table - Total'!D39,'OECD Crosswalk'!$A$2:$A$90,0),1)</f>
        <v>0</v>
      </c>
      <c r="B39" s="37" t="str">
        <f>INDEX('OECD Crosswalk'!$B$2:$B$90,MATCH('OECD Data IO Table - Total'!D39,'OECD Crosswalk'!$A$2:$A$90,0),1)</f>
        <v>nonenergy industries</v>
      </c>
      <c r="D39" s="24" t="s">
        <v>152</v>
      </c>
      <c r="E39" s="26">
        <v>9.6999999999999993</v>
      </c>
      <c r="F39" s="26">
        <v>39.4</v>
      </c>
      <c r="G39" s="26">
        <v>1</v>
      </c>
      <c r="H39" s="26">
        <v>0.1</v>
      </c>
      <c r="I39" s="26">
        <v>71.599999999999994</v>
      </c>
      <c r="J39" s="26">
        <v>22.8</v>
      </c>
      <c r="K39" s="26">
        <v>6.7</v>
      </c>
      <c r="L39" s="26">
        <v>30.3</v>
      </c>
      <c r="M39" s="26">
        <v>7.7</v>
      </c>
      <c r="N39" s="26">
        <v>41.1</v>
      </c>
      <c r="O39" s="26">
        <v>11.9</v>
      </c>
      <c r="P39" s="26">
        <v>34.299999999999997</v>
      </c>
      <c r="Q39" s="26">
        <v>4.5</v>
      </c>
      <c r="R39" s="26">
        <v>22.8</v>
      </c>
      <c r="S39" s="26">
        <v>1.3</v>
      </c>
      <c r="T39" s="26">
        <v>15.8</v>
      </c>
      <c r="U39" s="26">
        <v>11.4</v>
      </c>
      <c r="V39" s="26">
        <v>6.6</v>
      </c>
      <c r="W39" s="26">
        <v>3.3</v>
      </c>
      <c r="X39" s="26">
        <v>44</v>
      </c>
      <c r="Y39" s="26">
        <v>46.9</v>
      </c>
      <c r="Z39" s="26">
        <v>694</v>
      </c>
      <c r="AA39" s="26">
        <v>1393</v>
      </c>
      <c r="AB39" s="26">
        <v>209.4</v>
      </c>
      <c r="AC39" s="26">
        <v>266.60000000000002</v>
      </c>
      <c r="AD39" s="26">
        <v>9.6999999999999993</v>
      </c>
      <c r="AE39" s="26">
        <v>248.4</v>
      </c>
      <c r="AF39" s="26">
        <v>13.6</v>
      </c>
      <c r="AG39" s="26">
        <v>86.6</v>
      </c>
      <c r="AH39" s="26">
        <v>242</v>
      </c>
      <c r="AI39" s="26">
        <v>884.5</v>
      </c>
      <c r="AJ39" s="26">
        <v>242.1</v>
      </c>
      <c r="AK39" s="26">
        <v>892.6</v>
      </c>
      <c r="AL39" s="26">
        <v>848.7</v>
      </c>
      <c r="AM39" s="26">
        <v>289.2</v>
      </c>
      <c r="AN39" s="26">
        <v>0</v>
      </c>
      <c r="AO39" s="26">
        <v>28445.8</v>
      </c>
      <c r="AP39" s="26">
        <v>0</v>
      </c>
      <c r="AQ39" s="26">
        <v>8722.2000000000007</v>
      </c>
      <c r="AR39" s="26">
        <v>6421.5</v>
      </c>
      <c r="AS39" s="26">
        <v>0.7</v>
      </c>
      <c r="AT39" s="26">
        <v>359.5</v>
      </c>
      <c r="AU39" s="26">
        <v>495.4</v>
      </c>
      <c r="AV39" s="26">
        <v>1.7</v>
      </c>
      <c r="AW39" s="26">
        <v>-869.6</v>
      </c>
      <c r="AX39" s="33">
        <f t="shared" si="0"/>
        <v>43921.600000000006</v>
      </c>
    </row>
    <row r="40" spans="1:50" ht="21" x14ac:dyDescent="0.25">
      <c r="A40" s="37">
        <f>INDEX('OECD Crosswalk'!$C$2:$C$90,MATCH('OECD Data IO Table - Total'!D40,'OECD Crosswalk'!$A$2:$A$90,0),1)</f>
        <v>0</v>
      </c>
      <c r="B40" s="37" t="str">
        <f>INDEX('OECD Crosswalk'!$B$2:$B$90,MATCH('OECD Data IO Table - Total'!D40,'OECD Crosswalk'!$A$2:$A$90,0),1)</f>
        <v>nonenergy industries</v>
      </c>
      <c r="D40" s="24" t="s">
        <v>153</v>
      </c>
      <c r="E40" s="25">
        <v>93.5</v>
      </c>
      <c r="F40" s="25">
        <v>461.6</v>
      </c>
      <c r="G40" s="25">
        <v>18.3</v>
      </c>
      <c r="H40" s="25">
        <v>5.6</v>
      </c>
      <c r="I40" s="25">
        <v>874</v>
      </c>
      <c r="J40" s="25">
        <v>91.4</v>
      </c>
      <c r="K40" s="25">
        <v>50</v>
      </c>
      <c r="L40" s="25">
        <v>200.6</v>
      </c>
      <c r="M40" s="25">
        <v>78.099999999999994</v>
      </c>
      <c r="N40" s="25">
        <v>653.9</v>
      </c>
      <c r="O40" s="25">
        <v>66.400000000000006</v>
      </c>
      <c r="P40" s="25">
        <v>327.5</v>
      </c>
      <c r="Q40" s="25">
        <v>55.1</v>
      </c>
      <c r="R40" s="25">
        <v>129</v>
      </c>
      <c r="S40" s="25">
        <v>10.8</v>
      </c>
      <c r="T40" s="25">
        <v>127.3</v>
      </c>
      <c r="U40" s="25">
        <v>95.4</v>
      </c>
      <c r="V40" s="25">
        <v>28.5</v>
      </c>
      <c r="W40" s="25">
        <v>30</v>
      </c>
      <c r="X40" s="25">
        <v>258.2</v>
      </c>
      <c r="Y40" s="25">
        <v>351.9</v>
      </c>
      <c r="Z40" s="25">
        <v>5294.5</v>
      </c>
      <c r="AA40" s="25">
        <v>3082.3</v>
      </c>
      <c r="AB40" s="25">
        <v>1342.8</v>
      </c>
      <c r="AC40" s="25">
        <v>482.2</v>
      </c>
      <c r="AD40" s="25">
        <v>81.5</v>
      </c>
      <c r="AE40" s="25">
        <v>1178.5</v>
      </c>
      <c r="AF40" s="25">
        <v>82.8</v>
      </c>
      <c r="AG40" s="25">
        <v>399</v>
      </c>
      <c r="AH40" s="25">
        <v>445.4</v>
      </c>
      <c r="AI40" s="25">
        <v>7909.9</v>
      </c>
      <c r="AJ40" s="25">
        <v>919.5</v>
      </c>
      <c r="AK40" s="25">
        <v>2043.5</v>
      </c>
      <c r="AL40" s="25">
        <v>2321.8000000000002</v>
      </c>
      <c r="AM40" s="25">
        <v>897</v>
      </c>
      <c r="AN40" s="25">
        <v>0</v>
      </c>
      <c r="AO40" s="25">
        <v>4251</v>
      </c>
      <c r="AP40" s="25">
        <v>15.2</v>
      </c>
      <c r="AQ40" s="25">
        <v>15216.5</v>
      </c>
      <c r="AR40" s="25">
        <v>7156.4</v>
      </c>
      <c r="AS40" s="25">
        <v>10.9</v>
      </c>
      <c r="AT40" s="25">
        <v>192.9</v>
      </c>
      <c r="AU40" s="25">
        <v>221.6</v>
      </c>
      <c r="AV40" s="25">
        <v>66.900000000000006</v>
      </c>
      <c r="AW40" s="25">
        <v>-12601.2</v>
      </c>
      <c r="AX40" s="33">
        <f t="shared" si="0"/>
        <v>49970.5</v>
      </c>
    </row>
    <row r="41" spans="1:50" ht="31.5" x14ac:dyDescent="0.25">
      <c r="A41" s="37">
        <f>INDEX('OECD Crosswalk'!$C$2:$C$90,MATCH('OECD Data IO Table - Total'!D41,'OECD Crosswalk'!$A$2:$A$90,0),1)</f>
        <v>0</v>
      </c>
      <c r="B41" s="37" t="str">
        <f>INDEX('OECD Crosswalk'!$B$2:$B$90,MATCH('OECD Data IO Table - Total'!D41,'OECD Crosswalk'!$A$2:$A$90,0),1)</f>
        <v>government</v>
      </c>
      <c r="D41" s="24" t="s">
        <v>154</v>
      </c>
      <c r="E41" s="26">
        <v>0.4</v>
      </c>
      <c r="F41" s="26">
        <v>1.3</v>
      </c>
      <c r="G41" s="26">
        <v>0.1</v>
      </c>
      <c r="H41" s="26">
        <v>0</v>
      </c>
      <c r="I41" s="26">
        <v>2</v>
      </c>
      <c r="J41" s="26">
        <v>0.5</v>
      </c>
      <c r="K41" s="26">
        <v>0.4</v>
      </c>
      <c r="L41" s="26">
        <v>0.9</v>
      </c>
      <c r="M41" s="26">
        <v>0.4</v>
      </c>
      <c r="N41" s="26">
        <v>2.6</v>
      </c>
      <c r="O41" s="26">
        <v>0.3</v>
      </c>
      <c r="P41" s="26">
        <v>1.2</v>
      </c>
      <c r="Q41" s="26">
        <v>0.3</v>
      </c>
      <c r="R41" s="26">
        <v>0.6</v>
      </c>
      <c r="S41" s="26">
        <v>0</v>
      </c>
      <c r="T41" s="26">
        <v>0.5</v>
      </c>
      <c r="U41" s="26">
        <v>0.4</v>
      </c>
      <c r="V41" s="26">
        <v>0.1</v>
      </c>
      <c r="W41" s="26">
        <v>0.1</v>
      </c>
      <c r="X41" s="26">
        <v>0.9</v>
      </c>
      <c r="Y41" s="26">
        <v>2</v>
      </c>
      <c r="Z41" s="26">
        <v>13.7</v>
      </c>
      <c r="AA41" s="26">
        <v>9.6</v>
      </c>
      <c r="AB41" s="26">
        <v>7</v>
      </c>
      <c r="AC41" s="26">
        <v>1</v>
      </c>
      <c r="AD41" s="26">
        <v>0.3</v>
      </c>
      <c r="AE41" s="26">
        <v>5.4</v>
      </c>
      <c r="AF41" s="26">
        <v>0.4</v>
      </c>
      <c r="AG41" s="26">
        <v>1.4</v>
      </c>
      <c r="AH41" s="26">
        <v>2.5</v>
      </c>
      <c r="AI41" s="26">
        <v>18.8</v>
      </c>
      <c r="AJ41" s="26">
        <v>9.5</v>
      </c>
      <c r="AK41" s="26">
        <v>12.9</v>
      </c>
      <c r="AL41" s="26">
        <v>11</v>
      </c>
      <c r="AM41" s="26">
        <v>3.1</v>
      </c>
      <c r="AN41" s="26">
        <v>0</v>
      </c>
      <c r="AO41" s="26">
        <v>872.9</v>
      </c>
      <c r="AP41" s="26">
        <v>0</v>
      </c>
      <c r="AQ41" s="26">
        <v>68295.399999999994</v>
      </c>
      <c r="AR41" s="26">
        <v>20.8</v>
      </c>
      <c r="AS41" s="26">
        <v>3.3</v>
      </c>
      <c r="AT41" s="26">
        <v>11.7</v>
      </c>
      <c r="AU41" s="26">
        <v>0</v>
      </c>
      <c r="AV41" s="26">
        <v>0</v>
      </c>
      <c r="AW41" s="26">
        <v>-172.2</v>
      </c>
      <c r="AX41" s="33">
        <f t="shared" si="0"/>
        <v>69279.899999999994</v>
      </c>
    </row>
    <row r="42" spans="1:50" x14ac:dyDescent="0.25">
      <c r="A42" s="37">
        <f>INDEX('OECD Crosswalk'!$C$2:$C$90,MATCH('OECD Data IO Table - Total'!D42,'OECD Crosswalk'!$A$2:$A$90,0),1)</f>
        <v>0</v>
      </c>
      <c r="B42" s="37" t="str">
        <f>INDEX('OECD Crosswalk'!$B$2:$B$90,MATCH('OECD Data IO Table - Total'!D42,'OECD Crosswalk'!$A$2:$A$90,0),1)</f>
        <v>nonenergy industries</v>
      </c>
      <c r="D42" s="24" t="s">
        <v>155</v>
      </c>
      <c r="E42" s="25">
        <v>0.2</v>
      </c>
      <c r="F42" s="25">
        <v>2</v>
      </c>
      <c r="G42" s="25">
        <v>0</v>
      </c>
      <c r="H42" s="25">
        <v>0</v>
      </c>
      <c r="I42" s="25">
        <v>1.4</v>
      </c>
      <c r="J42" s="25">
        <v>0.4</v>
      </c>
      <c r="K42" s="25">
        <v>0.1</v>
      </c>
      <c r="L42" s="25">
        <v>0.7</v>
      </c>
      <c r="M42" s="25">
        <v>0.3</v>
      </c>
      <c r="N42" s="25">
        <v>1.7</v>
      </c>
      <c r="O42" s="25">
        <v>0.2</v>
      </c>
      <c r="P42" s="25">
        <v>0.9</v>
      </c>
      <c r="Q42" s="25">
        <v>0.2</v>
      </c>
      <c r="R42" s="25">
        <v>0.4</v>
      </c>
      <c r="S42" s="25">
        <v>0.1</v>
      </c>
      <c r="T42" s="25">
        <v>0.5</v>
      </c>
      <c r="U42" s="25">
        <v>0.3</v>
      </c>
      <c r="V42" s="25">
        <v>0.1</v>
      </c>
      <c r="W42" s="25">
        <v>0</v>
      </c>
      <c r="X42" s="25">
        <v>0.8</v>
      </c>
      <c r="Y42" s="25">
        <v>1.3</v>
      </c>
      <c r="Z42" s="25">
        <v>7.1</v>
      </c>
      <c r="AA42" s="25">
        <v>7.1</v>
      </c>
      <c r="AB42" s="25">
        <v>4.2</v>
      </c>
      <c r="AC42" s="25">
        <v>0.6</v>
      </c>
      <c r="AD42" s="25">
        <v>0.3</v>
      </c>
      <c r="AE42" s="25">
        <v>5.9</v>
      </c>
      <c r="AF42" s="25">
        <v>1.1000000000000001</v>
      </c>
      <c r="AG42" s="25">
        <v>2.4</v>
      </c>
      <c r="AH42" s="25">
        <v>0.8</v>
      </c>
      <c r="AI42" s="25">
        <v>21.3</v>
      </c>
      <c r="AJ42" s="25">
        <v>9.8000000000000007</v>
      </c>
      <c r="AK42" s="25">
        <v>64</v>
      </c>
      <c r="AL42" s="25">
        <v>17.100000000000001</v>
      </c>
      <c r="AM42" s="25">
        <v>3.9</v>
      </c>
      <c r="AN42" s="25">
        <v>0</v>
      </c>
      <c r="AO42" s="25">
        <v>4985.3999999999996</v>
      </c>
      <c r="AP42" s="25">
        <v>0</v>
      </c>
      <c r="AQ42" s="25">
        <v>45564</v>
      </c>
      <c r="AR42" s="25">
        <v>13.2</v>
      </c>
      <c r="AS42" s="25">
        <v>2.9</v>
      </c>
      <c r="AT42" s="25">
        <v>681.5</v>
      </c>
      <c r="AU42" s="25">
        <v>173</v>
      </c>
      <c r="AV42" s="25">
        <v>0</v>
      </c>
      <c r="AW42" s="25">
        <v>-754.7</v>
      </c>
      <c r="AX42" s="33">
        <f t="shared" si="0"/>
        <v>50706.6</v>
      </c>
    </row>
    <row r="43" spans="1:50" ht="21" x14ac:dyDescent="0.25">
      <c r="A43" s="37">
        <f>INDEX('OECD Crosswalk'!$C$2:$C$90,MATCH('OECD Data IO Table - Total'!D43,'OECD Crosswalk'!$A$2:$A$90,0),1)</f>
        <v>0</v>
      </c>
      <c r="B43" s="37" t="str">
        <f>INDEX('OECD Crosswalk'!$B$2:$B$90,MATCH('OECD Data IO Table - Total'!D43,'OECD Crosswalk'!$A$2:$A$90,0),1)</f>
        <v>nonenergy industries</v>
      </c>
      <c r="D43" s="24" t="s">
        <v>156</v>
      </c>
      <c r="E43" s="26">
        <v>26.4</v>
      </c>
      <c r="F43" s="26">
        <v>11.5</v>
      </c>
      <c r="G43" s="26">
        <v>0.6</v>
      </c>
      <c r="H43" s="26">
        <v>0</v>
      </c>
      <c r="I43" s="26">
        <v>200.2</v>
      </c>
      <c r="J43" s="26">
        <v>5.8</v>
      </c>
      <c r="K43" s="26">
        <v>11</v>
      </c>
      <c r="L43" s="26">
        <v>41.3</v>
      </c>
      <c r="M43" s="26">
        <v>9.9</v>
      </c>
      <c r="N43" s="26">
        <v>142.19999999999999</v>
      </c>
      <c r="O43" s="26">
        <v>16.3</v>
      </c>
      <c r="P43" s="26">
        <v>54.9</v>
      </c>
      <c r="Q43" s="26">
        <v>13.3</v>
      </c>
      <c r="R43" s="26">
        <v>28.2</v>
      </c>
      <c r="S43" s="26">
        <v>1.7</v>
      </c>
      <c r="T43" s="26">
        <v>26</v>
      </c>
      <c r="U43" s="26">
        <v>18.5</v>
      </c>
      <c r="V43" s="26">
        <v>7</v>
      </c>
      <c r="W43" s="26">
        <v>1.7</v>
      </c>
      <c r="X43" s="26">
        <v>67.400000000000006</v>
      </c>
      <c r="Y43" s="26">
        <v>85.3</v>
      </c>
      <c r="Z43" s="26">
        <v>476.5</v>
      </c>
      <c r="AA43" s="26">
        <v>470.3</v>
      </c>
      <c r="AB43" s="26">
        <v>470</v>
      </c>
      <c r="AC43" s="26">
        <v>65</v>
      </c>
      <c r="AD43" s="26">
        <v>14.8</v>
      </c>
      <c r="AE43" s="26">
        <v>183.6</v>
      </c>
      <c r="AF43" s="26">
        <v>16.8</v>
      </c>
      <c r="AG43" s="26">
        <v>246.9</v>
      </c>
      <c r="AH43" s="26">
        <v>44.3</v>
      </c>
      <c r="AI43" s="26">
        <v>1300.0999999999999</v>
      </c>
      <c r="AJ43" s="26">
        <v>703.7</v>
      </c>
      <c r="AK43" s="26">
        <v>138.4</v>
      </c>
      <c r="AL43" s="26">
        <v>3091.8</v>
      </c>
      <c r="AM43" s="26">
        <v>576.9</v>
      </c>
      <c r="AN43" s="26">
        <v>0</v>
      </c>
      <c r="AO43" s="26">
        <v>28680.6</v>
      </c>
      <c r="AP43" s="26">
        <v>3899.4</v>
      </c>
      <c r="AQ43" s="26">
        <v>9.3000000000000007</v>
      </c>
      <c r="AR43" s="26">
        <v>1093.2</v>
      </c>
      <c r="AS43" s="26">
        <v>3.5</v>
      </c>
      <c r="AT43" s="26">
        <v>110.7</v>
      </c>
      <c r="AU43" s="26">
        <v>117</v>
      </c>
      <c r="AV43" s="26">
        <v>0</v>
      </c>
      <c r="AW43" s="26">
        <v>-151.5</v>
      </c>
      <c r="AX43" s="33">
        <f t="shared" si="0"/>
        <v>41157.600000000006</v>
      </c>
    </row>
    <row r="44" spans="1:50" ht="31.5" x14ac:dyDescent="0.25">
      <c r="A44" s="37">
        <f>INDEX('OECD Crosswalk'!$C$2:$C$90,MATCH('OECD Data IO Table - Total'!D44,'OECD Crosswalk'!$A$2:$A$90,0),1)</f>
        <v>0</v>
      </c>
      <c r="B44" s="37" t="str">
        <f>INDEX('OECD Crosswalk'!$B$2:$B$90,MATCH('OECD Data IO Table - Total'!D44,'OECD Crosswalk'!$A$2:$A$90,0),1)</f>
        <v>nonenergy industries</v>
      </c>
      <c r="D44" s="24" t="s">
        <v>157</v>
      </c>
      <c r="E44" s="25">
        <v>14.8</v>
      </c>
      <c r="F44" s="25">
        <v>10.3</v>
      </c>
      <c r="G44" s="25">
        <v>1.2</v>
      </c>
      <c r="H44" s="25">
        <v>0.4</v>
      </c>
      <c r="I44" s="25">
        <v>48.7</v>
      </c>
      <c r="J44" s="25">
        <v>7.4</v>
      </c>
      <c r="K44" s="25">
        <v>3.9</v>
      </c>
      <c r="L44" s="25">
        <v>14.7</v>
      </c>
      <c r="M44" s="25">
        <v>6.6</v>
      </c>
      <c r="N44" s="25">
        <v>34.299999999999997</v>
      </c>
      <c r="O44" s="25">
        <v>5.0999999999999996</v>
      </c>
      <c r="P44" s="25">
        <v>27.4</v>
      </c>
      <c r="Q44" s="25">
        <v>14.7</v>
      </c>
      <c r="R44" s="25">
        <v>9.1</v>
      </c>
      <c r="S44" s="25">
        <v>0.3</v>
      </c>
      <c r="T44" s="25">
        <v>8.9</v>
      </c>
      <c r="U44" s="25">
        <v>7.2</v>
      </c>
      <c r="V44" s="25">
        <v>2.7</v>
      </c>
      <c r="W44" s="25">
        <v>3.6</v>
      </c>
      <c r="X44" s="25">
        <v>24</v>
      </c>
      <c r="Y44" s="25">
        <v>22.8</v>
      </c>
      <c r="Z44" s="25">
        <v>28.9</v>
      </c>
      <c r="AA44" s="25">
        <v>229.4</v>
      </c>
      <c r="AB44" s="25">
        <v>63.6</v>
      </c>
      <c r="AC44" s="25">
        <v>71.8</v>
      </c>
      <c r="AD44" s="25">
        <v>6.2</v>
      </c>
      <c r="AE44" s="25">
        <v>86.5</v>
      </c>
      <c r="AF44" s="25">
        <v>6.5</v>
      </c>
      <c r="AG44" s="25">
        <v>36.200000000000003</v>
      </c>
      <c r="AH44" s="25">
        <v>20.5</v>
      </c>
      <c r="AI44" s="25">
        <v>458.9</v>
      </c>
      <c r="AJ44" s="25">
        <v>90.4</v>
      </c>
      <c r="AK44" s="25">
        <v>233.2</v>
      </c>
      <c r="AL44" s="25">
        <v>700.8</v>
      </c>
      <c r="AM44" s="25">
        <v>403.7</v>
      </c>
      <c r="AN44" s="25">
        <v>0</v>
      </c>
      <c r="AO44" s="25">
        <v>5779.9</v>
      </c>
      <c r="AP44" s="25">
        <v>13.3</v>
      </c>
      <c r="AQ44" s="25">
        <v>8617</v>
      </c>
      <c r="AR44" s="25">
        <v>159.1</v>
      </c>
      <c r="AS44" s="25">
        <v>1.8</v>
      </c>
      <c r="AT44" s="25">
        <v>405.5</v>
      </c>
      <c r="AU44" s="25">
        <v>428</v>
      </c>
      <c r="AV44" s="25">
        <v>0</v>
      </c>
      <c r="AW44" s="25">
        <v>-1086.9000000000001</v>
      </c>
      <c r="AX44" s="33">
        <f t="shared" si="0"/>
        <v>17114.899999999998</v>
      </c>
    </row>
    <row r="45" spans="1:50" ht="21" x14ac:dyDescent="0.25">
      <c r="A45" s="37">
        <f>INDEX('OECD Crosswalk'!$C$2:$C$90,MATCH('OECD Data IO Table - Total'!D45,'OECD Crosswalk'!$A$2:$A$90,0),1)</f>
        <v>0</v>
      </c>
      <c r="B45" s="37" t="str">
        <f>INDEX('OECD Crosswalk'!$B$2:$B$90,MATCH('OECD Data IO Table - Total'!D45,'OECD Crosswalk'!$A$2:$A$90,0),1)</f>
        <v>labor and consumers</v>
      </c>
      <c r="D45" s="24" t="s">
        <v>158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</v>
      </c>
      <c r="AJ45" s="26">
        <v>0</v>
      </c>
      <c r="AK45" s="26">
        <v>0</v>
      </c>
      <c r="AL45" s="26">
        <v>0</v>
      </c>
      <c r="AM45" s="26">
        <v>0</v>
      </c>
      <c r="AN45" s="26">
        <v>0</v>
      </c>
      <c r="AO45" s="26">
        <v>3871.5</v>
      </c>
      <c r="AP45" s="26">
        <v>0</v>
      </c>
      <c r="AQ45" s="26">
        <v>0</v>
      </c>
      <c r="AR45" s="26">
        <v>0</v>
      </c>
      <c r="AS45" s="26">
        <v>0</v>
      </c>
      <c r="AT45" s="26">
        <v>0</v>
      </c>
      <c r="AU45" s="26">
        <v>0</v>
      </c>
      <c r="AV45" s="26">
        <v>0</v>
      </c>
      <c r="AW45" s="26">
        <v>0</v>
      </c>
      <c r="AX45" s="33">
        <f t="shared" si="0"/>
        <v>3871.5</v>
      </c>
    </row>
    <row r="46" spans="1:50" ht="42" x14ac:dyDescent="0.25">
      <c r="A46" s="37">
        <f>INDEX('OECD Crosswalk'!$C$2:$C$90,MATCH('OECD Data IO Table - Total'!D46,'OECD Crosswalk'!$A$2:$A$90,0),1)</f>
        <v>0</v>
      </c>
      <c r="B46" s="37" t="str">
        <f>INDEX('OECD Crosswalk'!$B$2:$B$90,MATCH('OECD Data IO Table - Total'!D46,'OECD Crosswalk'!$A$2:$A$90,0),1)</f>
        <v>government</v>
      </c>
      <c r="D46" s="24" t="s">
        <v>159</v>
      </c>
      <c r="E46" s="25">
        <v>6.4</v>
      </c>
      <c r="F46" s="25">
        <v>11.1</v>
      </c>
      <c r="G46" s="25">
        <v>0.6</v>
      </c>
      <c r="H46" s="25">
        <v>0.1</v>
      </c>
      <c r="I46" s="25">
        <v>12.8</v>
      </c>
      <c r="J46" s="25">
        <v>19</v>
      </c>
      <c r="K46" s="25">
        <v>1.8</v>
      </c>
      <c r="L46" s="25">
        <v>6.3</v>
      </c>
      <c r="M46" s="25">
        <v>13.3</v>
      </c>
      <c r="N46" s="25">
        <v>68.099999999999994</v>
      </c>
      <c r="O46" s="25">
        <v>5.7</v>
      </c>
      <c r="P46" s="25">
        <v>14.7</v>
      </c>
      <c r="Q46" s="25">
        <v>3.9</v>
      </c>
      <c r="R46" s="25">
        <v>6</v>
      </c>
      <c r="S46" s="25">
        <v>0.3</v>
      </c>
      <c r="T46" s="25">
        <v>9.6</v>
      </c>
      <c r="U46" s="25">
        <v>3.2</v>
      </c>
      <c r="V46" s="25">
        <v>1.6</v>
      </c>
      <c r="W46" s="25">
        <v>1.4</v>
      </c>
      <c r="X46" s="25">
        <v>8.1</v>
      </c>
      <c r="Y46" s="25">
        <v>11.1</v>
      </c>
      <c r="Z46" s="25">
        <v>93.1</v>
      </c>
      <c r="AA46" s="25">
        <v>42.4</v>
      </c>
      <c r="AB46" s="25">
        <v>104.6</v>
      </c>
      <c r="AC46" s="25">
        <v>15.7</v>
      </c>
      <c r="AD46" s="25">
        <v>0.6</v>
      </c>
      <c r="AE46" s="25">
        <v>2.7</v>
      </c>
      <c r="AF46" s="25">
        <v>0.2</v>
      </c>
      <c r="AG46" s="25">
        <v>2.9</v>
      </c>
      <c r="AH46" s="25">
        <v>3.1</v>
      </c>
      <c r="AI46" s="25">
        <v>81.7</v>
      </c>
      <c r="AJ46" s="25">
        <v>23.3</v>
      </c>
      <c r="AK46" s="25">
        <v>27.1</v>
      </c>
      <c r="AL46" s="25">
        <v>54.6</v>
      </c>
      <c r="AM46" s="25">
        <v>14.6</v>
      </c>
      <c r="AN46" s="25">
        <v>0</v>
      </c>
      <c r="AO46" s="25">
        <v>1211</v>
      </c>
      <c r="AP46" s="25">
        <v>0</v>
      </c>
      <c r="AQ46" s="25">
        <v>301.60000000000002</v>
      </c>
      <c r="AR46" s="25">
        <v>569.5</v>
      </c>
      <c r="AS46" s="25">
        <v>176</v>
      </c>
      <c r="AT46" s="25">
        <v>319.10000000000002</v>
      </c>
      <c r="AU46" s="25">
        <v>0</v>
      </c>
      <c r="AV46" s="25">
        <v>0</v>
      </c>
      <c r="AW46" s="25">
        <v>-3248.8</v>
      </c>
      <c r="AX46" s="33">
        <f t="shared" si="0"/>
        <v>2184.2999999999997</v>
      </c>
    </row>
    <row r="47" spans="1:50" ht="52.5" x14ac:dyDescent="0.25">
      <c r="A47" s="37">
        <f>INDEX('OECD Crosswalk'!$C$2:$C$90,MATCH('OECD Data IO Table - Total'!D47,'OECD Crosswalk'!$A$2:$A$90,0),1)</f>
        <v>0</v>
      </c>
      <c r="B47" s="37" t="str">
        <f>INDEX('OECD Crosswalk'!$B$2:$B$90,MATCH('OECD Data IO Table - Total'!D47,'OECD Crosswalk'!$A$2:$A$90,0),1)</f>
        <v>government</v>
      </c>
      <c r="D47" s="24" t="s">
        <v>160</v>
      </c>
      <c r="E47" s="26">
        <v>3.9</v>
      </c>
      <c r="F47" s="26">
        <v>15.2</v>
      </c>
      <c r="G47" s="26">
        <v>0.7</v>
      </c>
      <c r="H47" s="26">
        <v>0.2</v>
      </c>
      <c r="I47" s="26">
        <v>-8.6</v>
      </c>
      <c r="J47" s="26">
        <v>17</v>
      </c>
      <c r="K47" s="26">
        <v>1.4</v>
      </c>
      <c r="L47" s="26">
        <v>5.8</v>
      </c>
      <c r="M47" s="26">
        <v>36.5</v>
      </c>
      <c r="N47" s="26">
        <v>50.7</v>
      </c>
      <c r="O47" s="26">
        <v>4.3</v>
      </c>
      <c r="P47" s="26">
        <v>12.8</v>
      </c>
      <c r="Q47" s="26">
        <v>12.9</v>
      </c>
      <c r="R47" s="26">
        <v>12.8</v>
      </c>
      <c r="S47" s="26">
        <v>0.3</v>
      </c>
      <c r="T47" s="26">
        <v>12.7</v>
      </c>
      <c r="U47" s="26">
        <v>5.7</v>
      </c>
      <c r="V47" s="26">
        <v>2.4</v>
      </c>
      <c r="W47" s="26">
        <v>1.6</v>
      </c>
      <c r="X47" s="26">
        <v>9.6999999999999993</v>
      </c>
      <c r="Y47" s="26">
        <v>21.7</v>
      </c>
      <c r="Z47" s="26">
        <v>138.9</v>
      </c>
      <c r="AA47" s="26">
        <v>23.7</v>
      </c>
      <c r="AB47" s="26">
        <v>41.2</v>
      </c>
      <c r="AC47" s="26">
        <v>21.1</v>
      </c>
      <c r="AD47" s="26">
        <v>0.4</v>
      </c>
      <c r="AE47" s="26">
        <v>9.6999999999999993</v>
      </c>
      <c r="AF47" s="26">
        <v>0.3</v>
      </c>
      <c r="AG47" s="26">
        <v>1.5</v>
      </c>
      <c r="AH47" s="26">
        <v>2.9</v>
      </c>
      <c r="AI47" s="26">
        <v>36.799999999999997</v>
      </c>
      <c r="AJ47" s="26">
        <v>15.9</v>
      </c>
      <c r="AK47" s="26">
        <v>16.5</v>
      </c>
      <c r="AL47" s="26">
        <v>51.3</v>
      </c>
      <c r="AM47" s="26">
        <v>13.8</v>
      </c>
      <c r="AN47" s="26">
        <v>0</v>
      </c>
      <c r="AO47" s="26">
        <v>5501.8</v>
      </c>
      <c r="AP47" s="26">
        <v>0</v>
      </c>
      <c r="AQ47" s="26">
        <v>36.700000000000003</v>
      </c>
      <c r="AR47" s="26">
        <v>686</v>
      </c>
      <c r="AS47" s="26">
        <v>414.6</v>
      </c>
      <c r="AT47" s="26">
        <v>0</v>
      </c>
      <c r="AU47" s="26">
        <v>912.6</v>
      </c>
      <c r="AV47" s="26">
        <v>192.3</v>
      </c>
      <c r="AW47" s="26">
        <v>0</v>
      </c>
      <c r="AX47" s="33">
        <f t="shared" si="0"/>
        <v>6132.2</v>
      </c>
    </row>
    <row r="48" spans="1:50" ht="31.5" x14ac:dyDescent="0.25">
      <c r="A48" s="37">
        <f>INDEX('OECD Crosswalk'!$C$2:$C$90,MATCH('OECD Data IO Table - Total'!D48,'OECD Crosswalk'!$A$2:$A$90,0),1)</f>
        <v>0</v>
      </c>
      <c r="B48" s="37" t="str">
        <f>INDEX('OECD Crosswalk'!$B$2:$B$90,MATCH('OECD Data IO Table - Total'!D48,'OECD Crosswalk'!$A$2:$A$90,0),1)</f>
        <v>total</v>
      </c>
      <c r="D48" s="24" t="s">
        <v>161</v>
      </c>
      <c r="E48" s="25">
        <v>2531.5</v>
      </c>
      <c r="F48" s="25">
        <v>5801.6</v>
      </c>
      <c r="G48" s="25">
        <v>232.4</v>
      </c>
      <c r="H48" s="25">
        <v>78.2</v>
      </c>
      <c r="I48" s="25">
        <v>13691</v>
      </c>
      <c r="J48" s="25">
        <v>2933.1</v>
      </c>
      <c r="K48" s="25">
        <v>1153.5</v>
      </c>
      <c r="L48" s="25">
        <v>3484.4</v>
      </c>
      <c r="M48" s="25">
        <v>19776.900000000001</v>
      </c>
      <c r="N48" s="25">
        <v>23524.1</v>
      </c>
      <c r="O48" s="25">
        <v>2435</v>
      </c>
      <c r="P48" s="25">
        <v>5462.2</v>
      </c>
      <c r="Q48" s="25">
        <v>5070.3999999999996</v>
      </c>
      <c r="R48" s="25">
        <v>4583.3</v>
      </c>
      <c r="S48" s="25">
        <v>131.6</v>
      </c>
      <c r="T48" s="25">
        <v>4435.1000000000004</v>
      </c>
      <c r="U48" s="25">
        <v>2137.9</v>
      </c>
      <c r="V48" s="25">
        <v>661.9</v>
      </c>
      <c r="W48" s="25">
        <v>500.3</v>
      </c>
      <c r="X48" s="25">
        <v>4018.7</v>
      </c>
      <c r="Y48" s="25">
        <v>9760.5</v>
      </c>
      <c r="Z48" s="25">
        <v>55524.800000000003</v>
      </c>
      <c r="AA48" s="25">
        <v>21942</v>
      </c>
      <c r="AB48" s="25">
        <v>13989.6</v>
      </c>
      <c r="AC48" s="25">
        <v>4726.6000000000004</v>
      </c>
      <c r="AD48" s="25">
        <v>567.1</v>
      </c>
      <c r="AE48" s="25">
        <v>13572.3</v>
      </c>
      <c r="AF48" s="25">
        <v>445.2</v>
      </c>
      <c r="AG48" s="25">
        <v>3395.9</v>
      </c>
      <c r="AH48" s="25">
        <v>5218</v>
      </c>
      <c r="AI48" s="25">
        <v>30162.6</v>
      </c>
      <c r="AJ48" s="25">
        <v>7168.4</v>
      </c>
      <c r="AK48" s="25">
        <v>12377</v>
      </c>
      <c r="AL48" s="25">
        <v>21192.400000000001</v>
      </c>
      <c r="AM48" s="25">
        <v>6521.9</v>
      </c>
      <c r="AN48" s="25">
        <v>0</v>
      </c>
      <c r="AO48" s="25">
        <v>250970.1</v>
      </c>
      <c r="AP48" s="25">
        <v>3955.3</v>
      </c>
      <c r="AQ48" s="25">
        <v>197621.9</v>
      </c>
      <c r="AR48" s="25">
        <v>195518.9</v>
      </c>
      <c r="AS48" s="25">
        <v>31645</v>
      </c>
      <c r="AT48" s="25">
        <v>6941.6</v>
      </c>
      <c r="AU48" s="25">
        <v>7356.4</v>
      </c>
      <c r="AV48" s="25">
        <v>204907.7</v>
      </c>
      <c r="AW48" s="25">
        <v>-246396.9</v>
      </c>
      <c r="AX48" s="33">
        <f t="shared" si="0"/>
        <v>761754.70000000019</v>
      </c>
    </row>
    <row r="49" spans="1:50" ht="21" x14ac:dyDescent="0.25">
      <c r="A49" s="37">
        <f>INDEX('OECD Crosswalk'!$C$2:$C$90,MATCH('OECD Data IO Table - Total'!D49,'OECD Crosswalk'!$A$2:$A$90,0),1)</f>
        <v>0</v>
      </c>
      <c r="B49" s="37" t="str">
        <f>INDEX('OECD Crosswalk'!$B$2:$B$90,MATCH('OECD Data IO Table - Total'!D49,'OECD Crosswalk'!$A$2:$A$90,0),1)</f>
        <v>value add</v>
      </c>
      <c r="D49" s="24" t="s">
        <v>162</v>
      </c>
      <c r="E49" s="26">
        <v>16444.5</v>
      </c>
      <c r="F49" s="26">
        <v>168337.8</v>
      </c>
      <c r="G49" s="26">
        <v>2034.2</v>
      </c>
      <c r="H49" s="26">
        <v>560.1</v>
      </c>
      <c r="I49" s="26">
        <v>10354.6</v>
      </c>
      <c r="J49" s="26">
        <v>3030</v>
      </c>
      <c r="K49" s="26">
        <v>933.5</v>
      </c>
      <c r="L49" s="26">
        <v>3562.9</v>
      </c>
      <c r="M49" s="26">
        <v>16100.7</v>
      </c>
      <c r="N49" s="26">
        <v>22113.4</v>
      </c>
      <c r="O49" s="26">
        <v>2385.8000000000002</v>
      </c>
      <c r="P49" s="26">
        <v>4652.3999999999996</v>
      </c>
      <c r="Q49" s="26">
        <v>3532.5</v>
      </c>
      <c r="R49" s="26">
        <v>4524.8</v>
      </c>
      <c r="S49" s="26">
        <v>91</v>
      </c>
      <c r="T49" s="26">
        <v>3034</v>
      </c>
      <c r="U49" s="26">
        <v>1671.9</v>
      </c>
      <c r="V49" s="26">
        <v>674.4</v>
      </c>
      <c r="W49" s="26">
        <v>264.89999999999998</v>
      </c>
      <c r="X49" s="26">
        <v>2713.3</v>
      </c>
      <c r="Y49" s="26">
        <v>9228.7000000000007</v>
      </c>
      <c r="Z49" s="26">
        <v>41701.599999999999</v>
      </c>
      <c r="AA49" s="26">
        <v>61369.2</v>
      </c>
      <c r="AB49" s="26">
        <v>14355.9</v>
      </c>
      <c r="AC49" s="26">
        <v>7722</v>
      </c>
      <c r="AD49" s="26">
        <v>615.9</v>
      </c>
      <c r="AE49" s="26">
        <v>22886.6</v>
      </c>
      <c r="AF49" s="26">
        <v>731.4</v>
      </c>
      <c r="AG49" s="26">
        <v>22655</v>
      </c>
      <c r="AH49" s="26">
        <v>45112.7</v>
      </c>
      <c r="AI49" s="26">
        <v>14855.3</v>
      </c>
      <c r="AJ49" s="26">
        <v>61975.1</v>
      </c>
      <c r="AK49" s="26">
        <v>38445.599999999999</v>
      </c>
      <c r="AL49" s="26">
        <v>21138.400000000001</v>
      </c>
      <c r="AM49" s="26">
        <v>10500.5</v>
      </c>
      <c r="AN49" s="26">
        <v>3871.5</v>
      </c>
      <c r="AO49" s="26">
        <v>0</v>
      </c>
      <c r="AP49" s="26">
        <v>0</v>
      </c>
      <c r="AQ49" s="26">
        <v>0</v>
      </c>
      <c r="AR49" s="26">
        <v>0</v>
      </c>
      <c r="AS49" s="26">
        <v>0</v>
      </c>
      <c r="AT49" s="26">
        <v>0</v>
      </c>
      <c r="AU49" s="26">
        <v>0</v>
      </c>
      <c r="AV49" s="26">
        <v>0</v>
      </c>
      <c r="AW49" s="26">
        <v>0</v>
      </c>
      <c r="AX49" s="33">
        <f t="shared" si="0"/>
        <v>644182.10000000009</v>
      </c>
    </row>
    <row r="50" spans="1:50" x14ac:dyDescent="0.25">
      <c r="A50" s="37">
        <f>INDEX('OECD Crosswalk'!$C$2:$C$90,MATCH('OECD Data IO Table - Total'!D50,'OECD Crosswalk'!$A$2:$A$90,0),1)</f>
        <v>0</v>
      </c>
      <c r="B50" s="37" t="str">
        <f>INDEX('OECD Crosswalk'!$B$2:$B$90,MATCH('OECD Data IO Table - Total'!D50,'OECD Crosswalk'!$A$2:$A$90,0),1)</f>
        <v>output</v>
      </c>
      <c r="D50" s="24" t="s">
        <v>163</v>
      </c>
      <c r="E50" s="25">
        <v>18976</v>
      </c>
      <c r="F50" s="25">
        <v>174139.4</v>
      </c>
      <c r="G50" s="25">
        <v>2266.6999999999998</v>
      </c>
      <c r="H50" s="25">
        <v>638.29999999999995</v>
      </c>
      <c r="I50" s="25">
        <v>24045.599999999999</v>
      </c>
      <c r="J50" s="25">
        <v>5963.1</v>
      </c>
      <c r="K50" s="25">
        <v>2087</v>
      </c>
      <c r="L50" s="25">
        <v>7047.3</v>
      </c>
      <c r="M50" s="25">
        <v>35877.5</v>
      </c>
      <c r="N50" s="25">
        <v>45637.599999999999</v>
      </c>
      <c r="O50" s="25">
        <v>4820.8</v>
      </c>
      <c r="P50" s="25">
        <v>10114.6</v>
      </c>
      <c r="Q50" s="25">
        <v>8602.9</v>
      </c>
      <c r="R50" s="25">
        <v>9108.1</v>
      </c>
      <c r="S50" s="25">
        <v>222.6</v>
      </c>
      <c r="T50" s="25">
        <v>7469.1</v>
      </c>
      <c r="U50" s="25">
        <v>3809.8</v>
      </c>
      <c r="V50" s="25">
        <v>1336.4</v>
      </c>
      <c r="W50" s="25">
        <v>765.2</v>
      </c>
      <c r="X50" s="25">
        <v>6732</v>
      </c>
      <c r="Y50" s="25">
        <v>18989.3</v>
      </c>
      <c r="Z50" s="25">
        <v>97226.4</v>
      </c>
      <c r="AA50" s="25">
        <v>83311.100000000006</v>
      </c>
      <c r="AB50" s="25">
        <v>28345.5</v>
      </c>
      <c r="AC50" s="25">
        <v>12448.6</v>
      </c>
      <c r="AD50" s="25">
        <v>1183</v>
      </c>
      <c r="AE50" s="25">
        <v>36459</v>
      </c>
      <c r="AF50" s="25">
        <v>1176.5999999999999</v>
      </c>
      <c r="AG50" s="25">
        <v>26050.9</v>
      </c>
      <c r="AH50" s="25">
        <v>50330.7</v>
      </c>
      <c r="AI50" s="25">
        <v>45018</v>
      </c>
      <c r="AJ50" s="25">
        <v>69143.5</v>
      </c>
      <c r="AK50" s="25">
        <v>50822.6</v>
      </c>
      <c r="AL50" s="25">
        <v>42330.7</v>
      </c>
      <c r="AM50" s="25">
        <v>17022.5</v>
      </c>
      <c r="AN50" s="25">
        <v>3871.5</v>
      </c>
      <c r="AO50" s="25">
        <v>0</v>
      </c>
      <c r="AP50" s="25">
        <v>0</v>
      </c>
      <c r="AQ50" s="25">
        <v>0</v>
      </c>
      <c r="AR50" s="25">
        <v>0</v>
      </c>
      <c r="AS50" s="25">
        <v>0</v>
      </c>
      <c r="AT50" s="25">
        <v>0</v>
      </c>
      <c r="AU50" s="25">
        <v>0</v>
      </c>
      <c r="AV50" s="25">
        <v>0</v>
      </c>
      <c r="AW50" s="25">
        <v>0</v>
      </c>
      <c r="AX50" s="33">
        <f t="shared" si="0"/>
        <v>953389.89999999979</v>
      </c>
    </row>
    <row r="51" spans="1:50" x14ac:dyDescent="0.25">
      <c r="D51" s="27" t="s">
        <v>164</v>
      </c>
      <c r="AX51" s="33">
        <f t="shared" ref="AX51" si="1">SUM(E51:AQ51)</f>
        <v>0</v>
      </c>
    </row>
  </sheetData>
  <mergeCells count="4">
    <mergeCell ref="E7:AW7"/>
    <mergeCell ref="E4:AW4"/>
    <mergeCell ref="E5:AW5"/>
    <mergeCell ref="E6:AW6"/>
  </mergeCells>
  <hyperlinks>
    <hyperlink ref="E4" r:id="rId1" display="http://stats.oecd.org/OECDStat_Metadata/ShowMetadata.ashx?Dataset=IOTSI4_2018&amp;Coords=[VAR].[TTL]&amp;ShowOnWeb=true&amp;Lang=en"/>
    <hyperlink ref="D51" r:id="rId2" display="https://stats-2.oecd.org/index.aspx?DatasetCode=IOTSI4_201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13"/>
  <sheetViews>
    <sheetView topLeftCell="A2" workbookViewId="0">
      <selection activeCell="D3" sqref="D3:AN3"/>
    </sheetView>
  </sheetViews>
  <sheetFormatPr defaultRowHeight="15" x14ac:dyDescent="0.25"/>
  <cols>
    <col min="1" max="3" width="9.140625" style="17"/>
    <col min="4" max="4" width="14.140625" style="17" customWidth="1"/>
    <col min="5" max="5" width="27.42578125" style="17" customWidth="1"/>
    <col min="6" max="6" width="9.5703125" style="17" customWidth="1"/>
    <col min="7" max="16384" width="9.140625" style="17"/>
  </cols>
  <sheetData>
    <row r="1" spans="3:40" hidden="1" x14ac:dyDescent="0.25">
      <c r="E1" s="20" t="e">
        <f ca="1">DotStatQuery(F1)</f>
        <v>#NAME?</v>
      </c>
      <c r="F1" s="20" t="s">
        <v>68</v>
      </c>
    </row>
    <row r="2" spans="3:40" ht="51" x14ac:dyDescent="0.25">
      <c r="D2" s="36" t="s">
        <v>194</v>
      </c>
      <c r="E2" s="30" t="str">
        <f>INDEX('OECD Crosswalk'!$B$2:$B$90,MATCH('OECD Data IO Table - Value Add'!E8,'OECD Crosswalk'!$A$2:$A$90,0),1)</f>
        <v>nonenergy industries</v>
      </c>
      <c r="F2" s="30" t="str">
        <f>INDEX('OECD Crosswalk'!$B$2:$B$90,MATCH('OECD Data IO Table - Value Add'!F8,'OECD Crosswalk'!$A$2:$A$90,0),1)</f>
        <v>natural gas and petroleum suppliers</v>
      </c>
      <c r="G2" s="30" t="str">
        <f>INDEX('OECD Crosswalk'!$B$2:$B$90,MATCH('OECD Data IO Table - Value Add'!G8,'OECD Crosswalk'!$A$2:$A$90,0),1)</f>
        <v>nonenergy industries</v>
      </c>
      <c r="H2" s="30" t="str">
        <f>INDEX('OECD Crosswalk'!$B$2:$B$90,MATCH('OECD Data IO Table - Value Add'!H8,'OECD Crosswalk'!$A$2:$A$90,0),1)</f>
        <v>nonenergy industries</v>
      </c>
      <c r="I2" s="30" t="str">
        <f>INDEX('OECD Crosswalk'!$B$2:$B$90,MATCH('OECD Data IO Table - Value Add'!I8,'OECD Crosswalk'!$A$2:$A$90,0),1)</f>
        <v>nonenergy industries</v>
      </c>
      <c r="J2" s="30" t="str">
        <f>INDEX('OECD Crosswalk'!$B$2:$B$90,MATCH('OECD Data IO Table - Value Add'!J8,'OECD Crosswalk'!$A$2:$A$90,0),1)</f>
        <v>nonenergy industries</v>
      </c>
      <c r="K2" s="30" t="str">
        <f>INDEX('OECD Crosswalk'!$B$2:$B$90,MATCH('OECD Data IO Table - Value Add'!K8,'OECD Crosswalk'!$A$2:$A$90,0),1)</f>
        <v>nonenergy industries</v>
      </c>
      <c r="L2" s="30" t="str">
        <f>INDEX('OECD Crosswalk'!$B$2:$B$90,MATCH('OECD Data IO Table - Value Add'!L8,'OECD Crosswalk'!$A$2:$A$90,0),1)</f>
        <v>nonenergy industries</v>
      </c>
      <c r="M2" s="30" t="str">
        <f>INDEX('OECD Crosswalk'!$B$2:$B$90,MATCH('OECD Data IO Table - Value Add'!M8,'OECD Crosswalk'!$A$2:$A$90,0),1)</f>
        <v>natural gas and petroleum suppliers</v>
      </c>
      <c r="N2" s="30" t="str">
        <f>INDEX('OECD Crosswalk'!$B$2:$B$90,MATCH('OECD Data IO Table - Value Add'!N8,'OECD Crosswalk'!$A$2:$A$90,0),1)</f>
        <v>nonenergy industries</v>
      </c>
      <c r="O2" s="30" t="str">
        <f>INDEX('OECD Crosswalk'!$B$2:$B$90,MATCH('OECD Data IO Table - Value Add'!O8,'OECD Crosswalk'!$A$2:$A$90,0),1)</f>
        <v>nonenergy industries</v>
      </c>
      <c r="P2" s="30" t="str">
        <f>INDEX('OECD Crosswalk'!$B$2:$B$90,MATCH('OECD Data IO Table - Value Add'!P8,'OECD Crosswalk'!$A$2:$A$90,0),1)</f>
        <v>nonenergy industries</v>
      </c>
      <c r="Q2" s="30" t="str">
        <f>INDEX('OECD Crosswalk'!$B$2:$B$90,MATCH('OECD Data IO Table - Value Add'!Q8,'OECD Crosswalk'!$A$2:$A$90,0),1)</f>
        <v>nonenergy industries</v>
      </c>
      <c r="R2" s="30" t="str">
        <f>INDEX('OECD Crosswalk'!$B$2:$B$90,MATCH('OECD Data IO Table - Value Add'!R8,'OECD Crosswalk'!$A$2:$A$90,0),1)</f>
        <v>nonenergy industries</v>
      </c>
      <c r="S2" s="30" t="str">
        <f>INDEX('OECD Crosswalk'!$B$2:$B$90,MATCH('OECD Data IO Table - Value Add'!S8,'OECD Crosswalk'!$A$2:$A$90,0),1)</f>
        <v>nonenergy industries</v>
      </c>
      <c r="T2" s="30" t="str">
        <f>INDEX('OECD Crosswalk'!$B$2:$B$90,MATCH('OECD Data IO Table - Value Add'!T8,'OECD Crosswalk'!$A$2:$A$90,0),1)</f>
        <v>nonenergy industries</v>
      </c>
      <c r="U2" s="30" t="str">
        <f>INDEX('OECD Crosswalk'!$B$2:$B$90,MATCH('OECD Data IO Table - Value Add'!U8,'OECD Crosswalk'!$A$2:$A$90,0),1)</f>
        <v>nonenergy industries</v>
      </c>
      <c r="V2" s="30" t="str">
        <f>INDEX('OECD Crosswalk'!$B$2:$B$90,MATCH('OECD Data IO Table - Value Add'!V8,'OECD Crosswalk'!$A$2:$A$90,0),1)</f>
        <v>nonenergy industries</v>
      </c>
      <c r="W2" s="30" t="str">
        <f>INDEX('OECD Crosswalk'!$B$2:$B$90,MATCH('OECD Data IO Table - Value Add'!W8,'OECD Crosswalk'!$A$2:$A$90,0),1)</f>
        <v>nonenergy industries</v>
      </c>
      <c r="X2" s="30" t="str">
        <f>INDEX('OECD Crosswalk'!$B$2:$B$90,MATCH('OECD Data IO Table - Value Add'!X8,'OECD Crosswalk'!$A$2:$A$90,0),1)</f>
        <v>nonenergy industries</v>
      </c>
      <c r="Y2" s="30" t="str">
        <f>INDEX('OECD Crosswalk'!$B$2:$B$90,MATCH('OECD Data IO Table - Value Add'!Y8,'OECD Crosswalk'!$A$2:$A$90,0),1)</f>
        <v>energy suppliers</v>
      </c>
      <c r="Z2" s="30" t="str">
        <f>INDEX('OECD Crosswalk'!$B$2:$B$90,MATCH('OECD Data IO Table - Value Add'!Z8,'OECD Crosswalk'!$A$2:$A$90,0),1)</f>
        <v>nonenergy industries</v>
      </c>
      <c r="AA2" s="30" t="str">
        <f>INDEX('OECD Crosswalk'!$B$2:$B$90,MATCH('OECD Data IO Table - Value Add'!AA8,'OECD Crosswalk'!$A$2:$A$90,0),1)</f>
        <v>nonenergy industries</v>
      </c>
      <c r="AB2" s="30" t="str">
        <f>INDEX('OECD Crosswalk'!$B$2:$B$90,MATCH('OECD Data IO Table - Value Add'!AB8,'OECD Crosswalk'!$A$2:$A$90,0),1)</f>
        <v>nonenergy industries</v>
      </c>
      <c r="AC2" s="30" t="str">
        <f>INDEX('OECD Crosswalk'!$B$2:$B$90,MATCH('OECD Data IO Table - Value Add'!AC8,'OECD Crosswalk'!$A$2:$A$90,0),1)</f>
        <v>nonenergy industries</v>
      </c>
      <c r="AD2" s="30" t="str">
        <f>INDEX('OECD Crosswalk'!$B$2:$B$90,MATCH('OECD Data IO Table - Value Add'!AD8,'OECD Crosswalk'!$A$2:$A$90,0),1)</f>
        <v>nonenergy industries</v>
      </c>
      <c r="AE2" s="30" t="str">
        <f>INDEX('OECD Crosswalk'!$B$2:$B$90,MATCH('OECD Data IO Table - Value Add'!AE8,'OECD Crosswalk'!$A$2:$A$90,0),1)</f>
        <v>nonenergy industries</v>
      </c>
      <c r="AF2" s="30" t="str">
        <f>INDEX('OECD Crosswalk'!$B$2:$B$90,MATCH('OECD Data IO Table - Value Add'!AF8,'OECD Crosswalk'!$A$2:$A$90,0),1)</f>
        <v>nonenergy industries</v>
      </c>
      <c r="AG2" s="30" t="str">
        <f>INDEX('OECD Crosswalk'!$B$2:$B$90,MATCH('OECD Data IO Table - Value Add'!AG8,'OECD Crosswalk'!$A$2:$A$90,0),1)</f>
        <v>nonenergy industries</v>
      </c>
      <c r="AH2" s="30" t="str">
        <f>INDEX('OECD Crosswalk'!$B$2:$B$90,MATCH('OECD Data IO Table - Value Add'!AH8,'OECD Crosswalk'!$A$2:$A$90,0),1)</f>
        <v>nonenergy industries</v>
      </c>
      <c r="AI2" s="30" t="str">
        <f>INDEX('OECD Crosswalk'!$B$2:$B$90,MATCH('OECD Data IO Table - Value Add'!AI8,'OECD Crosswalk'!$A$2:$A$90,0),1)</f>
        <v>nonenergy industries</v>
      </c>
      <c r="AJ2" s="30" t="str">
        <f>INDEX('OECD Crosswalk'!$B$2:$B$90,MATCH('OECD Data IO Table - Value Add'!AJ8,'OECD Crosswalk'!$A$2:$A$90,0),1)</f>
        <v>government</v>
      </c>
      <c r="AK2" s="30" t="str">
        <f>INDEX('OECD Crosswalk'!$B$2:$B$90,MATCH('OECD Data IO Table - Value Add'!AK8,'OECD Crosswalk'!$A$2:$A$90,0),1)</f>
        <v>nonenergy industries</v>
      </c>
      <c r="AL2" s="30" t="str">
        <f>INDEX('OECD Crosswalk'!$B$2:$B$90,MATCH('OECD Data IO Table - Value Add'!AL8,'OECD Crosswalk'!$A$2:$A$90,0),1)</f>
        <v>nonenergy industries</v>
      </c>
      <c r="AM2" s="30" t="str">
        <f>INDEX('OECD Crosswalk'!$B$2:$B$90,MATCH('OECD Data IO Table - Value Add'!AM8,'OECD Crosswalk'!$A$2:$A$90,0),1)</f>
        <v>nonenergy industries</v>
      </c>
      <c r="AN2" s="30" t="str">
        <f>INDEX('OECD Crosswalk'!$B$2:$B$90,MATCH('OECD Data IO Table - Value Add'!AN8,'OECD Crosswalk'!$A$2:$A$90,0),1)</f>
        <v>labor and consumers</v>
      </c>
    </row>
    <row r="3" spans="3:40" ht="25.5" x14ac:dyDescent="0.25">
      <c r="D3" s="36" t="s">
        <v>187</v>
      </c>
      <c r="E3" s="30" t="str">
        <f>INDEX('OECD Crosswalk'!$C$2:$C$90,MATCH('OECD Data IO Table - Value Add'!E8,'OECD Crosswalk'!$A$2:$A$90,0),1)</f>
        <v>agriculture</v>
      </c>
      <c r="F3" s="30" t="str">
        <f>INDEX('OECD Crosswalk'!$C$2:$C$90,MATCH('OECD Data IO Table - Value Add'!F8,'OECD Crosswalk'!$A$2:$A$90,0),1)</f>
        <v>other industries</v>
      </c>
      <c r="G3" s="30" t="str">
        <f>INDEX('OECD Crosswalk'!$C$2:$C$90,MATCH('OECD Data IO Table - Value Add'!G8,'OECD Crosswalk'!$A$2:$A$90,0),1)</f>
        <v>other industries</v>
      </c>
      <c r="H3" s="30" t="str">
        <f>INDEX('OECD Crosswalk'!$C$2:$C$90,MATCH('OECD Data IO Table - Value Add'!H8,'OECD Crosswalk'!$A$2:$A$90,0),1)</f>
        <v>other industries</v>
      </c>
      <c r="I3" s="30" t="str">
        <f>INDEX('OECD Crosswalk'!$C$2:$C$90,MATCH('OECD Data IO Table - Value Add'!I8,'OECD Crosswalk'!$A$2:$A$90,0),1)</f>
        <v>other industries</v>
      </c>
      <c r="J3" s="30" t="str">
        <f>INDEX('OECD Crosswalk'!$C$2:$C$90,MATCH('OECD Data IO Table - Value Add'!J8,'OECD Crosswalk'!$A$2:$A$90,0),1)</f>
        <v>other industries</v>
      </c>
      <c r="K3" s="30" t="str">
        <f>INDEX('OECD Crosswalk'!$C$2:$C$90,MATCH('OECD Data IO Table - Value Add'!K8,'OECD Crosswalk'!$A$2:$A$90,0),1)</f>
        <v>other industries</v>
      </c>
      <c r="L3" s="30" t="str">
        <f>INDEX('OECD Crosswalk'!$C$2:$C$90,MATCH('OECD Data IO Table - Value Add'!L8,'OECD Crosswalk'!$A$2:$A$90,0),1)</f>
        <v>other industries</v>
      </c>
      <c r="M3" s="30" t="str">
        <f>INDEX('OECD Crosswalk'!$C$2:$C$90,MATCH('OECD Data IO Table - Value Add'!M8,'OECD Crosswalk'!$A$2:$A$90,0),1)</f>
        <v>natural gas and petroleum systems</v>
      </c>
      <c r="N3" s="30" t="str">
        <f>INDEX('OECD Crosswalk'!$C$2:$C$90,MATCH('OECD Data IO Table - Value Add'!N8,'OECD Crosswalk'!$A$2:$A$90,0),1)</f>
        <v>chemicals</v>
      </c>
      <c r="O3" s="30" t="str">
        <f>INDEX('OECD Crosswalk'!$C$2:$C$90,MATCH('OECD Data IO Table - Value Add'!O8,'OECD Crosswalk'!$A$2:$A$90,0),1)</f>
        <v>other industries</v>
      </c>
      <c r="P3" s="30" t="str">
        <f>INDEX('OECD Crosswalk'!$C$2:$C$90,MATCH('OECD Data IO Table - Value Add'!P8,'OECD Crosswalk'!$A$2:$A$90,0),1)</f>
        <v>Cement and other carbonate use</v>
      </c>
      <c r="Q3" s="30" t="str">
        <f>INDEX('OECD Crosswalk'!$C$2:$C$90,MATCH('OECD Data IO Table - Value Add'!Q8,'OECD Crosswalk'!$A$2:$A$90,0),1)</f>
        <v>iron and steel</v>
      </c>
      <c r="R3" s="30" t="str">
        <f>INDEX('OECD Crosswalk'!$C$2:$C$90,MATCH('OECD Data IO Table - Value Add'!R8,'OECD Crosswalk'!$A$2:$A$90,0),1)</f>
        <v>other industries</v>
      </c>
      <c r="S3" s="30" t="str">
        <f>INDEX('OECD Crosswalk'!$C$2:$C$90,MATCH('OECD Data IO Table - Value Add'!S8,'OECD Crosswalk'!$A$2:$A$90,0),1)</f>
        <v>other industries</v>
      </c>
      <c r="T3" s="30" t="str">
        <f>INDEX('OECD Crosswalk'!$C$2:$C$90,MATCH('OECD Data IO Table - Value Add'!T8,'OECD Crosswalk'!$A$2:$A$90,0),1)</f>
        <v>other industries</v>
      </c>
      <c r="U3" s="30" t="str">
        <f>INDEX('OECD Crosswalk'!$C$2:$C$90,MATCH('OECD Data IO Table - Value Add'!U8,'OECD Crosswalk'!$A$2:$A$90,0),1)</f>
        <v>other industries</v>
      </c>
      <c r="V3" s="30" t="str">
        <f>INDEX('OECD Crosswalk'!$C$2:$C$90,MATCH('OECD Data IO Table - Value Add'!V8,'OECD Crosswalk'!$A$2:$A$90,0),1)</f>
        <v>other industries</v>
      </c>
      <c r="W3" s="30" t="str">
        <f>INDEX('OECD Crosswalk'!$C$2:$C$90,MATCH('OECD Data IO Table - Value Add'!W8,'OECD Crosswalk'!$A$2:$A$90,0),1)</f>
        <v>other industries</v>
      </c>
      <c r="X3" s="30" t="str">
        <f>INDEX('OECD Crosswalk'!$C$2:$C$90,MATCH('OECD Data IO Table - Value Add'!X8,'OECD Crosswalk'!$A$2:$A$90,0),1)</f>
        <v>other industries</v>
      </c>
      <c r="Y3" s="30" t="str">
        <f>INDEX('OECD Crosswalk'!$C$2:$C$90,MATCH('OECD Data IO Table - Value Add'!Y8,'OECD Crosswalk'!$A$2:$A$90,0),1)</f>
        <v>energy suppliers</v>
      </c>
      <c r="Z3" s="30">
        <f>INDEX('OECD Crosswalk'!$C$2:$C$90,MATCH('OECD Data IO Table - Value Add'!Z8,'OECD Crosswalk'!$A$2:$A$90,0),1)</f>
        <v>0</v>
      </c>
      <c r="AA3" s="30">
        <f>INDEX('OECD Crosswalk'!$C$2:$C$90,MATCH('OECD Data IO Table - Value Add'!AA8,'OECD Crosswalk'!$A$2:$A$90,0),1)</f>
        <v>0</v>
      </c>
      <c r="AB3" s="30">
        <f>INDEX('OECD Crosswalk'!$C$2:$C$90,MATCH('OECD Data IO Table - Value Add'!AB8,'OECD Crosswalk'!$A$2:$A$90,0),1)</f>
        <v>0</v>
      </c>
      <c r="AC3" s="30">
        <f>INDEX('OECD Crosswalk'!$C$2:$C$90,MATCH('OECD Data IO Table - Value Add'!AC8,'OECD Crosswalk'!$A$2:$A$90,0),1)</f>
        <v>0</v>
      </c>
      <c r="AD3" s="30">
        <f>INDEX('OECD Crosswalk'!$C$2:$C$90,MATCH('OECD Data IO Table - Value Add'!AD8,'OECD Crosswalk'!$A$2:$A$90,0),1)</f>
        <v>0</v>
      </c>
      <c r="AE3" s="30">
        <f>INDEX('OECD Crosswalk'!$C$2:$C$90,MATCH('OECD Data IO Table - Value Add'!AE8,'OECD Crosswalk'!$A$2:$A$90,0),1)</f>
        <v>0</v>
      </c>
      <c r="AF3" s="30">
        <f>INDEX('OECD Crosswalk'!$C$2:$C$90,MATCH('OECD Data IO Table - Value Add'!AF8,'OECD Crosswalk'!$A$2:$A$90,0),1)</f>
        <v>0</v>
      </c>
      <c r="AG3" s="30">
        <f>INDEX('OECD Crosswalk'!$C$2:$C$90,MATCH('OECD Data IO Table - Value Add'!AG8,'OECD Crosswalk'!$A$2:$A$90,0),1)</f>
        <v>0</v>
      </c>
      <c r="AH3" s="30">
        <f>INDEX('OECD Crosswalk'!$C$2:$C$90,MATCH('OECD Data IO Table - Value Add'!AH8,'OECD Crosswalk'!$A$2:$A$90,0),1)</f>
        <v>0</v>
      </c>
      <c r="AI3" s="30">
        <f>INDEX('OECD Crosswalk'!$C$2:$C$90,MATCH('OECD Data IO Table - Value Add'!AI8,'OECD Crosswalk'!$A$2:$A$90,0),1)</f>
        <v>0</v>
      </c>
      <c r="AJ3" s="30">
        <f>INDEX('OECD Crosswalk'!$C$2:$C$90,MATCH('OECD Data IO Table - Value Add'!AJ8,'OECD Crosswalk'!$A$2:$A$90,0),1)</f>
        <v>0</v>
      </c>
      <c r="AK3" s="30">
        <f>INDEX('OECD Crosswalk'!$C$2:$C$90,MATCH('OECD Data IO Table - Value Add'!AK8,'OECD Crosswalk'!$A$2:$A$90,0),1)</f>
        <v>0</v>
      </c>
      <c r="AL3" s="30">
        <f>INDEX('OECD Crosswalk'!$C$2:$C$90,MATCH('OECD Data IO Table - Value Add'!AL8,'OECD Crosswalk'!$A$2:$A$90,0),1)</f>
        <v>0</v>
      </c>
      <c r="AM3" s="30">
        <f>INDEX('OECD Crosswalk'!$C$2:$C$90,MATCH('OECD Data IO Table - Value Add'!AM8,'OECD Crosswalk'!$A$2:$A$90,0),1)</f>
        <v>0</v>
      </c>
      <c r="AN3" s="30">
        <f>INDEX('OECD Crosswalk'!$C$2:$C$90,MATCH('OECD Data IO Table - Value Add'!AN8,'OECD Crosswalk'!$A$2:$A$90,0),1)</f>
        <v>0</v>
      </c>
    </row>
    <row r="4" spans="3:40" x14ac:dyDescent="0.25">
      <c r="D4" s="42" t="s">
        <v>69</v>
      </c>
      <c r="E4" s="46" t="s">
        <v>165</v>
      </c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8"/>
    </row>
    <row r="5" spans="3:40" x14ac:dyDescent="0.25">
      <c r="D5" s="42" t="s">
        <v>71</v>
      </c>
      <c r="E5" s="43" t="s">
        <v>72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5"/>
    </row>
    <row r="6" spans="3:40" x14ac:dyDescent="0.25">
      <c r="D6" s="42" t="s">
        <v>73</v>
      </c>
      <c r="E6" s="43" t="s">
        <v>25</v>
      </c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5"/>
    </row>
    <row r="7" spans="3:40" x14ac:dyDescent="0.25">
      <c r="D7" s="42" t="s">
        <v>74</v>
      </c>
      <c r="E7" s="43" t="s">
        <v>75</v>
      </c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5"/>
    </row>
    <row r="8" spans="3:40" ht="126" x14ac:dyDescent="0.25">
      <c r="D8" s="41" t="s">
        <v>76</v>
      </c>
      <c r="E8" s="21" t="s">
        <v>77</v>
      </c>
      <c r="F8" s="21" t="s">
        <v>78</v>
      </c>
      <c r="G8" s="21" t="s">
        <v>79</v>
      </c>
      <c r="H8" s="21" t="s">
        <v>80</v>
      </c>
      <c r="I8" s="21" t="s">
        <v>81</v>
      </c>
      <c r="J8" s="21" t="s">
        <v>82</v>
      </c>
      <c r="K8" s="21" t="s">
        <v>83</v>
      </c>
      <c r="L8" s="21" t="s">
        <v>84</v>
      </c>
      <c r="M8" s="21" t="s">
        <v>85</v>
      </c>
      <c r="N8" s="21" t="s">
        <v>86</v>
      </c>
      <c r="O8" s="21" t="s">
        <v>87</v>
      </c>
      <c r="P8" s="21" t="s">
        <v>88</v>
      </c>
      <c r="Q8" s="21" t="s">
        <v>89</v>
      </c>
      <c r="R8" s="21" t="s">
        <v>90</v>
      </c>
      <c r="S8" s="21" t="s">
        <v>91</v>
      </c>
      <c r="T8" s="21" t="s">
        <v>92</v>
      </c>
      <c r="U8" s="21" t="s">
        <v>93</v>
      </c>
      <c r="V8" s="21" t="s">
        <v>94</v>
      </c>
      <c r="W8" s="21" t="s">
        <v>95</v>
      </c>
      <c r="X8" s="21" t="s">
        <v>96</v>
      </c>
      <c r="Y8" s="21" t="s">
        <v>97</v>
      </c>
      <c r="Z8" s="21" t="s">
        <v>98</v>
      </c>
      <c r="AA8" s="21" t="s">
        <v>99</v>
      </c>
      <c r="AB8" s="21" t="s">
        <v>100</v>
      </c>
      <c r="AC8" s="21" t="s">
        <v>101</v>
      </c>
      <c r="AD8" s="21" t="s">
        <v>102</v>
      </c>
      <c r="AE8" s="21" t="s">
        <v>103</v>
      </c>
      <c r="AF8" s="21" t="s">
        <v>104</v>
      </c>
      <c r="AG8" s="21" t="s">
        <v>105</v>
      </c>
      <c r="AH8" s="21" t="s">
        <v>106</v>
      </c>
      <c r="AI8" s="21" t="s">
        <v>107</v>
      </c>
      <c r="AJ8" s="21" t="s">
        <v>108</v>
      </c>
      <c r="AK8" s="21" t="s">
        <v>109</v>
      </c>
      <c r="AL8" s="21" t="s">
        <v>110</v>
      </c>
      <c r="AM8" s="21" t="s">
        <v>111</v>
      </c>
      <c r="AN8" s="21" t="s">
        <v>112</v>
      </c>
    </row>
    <row r="9" spans="3:40" ht="22.5" x14ac:dyDescent="0.25">
      <c r="C9" s="17" t="s">
        <v>194</v>
      </c>
      <c r="D9" s="22" t="s">
        <v>122</v>
      </c>
      <c r="E9" s="23" t="s">
        <v>11</v>
      </c>
      <c r="F9" s="23" t="s">
        <v>11</v>
      </c>
      <c r="G9" s="23" t="s">
        <v>11</v>
      </c>
      <c r="H9" s="23" t="s">
        <v>11</v>
      </c>
      <c r="I9" s="23" t="s">
        <v>11</v>
      </c>
      <c r="J9" s="23" t="s">
        <v>11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11</v>
      </c>
      <c r="P9" s="23" t="s">
        <v>11</v>
      </c>
      <c r="Q9" s="23" t="s">
        <v>11</v>
      </c>
      <c r="R9" s="23" t="s">
        <v>11</v>
      </c>
      <c r="S9" s="23" t="s">
        <v>11</v>
      </c>
      <c r="T9" s="23" t="s">
        <v>11</v>
      </c>
      <c r="U9" s="23" t="s">
        <v>11</v>
      </c>
      <c r="V9" s="23" t="s">
        <v>11</v>
      </c>
      <c r="W9" s="23" t="s">
        <v>11</v>
      </c>
      <c r="X9" s="23" t="s">
        <v>11</v>
      </c>
      <c r="Y9" s="23" t="s">
        <v>11</v>
      </c>
      <c r="Z9" s="23" t="s">
        <v>11</v>
      </c>
      <c r="AA9" s="23" t="s">
        <v>11</v>
      </c>
      <c r="AB9" s="23" t="s">
        <v>11</v>
      </c>
      <c r="AC9" s="23" t="s">
        <v>11</v>
      </c>
      <c r="AD9" s="23" t="s">
        <v>11</v>
      </c>
      <c r="AE9" s="23" t="s">
        <v>11</v>
      </c>
      <c r="AF9" s="23" t="s">
        <v>11</v>
      </c>
      <c r="AG9" s="23" t="s">
        <v>11</v>
      </c>
      <c r="AH9" s="23" t="s">
        <v>11</v>
      </c>
      <c r="AI9" s="23" t="s">
        <v>11</v>
      </c>
      <c r="AJ9" s="23" t="s">
        <v>11</v>
      </c>
      <c r="AK9" s="23" t="s">
        <v>11</v>
      </c>
      <c r="AL9" s="23" t="s">
        <v>11</v>
      </c>
      <c r="AM9" s="23" t="s">
        <v>11</v>
      </c>
      <c r="AN9" s="23" t="s">
        <v>11</v>
      </c>
    </row>
    <row r="10" spans="3:40" ht="31.5" x14ac:dyDescent="0.25">
      <c r="C10" s="17" t="str">
        <f>'OECD Crosswalk'!E3</f>
        <v>labor and consumers</v>
      </c>
      <c r="D10" s="24" t="s">
        <v>166</v>
      </c>
      <c r="E10" s="25">
        <v>2100.4960000000001</v>
      </c>
      <c r="F10" s="25">
        <v>3682.4380000000001</v>
      </c>
      <c r="G10" s="25">
        <v>286.05099999999999</v>
      </c>
      <c r="H10" s="25">
        <v>265.173</v>
      </c>
      <c r="I10" s="25">
        <v>2864.1689999999999</v>
      </c>
      <c r="J10" s="25">
        <v>1071.162</v>
      </c>
      <c r="K10" s="25">
        <v>455.78399999999999</v>
      </c>
      <c r="L10" s="25">
        <v>1371.213</v>
      </c>
      <c r="M10" s="25">
        <v>1281.893</v>
      </c>
      <c r="N10" s="25">
        <v>3827.2710000000002</v>
      </c>
      <c r="O10" s="25">
        <v>526.46100000000001</v>
      </c>
      <c r="P10" s="25">
        <v>1260.2449999999999</v>
      </c>
      <c r="Q10" s="25">
        <v>1811.6379999999999</v>
      </c>
      <c r="R10" s="25">
        <v>1877.3779999999999</v>
      </c>
      <c r="S10" s="25">
        <v>13.099</v>
      </c>
      <c r="T10" s="25">
        <v>273.59500000000003</v>
      </c>
      <c r="U10" s="25">
        <v>451.56200000000001</v>
      </c>
      <c r="V10" s="25">
        <v>142.452</v>
      </c>
      <c r="W10" s="25">
        <v>110.989</v>
      </c>
      <c r="X10" s="25">
        <v>1293.788</v>
      </c>
      <c r="Y10" s="25">
        <v>2047.1289999999999</v>
      </c>
      <c r="Z10" s="25">
        <v>10447.897000000001</v>
      </c>
      <c r="AA10" s="25">
        <v>11421.811</v>
      </c>
      <c r="AB10" s="25">
        <v>2314.1329999999998</v>
      </c>
      <c r="AC10" s="25">
        <v>1541.431</v>
      </c>
      <c r="AD10" s="25">
        <v>337.10300000000001</v>
      </c>
      <c r="AE10" s="25">
        <v>6997.5309999999999</v>
      </c>
      <c r="AF10" s="25">
        <v>55.801000000000002</v>
      </c>
      <c r="AG10" s="25">
        <v>2609.5120000000002</v>
      </c>
      <c r="AH10" s="25">
        <v>5663.0050000000001</v>
      </c>
      <c r="AI10" s="25">
        <v>2678.7269999999999</v>
      </c>
      <c r="AJ10" s="25">
        <v>55205.324999999997</v>
      </c>
      <c r="AK10" s="25">
        <v>33599.086000000003</v>
      </c>
      <c r="AL10" s="25">
        <v>14353.047</v>
      </c>
      <c r="AM10" s="25">
        <v>5160.5469999999996</v>
      </c>
      <c r="AN10" s="25">
        <v>3871.5</v>
      </c>
    </row>
    <row r="11" spans="3:40" ht="42" x14ac:dyDescent="0.25">
      <c r="C11" s="17" t="str">
        <f>'OECD Crosswalk'!E1</f>
        <v>government</v>
      </c>
      <c r="D11" s="24" t="s">
        <v>167</v>
      </c>
      <c r="E11" s="26">
        <v>-1327.788</v>
      </c>
      <c r="F11" s="26">
        <v>40.597000000000001</v>
      </c>
      <c r="G11" s="26">
        <v>114.17400000000001</v>
      </c>
      <c r="H11" s="26">
        <v>32.921999999999997</v>
      </c>
      <c r="I11" s="26">
        <v>-29.285</v>
      </c>
      <c r="J11" s="26">
        <v>-8.7940000000000005</v>
      </c>
      <c r="K11" s="26">
        <v>-2.2480000000000002</v>
      </c>
      <c r="L11" s="26">
        <v>-9.5370000000000008</v>
      </c>
      <c r="M11" s="26">
        <v>3467.855</v>
      </c>
      <c r="N11" s="26">
        <v>-48.152999999999999</v>
      </c>
      <c r="O11" s="26">
        <v>-6.1040000000000001</v>
      </c>
      <c r="P11" s="26">
        <v>-10.068</v>
      </c>
      <c r="Q11" s="26">
        <v>-20.957000000000001</v>
      </c>
      <c r="R11" s="26">
        <v>-11.499000000000001</v>
      </c>
      <c r="S11" s="26">
        <v>-0.13300000000000001</v>
      </c>
      <c r="T11" s="26">
        <v>-5.2830000000000004</v>
      </c>
      <c r="U11" s="26">
        <v>-3.1360000000000001</v>
      </c>
      <c r="V11" s="26">
        <v>-1.9359999999999999</v>
      </c>
      <c r="W11" s="26">
        <v>-1.379</v>
      </c>
      <c r="X11" s="26">
        <v>-6.4720000000000004</v>
      </c>
      <c r="Y11" s="26">
        <v>194.245</v>
      </c>
      <c r="Z11" s="26">
        <v>348.92099999999999</v>
      </c>
      <c r="AA11" s="26">
        <v>2775.819</v>
      </c>
      <c r="AB11" s="26">
        <v>67.070999999999998</v>
      </c>
      <c r="AC11" s="26">
        <v>349.27699999999999</v>
      </c>
      <c r="AD11" s="26">
        <v>18.547999999999998</v>
      </c>
      <c r="AE11" s="26">
        <v>721.21199999999999</v>
      </c>
      <c r="AF11" s="26">
        <v>5.9550000000000001</v>
      </c>
      <c r="AG11" s="26">
        <v>279.10300000000001</v>
      </c>
      <c r="AH11" s="26">
        <v>325.04599999999999</v>
      </c>
      <c r="AI11" s="26">
        <v>107.669</v>
      </c>
      <c r="AJ11" s="26">
        <v>475.887</v>
      </c>
      <c r="AK11" s="26">
        <v>35.899000000000001</v>
      </c>
      <c r="AL11" s="26">
        <v>75.92</v>
      </c>
      <c r="AM11" s="26">
        <v>44.470999999999997</v>
      </c>
      <c r="AN11" s="26">
        <v>0</v>
      </c>
    </row>
    <row r="12" spans="3:40" ht="42" x14ac:dyDescent="0.25">
      <c r="D12" s="24" t="s">
        <v>168</v>
      </c>
      <c r="E12" s="25">
        <v>15671.791999999999</v>
      </c>
      <c r="F12" s="25">
        <v>164614.766</v>
      </c>
      <c r="G12" s="25">
        <v>1633.9749999999999</v>
      </c>
      <c r="H12" s="25">
        <v>262.005</v>
      </c>
      <c r="I12" s="25">
        <v>7519.7160000000003</v>
      </c>
      <c r="J12" s="25">
        <v>1967.6320000000001</v>
      </c>
      <c r="K12" s="25">
        <v>479.964</v>
      </c>
      <c r="L12" s="25">
        <v>2201.2240000000002</v>
      </c>
      <c r="M12" s="25">
        <v>11350.951999999999</v>
      </c>
      <c r="N12" s="25">
        <v>18334.280999999999</v>
      </c>
      <c r="O12" s="25">
        <v>1865.444</v>
      </c>
      <c r="P12" s="25">
        <v>3402.223</v>
      </c>
      <c r="Q12" s="25">
        <v>1741.819</v>
      </c>
      <c r="R12" s="25">
        <v>2658.92</v>
      </c>
      <c r="S12" s="25">
        <v>78.034000000000006</v>
      </c>
      <c r="T12" s="25">
        <v>2765.6880000000001</v>
      </c>
      <c r="U12" s="25">
        <v>1223.4739999999999</v>
      </c>
      <c r="V12" s="25">
        <v>533.88300000000004</v>
      </c>
      <c r="W12" s="25">
        <v>155.29</v>
      </c>
      <c r="X12" s="25">
        <v>1425.9839999999999</v>
      </c>
      <c r="Y12" s="25">
        <v>6987.326</v>
      </c>
      <c r="Z12" s="25">
        <v>30904.781999999999</v>
      </c>
      <c r="AA12" s="25">
        <v>47171.57</v>
      </c>
      <c r="AB12" s="25">
        <v>11974.696</v>
      </c>
      <c r="AC12" s="25">
        <v>5831.2910000000002</v>
      </c>
      <c r="AD12" s="25">
        <v>260.25</v>
      </c>
      <c r="AE12" s="25">
        <v>15167.858</v>
      </c>
      <c r="AF12" s="25">
        <v>669.64400000000001</v>
      </c>
      <c r="AG12" s="25">
        <v>19766.384999999998</v>
      </c>
      <c r="AH12" s="25">
        <v>39124.65</v>
      </c>
      <c r="AI12" s="25">
        <v>12068.905000000001</v>
      </c>
      <c r="AJ12" s="25">
        <v>6293.8890000000001</v>
      </c>
      <c r="AK12" s="25">
        <v>4810.6139999999996</v>
      </c>
      <c r="AL12" s="25">
        <v>6709.433</v>
      </c>
      <c r="AM12" s="25">
        <v>5295.482</v>
      </c>
      <c r="AN12" s="25">
        <v>0</v>
      </c>
    </row>
    <row r="13" spans="3:40" x14ac:dyDescent="0.25">
      <c r="D13" s="27" t="s">
        <v>169</v>
      </c>
    </row>
  </sheetData>
  <mergeCells count="4">
    <mergeCell ref="E7:AN7"/>
    <mergeCell ref="E4:AN4"/>
    <mergeCell ref="E5:AN5"/>
    <mergeCell ref="E6:AN6"/>
  </mergeCells>
  <hyperlinks>
    <hyperlink ref="E4" r:id="rId1" display="http://stats.oecd.org/OECDStat_Metadata/ShowMetadata.ashx?Dataset=IOTSI4_2018&amp;Coords=[VAR].[VAL]&amp;ShowOnWeb=true&amp;Lang=en"/>
    <hyperlink ref="D13" r:id="rId2" display="https://stats-2.oecd.org/index.aspx?DatasetCode=IOTSI4_201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Y86"/>
  <sheetViews>
    <sheetView topLeftCell="B1" workbookViewId="0">
      <selection activeCell="C46" sqref="C46:C80"/>
    </sheetView>
  </sheetViews>
  <sheetFormatPr defaultRowHeight="15" x14ac:dyDescent="0.25"/>
  <sheetData>
    <row r="2" spans="3:51" ht="25.5" x14ac:dyDescent="0.25">
      <c r="E2" s="36" t="s">
        <v>187</v>
      </c>
      <c r="F2" s="30" t="str">
        <f>INDEX('OECD Crosswalk'!$C$2:$C$90,MATCH('OECD Data IO Table - Imports'!F7,'OECD Crosswalk'!$A$2:$A$90,0),1)</f>
        <v>agriculture</v>
      </c>
      <c r="G2" s="30" t="str">
        <f>INDEX('OECD Crosswalk'!$C$2:$C$90,MATCH('OECD Data IO Table - Imports'!G7,'OECD Crosswalk'!$A$2:$A$90,0),1)</f>
        <v>other industries</v>
      </c>
      <c r="H2" s="30" t="str">
        <f>INDEX('OECD Crosswalk'!$C$2:$C$90,MATCH('OECD Data IO Table - Imports'!H7,'OECD Crosswalk'!$A$2:$A$90,0),1)</f>
        <v>other industries</v>
      </c>
      <c r="I2" s="30" t="str">
        <f>INDEX('OECD Crosswalk'!$C$2:$C$90,MATCH('OECD Data IO Table - Imports'!I7,'OECD Crosswalk'!$A$2:$A$90,0),1)</f>
        <v>other industries</v>
      </c>
      <c r="J2" s="30" t="str">
        <f>INDEX('OECD Crosswalk'!$C$2:$C$90,MATCH('OECD Data IO Table - Imports'!J7,'OECD Crosswalk'!$A$2:$A$90,0),1)</f>
        <v>other industries</v>
      </c>
      <c r="K2" s="30" t="str">
        <f>INDEX('OECD Crosswalk'!$C$2:$C$90,MATCH('OECD Data IO Table - Imports'!K7,'OECD Crosswalk'!$A$2:$A$90,0),1)</f>
        <v>other industries</v>
      </c>
      <c r="L2" s="30" t="str">
        <f>INDEX('OECD Crosswalk'!$C$2:$C$90,MATCH('OECD Data IO Table - Imports'!L7,'OECD Crosswalk'!$A$2:$A$90,0),1)</f>
        <v>other industries</v>
      </c>
      <c r="M2" s="30" t="str">
        <f>INDEX('OECD Crosswalk'!$C$2:$C$90,MATCH('OECD Data IO Table - Imports'!M7,'OECD Crosswalk'!$A$2:$A$90,0),1)</f>
        <v>other industries</v>
      </c>
      <c r="N2" s="30" t="str">
        <f>INDEX('OECD Crosswalk'!$C$2:$C$90,MATCH('OECD Data IO Table - Imports'!N7,'OECD Crosswalk'!$A$2:$A$90,0),1)</f>
        <v>natural gas and petroleum systems</v>
      </c>
      <c r="O2" s="30" t="str">
        <f>INDEX('OECD Crosswalk'!$C$2:$C$90,MATCH('OECD Data IO Table - Imports'!O7,'OECD Crosswalk'!$A$2:$A$90,0),1)</f>
        <v>chemicals</v>
      </c>
      <c r="P2" s="30" t="str">
        <f>INDEX('OECD Crosswalk'!$C$2:$C$90,MATCH('OECD Data IO Table - Imports'!P7,'OECD Crosswalk'!$A$2:$A$90,0),1)</f>
        <v>other industries</v>
      </c>
      <c r="Q2" s="30" t="str">
        <f>INDEX('OECD Crosswalk'!$C$2:$C$90,MATCH('OECD Data IO Table - Imports'!Q7,'OECD Crosswalk'!$A$2:$A$90,0),1)</f>
        <v>Cement and other carbonate use</v>
      </c>
      <c r="R2" s="30" t="str">
        <f>INDEX('OECD Crosswalk'!$C$2:$C$90,MATCH('OECD Data IO Table - Imports'!R7,'OECD Crosswalk'!$A$2:$A$90,0),1)</f>
        <v>iron and steel</v>
      </c>
      <c r="S2" s="30" t="str">
        <f>INDEX('OECD Crosswalk'!$C$2:$C$90,MATCH('OECD Data IO Table - Imports'!S7,'OECD Crosswalk'!$A$2:$A$90,0),1)</f>
        <v>other industries</v>
      </c>
      <c r="T2" s="30" t="str">
        <f>INDEX('OECD Crosswalk'!$C$2:$C$90,MATCH('OECD Data IO Table - Imports'!T7,'OECD Crosswalk'!$A$2:$A$90,0),1)</f>
        <v>other industries</v>
      </c>
      <c r="U2" s="30" t="str">
        <f>INDEX('OECD Crosswalk'!$C$2:$C$90,MATCH('OECD Data IO Table - Imports'!U7,'OECD Crosswalk'!$A$2:$A$90,0),1)</f>
        <v>other industries</v>
      </c>
      <c r="V2" s="30" t="str">
        <f>INDEX('OECD Crosswalk'!$C$2:$C$90,MATCH('OECD Data IO Table - Imports'!V7,'OECD Crosswalk'!$A$2:$A$90,0),1)</f>
        <v>other industries</v>
      </c>
      <c r="W2" s="30" t="str">
        <f>INDEX('OECD Crosswalk'!$C$2:$C$90,MATCH('OECD Data IO Table - Imports'!W7,'OECD Crosswalk'!$A$2:$A$90,0),1)</f>
        <v>other industries</v>
      </c>
      <c r="X2" s="30" t="str">
        <f>INDEX('OECD Crosswalk'!$C$2:$C$90,MATCH('OECD Data IO Table - Imports'!X7,'OECD Crosswalk'!$A$2:$A$90,0),1)</f>
        <v>other industries</v>
      </c>
      <c r="Y2" s="30" t="str">
        <f>INDEX('OECD Crosswalk'!$C$2:$C$90,MATCH('OECD Data IO Table - Imports'!Y7,'OECD Crosswalk'!$A$2:$A$90,0),1)</f>
        <v>other industries</v>
      </c>
      <c r="Z2" s="30" t="str">
        <f>INDEX('OECD Crosswalk'!$C$2:$C$90,MATCH('OECD Data IO Table - Imports'!Z7,'OECD Crosswalk'!$A$2:$A$90,0),1)</f>
        <v>energy suppliers</v>
      </c>
      <c r="AA2" s="30">
        <f>INDEX('OECD Crosswalk'!$C$2:$C$90,MATCH('OECD Data IO Table - Imports'!AA7,'OECD Crosswalk'!$A$2:$A$90,0),1)</f>
        <v>0</v>
      </c>
      <c r="AB2" s="30">
        <f>INDEX('OECD Crosswalk'!$C$2:$C$90,MATCH('OECD Data IO Table - Imports'!AB7,'OECD Crosswalk'!$A$2:$A$90,0),1)</f>
        <v>0</v>
      </c>
      <c r="AC2" s="30">
        <f>INDEX('OECD Crosswalk'!$C$2:$C$90,MATCH('OECD Data IO Table - Imports'!AC7,'OECD Crosswalk'!$A$2:$A$90,0),1)</f>
        <v>0</v>
      </c>
      <c r="AD2" s="30">
        <f>INDEX('OECD Crosswalk'!$C$2:$C$90,MATCH('OECD Data IO Table - Imports'!AD7,'OECD Crosswalk'!$A$2:$A$90,0),1)</f>
        <v>0</v>
      </c>
      <c r="AE2" s="30">
        <f>INDEX('OECD Crosswalk'!$C$2:$C$90,MATCH('OECD Data IO Table - Imports'!AE7,'OECD Crosswalk'!$A$2:$A$90,0),1)</f>
        <v>0</v>
      </c>
      <c r="AF2" s="30">
        <f>INDEX('OECD Crosswalk'!$C$2:$C$90,MATCH('OECD Data IO Table - Imports'!AF7,'OECD Crosswalk'!$A$2:$A$90,0),1)</f>
        <v>0</v>
      </c>
      <c r="AG2" s="30">
        <f>INDEX('OECD Crosswalk'!$C$2:$C$90,MATCH('OECD Data IO Table - Imports'!AG7,'OECD Crosswalk'!$A$2:$A$90,0),1)</f>
        <v>0</v>
      </c>
      <c r="AH2" s="30">
        <f>INDEX('OECD Crosswalk'!$C$2:$C$90,MATCH('OECD Data IO Table - Imports'!AH7,'OECD Crosswalk'!$A$2:$A$90,0),1)</f>
        <v>0</v>
      </c>
      <c r="AI2" s="30">
        <f>INDEX('OECD Crosswalk'!$C$2:$C$90,MATCH('OECD Data IO Table - Imports'!AI7,'OECD Crosswalk'!$A$2:$A$90,0),1)</f>
        <v>0</v>
      </c>
      <c r="AJ2" s="30">
        <f>INDEX('OECD Crosswalk'!$C$2:$C$90,MATCH('OECD Data IO Table - Imports'!AJ7,'OECD Crosswalk'!$A$2:$A$90,0),1)</f>
        <v>0</v>
      </c>
      <c r="AK2" s="30">
        <f>INDEX('OECD Crosswalk'!$C$2:$C$90,MATCH('OECD Data IO Table - Imports'!AK7,'OECD Crosswalk'!$A$2:$A$90,0),1)</f>
        <v>0</v>
      </c>
      <c r="AL2" s="30">
        <f>INDEX('OECD Crosswalk'!$C$2:$C$90,MATCH('OECD Data IO Table - Imports'!AL7,'OECD Crosswalk'!$A$2:$A$90,0),1)</f>
        <v>0</v>
      </c>
      <c r="AM2" s="30">
        <f>INDEX('OECD Crosswalk'!$C$2:$C$90,MATCH('OECD Data IO Table - Imports'!AM7,'OECD Crosswalk'!$A$2:$A$90,0),1)</f>
        <v>0</v>
      </c>
      <c r="AN2" s="30">
        <f>INDEX('OECD Crosswalk'!$C$2:$C$90,MATCH('OECD Data IO Table - Imports'!AN7,'OECD Crosswalk'!$A$2:$A$90,0),1)</f>
        <v>0</v>
      </c>
      <c r="AO2" s="30">
        <f>INDEX('OECD Crosswalk'!$C$2:$C$90,MATCH('OECD Data IO Table - Imports'!AO7,'OECD Crosswalk'!$A$2:$A$90,0),1)</f>
        <v>0</v>
      </c>
      <c r="AP2" s="30">
        <f>INDEX('OECD Crosswalk'!$C$2:$C$90,MATCH('OECD Data IO Table - Imports'!AP7,'OECD Crosswalk'!$A$2:$A$90,0),1)</f>
        <v>0</v>
      </c>
      <c r="AQ2" s="30">
        <f>INDEX('OECD Crosswalk'!$C$2:$C$90,MATCH('OECD Data IO Table - Imports'!AQ7,'OECD Crosswalk'!$A$2:$A$90,0),1)</f>
        <v>0</v>
      </c>
      <c r="AR2" s="30">
        <f>INDEX('OECD Crosswalk'!$C$2:$C$90,MATCH('OECD Data IO Table - Imports'!AR7,'OECD Crosswalk'!$A$2:$A$90,0),1)</f>
        <v>0</v>
      </c>
      <c r="AS2" s="30">
        <f>INDEX('OECD Crosswalk'!$C$2:$C$90,MATCH('OECD Data IO Table - Imports'!AS7,'OECD Crosswalk'!$A$2:$A$90,0),1)</f>
        <v>0</v>
      </c>
      <c r="AT2" s="30">
        <f>INDEX('OECD Crosswalk'!$C$2:$C$90,MATCH('OECD Data IO Table - Imports'!AT7,'OECD Crosswalk'!$A$2:$A$90,0),1)</f>
        <v>0</v>
      </c>
      <c r="AU2" s="30">
        <f>INDEX('OECD Crosswalk'!$C$2:$C$90,MATCH('OECD Data IO Table - Imports'!AU7,'OECD Crosswalk'!$A$2:$A$90,0),1)</f>
        <v>0</v>
      </c>
      <c r="AV2" s="30">
        <f>INDEX('OECD Crosswalk'!$C$2:$C$90,MATCH('OECD Data IO Table - Imports'!AV7,'OECD Crosswalk'!$A$2:$A$90,0),1)</f>
        <v>0</v>
      </c>
      <c r="AW2" s="30">
        <f>INDEX('OECD Crosswalk'!$C$2:$C$90,MATCH('OECD Data IO Table - Imports'!AW7,'OECD Crosswalk'!$A$2:$A$90,0),1)</f>
        <v>0</v>
      </c>
      <c r="AX2" s="30">
        <f>INDEX('OECD Crosswalk'!$C$2:$C$90,MATCH('OECD Data IO Table - Imports'!AX7,'OECD Crosswalk'!$A$2:$A$90,0),1)</f>
        <v>0</v>
      </c>
      <c r="AY2" s="30" t="e">
        <f>INDEX('OECD Crosswalk'!$C$2:$C$90,MATCH('OECD Data IO Table - Imports'!AY7,'OECD Crosswalk'!$A$2:$A$90,0),1)</f>
        <v>#N/A</v>
      </c>
    </row>
    <row r="3" spans="3:51" x14ac:dyDescent="0.25">
      <c r="D3" s="50" t="s">
        <v>69</v>
      </c>
      <c r="E3" s="51"/>
      <c r="F3" s="46" t="s">
        <v>199</v>
      </c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8"/>
    </row>
    <row r="4" spans="3:51" x14ac:dyDescent="0.25">
      <c r="D4" s="50" t="s">
        <v>71</v>
      </c>
      <c r="E4" s="51"/>
      <c r="F4" s="43" t="s">
        <v>72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5"/>
    </row>
    <row r="5" spans="3:51" x14ac:dyDescent="0.25">
      <c r="D5" s="50" t="s">
        <v>73</v>
      </c>
      <c r="E5" s="51"/>
      <c r="F5" s="43" t="s">
        <v>25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5"/>
    </row>
    <row r="6" spans="3:51" x14ac:dyDescent="0.25">
      <c r="D6" s="50" t="s">
        <v>74</v>
      </c>
      <c r="E6" s="51"/>
      <c r="F6" s="43" t="s">
        <v>75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5"/>
    </row>
    <row r="7" spans="3:51" ht="126" x14ac:dyDescent="0.25">
      <c r="D7" s="52" t="s">
        <v>76</v>
      </c>
      <c r="E7" s="53"/>
      <c r="F7" s="21" t="s">
        <v>77</v>
      </c>
      <c r="G7" s="21" t="s">
        <v>78</v>
      </c>
      <c r="H7" s="21" t="s">
        <v>79</v>
      </c>
      <c r="I7" s="21" t="s">
        <v>80</v>
      </c>
      <c r="J7" s="21" t="s">
        <v>81</v>
      </c>
      <c r="K7" s="21" t="s">
        <v>82</v>
      </c>
      <c r="L7" s="21" t="s">
        <v>83</v>
      </c>
      <c r="M7" s="21" t="s">
        <v>84</v>
      </c>
      <c r="N7" s="21" t="s">
        <v>85</v>
      </c>
      <c r="O7" s="21" t="s">
        <v>86</v>
      </c>
      <c r="P7" s="21" t="s">
        <v>87</v>
      </c>
      <c r="Q7" s="21" t="s">
        <v>88</v>
      </c>
      <c r="R7" s="21" t="s">
        <v>89</v>
      </c>
      <c r="S7" s="21" t="s">
        <v>90</v>
      </c>
      <c r="T7" s="21" t="s">
        <v>91</v>
      </c>
      <c r="U7" s="21" t="s">
        <v>92</v>
      </c>
      <c r="V7" s="21" t="s">
        <v>93</v>
      </c>
      <c r="W7" s="21" t="s">
        <v>94</v>
      </c>
      <c r="X7" s="21" t="s">
        <v>95</v>
      </c>
      <c r="Y7" s="21" t="s">
        <v>96</v>
      </c>
      <c r="Z7" s="21" t="s">
        <v>97</v>
      </c>
      <c r="AA7" s="21" t="s">
        <v>98</v>
      </c>
      <c r="AB7" s="21" t="s">
        <v>99</v>
      </c>
      <c r="AC7" s="21" t="s">
        <v>100</v>
      </c>
      <c r="AD7" s="21" t="s">
        <v>101</v>
      </c>
      <c r="AE7" s="21" t="s">
        <v>102</v>
      </c>
      <c r="AF7" s="21" t="s">
        <v>103</v>
      </c>
      <c r="AG7" s="21" t="s">
        <v>104</v>
      </c>
      <c r="AH7" s="21" t="s">
        <v>105</v>
      </c>
      <c r="AI7" s="21" t="s">
        <v>106</v>
      </c>
      <c r="AJ7" s="21" t="s">
        <v>107</v>
      </c>
      <c r="AK7" s="21" t="s">
        <v>108</v>
      </c>
      <c r="AL7" s="21" t="s">
        <v>109</v>
      </c>
      <c r="AM7" s="21" t="s">
        <v>110</v>
      </c>
      <c r="AN7" s="21" t="s">
        <v>111</v>
      </c>
      <c r="AO7" s="21" t="s">
        <v>112</v>
      </c>
      <c r="AP7" s="21" t="s">
        <v>113</v>
      </c>
      <c r="AQ7" s="21" t="s">
        <v>114</v>
      </c>
      <c r="AR7" s="21" t="s">
        <v>115</v>
      </c>
      <c r="AS7" s="21" t="s">
        <v>116</v>
      </c>
      <c r="AT7" s="21" t="s">
        <v>117</v>
      </c>
      <c r="AU7" s="21" t="s">
        <v>118</v>
      </c>
      <c r="AV7" s="21" t="s">
        <v>119</v>
      </c>
      <c r="AW7" s="21" t="s">
        <v>120</v>
      </c>
      <c r="AX7" s="21" t="s">
        <v>121</v>
      </c>
      <c r="AY7" s="21" t="s">
        <v>200</v>
      </c>
    </row>
    <row r="8" spans="3:51" ht="33" x14ac:dyDescent="0.25">
      <c r="D8" s="22" t="s">
        <v>122</v>
      </c>
      <c r="E8" s="23" t="s">
        <v>11</v>
      </c>
      <c r="F8" s="23" t="s">
        <v>11</v>
      </c>
      <c r="G8" s="23" t="s">
        <v>11</v>
      </c>
      <c r="H8" s="23" t="s">
        <v>11</v>
      </c>
      <c r="I8" s="23" t="s">
        <v>11</v>
      </c>
      <c r="J8" s="23" t="s">
        <v>11</v>
      </c>
      <c r="K8" s="23" t="s">
        <v>11</v>
      </c>
      <c r="L8" s="23" t="s">
        <v>11</v>
      </c>
      <c r="M8" s="23" t="s">
        <v>11</v>
      </c>
      <c r="N8" s="23" t="s">
        <v>11</v>
      </c>
      <c r="O8" s="23" t="s">
        <v>11</v>
      </c>
      <c r="P8" s="23" t="s">
        <v>11</v>
      </c>
      <c r="Q8" s="23" t="s">
        <v>11</v>
      </c>
      <c r="R8" s="23" t="s">
        <v>11</v>
      </c>
      <c r="S8" s="23" t="s">
        <v>11</v>
      </c>
      <c r="T8" s="23" t="s">
        <v>11</v>
      </c>
      <c r="U8" s="23" t="s">
        <v>11</v>
      </c>
      <c r="V8" s="23" t="s">
        <v>11</v>
      </c>
      <c r="W8" s="23" t="s">
        <v>11</v>
      </c>
      <c r="X8" s="23" t="s">
        <v>11</v>
      </c>
      <c r="Y8" s="23" t="s">
        <v>11</v>
      </c>
      <c r="Z8" s="23" t="s">
        <v>11</v>
      </c>
      <c r="AA8" s="23" t="s">
        <v>11</v>
      </c>
      <c r="AB8" s="23" t="s">
        <v>11</v>
      </c>
      <c r="AC8" s="23" t="s">
        <v>11</v>
      </c>
      <c r="AD8" s="23" t="s">
        <v>11</v>
      </c>
      <c r="AE8" s="23" t="s">
        <v>11</v>
      </c>
      <c r="AF8" s="23" t="s">
        <v>11</v>
      </c>
      <c r="AG8" s="23" t="s">
        <v>11</v>
      </c>
      <c r="AH8" s="23" t="s">
        <v>11</v>
      </c>
      <c r="AI8" s="23" t="s">
        <v>11</v>
      </c>
      <c r="AJ8" s="23" t="s">
        <v>11</v>
      </c>
      <c r="AK8" s="23" t="s">
        <v>11</v>
      </c>
      <c r="AL8" s="23" t="s">
        <v>11</v>
      </c>
      <c r="AM8" s="23" t="s">
        <v>11</v>
      </c>
      <c r="AN8" s="23" t="s">
        <v>11</v>
      </c>
      <c r="AO8" s="23" t="s">
        <v>11</v>
      </c>
      <c r="AP8" s="23" t="s">
        <v>11</v>
      </c>
      <c r="AQ8" s="23" t="s">
        <v>11</v>
      </c>
      <c r="AR8" s="23" t="s">
        <v>11</v>
      </c>
      <c r="AS8" s="23" t="s">
        <v>11</v>
      </c>
      <c r="AT8" s="23" t="s">
        <v>11</v>
      </c>
      <c r="AU8" s="23" t="s">
        <v>11</v>
      </c>
      <c r="AV8" s="23" t="s">
        <v>11</v>
      </c>
      <c r="AW8" s="23" t="s">
        <v>11</v>
      </c>
      <c r="AX8" s="23" t="s">
        <v>11</v>
      </c>
      <c r="AY8" s="23" t="s">
        <v>11</v>
      </c>
    </row>
    <row r="9" spans="3:51" ht="73.5" x14ac:dyDescent="0.25">
      <c r="C9" t="s">
        <v>275</v>
      </c>
      <c r="D9" s="24" t="s">
        <v>201</v>
      </c>
      <c r="E9" s="23" t="s">
        <v>11</v>
      </c>
      <c r="F9" s="25">
        <v>233.4</v>
      </c>
      <c r="G9" s="25">
        <v>3.8</v>
      </c>
      <c r="H9" s="25">
        <v>0</v>
      </c>
      <c r="I9" s="25">
        <v>0.1</v>
      </c>
      <c r="J9" s="25">
        <v>2749.4</v>
      </c>
      <c r="K9" s="25">
        <v>31.8</v>
      </c>
      <c r="L9" s="25">
        <v>221</v>
      </c>
      <c r="M9" s="25">
        <v>118</v>
      </c>
      <c r="N9" s="25">
        <v>0</v>
      </c>
      <c r="O9" s="25">
        <v>77.400000000000006</v>
      </c>
      <c r="P9" s="25">
        <v>7</v>
      </c>
      <c r="Q9" s="25">
        <v>0</v>
      </c>
      <c r="R9" s="25">
        <v>3.2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0.5</v>
      </c>
      <c r="Y9" s="25">
        <v>2.5</v>
      </c>
      <c r="Z9" s="25">
        <v>0</v>
      </c>
      <c r="AA9" s="25">
        <v>35.799999999999997</v>
      </c>
      <c r="AB9" s="25">
        <v>62.5</v>
      </c>
      <c r="AC9" s="25">
        <v>0.6</v>
      </c>
      <c r="AD9" s="25">
        <v>110.3</v>
      </c>
      <c r="AE9" s="25">
        <v>0</v>
      </c>
      <c r="AF9" s="25">
        <v>0.2</v>
      </c>
      <c r="AG9" s="25">
        <v>0</v>
      </c>
      <c r="AH9" s="25">
        <v>0</v>
      </c>
      <c r="AI9" s="25">
        <v>2.5</v>
      </c>
      <c r="AJ9" s="25">
        <v>70.5</v>
      </c>
      <c r="AK9" s="25">
        <v>21.5</v>
      </c>
      <c r="AL9" s="25">
        <v>35.200000000000003</v>
      </c>
      <c r="AM9" s="25">
        <v>34.299999999999997</v>
      </c>
      <c r="AN9" s="25">
        <v>8.6</v>
      </c>
      <c r="AO9" s="25">
        <v>0</v>
      </c>
      <c r="AP9" s="25">
        <v>14701</v>
      </c>
      <c r="AQ9" s="25">
        <v>0</v>
      </c>
      <c r="AR9" s="25">
        <v>0</v>
      </c>
      <c r="AS9" s="25">
        <v>0</v>
      </c>
      <c r="AT9" s="25">
        <v>2.8</v>
      </c>
      <c r="AU9" s="25">
        <v>0</v>
      </c>
      <c r="AV9" s="25">
        <v>65.599999999999994</v>
      </c>
      <c r="AW9" s="25">
        <v>376.7</v>
      </c>
      <c r="AX9" s="25">
        <v>0</v>
      </c>
      <c r="AY9" s="25">
        <v>18976</v>
      </c>
    </row>
    <row r="10" spans="3:51" ht="84" x14ac:dyDescent="0.25">
      <c r="C10" s="19" t="s">
        <v>275</v>
      </c>
      <c r="D10" s="24" t="s">
        <v>202</v>
      </c>
      <c r="E10" s="23" t="s">
        <v>11</v>
      </c>
      <c r="F10" s="26">
        <v>0.1</v>
      </c>
      <c r="G10" s="26">
        <v>2721.7</v>
      </c>
      <c r="H10" s="26">
        <v>0</v>
      </c>
      <c r="I10" s="26">
        <v>35.1</v>
      </c>
      <c r="J10" s="26">
        <v>316.10000000000002</v>
      </c>
      <c r="K10" s="26">
        <v>0</v>
      </c>
      <c r="L10" s="26">
        <v>0.1</v>
      </c>
      <c r="M10" s="26">
        <v>9.8000000000000007</v>
      </c>
      <c r="N10" s="26">
        <v>17604.400000000001</v>
      </c>
      <c r="O10" s="26">
        <v>3446</v>
      </c>
      <c r="P10" s="26">
        <v>0.1</v>
      </c>
      <c r="Q10" s="26">
        <v>0.3</v>
      </c>
      <c r="R10" s="26">
        <v>315.60000000000002</v>
      </c>
      <c r="S10" s="26">
        <v>0.2</v>
      </c>
      <c r="T10" s="26">
        <v>0</v>
      </c>
      <c r="U10" s="26">
        <v>0.1</v>
      </c>
      <c r="V10" s="26">
        <v>0.1</v>
      </c>
      <c r="W10" s="26">
        <v>0</v>
      </c>
      <c r="X10" s="26">
        <v>8.1999999999999993</v>
      </c>
      <c r="Y10" s="26">
        <v>17.399999999999999</v>
      </c>
      <c r="Z10" s="26">
        <v>5611.2</v>
      </c>
      <c r="AA10" s="26">
        <v>2.6</v>
      </c>
      <c r="AB10" s="26">
        <v>2.6</v>
      </c>
      <c r="AC10" s="26">
        <v>16.100000000000001</v>
      </c>
      <c r="AD10" s="26">
        <v>222.7</v>
      </c>
      <c r="AE10" s="26">
        <v>1.6</v>
      </c>
      <c r="AF10" s="26">
        <v>49.8</v>
      </c>
      <c r="AG10" s="26">
        <v>0.1</v>
      </c>
      <c r="AH10" s="26">
        <v>1.4</v>
      </c>
      <c r="AI10" s="26">
        <v>69.400000000000006</v>
      </c>
      <c r="AJ10" s="26">
        <v>300.60000000000002</v>
      </c>
      <c r="AK10" s="26">
        <v>3.9</v>
      </c>
      <c r="AL10" s="26">
        <v>1.1000000000000001</v>
      </c>
      <c r="AM10" s="26">
        <v>672.6</v>
      </c>
      <c r="AN10" s="26">
        <v>180.4</v>
      </c>
      <c r="AO10" s="26">
        <v>0</v>
      </c>
      <c r="AP10" s="26">
        <v>2977</v>
      </c>
      <c r="AQ10" s="26">
        <v>21</v>
      </c>
      <c r="AR10" s="26">
        <v>299.5</v>
      </c>
      <c r="AS10" s="26">
        <v>5.9</v>
      </c>
      <c r="AT10" s="26">
        <v>-338.4</v>
      </c>
      <c r="AU10" s="26">
        <v>0</v>
      </c>
      <c r="AV10" s="26">
        <v>1.8</v>
      </c>
      <c r="AW10" s="26">
        <v>139561.4</v>
      </c>
      <c r="AX10" s="26">
        <v>0</v>
      </c>
      <c r="AY10" s="26">
        <v>174139.4</v>
      </c>
    </row>
    <row r="11" spans="3:51" ht="94.5" x14ac:dyDescent="0.25">
      <c r="C11" s="19" t="s">
        <v>275</v>
      </c>
      <c r="D11" s="24" t="s">
        <v>203</v>
      </c>
      <c r="E11" s="23" t="s">
        <v>11</v>
      </c>
      <c r="F11" s="25">
        <v>0.2</v>
      </c>
      <c r="G11" s="25">
        <v>3.1</v>
      </c>
      <c r="H11" s="25">
        <v>15.7</v>
      </c>
      <c r="I11" s="25">
        <v>0.4</v>
      </c>
      <c r="J11" s="25">
        <v>5.4</v>
      </c>
      <c r="K11" s="25">
        <v>0</v>
      </c>
      <c r="L11" s="25">
        <v>0</v>
      </c>
      <c r="M11" s="25">
        <v>7</v>
      </c>
      <c r="N11" s="25">
        <v>0</v>
      </c>
      <c r="O11" s="25">
        <v>210.1</v>
      </c>
      <c r="P11" s="25">
        <v>0</v>
      </c>
      <c r="Q11" s="25">
        <v>437.8</v>
      </c>
      <c r="R11" s="25">
        <v>365.9</v>
      </c>
      <c r="S11" s="25">
        <v>22</v>
      </c>
      <c r="T11" s="25">
        <v>0</v>
      </c>
      <c r="U11" s="25">
        <v>5.0999999999999996</v>
      </c>
      <c r="V11" s="25">
        <v>0</v>
      </c>
      <c r="W11" s="25">
        <v>0</v>
      </c>
      <c r="X11" s="25">
        <v>0.6</v>
      </c>
      <c r="Y11" s="25">
        <v>12.2</v>
      </c>
      <c r="Z11" s="25">
        <v>1.7</v>
      </c>
      <c r="AA11" s="25">
        <v>933.1</v>
      </c>
      <c r="AB11" s="25">
        <v>2.9</v>
      </c>
      <c r="AC11" s="25">
        <v>2.6</v>
      </c>
      <c r="AD11" s="25">
        <v>0.8</v>
      </c>
      <c r="AE11" s="25">
        <v>0</v>
      </c>
      <c r="AF11" s="25">
        <v>0.1</v>
      </c>
      <c r="AG11" s="25">
        <v>0</v>
      </c>
      <c r="AH11" s="25">
        <v>0</v>
      </c>
      <c r="AI11" s="25">
        <v>6.1</v>
      </c>
      <c r="AJ11" s="25">
        <v>9.6999999999999993</v>
      </c>
      <c r="AK11" s="25">
        <v>6.9</v>
      </c>
      <c r="AL11" s="25">
        <v>0</v>
      </c>
      <c r="AM11" s="25">
        <v>0.6</v>
      </c>
      <c r="AN11" s="25">
        <v>0.1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-3.9</v>
      </c>
      <c r="AU11" s="25">
        <v>0</v>
      </c>
      <c r="AV11" s="25">
        <v>0</v>
      </c>
      <c r="AW11" s="25">
        <v>220.4</v>
      </c>
      <c r="AX11" s="25">
        <v>0</v>
      </c>
      <c r="AY11" s="25">
        <v>2266.6999999999998</v>
      </c>
    </row>
    <row r="12" spans="3:51" ht="52.5" x14ac:dyDescent="0.25">
      <c r="C12" s="19" t="s">
        <v>275</v>
      </c>
      <c r="D12" s="24" t="s">
        <v>204</v>
      </c>
      <c r="E12" s="23" t="s">
        <v>11</v>
      </c>
      <c r="F12" s="26">
        <v>4.9000000000000004</v>
      </c>
      <c r="G12" s="26">
        <v>119.2</v>
      </c>
      <c r="H12" s="26">
        <v>3.2</v>
      </c>
      <c r="I12" s="26">
        <v>1.6</v>
      </c>
      <c r="J12" s="26">
        <v>2.9</v>
      </c>
      <c r="K12" s="26">
        <v>0</v>
      </c>
      <c r="L12" s="26">
        <v>0.2</v>
      </c>
      <c r="M12" s="26">
        <v>1</v>
      </c>
      <c r="N12" s="26">
        <v>0.8</v>
      </c>
      <c r="O12" s="26">
        <v>1.4</v>
      </c>
      <c r="P12" s="26">
        <v>0.7</v>
      </c>
      <c r="Q12" s="26">
        <v>1.4</v>
      </c>
      <c r="R12" s="26">
        <v>0.1</v>
      </c>
      <c r="S12" s="26">
        <v>0</v>
      </c>
      <c r="T12" s="26">
        <v>0</v>
      </c>
      <c r="U12" s="26">
        <v>0</v>
      </c>
      <c r="V12" s="26">
        <v>0.3</v>
      </c>
      <c r="W12" s="26">
        <v>0</v>
      </c>
      <c r="X12" s="26">
        <v>0</v>
      </c>
      <c r="Y12" s="26">
        <v>0.3</v>
      </c>
      <c r="Z12" s="26">
        <v>6.4</v>
      </c>
      <c r="AA12" s="26">
        <v>75.900000000000006</v>
      </c>
      <c r="AB12" s="26">
        <v>0</v>
      </c>
      <c r="AC12" s="26">
        <v>0.4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2.2999999999999998</v>
      </c>
      <c r="AK12" s="26">
        <v>1.8</v>
      </c>
      <c r="AL12" s="26">
        <v>2.8</v>
      </c>
      <c r="AM12" s="26">
        <v>0.1</v>
      </c>
      <c r="AN12" s="26">
        <v>0</v>
      </c>
      <c r="AO12" s="26">
        <v>0</v>
      </c>
      <c r="AP12" s="26">
        <v>0</v>
      </c>
      <c r="AQ12" s="26">
        <v>0</v>
      </c>
      <c r="AR12" s="26">
        <v>409.9</v>
      </c>
      <c r="AS12" s="26">
        <v>0</v>
      </c>
      <c r="AT12" s="26">
        <v>0</v>
      </c>
      <c r="AU12" s="26">
        <v>0</v>
      </c>
      <c r="AV12" s="26">
        <v>0</v>
      </c>
      <c r="AW12" s="26">
        <v>0.6</v>
      </c>
      <c r="AX12" s="26">
        <v>0</v>
      </c>
      <c r="AY12" s="26">
        <v>638.29999999999995</v>
      </c>
    </row>
    <row r="13" spans="3:51" ht="63" x14ac:dyDescent="0.25">
      <c r="C13" s="19" t="s">
        <v>275</v>
      </c>
      <c r="D13" s="24" t="s">
        <v>205</v>
      </c>
      <c r="E13" s="23" t="s">
        <v>11</v>
      </c>
      <c r="F13" s="25">
        <v>167.2</v>
      </c>
      <c r="G13" s="25">
        <v>0.2</v>
      </c>
      <c r="H13" s="25">
        <v>0</v>
      </c>
      <c r="I13" s="25">
        <v>0</v>
      </c>
      <c r="J13" s="25">
        <v>1653.1</v>
      </c>
      <c r="K13" s="25">
        <v>1.7</v>
      </c>
      <c r="L13" s="25">
        <v>0.9</v>
      </c>
      <c r="M13" s="25">
        <v>7.9</v>
      </c>
      <c r="N13" s="25">
        <v>1.4</v>
      </c>
      <c r="O13" s="25">
        <v>68.900000000000006</v>
      </c>
      <c r="P13" s="25">
        <v>1.4</v>
      </c>
      <c r="Q13" s="25">
        <v>3</v>
      </c>
      <c r="R13" s="25">
        <v>0.2</v>
      </c>
      <c r="S13" s="25">
        <v>0.8</v>
      </c>
      <c r="T13" s="25">
        <v>0</v>
      </c>
      <c r="U13" s="25">
        <v>0.7</v>
      </c>
      <c r="V13" s="25">
        <v>0.4</v>
      </c>
      <c r="W13" s="25">
        <v>0.2</v>
      </c>
      <c r="X13" s="25">
        <v>0.6</v>
      </c>
      <c r="Y13" s="25">
        <v>2.6</v>
      </c>
      <c r="Z13" s="25">
        <v>2.8</v>
      </c>
      <c r="AA13" s="25">
        <v>27.6</v>
      </c>
      <c r="AB13" s="25">
        <v>75.599999999999994</v>
      </c>
      <c r="AC13" s="25">
        <v>19.600000000000001</v>
      </c>
      <c r="AD13" s="25">
        <v>1214.5999999999999</v>
      </c>
      <c r="AE13" s="25">
        <v>0.5</v>
      </c>
      <c r="AF13" s="25">
        <v>1.9</v>
      </c>
      <c r="AG13" s="25">
        <v>0.3</v>
      </c>
      <c r="AH13" s="25">
        <v>3.7</v>
      </c>
      <c r="AI13" s="25">
        <v>2.7</v>
      </c>
      <c r="AJ13" s="25">
        <v>109</v>
      </c>
      <c r="AK13" s="25">
        <v>74.5</v>
      </c>
      <c r="AL13" s="25">
        <v>136.4</v>
      </c>
      <c r="AM13" s="25">
        <v>268.60000000000002</v>
      </c>
      <c r="AN13" s="25">
        <v>193.2</v>
      </c>
      <c r="AO13" s="25">
        <v>0</v>
      </c>
      <c r="AP13" s="25">
        <v>16163.2</v>
      </c>
      <c r="AQ13" s="25">
        <v>1.8</v>
      </c>
      <c r="AR13" s="25">
        <v>1142</v>
      </c>
      <c r="AS13" s="25">
        <v>0.9</v>
      </c>
      <c r="AT13" s="25">
        <v>14</v>
      </c>
      <c r="AU13" s="25">
        <v>0</v>
      </c>
      <c r="AV13" s="25">
        <v>274.3</v>
      </c>
      <c r="AW13" s="25">
        <v>2407.3000000000002</v>
      </c>
      <c r="AX13" s="25">
        <v>0</v>
      </c>
      <c r="AY13" s="25">
        <v>24045.599999999999</v>
      </c>
    </row>
    <row r="14" spans="3:51" ht="94.5" x14ac:dyDescent="0.25">
      <c r="C14" s="19" t="s">
        <v>275</v>
      </c>
      <c r="D14" s="24" t="s">
        <v>206</v>
      </c>
      <c r="E14" s="23" t="s">
        <v>11</v>
      </c>
      <c r="F14" s="26">
        <v>5.6</v>
      </c>
      <c r="G14" s="26">
        <v>8</v>
      </c>
      <c r="H14" s="26">
        <v>0</v>
      </c>
      <c r="I14" s="26">
        <v>0.1</v>
      </c>
      <c r="J14" s="26">
        <v>11.3</v>
      </c>
      <c r="K14" s="26">
        <v>616.5</v>
      </c>
      <c r="L14" s="26">
        <v>0</v>
      </c>
      <c r="M14" s="26">
        <v>19.7</v>
      </c>
      <c r="N14" s="26">
        <v>0</v>
      </c>
      <c r="O14" s="26">
        <v>35.299999999999997</v>
      </c>
      <c r="P14" s="26">
        <v>16.100000000000001</v>
      </c>
      <c r="Q14" s="26">
        <v>13.3</v>
      </c>
      <c r="R14" s="26">
        <v>0.7</v>
      </c>
      <c r="S14" s="26">
        <v>0</v>
      </c>
      <c r="T14" s="26">
        <v>0</v>
      </c>
      <c r="U14" s="26">
        <v>0.6</v>
      </c>
      <c r="V14" s="26">
        <v>0.6</v>
      </c>
      <c r="W14" s="26">
        <v>5</v>
      </c>
      <c r="X14" s="26">
        <v>4</v>
      </c>
      <c r="Y14" s="26">
        <v>60.4</v>
      </c>
      <c r="Z14" s="26">
        <v>2</v>
      </c>
      <c r="AA14" s="26">
        <v>19.8</v>
      </c>
      <c r="AB14" s="26">
        <v>71.3</v>
      </c>
      <c r="AC14" s="26">
        <v>10.6</v>
      </c>
      <c r="AD14" s="26">
        <v>22.7</v>
      </c>
      <c r="AE14" s="26">
        <v>0.3</v>
      </c>
      <c r="AF14" s="26">
        <v>3</v>
      </c>
      <c r="AG14" s="26">
        <v>0</v>
      </c>
      <c r="AH14" s="26">
        <v>0</v>
      </c>
      <c r="AI14" s="26">
        <v>1.2</v>
      </c>
      <c r="AJ14" s="26">
        <v>83.9</v>
      </c>
      <c r="AK14" s="26">
        <v>45.1</v>
      </c>
      <c r="AL14" s="26">
        <v>44.6</v>
      </c>
      <c r="AM14" s="26">
        <v>218.7</v>
      </c>
      <c r="AN14" s="26">
        <v>36.1</v>
      </c>
      <c r="AO14" s="26">
        <v>0</v>
      </c>
      <c r="AP14" s="26">
        <v>3730.7</v>
      </c>
      <c r="AQ14" s="26">
        <v>0</v>
      </c>
      <c r="AR14" s="26">
        <v>0</v>
      </c>
      <c r="AS14" s="26">
        <v>184.7</v>
      </c>
      <c r="AT14" s="26">
        <v>144</v>
      </c>
      <c r="AU14" s="26">
        <v>0</v>
      </c>
      <c r="AV14" s="26">
        <v>119.6</v>
      </c>
      <c r="AW14" s="26">
        <v>427.4</v>
      </c>
      <c r="AX14" s="26">
        <v>0</v>
      </c>
      <c r="AY14" s="26">
        <v>5963.1</v>
      </c>
    </row>
    <row r="15" spans="3:51" ht="84" x14ac:dyDescent="0.25">
      <c r="C15" s="19" t="s">
        <v>275</v>
      </c>
      <c r="D15" s="24" t="s">
        <v>207</v>
      </c>
      <c r="E15" s="23" t="s">
        <v>11</v>
      </c>
      <c r="F15" s="25">
        <v>3.4</v>
      </c>
      <c r="G15" s="25">
        <v>4.8</v>
      </c>
      <c r="H15" s="25">
        <v>0.3</v>
      </c>
      <c r="I15" s="25">
        <v>0.1</v>
      </c>
      <c r="J15" s="25">
        <v>7.5</v>
      </c>
      <c r="K15" s="25">
        <v>1.3</v>
      </c>
      <c r="L15" s="25">
        <v>158.5</v>
      </c>
      <c r="M15" s="25">
        <v>27.4</v>
      </c>
      <c r="N15" s="25">
        <v>0</v>
      </c>
      <c r="O15" s="25">
        <v>15.9</v>
      </c>
      <c r="P15" s="25">
        <v>3</v>
      </c>
      <c r="Q15" s="25">
        <v>20.6</v>
      </c>
      <c r="R15" s="25">
        <v>0.5</v>
      </c>
      <c r="S15" s="25">
        <v>6.6</v>
      </c>
      <c r="T15" s="25">
        <v>0</v>
      </c>
      <c r="U15" s="25">
        <v>3.7</v>
      </c>
      <c r="V15" s="25">
        <v>2.7</v>
      </c>
      <c r="W15" s="25">
        <v>0</v>
      </c>
      <c r="X15" s="25">
        <v>3</v>
      </c>
      <c r="Y15" s="25">
        <v>139.6</v>
      </c>
      <c r="Z15" s="25">
        <v>0.6</v>
      </c>
      <c r="AA15" s="25">
        <v>1223.2</v>
      </c>
      <c r="AB15" s="25">
        <v>11.2</v>
      </c>
      <c r="AC15" s="25">
        <v>3.8</v>
      </c>
      <c r="AD15" s="25">
        <v>4.9000000000000004</v>
      </c>
      <c r="AE15" s="25">
        <v>0.3</v>
      </c>
      <c r="AF15" s="25">
        <v>1.4</v>
      </c>
      <c r="AG15" s="25">
        <v>0</v>
      </c>
      <c r="AH15" s="25">
        <v>0</v>
      </c>
      <c r="AI15" s="25">
        <v>31.3</v>
      </c>
      <c r="AJ15" s="25">
        <v>39.700000000000003</v>
      </c>
      <c r="AK15" s="25">
        <v>4.3</v>
      </c>
      <c r="AL15" s="25">
        <v>0</v>
      </c>
      <c r="AM15" s="25">
        <v>4.5</v>
      </c>
      <c r="AN15" s="25">
        <v>20.399999999999999</v>
      </c>
      <c r="AO15" s="25">
        <v>0</v>
      </c>
      <c r="AP15" s="25">
        <v>164.1</v>
      </c>
      <c r="AQ15" s="25">
        <v>0</v>
      </c>
      <c r="AR15" s="25">
        <v>0</v>
      </c>
      <c r="AS15" s="25">
        <v>81.599999999999994</v>
      </c>
      <c r="AT15" s="25">
        <v>56</v>
      </c>
      <c r="AU15" s="25">
        <v>0</v>
      </c>
      <c r="AV15" s="25">
        <v>7.1</v>
      </c>
      <c r="AW15" s="25">
        <v>33.700000000000003</v>
      </c>
      <c r="AX15" s="25">
        <v>0</v>
      </c>
      <c r="AY15" s="25">
        <v>2087</v>
      </c>
    </row>
    <row r="16" spans="3:51" ht="52.5" x14ac:dyDescent="0.25">
      <c r="C16" s="19" t="s">
        <v>275</v>
      </c>
      <c r="D16" s="24" t="s">
        <v>208</v>
      </c>
      <c r="E16" s="23" t="s">
        <v>11</v>
      </c>
      <c r="F16" s="26">
        <v>4.2</v>
      </c>
      <c r="G16" s="26">
        <v>3.4</v>
      </c>
      <c r="H16" s="26">
        <v>0.5</v>
      </c>
      <c r="I16" s="26">
        <v>0</v>
      </c>
      <c r="J16" s="26">
        <v>116.8</v>
      </c>
      <c r="K16" s="26">
        <v>11.3</v>
      </c>
      <c r="L16" s="26">
        <v>7.2</v>
      </c>
      <c r="M16" s="26">
        <v>585.20000000000005</v>
      </c>
      <c r="N16" s="26">
        <v>2.7</v>
      </c>
      <c r="O16" s="26">
        <v>62.5</v>
      </c>
      <c r="P16" s="26">
        <v>10.5</v>
      </c>
      <c r="Q16" s="26">
        <v>39.4</v>
      </c>
      <c r="R16" s="26">
        <v>1.6</v>
      </c>
      <c r="S16" s="26">
        <v>7.2</v>
      </c>
      <c r="T16" s="26">
        <v>0.3</v>
      </c>
      <c r="U16" s="26">
        <v>9.9</v>
      </c>
      <c r="V16" s="26">
        <v>5.6</v>
      </c>
      <c r="W16" s="26">
        <v>0.8</v>
      </c>
      <c r="X16" s="26">
        <v>0.7</v>
      </c>
      <c r="Y16" s="26">
        <v>20.5</v>
      </c>
      <c r="Z16" s="26">
        <v>12.5</v>
      </c>
      <c r="AA16" s="26">
        <v>93.2</v>
      </c>
      <c r="AB16" s="26">
        <v>214.1</v>
      </c>
      <c r="AC16" s="26">
        <v>30.5</v>
      </c>
      <c r="AD16" s="26">
        <v>30.1</v>
      </c>
      <c r="AE16" s="26">
        <v>95.4</v>
      </c>
      <c r="AF16" s="26">
        <v>66.7</v>
      </c>
      <c r="AG16" s="26">
        <v>5.4</v>
      </c>
      <c r="AH16" s="26">
        <v>38.299999999999997</v>
      </c>
      <c r="AI16" s="26">
        <v>14.9</v>
      </c>
      <c r="AJ16" s="26">
        <v>418.3</v>
      </c>
      <c r="AK16" s="26">
        <v>101.7</v>
      </c>
      <c r="AL16" s="26">
        <v>459.1</v>
      </c>
      <c r="AM16" s="26">
        <v>170.3</v>
      </c>
      <c r="AN16" s="26">
        <v>86.5</v>
      </c>
      <c r="AO16" s="26">
        <v>0</v>
      </c>
      <c r="AP16" s="26">
        <v>3060.8</v>
      </c>
      <c r="AQ16" s="26">
        <v>0</v>
      </c>
      <c r="AR16" s="26">
        <v>373.7</v>
      </c>
      <c r="AS16" s="26">
        <v>22.7</v>
      </c>
      <c r="AT16" s="26">
        <v>20.6</v>
      </c>
      <c r="AU16" s="26">
        <v>0</v>
      </c>
      <c r="AV16" s="26">
        <v>30.7</v>
      </c>
      <c r="AW16" s="26">
        <v>811.4</v>
      </c>
      <c r="AX16" s="26">
        <v>0</v>
      </c>
      <c r="AY16" s="26">
        <v>7047.3</v>
      </c>
    </row>
    <row r="17" spans="3:51" ht="63" x14ac:dyDescent="0.25">
      <c r="C17" s="19" t="s">
        <v>275</v>
      </c>
      <c r="D17" s="24" t="s">
        <v>209</v>
      </c>
      <c r="E17" s="23" t="s">
        <v>11</v>
      </c>
      <c r="F17" s="25">
        <v>348.4</v>
      </c>
      <c r="G17" s="25">
        <v>432.6</v>
      </c>
      <c r="H17" s="25">
        <v>39.200000000000003</v>
      </c>
      <c r="I17" s="25">
        <v>7.6</v>
      </c>
      <c r="J17" s="25">
        <v>363.4</v>
      </c>
      <c r="K17" s="25">
        <v>16.8</v>
      </c>
      <c r="L17" s="25">
        <v>43.9</v>
      </c>
      <c r="M17" s="25">
        <v>115.4</v>
      </c>
      <c r="N17" s="25">
        <v>935.3</v>
      </c>
      <c r="O17" s="25">
        <v>2433.8000000000002</v>
      </c>
      <c r="P17" s="25">
        <v>43.7</v>
      </c>
      <c r="Q17" s="25">
        <v>674.7</v>
      </c>
      <c r="R17" s="25">
        <v>215.3</v>
      </c>
      <c r="S17" s="25">
        <v>71.7</v>
      </c>
      <c r="T17" s="25">
        <v>0</v>
      </c>
      <c r="U17" s="25">
        <v>62.4</v>
      </c>
      <c r="V17" s="25">
        <v>42.1</v>
      </c>
      <c r="W17" s="25">
        <v>0</v>
      </c>
      <c r="X17" s="25">
        <v>12</v>
      </c>
      <c r="Y17" s="25">
        <v>133.4</v>
      </c>
      <c r="Z17" s="25">
        <v>754</v>
      </c>
      <c r="AA17" s="25">
        <v>4088.5</v>
      </c>
      <c r="AB17" s="25">
        <v>1071</v>
      </c>
      <c r="AC17" s="25">
        <v>4109.3999999999996</v>
      </c>
      <c r="AD17" s="25">
        <v>150.1</v>
      </c>
      <c r="AE17" s="25">
        <v>5.4</v>
      </c>
      <c r="AF17" s="25">
        <v>142.1</v>
      </c>
      <c r="AG17" s="25">
        <v>0</v>
      </c>
      <c r="AH17" s="25">
        <v>35.1</v>
      </c>
      <c r="AI17" s="25">
        <v>112.4</v>
      </c>
      <c r="AJ17" s="25">
        <v>1361.2</v>
      </c>
      <c r="AK17" s="25">
        <v>501.4</v>
      </c>
      <c r="AL17" s="25">
        <v>741.9</v>
      </c>
      <c r="AM17" s="25">
        <v>768.4</v>
      </c>
      <c r="AN17" s="25">
        <v>289.2</v>
      </c>
      <c r="AO17" s="25">
        <v>0</v>
      </c>
      <c r="AP17" s="25">
        <v>2606.6999999999998</v>
      </c>
      <c r="AQ17" s="25">
        <v>0</v>
      </c>
      <c r="AR17" s="25">
        <v>0</v>
      </c>
      <c r="AS17" s="25">
        <v>0</v>
      </c>
      <c r="AT17" s="25">
        <v>106.1</v>
      </c>
      <c r="AU17" s="25">
        <v>0</v>
      </c>
      <c r="AV17" s="25">
        <v>93</v>
      </c>
      <c r="AW17" s="25">
        <v>12949.8</v>
      </c>
      <c r="AX17" s="25">
        <v>0</v>
      </c>
      <c r="AY17" s="25">
        <v>35877.5</v>
      </c>
    </row>
    <row r="18" spans="3:51" ht="73.5" x14ac:dyDescent="0.25">
      <c r="C18" s="19" t="s">
        <v>275</v>
      </c>
      <c r="D18" s="24" t="s">
        <v>210</v>
      </c>
      <c r="E18" s="23" t="s">
        <v>11</v>
      </c>
      <c r="F18" s="26">
        <v>351.1</v>
      </c>
      <c r="G18" s="26">
        <v>159.9</v>
      </c>
      <c r="H18" s="26">
        <v>18.600000000000001</v>
      </c>
      <c r="I18" s="26">
        <v>1.7</v>
      </c>
      <c r="J18" s="26">
        <v>263.3</v>
      </c>
      <c r="K18" s="26">
        <v>322.2</v>
      </c>
      <c r="L18" s="26">
        <v>88.3</v>
      </c>
      <c r="M18" s="26">
        <v>408.9</v>
      </c>
      <c r="N18" s="26">
        <v>263.8</v>
      </c>
      <c r="O18" s="26">
        <v>6779.4</v>
      </c>
      <c r="P18" s="26">
        <v>805.5</v>
      </c>
      <c r="Q18" s="26">
        <v>499.9</v>
      </c>
      <c r="R18" s="26">
        <v>128.1</v>
      </c>
      <c r="S18" s="26">
        <v>125.3</v>
      </c>
      <c r="T18" s="26">
        <v>8.5</v>
      </c>
      <c r="U18" s="26">
        <v>168.8</v>
      </c>
      <c r="V18" s="26">
        <v>51.1</v>
      </c>
      <c r="W18" s="26">
        <v>28.4</v>
      </c>
      <c r="X18" s="26">
        <v>27.4</v>
      </c>
      <c r="Y18" s="26">
        <v>199.4</v>
      </c>
      <c r="Z18" s="26">
        <v>123.1</v>
      </c>
      <c r="AA18" s="26">
        <v>1574.5</v>
      </c>
      <c r="AB18" s="26">
        <v>227.5</v>
      </c>
      <c r="AC18" s="26">
        <v>68</v>
      </c>
      <c r="AD18" s="26">
        <v>45.1</v>
      </c>
      <c r="AE18" s="26">
        <v>9</v>
      </c>
      <c r="AF18" s="26">
        <v>8.5</v>
      </c>
      <c r="AG18" s="26">
        <v>1.1000000000000001</v>
      </c>
      <c r="AH18" s="26">
        <v>7.3</v>
      </c>
      <c r="AI18" s="26">
        <v>68</v>
      </c>
      <c r="AJ18" s="26">
        <v>583.1</v>
      </c>
      <c r="AK18" s="26">
        <v>73.400000000000006</v>
      </c>
      <c r="AL18" s="26">
        <v>330.2</v>
      </c>
      <c r="AM18" s="26">
        <v>1242.8</v>
      </c>
      <c r="AN18" s="26">
        <v>354.1</v>
      </c>
      <c r="AO18" s="26">
        <v>0</v>
      </c>
      <c r="AP18" s="26">
        <v>3611.3</v>
      </c>
      <c r="AQ18" s="26">
        <v>0</v>
      </c>
      <c r="AR18" s="26">
        <v>1809.9</v>
      </c>
      <c r="AS18" s="26">
        <v>146.6</v>
      </c>
      <c r="AT18" s="26">
        <v>154.4</v>
      </c>
      <c r="AU18" s="26">
        <v>0</v>
      </c>
      <c r="AV18" s="26">
        <v>55.9</v>
      </c>
      <c r="AW18" s="26">
        <v>24444</v>
      </c>
      <c r="AX18" s="26">
        <v>0</v>
      </c>
      <c r="AY18" s="26">
        <v>45637.599999999999</v>
      </c>
    </row>
    <row r="19" spans="3:51" ht="52.5" x14ac:dyDescent="0.25">
      <c r="C19" s="19" t="s">
        <v>275</v>
      </c>
      <c r="D19" s="24" t="s">
        <v>211</v>
      </c>
      <c r="E19" s="23" t="s">
        <v>11</v>
      </c>
      <c r="F19" s="25">
        <v>11</v>
      </c>
      <c r="G19" s="25">
        <v>32.4</v>
      </c>
      <c r="H19" s="25">
        <v>1.8</v>
      </c>
      <c r="I19" s="25">
        <v>0.4</v>
      </c>
      <c r="J19" s="25">
        <v>221.8</v>
      </c>
      <c r="K19" s="25">
        <v>21.1</v>
      </c>
      <c r="L19" s="25">
        <v>11.2</v>
      </c>
      <c r="M19" s="25">
        <v>50.9</v>
      </c>
      <c r="N19" s="25">
        <v>6.4</v>
      </c>
      <c r="O19" s="25">
        <v>148.69999999999999</v>
      </c>
      <c r="P19" s="25">
        <v>160.69999999999999</v>
      </c>
      <c r="Q19" s="25">
        <v>69.8</v>
      </c>
      <c r="R19" s="25">
        <v>10.5</v>
      </c>
      <c r="S19" s="25">
        <v>32.299999999999997</v>
      </c>
      <c r="T19" s="25">
        <v>4.3</v>
      </c>
      <c r="U19" s="25">
        <v>79.8</v>
      </c>
      <c r="V19" s="25">
        <v>40.5</v>
      </c>
      <c r="W19" s="25">
        <v>32.799999999999997</v>
      </c>
      <c r="X19" s="25">
        <v>9.8000000000000007</v>
      </c>
      <c r="Y19" s="25">
        <v>85</v>
      </c>
      <c r="Z19" s="25">
        <v>12</v>
      </c>
      <c r="AA19" s="25">
        <v>1358.9</v>
      </c>
      <c r="AB19" s="25">
        <v>201.5</v>
      </c>
      <c r="AC19" s="25">
        <v>66.099999999999994</v>
      </c>
      <c r="AD19" s="25">
        <v>26.2</v>
      </c>
      <c r="AE19" s="25">
        <v>1.2</v>
      </c>
      <c r="AF19" s="25">
        <v>29.4</v>
      </c>
      <c r="AG19" s="25">
        <v>0.9</v>
      </c>
      <c r="AH19" s="25">
        <v>2.1</v>
      </c>
      <c r="AI19" s="25">
        <v>13.5</v>
      </c>
      <c r="AJ19" s="25">
        <v>153.5</v>
      </c>
      <c r="AK19" s="25">
        <v>22.8</v>
      </c>
      <c r="AL19" s="25">
        <v>48.2</v>
      </c>
      <c r="AM19" s="25">
        <v>127</v>
      </c>
      <c r="AN19" s="25">
        <v>34</v>
      </c>
      <c r="AO19" s="25">
        <v>0</v>
      </c>
      <c r="AP19" s="25">
        <v>549.70000000000005</v>
      </c>
      <c r="AQ19" s="25">
        <v>0</v>
      </c>
      <c r="AR19" s="25">
        <v>0</v>
      </c>
      <c r="AS19" s="25">
        <v>165.9</v>
      </c>
      <c r="AT19" s="25">
        <v>141</v>
      </c>
      <c r="AU19" s="25">
        <v>0</v>
      </c>
      <c r="AV19" s="25">
        <v>0</v>
      </c>
      <c r="AW19" s="25">
        <v>835.7</v>
      </c>
      <c r="AX19" s="25">
        <v>0</v>
      </c>
      <c r="AY19" s="25">
        <v>4820.8</v>
      </c>
    </row>
    <row r="20" spans="3:51" ht="52.5" x14ac:dyDescent="0.25">
      <c r="C20" s="19" t="s">
        <v>275</v>
      </c>
      <c r="D20" s="24" t="s">
        <v>212</v>
      </c>
      <c r="E20" s="23" t="s">
        <v>11</v>
      </c>
      <c r="F20" s="26">
        <v>3.2</v>
      </c>
      <c r="G20" s="26">
        <v>5.9</v>
      </c>
      <c r="H20" s="26">
        <v>1.7</v>
      </c>
      <c r="I20" s="26">
        <v>0.2</v>
      </c>
      <c r="J20" s="26">
        <v>30.3</v>
      </c>
      <c r="K20" s="26">
        <v>1.8</v>
      </c>
      <c r="L20" s="26">
        <v>4.7</v>
      </c>
      <c r="M20" s="26">
        <v>1.8</v>
      </c>
      <c r="N20" s="26">
        <v>0.8</v>
      </c>
      <c r="O20" s="26">
        <v>21.5</v>
      </c>
      <c r="P20" s="26">
        <v>4.5</v>
      </c>
      <c r="Q20" s="26">
        <v>337.9</v>
      </c>
      <c r="R20" s="26">
        <v>6.1</v>
      </c>
      <c r="S20" s="26">
        <v>9.5</v>
      </c>
      <c r="T20" s="26">
        <v>1.1000000000000001</v>
      </c>
      <c r="U20" s="26">
        <v>10.6</v>
      </c>
      <c r="V20" s="26">
        <v>4.8</v>
      </c>
      <c r="W20" s="26">
        <v>3.1</v>
      </c>
      <c r="X20" s="26">
        <v>1.7</v>
      </c>
      <c r="Y20" s="26">
        <v>9.8000000000000007</v>
      </c>
      <c r="Z20" s="26">
        <v>2.8</v>
      </c>
      <c r="AA20" s="26">
        <v>2693.1</v>
      </c>
      <c r="AB20" s="26">
        <v>14.5</v>
      </c>
      <c r="AC20" s="26">
        <v>4.2</v>
      </c>
      <c r="AD20" s="26">
        <v>6.7</v>
      </c>
      <c r="AE20" s="26">
        <v>0.1</v>
      </c>
      <c r="AF20" s="26">
        <v>2.6</v>
      </c>
      <c r="AG20" s="26">
        <v>0</v>
      </c>
      <c r="AH20" s="26">
        <v>0</v>
      </c>
      <c r="AI20" s="26">
        <v>12.6</v>
      </c>
      <c r="AJ20" s="26">
        <v>25.8</v>
      </c>
      <c r="AK20" s="26">
        <v>6.9</v>
      </c>
      <c r="AL20" s="26">
        <v>22.5</v>
      </c>
      <c r="AM20" s="26">
        <v>25.4</v>
      </c>
      <c r="AN20" s="26">
        <v>7</v>
      </c>
      <c r="AO20" s="26">
        <v>0</v>
      </c>
      <c r="AP20" s="26">
        <v>1931.5</v>
      </c>
      <c r="AQ20" s="26">
        <v>0</v>
      </c>
      <c r="AR20" s="26">
        <v>0</v>
      </c>
      <c r="AS20" s="26">
        <v>2912.2</v>
      </c>
      <c r="AT20" s="26">
        <v>1541.1</v>
      </c>
      <c r="AU20" s="26">
        <v>0</v>
      </c>
      <c r="AV20" s="26">
        <v>0</v>
      </c>
      <c r="AW20" s="26">
        <v>444.9</v>
      </c>
      <c r="AX20" s="26">
        <v>0</v>
      </c>
      <c r="AY20" s="26">
        <v>10114.6</v>
      </c>
    </row>
    <row r="21" spans="3:51" ht="52.5" x14ac:dyDescent="0.25">
      <c r="C21" s="19" t="s">
        <v>275</v>
      </c>
      <c r="D21" s="24" t="s">
        <v>213</v>
      </c>
      <c r="E21" s="23" t="s">
        <v>11</v>
      </c>
      <c r="F21" s="25">
        <v>1.6</v>
      </c>
      <c r="G21" s="25">
        <v>50.1</v>
      </c>
      <c r="H21" s="25">
        <v>2.1</v>
      </c>
      <c r="I21" s="25">
        <v>1.6</v>
      </c>
      <c r="J21" s="25">
        <v>14.6</v>
      </c>
      <c r="K21" s="25">
        <v>0.8</v>
      </c>
      <c r="L21" s="25">
        <v>2.1</v>
      </c>
      <c r="M21" s="25">
        <v>20.3</v>
      </c>
      <c r="N21" s="25">
        <v>2.4</v>
      </c>
      <c r="O21" s="25">
        <v>30.9</v>
      </c>
      <c r="P21" s="25">
        <v>11.2</v>
      </c>
      <c r="Q21" s="25">
        <v>76</v>
      </c>
      <c r="R21" s="25">
        <v>443.6</v>
      </c>
      <c r="S21" s="25">
        <v>662</v>
      </c>
      <c r="T21" s="25">
        <v>5.4</v>
      </c>
      <c r="U21" s="25">
        <v>333.7</v>
      </c>
      <c r="V21" s="25">
        <v>235</v>
      </c>
      <c r="W21" s="25">
        <v>54.7</v>
      </c>
      <c r="X21" s="25">
        <v>44</v>
      </c>
      <c r="Y21" s="25">
        <v>213</v>
      </c>
      <c r="Z21" s="25">
        <v>32</v>
      </c>
      <c r="AA21" s="25">
        <v>3524.6</v>
      </c>
      <c r="AB21" s="25">
        <v>52.8</v>
      </c>
      <c r="AC21" s="25">
        <v>8.4</v>
      </c>
      <c r="AD21" s="25">
        <v>0.1</v>
      </c>
      <c r="AE21" s="25">
        <v>0.1</v>
      </c>
      <c r="AF21" s="25">
        <v>5.5</v>
      </c>
      <c r="AG21" s="25">
        <v>0</v>
      </c>
      <c r="AH21" s="25">
        <v>0.2</v>
      </c>
      <c r="AI21" s="25">
        <v>1.9</v>
      </c>
      <c r="AJ21" s="25">
        <v>17.899999999999999</v>
      </c>
      <c r="AK21" s="25">
        <v>3.3</v>
      </c>
      <c r="AL21" s="25">
        <v>7.1</v>
      </c>
      <c r="AM21" s="25">
        <v>9.1</v>
      </c>
      <c r="AN21" s="25">
        <v>5.2</v>
      </c>
      <c r="AO21" s="25">
        <v>0</v>
      </c>
      <c r="AP21" s="25">
        <v>7.9</v>
      </c>
      <c r="AQ21" s="25">
        <v>0</v>
      </c>
      <c r="AR21" s="25">
        <v>0</v>
      </c>
      <c r="AS21" s="25">
        <v>0</v>
      </c>
      <c r="AT21" s="25">
        <v>12.6</v>
      </c>
      <c r="AU21" s="25">
        <v>0</v>
      </c>
      <c r="AV21" s="25">
        <v>0</v>
      </c>
      <c r="AW21" s="25">
        <v>2709.1</v>
      </c>
      <c r="AX21" s="25">
        <v>0</v>
      </c>
      <c r="AY21" s="25">
        <v>8602.9</v>
      </c>
    </row>
    <row r="22" spans="3:51" ht="94.5" x14ac:dyDescent="0.25">
      <c r="C22" s="19" t="s">
        <v>275</v>
      </c>
      <c r="D22" s="24" t="s">
        <v>214</v>
      </c>
      <c r="E22" s="23" t="s">
        <v>11</v>
      </c>
      <c r="F22" s="26">
        <v>2.5</v>
      </c>
      <c r="G22" s="26">
        <v>15.3</v>
      </c>
      <c r="H22" s="26">
        <v>0.4</v>
      </c>
      <c r="I22" s="26">
        <v>0.2</v>
      </c>
      <c r="J22" s="26">
        <v>24.1</v>
      </c>
      <c r="K22" s="26">
        <v>0</v>
      </c>
      <c r="L22" s="26">
        <v>3.8</v>
      </c>
      <c r="M22" s="26">
        <v>3</v>
      </c>
      <c r="N22" s="26">
        <v>2</v>
      </c>
      <c r="O22" s="26">
        <v>13.2</v>
      </c>
      <c r="P22" s="26">
        <v>3.7</v>
      </c>
      <c r="Q22" s="26">
        <v>12.8</v>
      </c>
      <c r="R22" s="26">
        <v>10</v>
      </c>
      <c r="S22" s="26">
        <v>56.2</v>
      </c>
      <c r="T22" s="26">
        <v>0.7</v>
      </c>
      <c r="U22" s="26">
        <v>16.100000000000001</v>
      </c>
      <c r="V22" s="26">
        <v>24.5</v>
      </c>
      <c r="W22" s="26">
        <v>6.4</v>
      </c>
      <c r="X22" s="26">
        <v>4.5</v>
      </c>
      <c r="Y22" s="26">
        <v>25.1</v>
      </c>
      <c r="Z22" s="26">
        <v>6.9</v>
      </c>
      <c r="AA22" s="26">
        <v>517.70000000000005</v>
      </c>
      <c r="AB22" s="26">
        <v>12.1</v>
      </c>
      <c r="AC22" s="26">
        <v>4.3</v>
      </c>
      <c r="AD22" s="26">
        <v>3</v>
      </c>
      <c r="AE22" s="26">
        <v>0.1</v>
      </c>
      <c r="AF22" s="26">
        <v>1.9</v>
      </c>
      <c r="AG22" s="26">
        <v>0</v>
      </c>
      <c r="AH22" s="26">
        <v>0</v>
      </c>
      <c r="AI22" s="26">
        <v>4.0999999999999996</v>
      </c>
      <c r="AJ22" s="26">
        <v>24.3</v>
      </c>
      <c r="AK22" s="26">
        <v>9.1999999999999993</v>
      </c>
      <c r="AL22" s="26">
        <v>10.9</v>
      </c>
      <c r="AM22" s="26">
        <v>7</v>
      </c>
      <c r="AN22" s="26">
        <v>4</v>
      </c>
      <c r="AO22" s="26">
        <v>0</v>
      </c>
      <c r="AP22" s="26">
        <v>256.7</v>
      </c>
      <c r="AQ22" s="26">
        <v>0</v>
      </c>
      <c r="AR22" s="26">
        <v>0</v>
      </c>
      <c r="AS22" s="26">
        <v>5243.4</v>
      </c>
      <c r="AT22" s="26">
        <v>2183.4</v>
      </c>
      <c r="AU22" s="26">
        <v>0</v>
      </c>
      <c r="AV22" s="26">
        <v>0</v>
      </c>
      <c r="AW22" s="26">
        <v>594.9</v>
      </c>
      <c r="AX22" s="26">
        <v>0</v>
      </c>
      <c r="AY22" s="26">
        <v>9108.1</v>
      </c>
    </row>
    <row r="23" spans="3:51" ht="73.5" x14ac:dyDescent="0.25">
      <c r="C23" s="19" t="s">
        <v>275</v>
      </c>
      <c r="D23" s="24" t="s">
        <v>215</v>
      </c>
      <c r="E23" s="23" t="s">
        <v>11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0.2</v>
      </c>
      <c r="U23" s="25">
        <v>0.3</v>
      </c>
      <c r="V23" s="25">
        <v>0.1</v>
      </c>
      <c r="W23" s="25">
        <v>0</v>
      </c>
      <c r="X23" s="25">
        <v>0</v>
      </c>
      <c r="Y23" s="25">
        <v>0.1</v>
      </c>
      <c r="Z23" s="25">
        <v>0</v>
      </c>
      <c r="AA23" s="25">
        <v>0.7</v>
      </c>
      <c r="AB23" s="25">
        <v>0.2</v>
      </c>
      <c r="AC23" s="25">
        <v>0</v>
      </c>
      <c r="AD23" s="25">
        <v>0</v>
      </c>
      <c r="AE23" s="25">
        <v>0</v>
      </c>
      <c r="AF23" s="25">
        <v>0.9</v>
      </c>
      <c r="AG23" s="25">
        <v>0</v>
      </c>
      <c r="AH23" s="25">
        <v>0</v>
      </c>
      <c r="AI23" s="25">
        <v>0</v>
      </c>
      <c r="AJ23" s="25">
        <v>0.4</v>
      </c>
      <c r="AK23" s="25">
        <v>0.2</v>
      </c>
      <c r="AL23" s="25">
        <v>0.3</v>
      </c>
      <c r="AM23" s="25">
        <v>1</v>
      </c>
      <c r="AN23" s="25">
        <v>0.1</v>
      </c>
      <c r="AO23" s="25">
        <v>0</v>
      </c>
      <c r="AP23" s="25">
        <v>40</v>
      </c>
      <c r="AQ23" s="25">
        <v>0</v>
      </c>
      <c r="AR23" s="25">
        <v>13.1</v>
      </c>
      <c r="AS23" s="25">
        <v>149.1</v>
      </c>
      <c r="AT23" s="25">
        <v>9.9</v>
      </c>
      <c r="AU23" s="25">
        <v>0</v>
      </c>
      <c r="AV23" s="25">
        <v>1.3</v>
      </c>
      <c r="AW23" s="25">
        <v>4.4000000000000004</v>
      </c>
      <c r="AX23" s="25">
        <v>0</v>
      </c>
      <c r="AY23" s="25">
        <v>222.6</v>
      </c>
    </row>
    <row r="24" spans="3:51" ht="42" x14ac:dyDescent="0.25">
      <c r="C24" s="19" t="s">
        <v>275</v>
      </c>
      <c r="D24" s="24" t="s">
        <v>216</v>
      </c>
      <c r="E24" s="23" t="s">
        <v>11</v>
      </c>
      <c r="F24" s="26">
        <v>0.4</v>
      </c>
      <c r="G24" s="26">
        <v>0.6</v>
      </c>
      <c r="H24" s="26">
        <v>0</v>
      </c>
      <c r="I24" s="26">
        <v>0</v>
      </c>
      <c r="J24" s="26">
        <v>1.7</v>
      </c>
      <c r="K24" s="26">
        <v>0</v>
      </c>
      <c r="L24" s="26">
        <v>0</v>
      </c>
      <c r="M24" s="26">
        <v>0.2</v>
      </c>
      <c r="N24" s="26">
        <v>0.4</v>
      </c>
      <c r="O24" s="26">
        <v>3.2</v>
      </c>
      <c r="P24" s="26">
        <v>0.7</v>
      </c>
      <c r="Q24" s="26">
        <v>2.2999999999999998</v>
      </c>
      <c r="R24" s="26">
        <v>1.5</v>
      </c>
      <c r="S24" s="26">
        <v>3</v>
      </c>
      <c r="T24" s="26">
        <v>1.6</v>
      </c>
      <c r="U24" s="26">
        <v>68.099999999999994</v>
      </c>
      <c r="V24" s="26">
        <v>10</v>
      </c>
      <c r="W24" s="26">
        <v>3.7</v>
      </c>
      <c r="X24" s="26">
        <v>1.7</v>
      </c>
      <c r="Y24" s="26">
        <v>11</v>
      </c>
      <c r="Z24" s="26">
        <v>9.9</v>
      </c>
      <c r="AA24" s="26">
        <v>228.1</v>
      </c>
      <c r="AB24" s="26">
        <v>9.3000000000000007</v>
      </c>
      <c r="AC24" s="26">
        <v>3.1</v>
      </c>
      <c r="AD24" s="26">
        <v>1.5</v>
      </c>
      <c r="AE24" s="26">
        <v>0.1</v>
      </c>
      <c r="AF24" s="26">
        <v>15.3</v>
      </c>
      <c r="AG24" s="26">
        <v>0.4</v>
      </c>
      <c r="AH24" s="26">
        <v>0</v>
      </c>
      <c r="AI24" s="26">
        <v>2.5</v>
      </c>
      <c r="AJ24" s="26">
        <v>13.3</v>
      </c>
      <c r="AK24" s="26">
        <v>3.8</v>
      </c>
      <c r="AL24" s="26">
        <v>8.9</v>
      </c>
      <c r="AM24" s="26">
        <v>8.6</v>
      </c>
      <c r="AN24" s="26">
        <v>5</v>
      </c>
      <c r="AO24" s="26">
        <v>0</v>
      </c>
      <c r="AP24" s="26">
        <v>1833.9</v>
      </c>
      <c r="AQ24" s="26">
        <v>0</v>
      </c>
      <c r="AR24" s="26">
        <v>0</v>
      </c>
      <c r="AS24" s="26">
        <v>3331.8</v>
      </c>
      <c r="AT24" s="26">
        <v>1339</v>
      </c>
      <c r="AU24" s="26">
        <v>0</v>
      </c>
      <c r="AV24" s="26">
        <v>13.3</v>
      </c>
      <c r="AW24" s="26">
        <v>531.29999999999995</v>
      </c>
      <c r="AX24" s="26">
        <v>0</v>
      </c>
      <c r="AY24" s="26">
        <v>7469.1</v>
      </c>
    </row>
    <row r="25" spans="3:51" ht="52.5" x14ac:dyDescent="0.25">
      <c r="C25" s="19" t="s">
        <v>275</v>
      </c>
      <c r="D25" s="24" t="s">
        <v>217</v>
      </c>
      <c r="E25" s="23" t="s">
        <v>11</v>
      </c>
      <c r="F25" s="25">
        <v>0.5</v>
      </c>
      <c r="G25" s="25">
        <v>3.1</v>
      </c>
      <c r="H25" s="25">
        <v>0.1</v>
      </c>
      <c r="I25" s="25">
        <v>0.1</v>
      </c>
      <c r="J25" s="25">
        <v>0.8</v>
      </c>
      <c r="K25" s="25">
        <v>0.3</v>
      </c>
      <c r="L25" s="25">
        <v>0.2</v>
      </c>
      <c r="M25" s="25">
        <v>0.7</v>
      </c>
      <c r="N25" s="25">
        <v>0.3</v>
      </c>
      <c r="O25" s="25">
        <v>0.9</v>
      </c>
      <c r="P25" s="25">
        <v>0.3</v>
      </c>
      <c r="Q25" s="25">
        <v>1.5</v>
      </c>
      <c r="R25" s="25">
        <v>0.5</v>
      </c>
      <c r="S25" s="25">
        <v>0.9</v>
      </c>
      <c r="T25" s="25">
        <v>0</v>
      </c>
      <c r="U25" s="25">
        <v>1</v>
      </c>
      <c r="V25" s="25">
        <v>5</v>
      </c>
      <c r="W25" s="25">
        <v>0.6</v>
      </c>
      <c r="X25" s="25">
        <v>0.6</v>
      </c>
      <c r="Y25" s="25">
        <v>2.1</v>
      </c>
      <c r="Z25" s="25">
        <v>1</v>
      </c>
      <c r="AA25" s="25">
        <v>21</v>
      </c>
      <c r="AB25" s="25">
        <v>2.2999999999999998</v>
      </c>
      <c r="AC25" s="25">
        <v>0.9</v>
      </c>
      <c r="AD25" s="25">
        <v>0.1</v>
      </c>
      <c r="AE25" s="25">
        <v>0</v>
      </c>
      <c r="AF25" s="25">
        <v>0.4</v>
      </c>
      <c r="AG25" s="25">
        <v>0</v>
      </c>
      <c r="AH25" s="25">
        <v>0</v>
      </c>
      <c r="AI25" s="25">
        <v>0.2</v>
      </c>
      <c r="AJ25" s="25">
        <v>3.1</v>
      </c>
      <c r="AK25" s="25">
        <v>2.1</v>
      </c>
      <c r="AL25" s="25">
        <v>1.3</v>
      </c>
      <c r="AM25" s="25">
        <v>0.9</v>
      </c>
      <c r="AN25" s="25">
        <v>0.5</v>
      </c>
      <c r="AO25" s="25">
        <v>0</v>
      </c>
      <c r="AP25" s="25">
        <v>84.8</v>
      </c>
      <c r="AQ25" s="25">
        <v>0</v>
      </c>
      <c r="AR25" s="25">
        <v>0</v>
      </c>
      <c r="AS25" s="25">
        <v>2725.9</v>
      </c>
      <c r="AT25" s="25">
        <v>687.4</v>
      </c>
      <c r="AU25" s="25">
        <v>0</v>
      </c>
      <c r="AV25" s="25">
        <v>0</v>
      </c>
      <c r="AW25" s="25">
        <v>258.3</v>
      </c>
      <c r="AX25" s="25">
        <v>0</v>
      </c>
      <c r="AY25" s="25">
        <v>3809.8</v>
      </c>
    </row>
    <row r="26" spans="3:51" ht="63" x14ac:dyDescent="0.25">
      <c r="C26" s="19" t="s">
        <v>275</v>
      </c>
      <c r="D26" s="24" t="s">
        <v>218</v>
      </c>
      <c r="E26" s="23" t="s">
        <v>11</v>
      </c>
      <c r="F26" s="26">
        <v>0</v>
      </c>
      <c r="G26" s="26">
        <v>0.1</v>
      </c>
      <c r="H26" s="26">
        <v>0</v>
      </c>
      <c r="I26" s="26">
        <v>0</v>
      </c>
      <c r="J26" s="26">
        <v>0.1</v>
      </c>
      <c r="K26" s="26">
        <v>0</v>
      </c>
      <c r="L26" s="26">
        <v>0</v>
      </c>
      <c r="M26" s="26">
        <v>0</v>
      </c>
      <c r="N26" s="26">
        <v>0</v>
      </c>
      <c r="O26" s="26">
        <v>0.1</v>
      </c>
      <c r="P26" s="26">
        <v>0</v>
      </c>
      <c r="Q26" s="26">
        <v>0.2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3.4</v>
      </c>
      <c r="X26" s="26">
        <v>0</v>
      </c>
      <c r="Y26" s="26">
        <v>0.3</v>
      </c>
      <c r="Z26" s="26">
        <v>0.1</v>
      </c>
      <c r="AA26" s="26">
        <v>0</v>
      </c>
      <c r="AB26" s="26">
        <v>4.9000000000000004</v>
      </c>
      <c r="AC26" s="26">
        <v>0.9</v>
      </c>
      <c r="AD26" s="26">
        <v>0</v>
      </c>
      <c r="AE26" s="26">
        <v>0</v>
      </c>
      <c r="AF26" s="26">
        <v>0.1</v>
      </c>
      <c r="AG26" s="26">
        <v>0</v>
      </c>
      <c r="AH26" s="26">
        <v>0</v>
      </c>
      <c r="AI26" s="26">
        <v>0</v>
      </c>
      <c r="AJ26" s="26">
        <v>1.5</v>
      </c>
      <c r="AK26" s="26">
        <v>0.4</v>
      </c>
      <c r="AL26" s="26">
        <v>0</v>
      </c>
      <c r="AM26" s="26">
        <v>0.2</v>
      </c>
      <c r="AN26" s="26">
        <v>0.1</v>
      </c>
      <c r="AO26" s="26">
        <v>0</v>
      </c>
      <c r="AP26" s="26">
        <v>289.39999999999998</v>
      </c>
      <c r="AQ26" s="26">
        <v>0</v>
      </c>
      <c r="AR26" s="26">
        <v>0</v>
      </c>
      <c r="AS26" s="26">
        <v>832.7</v>
      </c>
      <c r="AT26" s="26">
        <v>149</v>
      </c>
      <c r="AU26" s="26">
        <v>0</v>
      </c>
      <c r="AV26" s="26">
        <v>1.9</v>
      </c>
      <c r="AW26" s="26">
        <v>51</v>
      </c>
      <c r="AX26" s="26">
        <v>0</v>
      </c>
      <c r="AY26" s="26">
        <v>1336.4</v>
      </c>
    </row>
    <row r="27" spans="3:51" ht="52.5" x14ac:dyDescent="0.25">
      <c r="C27" s="19" t="s">
        <v>275</v>
      </c>
      <c r="D27" s="24" t="s">
        <v>219</v>
      </c>
      <c r="E27" s="23" t="s">
        <v>11</v>
      </c>
      <c r="F27" s="25">
        <v>0</v>
      </c>
      <c r="G27" s="25">
        <v>0.1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0.1</v>
      </c>
      <c r="W27" s="25">
        <v>0</v>
      </c>
      <c r="X27" s="25">
        <v>1.8</v>
      </c>
      <c r="Y27" s="25">
        <v>0</v>
      </c>
      <c r="Z27" s="25">
        <v>0</v>
      </c>
      <c r="AA27" s="25">
        <v>0.5</v>
      </c>
      <c r="AB27" s="25">
        <v>0.4</v>
      </c>
      <c r="AC27" s="25">
        <v>2.7</v>
      </c>
      <c r="AD27" s="25">
        <v>0</v>
      </c>
      <c r="AE27" s="25">
        <v>0</v>
      </c>
      <c r="AF27" s="25">
        <v>0</v>
      </c>
      <c r="AG27" s="25">
        <v>0</v>
      </c>
      <c r="AH27" s="25">
        <v>0</v>
      </c>
      <c r="AI27" s="25">
        <v>0</v>
      </c>
      <c r="AJ27" s="25">
        <v>0.9</v>
      </c>
      <c r="AK27" s="25">
        <v>2.5</v>
      </c>
      <c r="AL27" s="25">
        <v>0</v>
      </c>
      <c r="AM27" s="25">
        <v>0</v>
      </c>
      <c r="AN27" s="25">
        <v>0</v>
      </c>
      <c r="AO27" s="25">
        <v>0</v>
      </c>
      <c r="AP27" s="25">
        <v>2.2000000000000002</v>
      </c>
      <c r="AQ27" s="25">
        <v>0</v>
      </c>
      <c r="AR27" s="25">
        <v>43.4</v>
      </c>
      <c r="AS27" s="25">
        <v>227.9</v>
      </c>
      <c r="AT27" s="25">
        <v>80.400000000000006</v>
      </c>
      <c r="AU27" s="25">
        <v>0</v>
      </c>
      <c r="AV27" s="25">
        <v>0</v>
      </c>
      <c r="AW27" s="25">
        <v>401.9</v>
      </c>
      <c r="AX27" s="25">
        <v>0</v>
      </c>
      <c r="AY27" s="25">
        <v>765.2</v>
      </c>
    </row>
    <row r="28" spans="3:51" ht="126" x14ac:dyDescent="0.25">
      <c r="C28" s="19" t="s">
        <v>275</v>
      </c>
      <c r="D28" s="24" t="s">
        <v>220</v>
      </c>
      <c r="E28" s="23" t="s">
        <v>11</v>
      </c>
      <c r="F28" s="26">
        <v>9.6999999999999993</v>
      </c>
      <c r="G28" s="26">
        <v>24.4</v>
      </c>
      <c r="H28" s="26">
        <v>1.2</v>
      </c>
      <c r="I28" s="26">
        <v>0.3</v>
      </c>
      <c r="J28" s="26">
        <v>26.7</v>
      </c>
      <c r="K28" s="26">
        <v>4</v>
      </c>
      <c r="L28" s="26">
        <v>2.7</v>
      </c>
      <c r="M28" s="26">
        <v>11</v>
      </c>
      <c r="N28" s="26">
        <v>4.3</v>
      </c>
      <c r="O28" s="26">
        <v>19.600000000000001</v>
      </c>
      <c r="P28" s="26">
        <v>2.5</v>
      </c>
      <c r="Q28" s="26">
        <v>19.7</v>
      </c>
      <c r="R28" s="26">
        <v>15.2</v>
      </c>
      <c r="S28" s="26">
        <v>7.5</v>
      </c>
      <c r="T28" s="26">
        <v>0.5</v>
      </c>
      <c r="U28" s="26">
        <v>8.8000000000000007</v>
      </c>
      <c r="V28" s="26">
        <v>10.5</v>
      </c>
      <c r="W28" s="26">
        <v>1.8</v>
      </c>
      <c r="X28" s="26">
        <v>2.9</v>
      </c>
      <c r="Y28" s="26">
        <v>61.6</v>
      </c>
      <c r="Z28" s="26">
        <v>24.6</v>
      </c>
      <c r="AA28" s="26">
        <v>172.1</v>
      </c>
      <c r="AB28" s="26">
        <v>28.6</v>
      </c>
      <c r="AC28" s="26">
        <v>61.8</v>
      </c>
      <c r="AD28" s="26">
        <v>7.7</v>
      </c>
      <c r="AE28" s="26">
        <v>0.8</v>
      </c>
      <c r="AF28" s="26">
        <v>28</v>
      </c>
      <c r="AG28" s="26">
        <v>0.5</v>
      </c>
      <c r="AH28" s="26">
        <v>3.2</v>
      </c>
      <c r="AI28" s="26">
        <v>32.4</v>
      </c>
      <c r="AJ28" s="26">
        <v>62.1</v>
      </c>
      <c r="AK28" s="26">
        <v>23.5</v>
      </c>
      <c r="AL28" s="26">
        <v>49.9</v>
      </c>
      <c r="AM28" s="26">
        <v>192</v>
      </c>
      <c r="AN28" s="26">
        <v>15.6</v>
      </c>
      <c r="AO28" s="26">
        <v>0</v>
      </c>
      <c r="AP28" s="26">
        <v>246</v>
      </c>
      <c r="AQ28" s="26">
        <v>0</v>
      </c>
      <c r="AR28" s="26">
        <v>205.8</v>
      </c>
      <c r="AS28" s="26">
        <v>4075.7</v>
      </c>
      <c r="AT28" s="26">
        <v>1095</v>
      </c>
      <c r="AU28" s="26">
        <v>0</v>
      </c>
      <c r="AV28" s="26">
        <v>81.8</v>
      </c>
      <c r="AW28" s="26">
        <v>90.1</v>
      </c>
      <c r="AX28" s="26">
        <v>0</v>
      </c>
      <c r="AY28" s="26">
        <v>6732</v>
      </c>
    </row>
    <row r="29" spans="3:51" ht="126" x14ac:dyDescent="0.25">
      <c r="C29" s="19" t="s">
        <v>275</v>
      </c>
      <c r="D29" s="24" t="s">
        <v>221</v>
      </c>
      <c r="E29" s="23" t="s">
        <v>11</v>
      </c>
      <c r="F29" s="25">
        <v>57.5</v>
      </c>
      <c r="G29" s="25">
        <v>204.2</v>
      </c>
      <c r="H29" s="25">
        <v>8.1999999999999993</v>
      </c>
      <c r="I29" s="25">
        <v>1.6</v>
      </c>
      <c r="J29" s="25">
        <v>257.3</v>
      </c>
      <c r="K29" s="25">
        <v>54</v>
      </c>
      <c r="L29" s="25">
        <v>26.2</v>
      </c>
      <c r="M29" s="25">
        <v>146.5</v>
      </c>
      <c r="N29" s="25">
        <v>57.3</v>
      </c>
      <c r="O29" s="25">
        <v>458.2</v>
      </c>
      <c r="P29" s="25">
        <v>42.7</v>
      </c>
      <c r="Q29" s="25">
        <v>317.3</v>
      </c>
      <c r="R29" s="25">
        <v>122.8</v>
      </c>
      <c r="S29" s="25">
        <v>49</v>
      </c>
      <c r="T29" s="25">
        <v>2.2999999999999998</v>
      </c>
      <c r="U29" s="25">
        <v>33.9</v>
      </c>
      <c r="V29" s="25">
        <v>29</v>
      </c>
      <c r="W29" s="25">
        <v>10.1</v>
      </c>
      <c r="X29" s="25">
        <v>7.2</v>
      </c>
      <c r="Y29" s="25">
        <v>53.2</v>
      </c>
      <c r="Z29" s="25">
        <v>1005</v>
      </c>
      <c r="AA29" s="25">
        <v>386.3</v>
      </c>
      <c r="AB29" s="25">
        <v>423.3</v>
      </c>
      <c r="AC29" s="25">
        <v>167.6</v>
      </c>
      <c r="AD29" s="25">
        <v>176.1</v>
      </c>
      <c r="AE29" s="25">
        <v>4.0999999999999996</v>
      </c>
      <c r="AF29" s="25">
        <v>127.2</v>
      </c>
      <c r="AG29" s="25">
        <v>3.9</v>
      </c>
      <c r="AH29" s="25">
        <v>29.3</v>
      </c>
      <c r="AI29" s="25">
        <v>189.9</v>
      </c>
      <c r="AJ29" s="25">
        <v>383.9</v>
      </c>
      <c r="AK29" s="25">
        <v>275.5</v>
      </c>
      <c r="AL29" s="25">
        <v>1106.5</v>
      </c>
      <c r="AM29" s="25">
        <v>895.7</v>
      </c>
      <c r="AN29" s="25">
        <v>228.3</v>
      </c>
      <c r="AO29" s="25">
        <v>0</v>
      </c>
      <c r="AP29" s="25">
        <v>5014.1000000000004</v>
      </c>
      <c r="AQ29" s="25">
        <v>0</v>
      </c>
      <c r="AR29" s="25">
        <v>6613.6</v>
      </c>
      <c r="AS29" s="25">
        <v>0</v>
      </c>
      <c r="AT29" s="25">
        <v>20.5</v>
      </c>
      <c r="AU29" s="25">
        <v>0</v>
      </c>
      <c r="AV29" s="25">
        <v>0</v>
      </c>
      <c r="AW29" s="25">
        <v>0</v>
      </c>
      <c r="AX29" s="25">
        <v>0</v>
      </c>
      <c r="AY29" s="25">
        <v>18989.3</v>
      </c>
    </row>
    <row r="30" spans="3:51" ht="42" x14ac:dyDescent="0.25">
      <c r="C30" s="19" t="s">
        <v>275</v>
      </c>
      <c r="D30" s="24" t="s">
        <v>222</v>
      </c>
      <c r="E30" s="23" t="s">
        <v>11</v>
      </c>
      <c r="F30" s="26">
        <v>14.3</v>
      </c>
      <c r="G30" s="26">
        <v>38.1</v>
      </c>
      <c r="H30" s="26">
        <v>2</v>
      </c>
      <c r="I30" s="26">
        <v>0.6</v>
      </c>
      <c r="J30" s="26">
        <v>13.7</v>
      </c>
      <c r="K30" s="26">
        <v>4.9000000000000004</v>
      </c>
      <c r="L30" s="26">
        <v>3.7</v>
      </c>
      <c r="M30" s="26">
        <v>11.3</v>
      </c>
      <c r="N30" s="26">
        <v>6.8</v>
      </c>
      <c r="O30" s="26">
        <v>33.4</v>
      </c>
      <c r="P30" s="26">
        <v>3.9</v>
      </c>
      <c r="Q30" s="26">
        <v>30.7</v>
      </c>
      <c r="R30" s="26">
        <v>5.8</v>
      </c>
      <c r="S30" s="26">
        <v>10.7</v>
      </c>
      <c r="T30" s="26">
        <v>0.5</v>
      </c>
      <c r="U30" s="26">
        <v>7.1</v>
      </c>
      <c r="V30" s="26">
        <v>6.4</v>
      </c>
      <c r="W30" s="26">
        <v>1.6</v>
      </c>
      <c r="X30" s="26">
        <v>1.4</v>
      </c>
      <c r="Y30" s="26">
        <v>42</v>
      </c>
      <c r="Z30" s="26">
        <v>103.6</v>
      </c>
      <c r="AA30" s="26">
        <v>5405.6</v>
      </c>
      <c r="AB30" s="26">
        <v>159.4</v>
      </c>
      <c r="AC30" s="26">
        <v>102.4</v>
      </c>
      <c r="AD30" s="26">
        <v>27.9</v>
      </c>
      <c r="AE30" s="26">
        <v>1.3</v>
      </c>
      <c r="AF30" s="26">
        <v>86.8</v>
      </c>
      <c r="AG30" s="26">
        <v>1.5</v>
      </c>
      <c r="AH30" s="26">
        <v>21.1</v>
      </c>
      <c r="AI30" s="26">
        <v>443.8</v>
      </c>
      <c r="AJ30" s="26">
        <v>350.6</v>
      </c>
      <c r="AK30" s="26">
        <v>239.3</v>
      </c>
      <c r="AL30" s="26">
        <v>343.6</v>
      </c>
      <c r="AM30" s="26">
        <v>330</v>
      </c>
      <c r="AN30" s="26">
        <v>66</v>
      </c>
      <c r="AO30" s="26">
        <v>0</v>
      </c>
      <c r="AP30" s="26">
        <v>3292.8</v>
      </c>
      <c r="AQ30" s="26">
        <v>0</v>
      </c>
      <c r="AR30" s="26">
        <v>0</v>
      </c>
      <c r="AS30" s="26">
        <v>85141.9</v>
      </c>
      <c r="AT30" s="26">
        <v>754.4</v>
      </c>
      <c r="AU30" s="26">
        <v>0</v>
      </c>
      <c r="AV30" s="26">
        <v>56.3</v>
      </c>
      <c r="AW30" s="26">
        <v>59.1</v>
      </c>
      <c r="AX30" s="26">
        <v>0</v>
      </c>
      <c r="AY30" s="26">
        <v>97226.4</v>
      </c>
    </row>
    <row r="31" spans="3:51" ht="94.5" x14ac:dyDescent="0.25">
      <c r="C31" s="19" t="s">
        <v>275</v>
      </c>
      <c r="D31" s="24" t="s">
        <v>223</v>
      </c>
      <c r="E31" s="23" t="s">
        <v>11</v>
      </c>
      <c r="F31" s="25">
        <v>361.1</v>
      </c>
      <c r="G31" s="25">
        <v>319.2</v>
      </c>
      <c r="H31" s="25">
        <v>34.700000000000003</v>
      </c>
      <c r="I31" s="25">
        <v>7.3</v>
      </c>
      <c r="J31" s="25">
        <v>1904.6</v>
      </c>
      <c r="K31" s="25">
        <v>378.1</v>
      </c>
      <c r="L31" s="25">
        <v>141.80000000000001</v>
      </c>
      <c r="M31" s="25">
        <v>409.6</v>
      </c>
      <c r="N31" s="25">
        <v>264.39999999999998</v>
      </c>
      <c r="O31" s="25">
        <v>2604.8000000000002</v>
      </c>
      <c r="P31" s="25">
        <v>318.39999999999998</v>
      </c>
      <c r="Q31" s="25">
        <v>648</v>
      </c>
      <c r="R31" s="25">
        <v>578.20000000000005</v>
      </c>
      <c r="S31" s="25">
        <v>541.70000000000005</v>
      </c>
      <c r="T31" s="25">
        <v>13</v>
      </c>
      <c r="U31" s="25">
        <v>532.5</v>
      </c>
      <c r="V31" s="25">
        <v>253.9</v>
      </c>
      <c r="W31" s="25">
        <v>82.7</v>
      </c>
      <c r="X31" s="25">
        <v>58.4</v>
      </c>
      <c r="Y31" s="25">
        <v>489.9</v>
      </c>
      <c r="Z31" s="25">
        <v>398.5</v>
      </c>
      <c r="AA31" s="25">
        <v>5830.2</v>
      </c>
      <c r="AB31" s="25">
        <v>4681.7</v>
      </c>
      <c r="AC31" s="25">
        <v>1581.9</v>
      </c>
      <c r="AD31" s="25">
        <v>486.6</v>
      </c>
      <c r="AE31" s="25">
        <v>93.1</v>
      </c>
      <c r="AF31" s="25">
        <v>683.3</v>
      </c>
      <c r="AG31" s="25">
        <v>10.4</v>
      </c>
      <c r="AH31" s="25">
        <v>44.5</v>
      </c>
      <c r="AI31" s="25">
        <v>141</v>
      </c>
      <c r="AJ31" s="25">
        <v>3559.1</v>
      </c>
      <c r="AK31" s="25">
        <v>482</v>
      </c>
      <c r="AL31" s="25">
        <v>766.9</v>
      </c>
      <c r="AM31" s="25">
        <v>1801.9</v>
      </c>
      <c r="AN31" s="25">
        <v>539.70000000000005</v>
      </c>
      <c r="AO31" s="25">
        <v>0</v>
      </c>
      <c r="AP31" s="25">
        <v>25177.200000000001</v>
      </c>
      <c r="AQ31" s="25">
        <v>0.6</v>
      </c>
      <c r="AR31" s="25">
        <v>1978</v>
      </c>
      <c r="AS31" s="25">
        <v>12343.8</v>
      </c>
      <c r="AT31" s="25">
        <v>4263</v>
      </c>
      <c r="AU31" s="25">
        <v>0</v>
      </c>
      <c r="AV31" s="25">
        <v>168.9</v>
      </c>
      <c r="AW31" s="25">
        <v>8336.7999999999993</v>
      </c>
      <c r="AX31" s="25">
        <v>0</v>
      </c>
      <c r="AY31" s="25">
        <v>83311.100000000006</v>
      </c>
    </row>
    <row r="32" spans="3:51" ht="52.5" x14ac:dyDescent="0.25">
      <c r="C32" s="19" t="s">
        <v>275</v>
      </c>
      <c r="D32" s="24" t="s">
        <v>224</v>
      </c>
      <c r="E32" s="23" t="s">
        <v>11</v>
      </c>
      <c r="F32" s="26">
        <v>81.7</v>
      </c>
      <c r="G32" s="26">
        <v>98.9</v>
      </c>
      <c r="H32" s="26">
        <v>7.6</v>
      </c>
      <c r="I32" s="26">
        <v>1.4</v>
      </c>
      <c r="J32" s="26">
        <v>485.9</v>
      </c>
      <c r="K32" s="26">
        <v>77.2</v>
      </c>
      <c r="L32" s="26">
        <v>32.4</v>
      </c>
      <c r="M32" s="26">
        <v>112.1</v>
      </c>
      <c r="N32" s="26">
        <v>95.5</v>
      </c>
      <c r="O32" s="26">
        <v>762.2</v>
      </c>
      <c r="P32" s="26">
        <v>81</v>
      </c>
      <c r="Q32" s="26">
        <v>200.2</v>
      </c>
      <c r="R32" s="26">
        <v>153.5</v>
      </c>
      <c r="S32" s="26">
        <v>131.80000000000001</v>
      </c>
      <c r="T32" s="26">
        <v>2.9</v>
      </c>
      <c r="U32" s="26">
        <v>129.5</v>
      </c>
      <c r="V32" s="26">
        <v>55.9</v>
      </c>
      <c r="W32" s="26">
        <v>15.8</v>
      </c>
      <c r="X32" s="26">
        <v>15.8</v>
      </c>
      <c r="Y32" s="26">
        <v>107.8</v>
      </c>
      <c r="Z32" s="26">
        <v>107.9</v>
      </c>
      <c r="AA32" s="26">
        <v>1480.8</v>
      </c>
      <c r="AB32" s="26">
        <v>504</v>
      </c>
      <c r="AC32" s="26">
        <v>1367.7</v>
      </c>
      <c r="AD32" s="26">
        <v>113.3</v>
      </c>
      <c r="AE32" s="26">
        <v>13</v>
      </c>
      <c r="AF32" s="26">
        <v>97.6</v>
      </c>
      <c r="AG32" s="26">
        <v>1.4</v>
      </c>
      <c r="AH32" s="26">
        <v>42.6</v>
      </c>
      <c r="AI32" s="26">
        <v>32.4</v>
      </c>
      <c r="AJ32" s="26">
        <v>862.2</v>
      </c>
      <c r="AK32" s="26">
        <v>218.5</v>
      </c>
      <c r="AL32" s="26">
        <v>322.60000000000002</v>
      </c>
      <c r="AM32" s="26">
        <v>371.2</v>
      </c>
      <c r="AN32" s="26">
        <v>122.9</v>
      </c>
      <c r="AO32" s="26">
        <v>0</v>
      </c>
      <c r="AP32" s="26">
        <v>5861.5</v>
      </c>
      <c r="AQ32" s="26">
        <v>0.2</v>
      </c>
      <c r="AR32" s="26">
        <v>6466.8</v>
      </c>
      <c r="AS32" s="26">
        <v>2252.5</v>
      </c>
      <c r="AT32" s="26">
        <v>131.19999999999999</v>
      </c>
      <c r="AU32" s="26">
        <v>0</v>
      </c>
      <c r="AV32" s="26">
        <v>591.5</v>
      </c>
      <c r="AW32" s="26">
        <v>4734.3999999999996</v>
      </c>
      <c r="AX32" s="26">
        <v>0</v>
      </c>
      <c r="AY32" s="26">
        <v>28345.5</v>
      </c>
    </row>
    <row r="33" spans="3:51" ht="63" x14ac:dyDescent="0.25">
      <c r="C33" s="19" t="s">
        <v>275</v>
      </c>
      <c r="D33" s="24" t="s">
        <v>225</v>
      </c>
      <c r="E33" s="23" t="s">
        <v>11</v>
      </c>
      <c r="F33" s="25">
        <v>1.9</v>
      </c>
      <c r="G33" s="25">
        <v>5.5</v>
      </c>
      <c r="H33" s="25">
        <v>0.3</v>
      </c>
      <c r="I33" s="25">
        <v>0.2</v>
      </c>
      <c r="J33" s="25">
        <v>12.7</v>
      </c>
      <c r="K33" s="25">
        <v>2.2999999999999998</v>
      </c>
      <c r="L33" s="25">
        <v>1.5</v>
      </c>
      <c r="M33" s="25">
        <v>4.9000000000000004</v>
      </c>
      <c r="N33" s="25">
        <v>0.8</v>
      </c>
      <c r="O33" s="25">
        <v>10.8</v>
      </c>
      <c r="P33" s="25">
        <v>1.9</v>
      </c>
      <c r="Q33" s="25">
        <v>7.8</v>
      </c>
      <c r="R33" s="25">
        <v>1.9</v>
      </c>
      <c r="S33" s="25">
        <v>4.0999999999999996</v>
      </c>
      <c r="T33" s="25">
        <v>0.2</v>
      </c>
      <c r="U33" s="25">
        <v>2.6</v>
      </c>
      <c r="V33" s="25">
        <v>2.7</v>
      </c>
      <c r="W33" s="25">
        <v>0.8</v>
      </c>
      <c r="X33" s="25">
        <v>1.2</v>
      </c>
      <c r="Y33" s="25">
        <v>6.3</v>
      </c>
      <c r="Z33" s="25">
        <v>10.5</v>
      </c>
      <c r="AA33" s="25">
        <v>100.6</v>
      </c>
      <c r="AB33" s="25">
        <v>69.3</v>
      </c>
      <c r="AC33" s="25">
        <v>79.900000000000006</v>
      </c>
      <c r="AD33" s="25">
        <v>23.4</v>
      </c>
      <c r="AE33" s="25">
        <v>1.4</v>
      </c>
      <c r="AF33" s="25">
        <v>10.4</v>
      </c>
      <c r="AG33" s="25">
        <v>2.9</v>
      </c>
      <c r="AH33" s="25">
        <v>14.2</v>
      </c>
      <c r="AI33" s="25">
        <v>19.3</v>
      </c>
      <c r="AJ33" s="25">
        <v>361.3</v>
      </c>
      <c r="AK33" s="25">
        <v>54.3</v>
      </c>
      <c r="AL33" s="25">
        <v>177.7</v>
      </c>
      <c r="AM33" s="25">
        <v>358.7</v>
      </c>
      <c r="AN33" s="25">
        <v>46.1</v>
      </c>
      <c r="AO33" s="25">
        <v>0</v>
      </c>
      <c r="AP33" s="25">
        <v>3763.6</v>
      </c>
      <c r="AQ33" s="25">
        <v>1.9</v>
      </c>
      <c r="AR33" s="25">
        <v>4156.8</v>
      </c>
      <c r="AS33" s="25">
        <v>0</v>
      </c>
      <c r="AT33" s="25">
        <v>0</v>
      </c>
      <c r="AU33" s="25">
        <v>0</v>
      </c>
      <c r="AV33" s="25">
        <v>3126.1</v>
      </c>
      <c r="AW33" s="25">
        <v>0</v>
      </c>
      <c r="AX33" s="25">
        <v>0</v>
      </c>
      <c r="AY33" s="25">
        <v>12448.6</v>
      </c>
    </row>
    <row r="34" spans="3:51" ht="94.5" x14ac:dyDescent="0.25">
      <c r="C34" s="19" t="s">
        <v>275</v>
      </c>
      <c r="D34" s="24" t="s">
        <v>226</v>
      </c>
      <c r="E34" s="23" t="s">
        <v>11</v>
      </c>
      <c r="F34" s="26">
        <v>0</v>
      </c>
      <c r="G34" s="26">
        <v>0</v>
      </c>
      <c r="H34" s="26">
        <v>0</v>
      </c>
      <c r="I34" s="26">
        <v>0</v>
      </c>
      <c r="J34" s="26">
        <v>0.7</v>
      </c>
      <c r="K34" s="26">
        <v>0</v>
      </c>
      <c r="L34" s="26">
        <v>0</v>
      </c>
      <c r="M34" s="26">
        <v>0.6</v>
      </c>
      <c r="N34" s="26">
        <v>0.1</v>
      </c>
      <c r="O34" s="26">
        <v>0.3</v>
      </c>
      <c r="P34" s="26">
        <v>0</v>
      </c>
      <c r="Q34" s="26">
        <v>0.2</v>
      </c>
      <c r="R34" s="26">
        <v>0</v>
      </c>
      <c r="S34" s="26">
        <v>0.1</v>
      </c>
      <c r="T34" s="26">
        <v>0</v>
      </c>
      <c r="U34" s="26">
        <v>0.1</v>
      </c>
      <c r="V34" s="26">
        <v>0.1</v>
      </c>
      <c r="W34" s="26">
        <v>0</v>
      </c>
      <c r="X34" s="26">
        <v>0</v>
      </c>
      <c r="Y34" s="26">
        <v>0.1</v>
      </c>
      <c r="Z34" s="26">
        <v>0.2</v>
      </c>
      <c r="AA34" s="26">
        <v>1</v>
      </c>
      <c r="AB34" s="26">
        <v>2.5</v>
      </c>
      <c r="AC34" s="26">
        <v>0.5</v>
      </c>
      <c r="AD34" s="26">
        <v>0.2</v>
      </c>
      <c r="AE34" s="26">
        <v>0.7</v>
      </c>
      <c r="AF34" s="26">
        <v>1.2</v>
      </c>
      <c r="AG34" s="26">
        <v>0.2</v>
      </c>
      <c r="AH34" s="26">
        <v>0.4</v>
      </c>
      <c r="AI34" s="26">
        <v>0.1</v>
      </c>
      <c r="AJ34" s="26">
        <v>6.8</v>
      </c>
      <c r="AK34" s="26">
        <v>1.2</v>
      </c>
      <c r="AL34" s="26">
        <v>7.6</v>
      </c>
      <c r="AM34" s="26">
        <v>1.9</v>
      </c>
      <c r="AN34" s="26">
        <v>1.2</v>
      </c>
      <c r="AO34" s="26">
        <v>0</v>
      </c>
      <c r="AP34" s="26">
        <v>1015</v>
      </c>
      <c r="AQ34" s="26">
        <v>0</v>
      </c>
      <c r="AR34" s="26">
        <v>22.5</v>
      </c>
      <c r="AS34" s="26">
        <v>69.599999999999994</v>
      </c>
      <c r="AT34" s="26">
        <v>0.1</v>
      </c>
      <c r="AU34" s="26">
        <v>0</v>
      </c>
      <c r="AV34" s="26">
        <v>30.2</v>
      </c>
      <c r="AW34" s="26">
        <v>17.7</v>
      </c>
      <c r="AX34" s="26">
        <v>0</v>
      </c>
      <c r="AY34" s="26">
        <v>1183</v>
      </c>
    </row>
    <row r="35" spans="3:51" ht="42" x14ac:dyDescent="0.25">
      <c r="C35" s="19" t="s">
        <v>275</v>
      </c>
      <c r="D35" s="24" t="s">
        <v>227</v>
      </c>
      <c r="E35" s="23" t="s">
        <v>11</v>
      </c>
      <c r="F35" s="25">
        <v>24.2</v>
      </c>
      <c r="G35" s="25">
        <v>30.5</v>
      </c>
      <c r="H35" s="25">
        <v>5.0999999999999996</v>
      </c>
      <c r="I35" s="25">
        <v>0.9</v>
      </c>
      <c r="J35" s="25">
        <v>98.7</v>
      </c>
      <c r="K35" s="25">
        <v>31.1</v>
      </c>
      <c r="L35" s="25">
        <v>10.7</v>
      </c>
      <c r="M35" s="25">
        <v>40.5</v>
      </c>
      <c r="N35" s="25">
        <v>16.3</v>
      </c>
      <c r="O35" s="25">
        <v>89.8</v>
      </c>
      <c r="P35" s="25">
        <v>15.4</v>
      </c>
      <c r="Q35" s="25">
        <v>68</v>
      </c>
      <c r="R35" s="25">
        <v>10.8</v>
      </c>
      <c r="S35" s="25">
        <v>34.200000000000003</v>
      </c>
      <c r="T35" s="25">
        <v>3.2</v>
      </c>
      <c r="U35" s="25">
        <v>27.7</v>
      </c>
      <c r="V35" s="25">
        <v>27.7</v>
      </c>
      <c r="W35" s="25">
        <v>7.4</v>
      </c>
      <c r="X35" s="25">
        <v>6</v>
      </c>
      <c r="Y35" s="25">
        <v>53.6</v>
      </c>
      <c r="Z35" s="25">
        <v>99.7</v>
      </c>
      <c r="AA35" s="25">
        <v>627.70000000000005</v>
      </c>
      <c r="AB35" s="25">
        <v>746.4</v>
      </c>
      <c r="AC35" s="25">
        <v>350.2</v>
      </c>
      <c r="AD35" s="25">
        <v>107</v>
      </c>
      <c r="AE35" s="25">
        <v>33.4</v>
      </c>
      <c r="AF35" s="25">
        <v>6788.7</v>
      </c>
      <c r="AG35" s="25">
        <v>48.7</v>
      </c>
      <c r="AH35" s="25">
        <v>228.9</v>
      </c>
      <c r="AI35" s="25">
        <v>95.8</v>
      </c>
      <c r="AJ35" s="25">
        <v>1590.3</v>
      </c>
      <c r="AK35" s="25">
        <v>543.5</v>
      </c>
      <c r="AL35" s="25">
        <v>742.3</v>
      </c>
      <c r="AM35" s="25">
        <v>926.9</v>
      </c>
      <c r="AN35" s="25">
        <v>309.10000000000002</v>
      </c>
      <c r="AO35" s="25">
        <v>0</v>
      </c>
      <c r="AP35" s="25">
        <v>16319.7</v>
      </c>
      <c r="AQ35" s="25">
        <v>0.1</v>
      </c>
      <c r="AR35" s="25">
        <v>4159.5</v>
      </c>
      <c r="AS35" s="25">
        <v>320.7</v>
      </c>
      <c r="AT35" s="25">
        <v>5.4</v>
      </c>
      <c r="AU35" s="25">
        <v>0</v>
      </c>
      <c r="AV35" s="25">
        <v>156.1</v>
      </c>
      <c r="AW35" s="25">
        <v>1657.3</v>
      </c>
      <c r="AX35" s="25">
        <v>0</v>
      </c>
      <c r="AY35" s="25">
        <v>36459</v>
      </c>
    </row>
    <row r="36" spans="3:51" ht="63" x14ac:dyDescent="0.25">
      <c r="C36" s="19" t="s">
        <v>275</v>
      </c>
      <c r="D36" s="24" t="s">
        <v>228</v>
      </c>
      <c r="E36" s="23" t="s">
        <v>11</v>
      </c>
      <c r="F36" s="26">
        <v>0.7</v>
      </c>
      <c r="G36" s="26">
        <v>9.8000000000000007</v>
      </c>
      <c r="H36" s="26">
        <v>0.2</v>
      </c>
      <c r="I36" s="26">
        <v>0</v>
      </c>
      <c r="J36" s="26">
        <v>15.8</v>
      </c>
      <c r="K36" s="26">
        <v>1.5</v>
      </c>
      <c r="L36" s="26">
        <v>1.1000000000000001</v>
      </c>
      <c r="M36" s="26">
        <v>7.1</v>
      </c>
      <c r="N36" s="26">
        <v>2.7</v>
      </c>
      <c r="O36" s="26">
        <v>17.8</v>
      </c>
      <c r="P36" s="26">
        <v>1.8</v>
      </c>
      <c r="Q36" s="26">
        <v>8.1</v>
      </c>
      <c r="R36" s="26">
        <v>2</v>
      </c>
      <c r="S36" s="26">
        <v>4</v>
      </c>
      <c r="T36" s="26">
        <v>0.7</v>
      </c>
      <c r="U36" s="26">
        <v>5.4</v>
      </c>
      <c r="V36" s="26">
        <v>3.6</v>
      </c>
      <c r="W36" s="26">
        <v>1.3</v>
      </c>
      <c r="X36" s="26">
        <v>0.5</v>
      </c>
      <c r="Y36" s="26">
        <v>8.8000000000000007</v>
      </c>
      <c r="Z36" s="26">
        <v>16</v>
      </c>
      <c r="AA36" s="26">
        <v>82.6</v>
      </c>
      <c r="AB36" s="26">
        <v>82.3</v>
      </c>
      <c r="AC36" s="26">
        <v>43</v>
      </c>
      <c r="AD36" s="26">
        <v>10</v>
      </c>
      <c r="AE36" s="26">
        <v>5.7</v>
      </c>
      <c r="AF36" s="26">
        <v>114</v>
      </c>
      <c r="AG36" s="26">
        <v>27.4</v>
      </c>
      <c r="AH36" s="26">
        <v>45.7</v>
      </c>
      <c r="AI36" s="26">
        <v>11.8</v>
      </c>
      <c r="AJ36" s="26">
        <v>230.5</v>
      </c>
      <c r="AK36" s="26">
        <v>71.599999999999994</v>
      </c>
      <c r="AL36" s="26">
        <v>98.8</v>
      </c>
      <c r="AM36" s="26">
        <v>118.8</v>
      </c>
      <c r="AN36" s="26">
        <v>37.299999999999997</v>
      </c>
      <c r="AO36" s="26">
        <v>0</v>
      </c>
      <c r="AP36" s="26">
        <v>21.2</v>
      </c>
      <c r="AQ36" s="26">
        <v>0</v>
      </c>
      <c r="AR36" s="26">
        <v>0</v>
      </c>
      <c r="AS36" s="26">
        <v>0</v>
      </c>
      <c r="AT36" s="26">
        <v>0.1</v>
      </c>
      <c r="AU36" s="26">
        <v>0</v>
      </c>
      <c r="AV36" s="26">
        <v>0.3</v>
      </c>
      <c r="AW36" s="26">
        <v>66.2</v>
      </c>
      <c r="AX36" s="26">
        <v>0</v>
      </c>
      <c r="AY36" s="26">
        <v>1176.5999999999999</v>
      </c>
    </row>
    <row r="37" spans="3:51" ht="63" x14ac:dyDescent="0.25">
      <c r="C37" s="19" t="s">
        <v>275</v>
      </c>
      <c r="D37" s="24" t="s">
        <v>229</v>
      </c>
      <c r="E37" s="23" t="s">
        <v>11</v>
      </c>
      <c r="F37" s="25">
        <v>164.8</v>
      </c>
      <c r="G37" s="25">
        <v>372</v>
      </c>
      <c r="H37" s="25">
        <v>10.8</v>
      </c>
      <c r="I37" s="25">
        <v>2.1</v>
      </c>
      <c r="J37" s="25">
        <v>429.6</v>
      </c>
      <c r="K37" s="25">
        <v>102.1</v>
      </c>
      <c r="L37" s="25">
        <v>49</v>
      </c>
      <c r="M37" s="25">
        <v>162.5</v>
      </c>
      <c r="N37" s="25">
        <v>87.1</v>
      </c>
      <c r="O37" s="25">
        <v>435.2</v>
      </c>
      <c r="P37" s="25">
        <v>63.4</v>
      </c>
      <c r="Q37" s="25">
        <v>272</v>
      </c>
      <c r="R37" s="25">
        <v>138.6</v>
      </c>
      <c r="S37" s="25">
        <v>126</v>
      </c>
      <c r="T37" s="25">
        <v>8.1999999999999993</v>
      </c>
      <c r="U37" s="25">
        <v>102.7</v>
      </c>
      <c r="V37" s="25">
        <v>84.3</v>
      </c>
      <c r="W37" s="25">
        <v>31.7</v>
      </c>
      <c r="X37" s="25">
        <v>22.7</v>
      </c>
      <c r="Y37" s="25">
        <v>179.9</v>
      </c>
      <c r="Z37" s="25">
        <v>355.9</v>
      </c>
      <c r="AA37" s="25">
        <v>3252.2</v>
      </c>
      <c r="AB37" s="25">
        <v>1838</v>
      </c>
      <c r="AC37" s="25">
        <v>716.3</v>
      </c>
      <c r="AD37" s="25">
        <v>207.6</v>
      </c>
      <c r="AE37" s="25">
        <v>21.9</v>
      </c>
      <c r="AF37" s="25">
        <v>441.8</v>
      </c>
      <c r="AG37" s="25">
        <v>32.6</v>
      </c>
      <c r="AH37" s="25">
        <v>1390.2</v>
      </c>
      <c r="AI37" s="25">
        <v>2444.8000000000002</v>
      </c>
      <c r="AJ37" s="25">
        <v>2385.3000000000002</v>
      </c>
      <c r="AK37" s="25">
        <v>818.8</v>
      </c>
      <c r="AL37" s="25">
        <v>1312</v>
      </c>
      <c r="AM37" s="25">
        <v>1454.2</v>
      </c>
      <c r="AN37" s="25">
        <v>534.1</v>
      </c>
      <c r="AO37" s="25">
        <v>0</v>
      </c>
      <c r="AP37" s="25">
        <v>3237.9</v>
      </c>
      <c r="AQ37" s="25">
        <v>0</v>
      </c>
      <c r="AR37" s="25">
        <v>0</v>
      </c>
      <c r="AS37" s="25">
        <v>0</v>
      </c>
      <c r="AT37" s="25">
        <v>8.4</v>
      </c>
      <c r="AU37" s="25">
        <v>0</v>
      </c>
      <c r="AV37" s="25">
        <v>133.4</v>
      </c>
      <c r="AW37" s="25">
        <v>2620.9</v>
      </c>
      <c r="AX37" s="25">
        <v>0</v>
      </c>
      <c r="AY37" s="25">
        <v>26050.9</v>
      </c>
    </row>
    <row r="38" spans="3:51" ht="42" x14ac:dyDescent="0.25">
      <c r="C38" s="19" t="s">
        <v>275</v>
      </c>
      <c r="D38" s="24" t="s">
        <v>230</v>
      </c>
      <c r="E38" s="23" t="s">
        <v>11</v>
      </c>
      <c r="F38" s="26">
        <v>9.5</v>
      </c>
      <c r="G38" s="26">
        <v>38.4</v>
      </c>
      <c r="H38" s="26">
        <v>0.9</v>
      </c>
      <c r="I38" s="26">
        <v>0.1</v>
      </c>
      <c r="J38" s="26">
        <v>69.599999999999994</v>
      </c>
      <c r="K38" s="26">
        <v>22.3</v>
      </c>
      <c r="L38" s="26">
        <v>6.5</v>
      </c>
      <c r="M38" s="26">
        <v>29.5</v>
      </c>
      <c r="N38" s="26">
        <v>7.5</v>
      </c>
      <c r="O38" s="26">
        <v>39.799999999999997</v>
      </c>
      <c r="P38" s="26">
        <v>11.6</v>
      </c>
      <c r="Q38" s="26">
        <v>33.4</v>
      </c>
      <c r="R38" s="26">
        <v>4.3</v>
      </c>
      <c r="S38" s="26">
        <v>22.2</v>
      </c>
      <c r="T38" s="26">
        <v>1.2</v>
      </c>
      <c r="U38" s="26">
        <v>15.3</v>
      </c>
      <c r="V38" s="26">
        <v>11.1</v>
      </c>
      <c r="W38" s="26">
        <v>6.4</v>
      </c>
      <c r="X38" s="26">
        <v>3.2</v>
      </c>
      <c r="Y38" s="26">
        <v>42.9</v>
      </c>
      <c r="Z38" s="26">
        <v>45.7</v>
      </c>
      <c r="AA38" s="26">
        <v>677.3</v>
      </c>
      <c r="AB38" s="26">
        <v>1363.2</v>
      </c>
      <c r="AC38" s="26">
        <v>204.4</v>
      </c>
      <c r="AD38" s="26">
        <v>261.10000000000002</v>
      </c>
      <c r="AE38" s="26">
        <v>9.4</v>
      </c>
      <c r="AF38" s="26">
        <v>242.6</v>
      </c>
      <c r="AG38" s="26">
        <v>13.3</v>
      </c>
      <c r="AH38" s="26">
        <v>84.6</v>
      </c>
      <c r="AI38" s="26">
        <v>237</v>
      </c>
      <c r="AJ38" s="26">
        <v>863</v>
      </c>
      <c r="AK38" s="26">
        <v>236.8</v>
      </c>
      <c r="AL38" s="26">
        <v>874</v>
      </c>
      <c r="AM38" s="26">
        <v>830.7</v>
      </c>
      <c r="AN38" s="26">
        <v>283.10000000000002</v>
      </c>
      <c r="AO38" s="26">
        <v>0</v>
      </c>
      <c r="AP38" s="26">
        <v>28407.3</v>
      </c>
      <c r="AQ38" s="26">
        <v>0</v>
      </c>
      <c r="AR38" s="26">
        <v>8536.2999999999993</v>
      </c>
      <c r="AS38" s="26">
        <v>6288</v>
      </c>
      <c r="AT38" s="26">
        <v>0</v>
      </c>
      <c r="AU38" s="26">
        <v>0</v>
      </c>
      <c r="AV38" s="26">
        <v>495.4</v>
      </c>
      <c r="AW38" s="26">
        <v>1.7</v>
      </c>
      <c r="AX38" s="26">
        <v>0</v>
      </c>
      <c r="AY38" s="26">
        <v>50330.7</v>
      </c>
    </row>
    <row r="39" spans="3:51" ht="52.5" x14ac:dyDescent="0.25">
      <c r="C39" s="19" t="s">
        <v>275</v>
      </c>
      <c r="D39" s="24" t="s">
        <v>231</v>
      </c>
      <c r="E39" s="23" t="s">
        <v>11</v>
      </c>
      <c r="F39" s="25">
        <v>75.900000000000006</v>
      </c>
      <c r="G39" s="25">
        <v>376</v>
      </c>
      <c r="H39" s="25">
        <v>14.8</v>
      </c>
      <c r="I39" s="25">
        <v>4.4000000000000004</v>
      </c>
      <c r="J39" s="25">
        <v>696</v>
      </c>
      <c r="K39" s="25">
        <v>69.3</v>
      </c>
      <c r="L39" s="25">
        <v>40.1</v>
      </c>
      <c r="M39" s="25">
        <v>160.19999999999999</v>
      </c>
      <c r="N39" s="25">
        <v>61.5</v>
      </c>
      <c r="O39" s="25">
        <v>524.20000000000005</v>
      </c>
      <c r="P39" s="25">
        <v>52.1</v>
      </c>
      <c r="Q39" s="25">
        <v>262.7</v>
      </c>
      <c r="R39" s="25">
        <v>41.1</v>
      </c>
      <c r="S39" s="25">
        <v>101.8</v>
      </c>
      <c r="T39" s="25">
        <v>8</v>
      </c>
      <c r="U39" s="25">
        <v>98.3</v>
      </c>
      <c r="V39" s="25">
        <v>74.3</v>
      </c>
      <c r="W39" s="25">
        <v>21.4</v>
      </c>
      <c r="X39" s="25">
        <v>23.4</v>
      </c>
      <c r="Y39" s="25">
        <v>207.2</v>
      </c>
      <c r="Z39" s="25">
        <v>280.10000000000002</v>
      </c>
      <c r="AA39" s="25">
        <v>4248.7</v>
      </c>
      <c r="AB39" s="25">
        <v>2436.9</v>
      </c>
      <c r="AC39" s="25">
        <v>1131.2</v>
      </c>
      <c r="AD39" s="25">
        <v>388.4</v>
      </c>
      <c r="AE39" s="25">
        <v>65.099999999999994</v>
      </c>
      <c r="AF39" s="25">
        <v>939.7</v>
      </c>
      <c r="AG39" s="25">
        <v>65.099999999999994</v>
      </c>
      <c r="AH39" s="25">
        <v>302.3</v>
      </c>
      <c r="AI39" s="25">
        <v>359.7</v>
      </c>
      <c r="AJ39" s="25">
        <v>6353.5</v>
      </c>
      <c r="AK39" s="25">
        <v>733.2</v>
      </c>
      <c r="AL39" s="25">
        <v>1683.8</v>
      </c>
      <c r="AM39" s="25">
        <v>1891.4</v>
      </c>
      <c r="AN39" s="25">
        <v>724.3</v>
      </c>
      <c r="AO39" s="25">
        <v>0</v>
      </c>
      <c r="AP39" s="25">
        <v>3240.9</v>
      </c>
      <c r="AQ39" s="25">
        <v>12.9</v>
      </c>
      <c r="AR39" s="25">
        <v>12410.9</v>
      </c>
      <c r="AS39" s="25">
        <v>4548.2</v>
      </c>
      <c r="AT39" s="25">
        <v>0.4</v>
      </c>
      <c r="AU39" s="25">
        <v>0</v>
      </c>
      <c r="AV39" s="25">
        <v>221.6</v>
      </c>
      <c r="AW39" s="25">
        <v>66.900000000000006</v>
      </c>
      <c r="AX39" s="25">
        <v>0</v>
      </c>
      <c r="AY39" s="25">
        <v>45018</v>
      </c>
    </row>
    <row r="40" spans="3:51" ht="84" x14ac:dyDescent="0.25">
      <c r="C40" s="19" t="s">
        <v>275</v>
      </c>
      <c r="D40" s="24" t="s">
        <v>232</v>
      </c>
      <c r="E40" s="23" t="s">
        <v>11</v>
      </c>
      <c r="F40" s="26">
        <v>0.2</v>
      </c>
      <c r="G40" s="26">
        <v>0.8</v>
      </c>
      <c r="H40" s="26">
        <v>0</v>
      </c>
      <c r="I40" s="26">
        <v>0</v>
      </c>
      <c r="J40" s="26">
        <v>0.7</v>
      </c>
      <c r="K40" s="26">
        <v>0.3</v>
      </c>
      <c r="L40" s="26">
        <v>0.1</v>
      </c>
      <c r="M40" s="26">
        <v>0.4</v>
      </c>
      <c r="N40" s="26">
        <v>0.3</v>
      </c>
      <c r="O40" s="26">
        <v>1.1000000000000001</v>
      </c>
      <c r="P40" s="26">
        <v>0.2</v>
      </c>
      <c r="Q40" s="26">
        <v>0.6</v>
      </c>
      <c r="R40" s="26">
        <v>0</v>
      </c>
      <c r="S40" s="26">
        <v>0.3</v>
      </c>
      <c r="T40" s="26">
        <v>0</v>
      </c>
      <c r="U40" s="26">
        <v>0.2</v>
      </c>
      <c r="V40" s="26">
        <v>0.2</v>
      </c>
      <c r="W40" s="26">
        <v>0.1</v>
      </c>
      <c r="X40" s="26">
        <v>0.1</v>
      </c>
      <c r="Y40" s="26">
        <v>0.5</v>
      </c>
      <c r="Z40" s="26">
        <v>1.6</v>
      </c>
      <c r="AA40" s="26">
        <v>8.1</v>
      </c>
      <c r="AB40" s="26">
        <v>4.0999999999999996</v>
      </c>
      <c r="AC40" s="26">
        <v>2.7</v>
      </c>
      <c r="AD40" s="26">
        <v>0.5</v>
      </c>
      <c r="AE40" s="26">
        <v>0.1</v>
      </c>
      <c r="AF40" s="26">
        <v>2</v>
      </c>
      <c r="AG40" s="26">
        <v>0.1</v>
      </c>
      <c r="AH40" s="26">
        <v>0.7</v>
      </c>
      <c r="AI40" s="26">
        <v>2.1</v>
      </c>
      <c r="AJ40" s="26">
        <v>11.9</v>
      </c>
      <c r="AK40" s="26">
        <v>8.1999999999999993</v>
      </c>
      <c r="AL40" s="26">
        <v>10.6</v>
      </c>
      <c r="AM40" s="26">
        <v>7.9</v>
      </c>
      <c r="AN40" s="26">
        <v>2.1</v>
      </c>
      <c r="AO40" s="26">
        <v>0</v>
      </c>
      <c r="AP40" s="26">
        <v>856.1</v>
      </c>
      <c r="AQ40" s="26">
        <v>0</v>
      </c>
      <c r="AR40" s="26">
        <v>68218.7</v>
      </c>
      <c r="AS40" s="26">
        <v>0</v>
      </c>
      <c r="AT40" s="26">
        <v>0</v>
      </c>
      <c r="AU40" s="26">
        <v>0</v>
      </c>
      <c r="AV40" s="26">
        <v>0</v>
      </c>
      <c r="AW40" s="26">
        <v>0</v>
      </c>
      <c r="AX40" s="26">
        <v>0</v>
      </c>
      <c r="AY40" s="26">
        <v>69143.5</v>
      </c>
    </row>
    <row r="41" spans="3:51" ht="21" x14ac:dyDescent="0.25">
      <c r="C41" s="19" t="s">
        <v>275</v>
      </c>
      <c r="D41" s="24" t="s">
        <v>233</v>
      </c>
      <c r="E41" s="23" t="s">
        <v>11</v>
      </c>
      <c r="F41" s="25">
        <v>0.1</v>
      </c>
      <c r="G41" s="25">
        <v>1.5</v>
      </c>
      <c r="H41" s="25">
        <v>0</v>
      </c>
      <c r="I41" s="25">
        <v>0</v>
      </c>
      <c r="J41" s="25">
        <v>0.6</v>
      </c>
      <c r="K41" s="25">
        <v>0.2</v>
      </c>
      <c r="L41" s="25">
        <v>0.1</v>
      </c>
      <c r="M41" s="25">
        <v>0.4</v>
      </c>
      <c r="N41" s="25">
        <v>0.2</v>
      </c>
      <c r="O41" s="25">
        <v>0.7</v>
      </c>
      <c r="P41" s="25">
        <v>0.1</v>
      </c>
      <c r="Q41" s="25">
        <v>0.5</v>
      </c>
      <c r="R41" s="25">
        <v>0.1</v>
      </c>
      <c r="S41" s="25">
        <v>0.2</v>
      </c>
      <c r="T41" s="25">
        <v>0</v>
      </c>
      <c r="U41" s="25">
        <v>0.3</v>
      </c>
      <c r="V41" s="25">
        <v>0.2</v>
      </c>
      <c r="W41" s="25">
        <v>0.1</v>
      </c>
      <c r="X41" s="25">
        <v>0</v>
      </c>
      <c r="Y41" s="25">
        <v>0.4</v>
      </c>
      <c r="Z41" s="25">
        <v>0.7</v>
      </c>
      <c r="AA41" s="25">
        <v>3.1</v>
      </c>
      <c r="AB41" s="25">
        <v>3.5</v>
      </c>
      <c r="AC41" s="25">
        <v>2.2999999999999998</v>
      </c>
      <c r="AD41" s="25">
        <v>0.2</v>
      </c>
      <c r="AE41" s="25">
        <v>0.1</v>
      </c>
      <c r="AF41" s="25">
        <v>2</v>
      </c>
      <c r="AG41" s="25">
        <v>0.2</v>
      </c>
      <c r="AH41" s="25">
        <v>0.9</v>
      </c>
      <c r="AI41" s="25">
        <v>0.4</v>
      </c>
      <c r="AJ41" s="25">
        <v>12.3</v>
      </c>
      <c r="AK41" s="25">
        <v>7.4</v>
      </c>
      <c r="AL41" s="25">
        <v>60.4</v>
      </c>
      <c r="AM41" s="25">
        <v>12.7</v>
      </c>
      <c r="AN41" s="25">
        <v>2.6</v>
      </c>
      <c r="AO41" s="25">
        <v>0</v>
      </c>
      <c r="AP41" s="25">
        <v>4980.3</v>
      </c>
      <c r="AQ41" s="25">
        <v>0</v>
      </c>
      <c r="AR41" s="25">
        <v>45555</v>
      </c>
      <c r="AS41" s="25">
        <v>0</v>
      </c>
      <c r="AT41" s="25">
        <v>0</v>
      </c>
      <c r="AU41" s="25">
        <v>0</v>
      </c>
      <c r="AV41" s="25">
        <v>173</v>
      </c>
      <c r="AW41" s="25">
        <v>0</v>
      </c>
      <c r="AX41" s="25">
        <v>0</v>
      </c>
      <c r="AY41" s="25">
        <v>50822.6</v>
      </c>
    </row>
    <row r="42" spans="3:51" ht="63" x14ac:dyDescent="0.25">
      <c r="C42" s="19" t="s">
        <v>275</v>
      </c>
      <c r="D42" s="24" t="s">
        <v>234</v>
      </c>
      <c r="E42" s="23" t="s">
        <v>11</v>
      </c>
      <c r="F42" s="26">
        <v>26.4</v>
      </c>
      <c r="G42" s="26">
        <v>11.4</v>
      </c>
      <c r="H42" s="26">
        <v>0.6</v>
      </c>
      <c r="I42" s="26">
        <v>0</v>
      </c>
      <c r="J42" s="26">
        <v>199.8</v>
      </c>
      <c r="K42" s="26">
        <v>5.7</v>
      </c>
      <c r="L42" s="26">
        <v>11</v>
      </c>
      <c r="M42" s="26">
        <v>41.2</v>
      </c>
      <c r="N42" s="26">
        <v>9.8000000000000007</v>
      </c>
      <c r="O42" s="26">
        <v>141.69999999999999</v>
      </c>
      <c r="P42" s="26">
        <v>16.3</v>
      </c>
      <c r="Q42" s="26">
        <v>54.8</v>
      </c>
      <c r="R42" s="26">
        <v>13.3</v>
      </c>
      <c r="S42" s="26">
        <v>28.1</v>
      </c>
      <c r="T42" s="26">
        <v>1.7</v>
      </c>
      <c r="U42" s="26">
        <v>25.9</v>
      </c>
      <c r="V42" s="26">
        <v>18.5</v>
      </c>
      <c r="W42" s="26">
        <v>7</v>
      </c>
      <c r="X42" s="26">
        <v>1.7</v>
      </c>
      <c r="Y42" s="26">
        <v>67.2</v>
      </c>
      <c r="Z42" s="26">
        <v>85.2</v>
      </c>
      <c r="AA42" s="26">
        <v>474.8</v>
      </c>
      <c r="AB42" s="26">
        <v>468.9</v>
      </c>
      <c r="AC42" s="26">
        <v>469.5</v>
      </c>
      <c r="AD42" s="26">
        <v>64.900000000000006</v>
      </c>
      <c r="AE42" s="26">
        <v>14.8</v>
      </c>
      <c r="AF42" s="26">
        <v>183</v>
      </c>
      <c r="AG42" s="26">
        <v>16.7</v>
      </c>
      <c r="AH42" s="26">
        <v>246.7</v>
      </c>
      <c r="AI42" s="26">
        <v>44.2</v>
      </c>
      <c r="AJ42" s="26">
        <v>1298.3</v>
      </c>
      <c r="AK42" s="26">
        <v>703.3</v>
      </c>
      <c r="AL42" s="26">
        <v>137.80000000000001</v>
      </c>
      <c r="AM42" s="26">
        <v>3090.8</v>
      </c>
      <c r="AN42" s="26">
        <v>576.6</v>
      </c>
      <c r="AO42" s="26">
        <v>0</v>
      </c>
      <c r="AP42" s="26">
        <v>28675.4</v>
      </c>
      <c r="AQ42" s="26">
        <v>3899.4</v>
      </c>
      <c r="AR42" s="26">
        <v>0</v>
      </c>
      <c r="AS42" s="26">
        <v>1081.4000000000001</v>
      </c>
      <c r="AT42" s="26">
        <v>0</v>
      </c>
      <c r="AU42" s="26">
        <v>0</v>
      </c>
      <c r="AV42" s="26">
        <v>117</v>
      </c>
      <c r="AW42" s="26">
        <v>0</v>
      </c>
      <c r="AX42" s="26">
        <v>0</v>
      </c>
      <c r="AY42" s="26">
        <v>42330.7</v>
      </c>
    </row>
    <row r="43" spans="3:51" ht="94.5" x14ac:dyDescent="0.25">
      <c r="C43" s="19" t="s">
        <v>275</v>
      </c>
      <c r="D43" s="24" t="s">
        <v>235</v>
      </c>
      <c r="E43" s="23" t="s">
        <v>11</v>
      </c>
      <c r="F43" s="25">
        <v>14.6</v>
      </c>
      <c r="G43" s="25">
        <v>9.6999999999999993</v>
      </c>
      <c r="H43" s="25">
        <v>1.2</v>
      </c>
      <c r="I43" s="25">
        <v>0.4</v>
      </c>
      <c r="J43" s="25">
        <v>47</v>
      </c>
      <c r="K43" s="25">
        <v>7.1</v>
      </c>
      <c r="L43" s="25">
        <v>3.8</v>
      </c>
      <c r="M43" s="25">
        <v>14.3</v>
      </c>
      <c r="N43" s="25">
        <v>6.4</v>
      </c>
      <c r="O43" s="25">
        <v>32.700000000000003</v>
      </c>
      <c r="P43" s="25">
        <v>4.9000000000000004</v>
      </c>
      <c r="Q43" s="25">
        <v>26.9</v>
      </c>
      <c r="R43" s="25">
        <v>14.5</v>
      </c>
      <c r="S43" s="25">
        <v>8.9</v>
      </c>
      <c r="T43" s="25">
        <v>0.3</v>
      </c>
      <c r="U43" s="25">
        <v>8.6</v>
      </c>
      <c r="V43" s="25">
        <v>7</v>
      </c>
      <c r="W43" s="25">
        <v>2.7</v>
      </c>
      <c r="X43" s="25">
        <v>3.6</v>
      </c>
      <c r="Y43" s="25">
        <v>23.6</v>
      </c>
      <c r="Z43" s="25">
        <v>22.3</v>
      </c>
      <c r="AA43" s="25">
        <v>23.5</v>
      </c>
      <c r="AB43" s="25">
        <v>224.2</v>
      </c>
      <c r="AC43" s="25">
        <v>61.7</v>
      </c>
      <c r="AD43" s="25">
        <v>70.900000000000006</v>
      </c>
      <c r="AE43" s="25">
        <v>5.9</v>
      </c>
      <c r="AF43" s="25">
        <v>83.1</v>
      </c>
      <c r="AG43" s="25">
        <v>6</v>
      </c>
      <c r="AH43" s="25">
        <v>35</v>
      </c>
      <c r="AI43" s="25">
        <v>20</v>
      </c>
      <c r="AJ43" s="25">
        <v>448.2</v>
      </c>
      <c r="AK43" s="25">
        <v>88.4</v>
      </c>
      <c r="AL43" s="25">
        <v>229.4</v>
      </c>
      <c r="AM43" s="25">
        <v>696.9</v>
      </c>
      <c r="AN43" s="25">
        <v>399.3</v>
      </c>
      <c r="AO43" s="25">
        <v>0</v>
      </c>
      <c r="AP43" s="25">
        <v>5720</v>
      </c>
      <c r="AQ43" s="25">
        <v>12.8</v>
      </c>
      <c r="AR43" s="25">
        <v>8067.1</v>
      </c>
      <c r="AS43" s="25">
        <v>141.5</v>
      </c>
      <c r="AT43" s="25">
        <v>0</v>
      </c>
      <c r="AU43" s="25">
        <v>0</v>
      </c>
      <c r="AV43" s="25">
        <v>428</v>
      </c>
      <c r="AW43" s="25">
        <v>0</v>
      </c>
      <c r="AX43" s="25">
        <v>0</v>
      </c>
      <c r="AY43" s="25">
        <v>17022.5</v>
      </c>
    </row>
    <row r="44" spans="3:51" ht="73.5" x14ac:dyDescent="0.25">
      <c r="C44" s="19" t="s">
        <v>275</v>
      </c>
      <c r="D44" s="24" t="s">
        <v>236</v>
      </c>
      <c r="E44" s="23" t="s">
        <v>11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26">
        <v>3871.5</v>
      </c>
      <c r="AQ44" s="26">
        <v>0</v>
      </c>
      <c r="AR44" s="26">
        <v>0</v>
      </c>
      <c r="AS44" s="26">
        <v>0</v>
      </c>
      <c r="AT44" s="26">
        <v>0</v>
      </c>
      <c r="AU44" s="26">
        <v>0</v>
      </c>
      <c r="AV44" s="26">
        <v>0</v>
      </c>
      <c r="AW44" s="26">
        <v>0</v>
      </c>
      <c r="AX44" s="26">
        <v>0</v>
      </c>
      <c r="AY44" s="26">
        <v>3871.5</v>
      </c>
    </row>
    <row r="45" spans="3:51" ht="73.5" x14ac:dyDescent="0.25">
      <c r="C45" t="s">
        <v>14</v>
      </c>
      <c r="D45" s="24" t="s">
        <v>237</v>
      </c>
      <c r="E45" s="23" t="s">
        <v>11</v>
      </c>
      <c r="F45" s="25">
        <v>77.099999999999994</v>
      </c>
      <c r="G45" s="25">
        <v>1.3</v>
      </c>
      <c r="H45" s="25">
        <v>0</v>
      </c>
      <c r="I45" s="25">
        <v>0</v>
      </c>
      <c r="J45" s="25">
        <v>907.6</v>
      </c>
      <c r="K45" s="25">
        <v>12.5</v>
      </c>
      <c r="L45" s="25">
        <v>13.1</v>
      </c>
      <c r="M45" s="25">
        <v>8.6</v>
      </c>
      <c r="N45" s="25">
        <v>0.4</v>
      </c>
      <c r="O45" s="25">
        <v>32.4</v>
      </c>
      <c r="P45" s="25">
        <v>3.5</v>
      </c>
      <c r="Q45" s="25">
        <v>0.9</v>
      </c>
      <c r="R45" s="25">
        <v>0.5</v>
      </c>
      <c r="S45" s="25">
        <v>0.4</v>
      </c>
      <c r="T45" s="25">
        <v>0</v>
      </c>
      <c r="U45" s="25">
        <v>0.5</v>
      </c>
      <c r="V45" s="25">
        <v>0.2</v>
      </c>
      <c r="W45" s="25">
        <v>0.1</v>
      </c>
      <c r="X45" s="25">
        <v>0.1</v>
      </c>
      <c r="Y45" s="25">
        <v>1.8</v>
      </c>
      <c r="Z45" s="25">
        <v>0.3</v>
      </c>
      <c r="AA45" s="25">
        <v>19.399999999999999</v>
      </c>
      <c r="AB45" s="25">
        <v>22.4</v>
      </c>
      <c r="AC45" s="25">
        <v>0.9</v>
      </c>
      <c r="AD45" s="25">
        <v>39.700000000000003</v>
      </c>
      <c r="AE45" s="25">
        <v>0</v>
      </c>
      <c r="AF45" s="25">
        <v>0.3</v>
      </c>
      <c r="AG45" s="25">
        <v>0</v>
      </c>
      <c r="AH45" s="25">
        <v>0.1</v>
      </c>
      <c r="AI45" s="25">
        <v>0.7</v>
      </c>
      <c r="AJ45" s="25">
        <v>22.9</v>
      </c>
      <c r="AK45" s="25">
        <v>6.6</v>
      </c>
      <c r="AL45" s="25">
        <v>13.2</v>
      </c>
      <c r="AM45" s="25">
        <v>13.7</v>
      </c>
      <c r="AN45" s="25">
        <v>3.7</v>
      </c>
      <c r="AO45" s="25">
        <v>0</v>
      </c>
      <c r="AP45" s="25">
        <v>4924.8999999999996</v>
      </c>
      <c r="AQ45" s="25">
        <v>0</v>
      </c>
      <c r="AR45" s="25">
        <v>18.2</v>
      </c>
      <c r="AS45" s="25">
        <v>4.7</v>
      </c>
      <c r="AT45" s="25">
        <v>1.8</v>
      </c>
      <c r="AU45" s="25">
        <v>65.5</v>
      </c>
      <c r="AV45" s="25">
        <v>0</v>
      </c>
      <c r="AW45" s="25">
        <v>0</v>
      </c>
      <c r="AX45" s="25">
        <v>6219.9</v>
      </c>
      <c r="AY45" s="25">
        <v>0</v>
      </c>
    </row>
    <row r="46" spans="3:51" ht="73.5" x14ac:dyDescent="0.25">
      <c r="C46" s="19" t="s">
        <v>14</v>
      </c>
      <c r="D46" s="24" t="s">
        <v>238</v>
      </c>
      <c r="E46" s="23" t="s">
        <v>11</v>
      </c>
      <c r="F46" s="26">
        <v>0.5</v>
      </c>
      <c r="G46" s="26">
        <v>11.6</v>
      </c>
      <c r="H46" s="26">
        <v>0.2</v>
      </c>
      <c r="I46" s="26">
        <v>0.2</v>
      </c>
      <c r="J46" s="26">
        <v>1.2</v>
      </c>
      <c r="K46" s="26">
        <v>0.1</v>
      </c>
      <c r="L46" s="26">
        <v>0.1</v>
      </c>
      <c r="M46" s="26">
        <v>0.2</v>
      </c>
      <c r="N46" s="26">
        <v>0.4</v>
      </c>
      <c r="O46" s="26">
        <v>5.0999999999999996</v>
      </c>
      <c r="P46" s="26">
        <v>0.2</v>
      </c>
      <c r="Q46" s="26">
        <v>0.6</v>
      </c>
      <c r="R46" s="26">
        <v>10.4</v>
      </c>
      <c r="S46" s="26">
        <v>0.2</v>
      </c>
      <c r="T46" s="26">
        <v>0</v>
      </c>
      <c r="U46" s="26">
        <v>0.2</v>
      </c>
      <c r="V46" s="26">
        <v>0.1</v>
      </c>
      <c r="W46" s="26">
        <v>0</v>
      </c>
      <c r="X46" s="26">
        <v>0</v>
      </c>
      <c r="Y46" s="26">
        <v>0.2</v>
      </c>
      <c r="Z46" s="26">
        <v>21.1</v>
      </c>
      <c r="AA46" s="26">
        <v>7.1</v>
      </c>
      <c r="AB46" s="26">
        <v>1.1000000000000001</v>
      </c>
      <c r="AC46" s="26">
        <v>1.4</v>
      </c>
      <c r="AD46" s="26">
        <v>0.1</v>
      </c>
      <c r="AE46" s="26">
        <v>0</v>
      </c>
      <c r="AF46" s="26">
        <v>0.2</v>
      </c>
      <c r="AG46" s="26">
        <v>0</v>
      </c>
      <c r="AH46" s="26">
        <v>0</v>
      </c>
      <c r="AI46" s="26">
        <v>0.1</v>
      </c>
      <c r="AJ46" s="26">
        <v>1.4</v>
      </c>
      <c r="AK46" s="26">
        <v>0.4</v>
      </c>
      <c r="AL46" s="26">
        <v>0.7</v>
      </c>
      <c r="AM46" s="26">
        <v>1.3</v>
      </c>
      <c r="AN46" s="26">
        <v>0.3</v>
      </c>
      <c r="AO46" s="26">
        <v>0</v>
      </c>
      <c r="AP46" s="26">
        <v>7</v>
      </c>
      <c r="AQ46" s="26">
        <v>0</v>
      </c>
      <c r="AR46" s="26">
        <v>41.2</v>
      </c>
      <c r="AS46" s="26">
        <v>13.5</v>
      </c>
      <c r="AT46" s="26">
        <v>3.5</v>
      </c>
      <c r="AU46" s="26">
        <v>3.3</v>
      </c>
      <c r="AV46" s="26">
        <v>0</v>
      </c>
      <c r="AW46" s="26">
        <v>0</v>
      </c>
      <c r="AX46" s="26">
        <v>135.30000000000001</v>
      </c>
      <c r="AY46" s="26">
        <v>0</v>
      </c>
    </row>
    <row r="47" spans="3:51" ht="84" x14ac:dyDescent="0.25">
      <c r="C47" s="19" t="s">
        <v>14</v>
      </c>
      <c r="D47" s="24" t="s">
        <v>239</v>
      </c>
      <c r="E47" s="23" t="s">
        <v>11</v>
      </c>
      <c r="F47" s="25">
        <v>0.2</v>
      </c>
      <c r="G47" s="25">
        <v>4.0999999999999996</v>
      </c>
      <c r="H47" s="25">
        <v>11.3</v>
      </c>
      <c r="I47" s="25">
        <v>0.1</v>
      </c>
      <c r="J47" s="25">
        <v>2.1</v>
      </c>
      <c r="K47" s="25">
        <v>0.1</v>
      </c>
      <c r="L47" s="25">
        <v>0.1</v>
      </c>
      <c r="M47" s="25">
        <v>2.4</v>
      </c>
      <c r="N47" s="25">
        <v>0.1</v>
      </c>
      <c r="O47" s="25">
        <v>83.8</v>
      </c>
      <c r="P47" s="25">
        <v>0.3</v>
      </c>
      <c r="Q47" s="25">
        <v>158.80000000000001</v>
      </c>
      <c r="R47" s="25">
        <v>510.6</v>
      </c>
      <c r="S47" s="25">
        <v>36.700000000000003</v>
      </c>
      <c r="T47" s="25">
        <v>0.1</v>
      </c>
      <c r="U47" s="25">
        <v>14.9</v>
      </c>
      <c r="V47" s="25">
        <v>2.7</v>
      </c>
      <c r="W47" s="25">
        <v>0.5</v>
      </c>
      <c r="X47" s="25">
        <v>0.6</v>
      </c>
      <c r="Y47" s="25">
        <v>11.2</v>
      </c>
      <c r="Z47" s="25">
        <v>4.5999999999999996</v>
      </c>
      <c r="AA47" s="25">
        <v>232.7</v>
      </c>
      <c r="AB47" s="25">
        <v>1.8</v>
      </c>
      <c r="AC47" s="25">
        <v>0.8</v>
      </c>
      <c r="AD47" s="25">
        <v>1.3</v>
      </c>
      <c r="AE47" s="25">
        <v>0</v>
      </c>
      <c r="AF47" s="25">
        <v>0.3</v>
      </c>
      <c r="AG47" s="25">
        <v>0</v>
      </c>
      <c r="AH47" s="25">
        <v>0</v>
      </c>
      <c r="AI47" s="25">
        <v>1.5</v>
      </c>
      <c r="AJ47" s="25">
        <v>3</v>
      </c>
      <c r="AK47" s="25">
        <v>1.7</v>
      </c>
      <c r="AL47" s="25">
        <v>0.2</v>
      </c>
      <c r="AM47" s="25">
        <v>1</v>
      </c>
      <c r="AN47" s="25">
        <v>0.3</v>
      </c>
      <c r="AO47" s="25">
        <v>0</v>
      </c>
      <c r="AP47" s="25">
        <v>4.5</v>
      </c>
      <c r="AQ47" s="25">
        <v>0</v>
      </c>
      <c r="AR47" s="25">
        <v>5.6</v>
      </c>
      <c r="AS47" s="25">
        <v>3.8</v>
      </c>
      <c r="AT47" s="25">
        <v>1.3</v>
      </c>
      <c r="AU47" s="25">
        <v>0.6</v>
      </c>
      <c r="AV47" s="25">
        <v>0</v>
      </c>
      <c r="AW47" s="25">
        <v>0</v>
      </c>
      <c r="AX47" s="25">
        <v>1105.7</v>
      </c>
      <c r="AY47" s="25">
        <v>0</v>
      </c>
    </row>
    <row r="48" spans="3:51" ht="52.5" x14ac:dyDescent="0.25">
      <c r="C48" s="19" t="s">
        <v>14</v>
      </c>
      <c r="D48" s="24" t="s">
        <v>240</v>
      </c>
      <c r="E48" s="23" t="s">
        <v>11</v>
      </c>
      <c r="F48" s="26">
        <v>0.7</v>
      </c>
      <c r="G48" s="26">
        <v>16.7</v>
      </c>
      <c r="H48" s="26">
        <v>0.5</v>
      </c>
      <c r="I48" s="26">
        <v>0.2</v>
      </c>
      <c r="J48" s="26">
        <v>0.4</v>
      </c>
      <c r="K48" s="26">
        <v>0</v>
      </c>
      <c r="L48" s="26">
        <v>0</v>
      </c>
      <c r="M48" s="26">
        <v>0.2</v>
      </c>
      <c r="N48" s="26">
        <v>0.1</v>
      </c>
      <c r="O48" s="26">
        <v>0.3</v>
      </c>
      <c r="P48" s="26">
        <v>0.1</v>
      </c>
      <c r="Q48" s="26">
        <v>0.2</v>
      </c>
      <c r="R48" s="26">
        <v>0</v>
      </c>
      <c r="S48" s="26">
        <v>0</v>
      </c>
      <c r="T48" s="26">
        <v>0</v>
      </c>
      <c r="U48" s="26">
        <v>0</v>
      </c>
      <c r="V48" s="26">
        <v>0.1</v>
      </c>
      <c r="W48" s="26">
        <v>0</v>
      </c>
      <c r="X48" s="26">
        <v>0</v>
      </c>
      <c r="Y48" s="26">
        <v>0.1</v>
      </c>
      <c r="Z48" s="26">
        <v>0.9</v>
      </c>
      <c r="AA48" s="26">
        <v>10.9</v>
      </c>
      <c r="AB48" s="26">
        <v>0.1</v>
      </c>
      <c r="AC48" s="26">
        <v>0.1</v>
      </c>
      <c r="AD48" s="26">
        <v>0</v>
      </c>
      <c r="AE48" s="26">
        <v>0</v>
      </c>
      <c r="AF48" s="26">
        <v>0.1</v>
      </c>
      <c r="AG48" s="26">
        <v>0</v>
      </c>
      <c r="AH48" s="26">
        <v>0</v>
      </c>
      <c r="AI48" s="26">
        <v>0</v>
      </c>
      <c r="AJ48" s="26">
        <v>0.5</v>
      </c>
      <c r="AK48" s="26">
        <v>0.3</v>
      </c>
      <c r="AL48" s="26">
        <v>0.4</v>
      </c>
      <c r="AM48" s="26">
        <v>0.1</v>
      </c>
      <c r="AN48" s="26">
        <v>0</v>
      </c>
      <c r="AO48" s="26">
        <v>0</v>
      </c>
      <c r="AP48" s="26">
        <v>0.4</v>
      </c>
      <c r="AQ48" s="26">
        <v>0</v>
      </c>
      <c r="AR48" s="26">
        <v>58.4</v>
      </c>
      <c r="AS48" s="26">
        <v>1.1000000000000001</v>
      </c>
      <c r="AT48" s="26">
        <v>0.4</v>
      </c>
      <c r="AU48" s="26">
        <v>0.1</v>
      </c>
      <c r="AV48" s="26">
        <v>0</v>
      </c>
      <c r="AW48" s="26">
        <v>0</v>
      </c>
      <c r="AX48" s="26">
        <v>93.4</v>
      </c>
      <c r="AY48" s="26">
        <v>0</v>
      </c>
    </row>
    <row r="49" spans="3:51" ht="63" x14ac:dyDescent="0.25">
      <c r="C49" s="19" t="s">
        <v>14</v>
      </c>
      <c r="D49" s="24" t="s">
        <v>241</v>
      </c>
      <c r="E49" s="23" t="s">
        <v>11</v>
      </c>
      <c r="F49" s="25">
        <v>106.1</v>
      </c>
      <c r="G49" s="25">
        <v>1.3</v>
      </c>
      <c r="H49" s="25">
        <v>0.2</v>
      </c>
      <c r="I49" s="25">
        <v>0</v>
      </c>
      <c r="J49" s="25">
        <v>860.4</v>
      </c>
      <c r="K49" s="25">
        <v>3.7</v>
      </c>
      <c r="L49" s="25">
        <v>1.3</v>
      </c>
      <c r="M49" s="25">
        <v>7.4</v>
      </c>
      <c r="N49" s="25">
        <v>2.2999999999999998</v>
      </c>
      <c r="O49" s="25">
        <v>73.900000000000006</v>
      </c>
      <c r="P49" s="25">
        <v>5.0999999999999996</v>
      </c>
      <c r="Q49" s="25">
        <v>5.3</v>
      </c>
      <c r="R49" s="25">
        <v>2.6</v>
      </c>
      <c r="S49" s="25">
        <v>2.6</v>
      </c>
      <c r="T49" s="25">
        <v>0.1</v>
      </c>
      <c r="U49" s="25">
        <v>3.2</v>
      </c>
      <c r="V49" s="25">
        <v>1.3</v>
      </c>
      <c r="W49" s="25">
        <v>0.4</v>
      </c>
      <c r="X49" s="25">
        <v>0.4</v>
      </c>
      <c r="Y49" s="25">
        <v>4</v>
      </c>
      <c r="Z49" s="25">
        <v>2.8</v>
      </c>
      <c r="AA49" s="25">
        <v>33.6</v>
      </c>
      <c r="AB49" s="25">
        <v>63.6</v>
      </c>
      <c r="AC49" s="25">
        <v>4.9000000000000004</v>
      </c>
      <c r="AD49" s="25">
        <v>302.89999999999998</v>
      </c>
      <c r="AE49" s="25">
        <v>0.8</v>
      </c>
      <c r="AF49" s="25">
        <v>5.3</v>
      </c>
      <c r="AG49" s="25">
        <v>0.1</v>
      </c>
      <c r="AH49" s="25">
        <v>0.7</v>
      </c>
      <c r="AI49" s="25">
        <v>2.1</v>
      </c>
      <c r="AJ49" s="25">
        <v>55.4</v>
      </c>
      <c r="AK49" s="25">
        <v>29.5</v>
      </c>
      <c r="AL49" s="25">
        <v>68.8</v>
      </c>
      <c r="AM49" s="25">
        <v>138.19999999999999</v>
      </c>
      <c r="AN49" s="25">
        <v>34.9</v>
      </c>
      <c r="AO49" s="25">
        <v>0</v>
      </c>
      <c r="AP49" s="25">
        <v>9966.2999999999993</v>
      </c>
      <c r="AQ49" s="25">
        <v>1.2</v>
      </c>
      <c r="AR49" s="25">
        <v>790.3</v>
      </c>
      <c r="AS49" s="25">
        <v>48.6</v>
      </c>
      <c r="AT49" s="25">
        <v>14.1</v>
      </c>
      <c r="AU49" s="25">
        <v>252.6</v>
      </c>
      <c r="AV49" s="25">
        <v>0</v>
      </c>
      <c r="AW49" s="25">
        <v>0</v>
      </c>
      <c r="AX49" s="25">
        <v>12898.2</v>
      </c>
      <c r="AY49" s="25">
        <v>0</v>
      </c>
    </row>
    <row r="50" spans="3:51" ht="94.5" x14ac:dyDescent="0.25">
      <c r="C50" s="19" t="s">
        <v>14</v>
      </c>
      <c r="D50" s="24" t="s">
        <v>242</v>
      </c>
      <c r="E50" s="23" t="s">
        <v>11</v>
      </c>
      <c r="F50" s="26">
        <v>6.8</v>
      </c>
      <c r="G50" s="26">
        <v>36.200000000000003</v>
      </c>
      <c r="H50" s="26">
        <v>0.1</v>
      </c>
      <c r="I50" s="26">
        <v>0.5</v>
      </c>
      <c r="J50" s="26">
        <v>22.3</v>
      </c>
      <c r="K50" s="26">
        <v>630.1</v>
      </c>
      <c r="L50" s="26">
        <v>0.6</v>
      </c>
      <c r="M50" s="26">
        <v>22.7</v>
      </c>
      <c r="N50" s="26">
        <v>1</v>
      </c>
      <c r="O50" s="26">
        <v>64.7</v>
      </c>
      <c r="P50" s="26">
        <v>16.100000000000001</v>
      </c>
      <c r="Q50" s="26">
        <v>13.3</v>
      </c>
      <c r="R50" s="26">
        <v>5</v>
      </c>
      <c r="S50" s="26">
        <v>2.8</v>
      </c>
      <c r="T50" s="26">
        <v>0.1</v>
      </c>
      <c r="U50" s="26">
        <v>2.8</v>
      </c>
      <c r="V50" s="26">
        <v>2.1</v>
      </c>
      <c r="W50" s="26">
        <v>4.3</v>
      </c>
      <c r="X50" s="26">
        <v>13.5</v>
      </c>
      <c r="Y50" s="26">
        <v>53.4</v>
      </c>
      <c r="Z50" s="26">
        <v>3.4</v>
      </c>
      <c r="AA50" s="26">
        <v>55.7</v>
      </c>
      <c r="AB50" s="26">
        <v>74.599999999999994</v>
      </c>
      <c r="AC50" s="26">
        <v>13.5</v>
      </c>
      <c r="AD50" s="26">
        <v>27.1</v>
      </c>
      <c r="AE50" s="26">
        <v>1</v>
      </c>
      <c r="AF50" s="26">
        <v>7.5</v>
      </c>
      <c r="AG50" s="26">
        <v>0</v>
      </c>
      <c r="AH50" s="26">
        <v>0.1</v>
      </c>
      <c r="AI50" s="26">
        <v>2.2000000000000002</v>
      </c>
      <c r="AJ50" s="26">
        <v>182</v>
      </c>
      <c r="AK50" s="26">
        <v>149.6</v>
      </c>
      <c r="AL50" s="26">
        <v>45.4</v>
      </c>
      <c r="AM50" s="26">
        <v>515.5</v>
      </c>
      <c r="AN50" s="26">
        <v>109.6</v>
      </c>
      <c r="AO50" s="26">
        <v>0</v>
      </c>
      <c r="AP50" s="26">
        <v>4592</v>
      </c>
      <c r="AQ50" s="26">
        <v>0</v>
      </c>
      <c r="AR50" s="26">
        <v>8.4</v>
      </c>
      <c r="AS50" s="26">
        <v>238.6</v>
      </c>
      <c r="AT50" s="26">
        <v>190.4</v>
      </c>
      <c r="AU50" s="26">
        <v>111.3</v>
      </c>
      <c r="AV50" s="26">
        <v>0</v>
      </c>
      <c r="AW50" s="26">
        <v>0</v>
      </c>
      <c r="AX50" s="26">
        <v>7226.2</v>
      </c>
      <c r="AY50" s="26">
        <v>0</v>
      </c>
    </row>
    <row r="51" spans="3:51" ht="84" x14ac:dyDescent="0.25">
      <c r="C51" s="19" t="s">
        <v>14</v>
      </c>
      <c r="D51" s="24" t="s">
        <v>243</v>
      </c>
      <c r="E51" s="23" t="s">
        <v>11</v>
      </c>
      <c r="F51" s="25">
        <v>2.8</v>
      </c>
      <c r="G51" s="25">
        <v>4.0999999999999996</v>
      </c>
      <c r="H51" s="25">
        <v>0.3</v>
      </c>
      <c r="I51" s="25">
        <v>0.1</v>
      </c>
      <c r="J51" s="25">
        <v>9</v>
      </c>
      <c r="K51" s="25">
        <v>1.6</v>
      </c>
      <c r="L51" s="25">
        <v>117.7</v>
      </c>
      <c r="M51" s="25">
        <v>21.5</v>
      </c>
      <c r="N51" s="25">
        <v>0.1</v>
      </c>
      <c r="O51" s="25">
        <v>15.2</v>
      </c>
      <c r="P51" s="25">
        <v>4.5</v>
      </c>
      <c r="Q51" s="25">
        <v>16.5</v>
      </c>
      <c r="R51" s="25">
        <v>0.8</v>
      </c>
      <c r="S51" s="25">
        <v>5.9</v>
      </c>
      <c r="T51" s="25">
        <v>0.1</v>
      </c>
      <c r="U51" s="25">
        <v>4.2</v>
      </c>
      <c r="V51" s="25">
        <v>2.8</v>
      </c>
      <c r="W51" s="25">
        <v>0.5</v>
      </c>
      <c r="X51" s="25">
        <v>2.5</v>
      </c>
      <c r="Y51" s="25">
        <v>109</v>
      </c>
      <c r="Z51" s="25">
        <v>0.7</v>
      </c>
      <c r="AA51" s="25">
        <v>947.1</v>
      </c>
      <c r="AB51" s="25">
        <v>13</v>
      </c>
      <c r="AC51" s="25">
        <v>3.8</v>
      </c>
      <c r="AD51" s="25">
        <v>4.0999999999999996</v>
      </c>
      <c r="AE51" s="25">
        <v>0.3</v>
      </c>
      <c r="AF51" s="25">
        <v>1.8</v>
      </c>
      <c r="AG51" s="25">
        <v>0</v>
      </c>
      <c r="AH51" s="25">
        <v>0.1</v>
      </c>
      <c r="AI51" s="25">
        <v>23.8</v>
      </c>
      <c r="AJ51" s="25">
        <v>33.299999999999997</v>
      </c>
      <c r="AK51" s="25">
        <v>3.7</v>
      </c>
      <c r="AL51" s="25">
        <v>1.2</v>
      </c>
      <c r="AM51" s="25">
        <v>6.9</v>
      </c>
      <c r="AN51" s="25">
        <v>16.100000000000001</v>
      </c>
      <c r="AO51" s="25">
        <v>0</v>
      </c>
      <c r="AP51" s="25">
        <v>149.69999999999999</v>
      </c>
      <c r="AQ51" s="25">
        <v>0</v>
      </c>
      <c r="AR51" s="25">
        <v>3.6</v>
      </c>
      <c r="AS51" s="25">
        <v>102.9</v>
      </c>
      <c r="AT51" s="25">
        <v>58.7</v>
      </c>
      <c r="AU51" s="25">
        <v>8.5</v>
      </c>
      <c r="AV51" s="25">
        <v>0</v>
      </c>
      <c r="AW51" s="25">
        <v>0</v>
      </c>
      <c r="AX51" s="25">
        <v>1698.2</v>
      </c>
      <c r="AY51" s="25">
        <v>0</v>
      </c>
    </row>
    <row r="52" spans="3:51" ht="52.5" x14ac:dyDescent="0.25">
      <c r="C52" s="19" t="s">
        <v>14</v>
      </c>
      <c r="D52" s="24" t="s">
        <v>244</v>
      </c>
      <c r="E52" s="23" t="s">
        <v>11</v>
      </c>
      <c r="F52" s="26">
        <v>1.7</v>
      </c>
      <c r="G52" s="26">
        <v>0.8</v>
      </c>
      <c r="H52" s="26">
        <v>0.1</v>
      </c>
      <c r="I52" s="26">
        <v>0</v>
      </c>
      <c r="J52" s="26">
        <v>47.7</v>
      </c>
      <c r="K52" s="26">
        <v>5.5</v>
      </c>
      <c r="L52" s="26">
        <v>3.8</v>
      </c>
      <c r="M52" s="26">
        <v>184.1</v>
      </c>
      <c r="N52" s="26">
        <v>0.3</v>
      </c>
      <c r="O52" s="26">
        <v>25.6</v>
      </c>
      <c r="P52" s="26">
        <v>5.0999999999999996</v>
      </c>
      <c r="Q52" s="26">
        <v>15.5</v>
      </c>
      <c r="R52" s="26">
        <v>2.2999999999999998</v>
      </c>
      <c r="S52" s="26">
        <v>4.5</v>
      </c>
      <c r="T52" s="26">
        <v>0.1</v>
      </c>
      <c r="U52" s="26">
        <v>6.7</v>
      </c>
      <c r="V52" s="26">
        <v>2.9</v>
      </c>
      <c r="W52" s="26">
        <v>0.4</v>
      </c>
      <c r="X52" s="26">
        <v>0.4</v>
      </c>
      <c r="Y52" s="26">
        <v>10.1</v>
      </c>
      <c r="Z52" s="26">
        <v>2.9</v>
      </c>
      <c r="AA52" s="26">
        <v>43.6</v>
      </c>
      <c r="AB52" s="26">
        <v>32.799999999999997</v>
      </c>
      <c r="AC52" s="26">
        <v>4.9000000000000004</v>
      </c>
      <c r="AD52" s="26">
        <v>9</v>
      </c>
      <c r="AE52" s="26">
        <v>6.9</v>
      </c>
      <c r="AF52" s="26">
        <v>5</v>
      </c>
      <c r="AG52" s="26">
        <v>0.8</v>
      </c>
      <c r="AH52" s="26">
        <v>4.2</v>
      </c>
      <c r="AI52" s="26">
        <v>2.2999999999999998</v>
      </c>
      <c r="AJ52" s="26">
        <v>56.7</v>
      </c>
      <c r="AK52" s="26">
        <v>12.1</v>
      </c>
      <c r="AL52" s="26">
        <v>47.1</v>
      </c>
      <c r="AM52" s="26">
        <v>38.6</v>
      </c>
      <c r="AN52" s="26">
        <v>9</v>
      </c>
      <c r="AO52" s="26">
        <v>0</v>
      </c>
      <c r="AP52" s="26">
        <v>1240.8</v>
      </c>
      <c r="AQ52" s="26">
        <v>0</v>
      </c>
      <c r="AR52" s="26">
        <v>141.1</v>
      </c>
      <c r="AS52" s="26">
        <v>34.799999999999997</v>
      </c>
      <c r="AT52" s="26">
        <v>11.3</v>
      </c>
      <c r="AU52" s="26">
        <v>33.299999999999997</v>
      </c>
      <c r="AV52" s="26">
        <v>0</v>
      </c>
      <c r="AW52" s="26">
        <v>0</v>
      </c>
      <c r="AX52" s="26">
        <v>2054.8000000000002</v>
      </c>
      <c r="AY52" s="26">
        <v>0</v>
      </c>
    </row>
    <row r="53" spans="3:51" ht="63" x14ac:dyDescent="0.25">
      <c r="C53" s="19" t="s">
        <v>14</v>
      </c>
      <c r="D53" s="24" t="s">
        <v>245</v>
      </c>
      <c r="E53" s="23" t="s">
        <v>11</v>
      </c>
      <c r="F53" s="25">
        <v>18.7</v>
      </c>
      <c r="G53" s="25">
        <v>19.399999999999999</v>
      </c>
      <c r="H53" s="25">
        <v>1.8</v>
      </c>
      <c r="I53" s="25">
        <v>0.3</v>
      </c>
      <c r="J53" s="25">
        <v>20.100000000000001</v>
      </c>
      <c r="K53" s="25">
        <v>5</v>
      </c>
      <c r="L53" s="25">
        <v>2.9</v>
      </c>
      <c r="M53" s="25">
        <v>10.3</v>
      </c>
      <c r="N53" s="25">
        <v>41.1</v>
      </c>
      <c r="O53" s="25">
        <v>188</v>
      </c>
      <c r="P53" s="25">
        <v>12.6</v>
      </c>
      <c r="Q53" s="25">
        <v>33.799999999999997</v>
      </c>
      <c r="R53" s="25">
        <v>11.5</v>
      </c>
      <c r="S53" s="25">
        <v>6</v>
      </c>
      <c r="T53" s="25">
        <v>0.1</v>
      </c>
      <c r="U53" s="25">
        <v>6.7</v>
      </c>
      <c r="V53" s="25">
        <v>3.1</v>
      </c>
      <c r="W53" s="25">
        <v>0.5</v>
      </c>
      <c r="X53" s="25">
        <v>0.9</v>
      </c>
      <c r="Y53" s="25">
        <v>9</v>
      </c>
      <c r="Z53" s="25">
        <v>31.9</v>
      </c>
      <c r="AA53" s="25">
        <v>192.1</v>
      </c>
      <c r="AB53" s="25">
        <v>50.9</v>
      </c>
      <c r="AC53" s="25">
        <v>161.5</v>
      </c>
      <c r="AD53" s="25">
        <v>7.1</v>
      </c>
      <c r="AE53" s="25">
        <v>0.4</v>
      </c>
      <c r="AF53" s="25">
        <v>6.8</v>
      </c>
      <c r="AG53" s="25">
        <v>0</v>
      </c>
      <c r="AH53" s="25">
        <v>1.6</v>
      </c>
      <c r="AI53" s="25">
        <v>5.5</v>
      </c>
      <c r="AJ53" s="25">
        <v>64.900000000000006</v>
      </c>
      <c r="AK53" s="25">
        <v>21.1</v>
      </c>
      <c r="AL53" s="25">
        <v>34.4</v>
      </c>
      <c r="AM53" s="25">
        <v>48.2</v>
      </c>
      <c r="AN53" s="25">
        <v>16.600000000000001</v>
      </c>
      <c r="AO53" s="25">
        <v>0</v>
      </c>
      <c r="AP53" s="25">
        <v>269.39999999999998</v>
      </c>
      <c r="AQ53" s="25">
        <v>0</v>
      </c>
      <c r="AR53" s="25">
        <v>39.299999999999997</v>
      </c>
      <c r="AS53" s="25">
        <v>13.9</v>
      </c>
      <c r="AT53" s="25">
        <v>4.5999999999999996</v>
      </c>
      <c r="AU53" s="25">
        <v>78.8</v>
      </c>
      <c r="AV53" s="25">
        <v>0</v>
      </c>
      <c r="AW53" s="25">
        <v>0</v>
      </c>
      <c r="AX53" s="25">
        <v>1441.1</v>
      </c>
      <c r="AY53" s="25">
        <v>0</v>
      </c>
    </row>
    <row r="54" spans="3:51" ht="73.5" x14ac:dyDescent="0.25">
      <c r="C54" s="19" t="s">
        <v>14</v>
      </c>
      <c r="D54" s="24" t="s">
        <v>246</v>
      </c>
      <c r="E54" s="23" t="s">
        <v>11</v>
      </c>
      <c r="F54" s="26">
        <v>134.80000000000001</v>
      </c>
      <c r="G54" s="26">
        <v>62.2</v>
      </c>
      <c r="H54" s="26">
        <v>7.2</v>
      </c>
      <c r="I54" s="26">
        <v>0.7</v>
      </c>
      <c r="J54" s="26">
        <v>113.6</v>
      </c>
      <c r="K54" s="26">
        <v>129.6</v>
      </c>
      <c r="L54" s="26">
        <v>34.1</v>
      </c>
      <c r="M54" s="26">
        <v>158.30000000000001</v>
      </c>
      <c r="N54" s="26">
        <v>101</v>
      </c>
      <c r="O54" s="26">
        <v>2599.6</v>
      </c>
      <c r="P54" s="26">
        <v>310.2</v>
      </c>
      <c r="Q54" s="26">
        <v>192.7</v>
      </c>
      <c r="R54" s="26">
        <v>58.5</v>
      </c>
      <c r="S54" s="26">
        <v>60.6</v>
      </c>
      <c r="T54" s="26">
        <v>3.6</v>
      </c>
      <c r="U54" s="26">
        <v>80.599999999999994</v>
      </c>
      <c r="V54" s="26">
        <v>25.7</v>
      </c>
      <c r="W54" s="26">
        <v>12.6</v>
      </c>
      <c r="X54" s="26">
        <v>11.6</v>
      </c>
      <c r="Y54" s="26">
        <v>86.4</v>
      </c>
      <c r="Z54" s="26">
        <v>48.4</v>
      </c>
      <c r="AA54" s="26">
        <v>678</v>
      </c>
      <c r="AB54" s="26">
        <v>132</v>
      </c>
      <c r="AC54" s="26">
        <v>29.6</v>
      </c>
      <c r="AD54" s="26">
        <v>20.399999999999999</v>
      </c>
      <c r="AE54" s="26">
        <v>4.4000000000000004</v>
      </c>
      <c r="AF54" s="26">
        <v>11.8</v>
      </c>
      <c r="AG54" s="26">
        <v>0.6</v>
      </c>
      <c r="AH54" s="26">
        <v>3.5</v>
      </c>
      <c r="AI54" s="26">
        <v>27.3</v>
      </c>
      <c r="AJ54" s="26">
        <v>250.9</v>
      </c>
      <c r="AK54" s="26">
        <v>32.200000000000003</v>
      </c>
      <c r="AL54" s="26">
        <v>130.9</v>
      </c>
      <c r="AM54" s="26">
        <v>604</v>
      </c>
      <c r="AN54" s="26">
        <v>138.9</v>
      </c>
      <c r="AO54" s="26">
        <v>0</v>
      </c>
      <c r="AP54" s="26">
        <v>2681.2</v>
      </c>
      <c r="AQ54" s="26">
        <v>0</v>
      </c>
      <c r="AR54" s="26">
        <v>3239.4</v>
      </c>
      <c r="AS54" s="26">
        <v>335.8</v>
      </c>
      <c r="AT54" s="26">
        <v>113.5</v>
      </c>
      <c r="AU54" s="26">
        <v>60.9</v>
      </c>
      <c r="AV54" s="26">
        <v>0</v>
      </c>
      <c r="AW54" s="26">
        <v>0</v>
      </c>
      <c r="AX54" s="26">
        <v>12727.4</v>
      </c>
      <c r="AY54" s="26">
        <v>0</v>
      </c>
    </row>
    <row r="55" spans="3:51" ht="52.5" x14ac:dyDescent="0.25">
      <c r="C55" s="19" t="s">
        <v>14</v>
      </c>
      <c r="D55" s="24" t="s">
        <v>247</v>
      </c>
      <c r="E55" s="23" t="s">
        <v>11</v>
      </c>
      <c r="F55" s="25">
        <v>11.9</v>
      </c>
      <c r="G55" s="25">
        <v>33.200000000000003</v>
      </c>
      <c r="H55" s="25">
        <v>1.9</v>
      </c>
      <c r="I55" s="25">
        <v>0.5</v>
      </c>
      <c r="J55" s="25">
        <v>223.7</v>
      </c>
      <c r="K55" s="25">
        <v>24.7</v>
      </c>
      <c r="L55" s="25">
        <v>12</v>
      </c>
      <c r="M55" s="25">
        <v>53.3</v>
      </c>
      <c r="N55" s="25">
        <v>7</v>
      </c>
      <c r="O55" s="25">
        <v>164.6</v>
      </c>
      <c r="P55" s="25">
        <v>164.4</v>
      </c>
      <c r="Q55" s="25">
        <v>71.8</v>
      </c>
      <c r="R55" s="25">
        <v>13.7</v>
      </c>
      <c r="S55" s="25">
        <v>37.4</v>
      </c>
      <c r="T55" s="25">
        <v>4.5</v>
      </c>
      <c r="U55" s="25">
        <v>88.4</v>
      </c>
      <c r="V55" s="25">
        <v>44</v>
      </c>
      <c r="W55" s="25">
        <v>34.299999999999997</v>
      </c>
      <c r="X55" s="25">
        <v>10.4</v>
      </c>
      <c r="Y55" s="25">
        <v>90.9</v>
      </c>
      <c r="Z55" s="25">
        <v>12.8</v>
      </c>
      <c r="AA55" s="25">
        <v>1404.4</v>
      </c>
      <c r="AB55" s="25">
        <v>210.7</v>
      </c>
      <c r="AC55" s="25">
        <v>65.8</v>
      </c>
      <c r="AD55" s="25">
        <v>26.7</v>
      </c>
      <c r="AE55" s="25">
        <v>1.4</v>
      </c>
      <c r="AF55" s="25">
        <v>31</v>
      </c>
      <c r="AG55" s="25">
        <v>0.9</v>
      </c>
      <c r="AH55" s="25">
        <v>2.2999999999999998</v>
      </c>
      <c r="AI55" s="25">
        <v>14.1</v>
      </c>
      <c r="AJ55" s="25">
        <v>160.1</v>
      </c>
      <c r="AK55" s="25">
        <v>23.9</v>
      </c>
      <c r="AL55" s="25">
        <v>50</v>
      </c>
      <c r="AM55" s="25">
        <v>133.19999999999999</v>
      </c>
      <c r="AN55" s="25">
        <v>35.799999999999997</v>
      </c>
      <c r="AO55" s="25">
        <v>0</v>
      </c>
      <c r="AP55" s="25">
        <v>663.4</v>
      </c>
      <c r="AQ55" s="25">
        <v>0</v>
      </c>
      <c r="AR55" s="25">
        <v>11.1</v>
      </c>
      <c r="AS55" s="25">
        <v>397.3</v>
      </c>
      <c r="AT55" s="25">
        <v>207.3</v>
      </c>
      <c r="AU55" s="25">
        <v>2.4</v>
      </c>
      <c r="AV55" s="25">
        <v>0</v>
      </c>
      <c r="AW55" s="25">
        <v>0</v>
      </c>
      <c r="AX55" s="25">
        <v>4547.3999999999996</v>
      </c>
      <c r="AY55" s="25">
        <v>0</v>
      </c>
    </row>
    <row r="56" spans="3:51" ht="52.5" x14ac:dyDescent="0.25">
      <c r="C56" s="19" t="s">
        <v>14</v>
      </c>
      <c r="D56" s="24" t="s">
        <v>248</v>
      </c>
      <c r="E56" s="23" t="s">
        <v>11</v>
      </c>
      <c r="F56" s="26">
        <v>1.4</v>
      </c>
      <c r="G56" s="26">
        <v>2.2999999999999998</v>
      </c>
      <c r="H56" s="26">
        <v>0.8</v>
      </c>
      <c r="I56" s="26">
        <v>0.1</v>
      </c>
      <c r="J56" s="26">
        <v>10.7</v>
      </c>
      <c r="K56" s="26">
        <v>1.6</v>
      </c>
      <c r="L56" s="26">
        <v>1.9</v>
      </c>
      <c r="M56" s="26">
        <v>1.5</v>
      </c>
      <c r="N56" s="26">
        <v>0.6</v>
      </c>
      <c r="O56" s="26">
        <v>16.399999999999999</v>
      </c>
      <c r="P56" s="26">
        <v>2.7</v>
      </c>
      <c r="Q56" s="26">
        <v>100.9</v>
      </c>
      <c r="R56" s="26">
        <v>13.4</v>
      </c>
      <c r="S56" s="26">
        <v>5.6</v>
      </c>
      <c r="T56" s="26">
        <v>0.4</v>
      </c>
      <c r="U56" s="26">
        <v>5.0999999999999996</v>
      </c>
      <c r="V56" s="26">
        <v>2.4</v>
      </c>
      <c r="W56" s="26">
        <v>1.2</v>
      </c>
      <c r="X56" s="26">
        <v>0.7</v>
      </c>
      <c r="Y56" s="26">
        <v>4.9000000000000004</v>
      </c>
      <c r="Z56" s="26">
        <v>1.2</v>
      </c>
      <c r="AA56" s="26">
        <v>800.2</v>
      </c>
      <c r="AB56" s="26">
        <v>11.5</v>
      </c>
      <c r="AC56" s="26">
        <v>1.9</v>
      </c>
      <c r="AD56" s="26">
        <v>2.2999999999999998</v>
      </c>
      <c r="AE56" s="26">
        <v>0.2</v>
      </c>
      <c r="AF56" s="26">
        <v>2.1</v>
      </c>
      <c r="AG56" s="26">
        <v>0</v>
      </c>
      <c r="AH56" s="26">
        <v>0.1</v>
      </c>
      <c r="AI56" s="26">
        <v>4</v>
      </c>
      <c r="AJ56" s="26">
        <v>12.5</v>
      </c>
      <c r="AK56" s="26">
        <v>2.6</v>
      </c>
      <c r="AL56" s="26">
        <v>7.5</v>
      </c>
      <c r="AM56" s="26">
        <v>10.8</v>
      </c>
      <c r="AN56" s="26">
        <v>3</v>
      </c>
      <c r="AO56" s="26">
        <v>0</v>
      </c>
      <c r="AP56" s="26">
        <v>596.79999999999995</v>
      </c>
      <c r="AQ56" s="26">
        <v>0</v>
      </c>
      <c r="AR56" s="26">
        <v>11.5</v>
      </c>
      <c r="AS56" s="26">
        <v>910.4</v>
      </c>
      <c r="AT56" s="26">
        <v>465.3</v>
      </c>
      <c r="AU56" s="26">
        <v>1.3</v>
      </c>
      <c r="AV56" s="26">
        <v>0</v>
      </c>
      <c r="AW56" s="26">
        <v>0</v>
      </c>
      <c r="AX56" s="26">
        <v>3020</v>
      </c>
      <c r="AY56" s="26">
        <v>0</v>
      </c>
    </row>
    <row r="57" spans="3:51" ht="52.5" x14ac:dyDescent="0.25">
      <c r="C57" s="19" t="s">
        <v>14</v>
      </c>
      <c r="D57" s="24" t="s">
        <v>249</v>
      </c>
      <c r="E57" s="23" t="s">
        <v>11</v>
      </c>
      <c r="F57" s="25">
        <v>3.9</v>
      </c>
      <c r="G57" s="25">
        <v>72.7</v>
      </c>
      <c r="H57" s="25">
        <v>11.2</v>
      </c>
      <c r="I57" s="25">
        <v>2.2000000000000002</v>
      </c>
      <c r="J57" s="25">
        <v>91.7</v>
      </c>
      <c r="K57" s="25">
        <v>5.2</v>
      </c>
      <c r="L57" s="25">
        <v>6.4</v>
      </c>
      <c r="M57" s="25">
        <v>137.1</v>
      </c>
      <c r="N57" s="25">
        <v>5.8</v>
      </c>
      <c r="O57" s="25">
        <v>214.6</v>
      </c>
      <c r="P57" s="25">
        <v>31.9</v>
      </c>
      <c r="Q57" s="25">
        <v>164.4</v>
      </c>
      <c r="R57" s="25">
        <v>1419.8</v>
      </c>
      <c r="S57" s="25">
        <v>1877.6</v>
      </c>
      <c r="T57" s="25">
        <v>28.9</v>
      </c>
      <c r="U57" s="25">
        <v>1884.1</v>
      </c>
      <c r="V57" s="25">
        <v>757.9</v>
      </c>
      <c r="W57" s="25">
        <v>148.80000000000001</v>
      </c>
      <c r="X57" s="25">
        <v>106.8</v>
      </c>
      <c r="Y57" s="25">
        <v>795.8</v>
      </c>
      <c r="Z57" s="25">
        <v>87.3</v>
      </c>
      <c r="AA57" s="25">
        <v>6352.8</v>
      </c>
      <c r="AB57" s="25">
        <v>129.1</v>
      </c>
      <c r="AC57" s="25">
        <v>13.6</v>
      </c>
      <c r="AD57" s="25">
        <v>1.1000000000000001</v>
      </c>
      <c r="AE57" s="25">
        <v>0.3</v>
      </c>
      <c r="AF57" s="25">
        <v>39.1</v>
      </c>
      <c r="AG57" s="25">
        <v>0.1</v>
      </c>
      <c r="AH57" s="25">
        <v>1.6</v>
      </c>
      <c r="AI57" s="25">
        <v>8</v>
      </c>
      <c r="AJ57" s="25">
        <v>38.700000000000003</v>
      </c>
      <c r="AK57" s="25">
        <v>8.8000000000000007</v>
      </c>
      <c r="AL57" s="25">
        <v>14.6</v>
      </c>
      <c r="AM57" s="25">
        <v>54.5</v>
      </c>
      <c r="AN57" s="25">
        <v>23</v>
      </c>
      <c r="AO57" s="25">
        <v>0</v>
      </c>
      <c r="AP57" s="25">
        <v>109.1</v>
      </c>
      <c r="AQ57" s="25">
        <v>0</v>
      </c>
      <c r="AR57" s="25">
        <v>10</v>
      </c>
      <c r="AS57" s="25">
        <v>282.89999999999998</v>
      </c>
      <c r="AT57" s="25">
        <v>98.6</v>
      </c>
      <c r="AU57" s="25">
        <v>2.2999999999999998</v>
      </c>
      <c r="AV57" s="25">
        <v>0</v>
      </c>
      <c r="AW57" s="25">
        <v>0</v>
      </c>
      <c r="AX57" s="25">
        <v>15042.2</v>
      </c>
      <c r="AY57" s="25">
        <v>0</v>
      </c>
    </row>
    <row r="58" spans="3:51" ht="94.5" x14ac:dyDescent="0.25">
      <c r="C58" s="19" t="s">
        <v>14</v>
      </c>
      <c r="D58" s="24" t="s">
        <v>250</v>
      </c>
      <c r="E58" s="23" t="s">
        <v>11</v>
      </c>
      <c r="F58" s="26">
        <v>2.2000000000000002</v>
      </c>
      <c r="G58" s="26">
        <v>12.7</v>
      </c>
      <c r="H58" s="26">
        <v>0.5</v>
      </c>
      <c r="I58" s="26">
        <v>0.2</v>
      </c>
      <c r="J58" s="26">
        <v>20</v>
      </c>
      <c r="K58" s="26">
        <v>1</v>
      </c>
      <c r="L58" s="26">
        <v>3.3</v>
      </c>
      <c r="M58" s="26">
        <v>5.0999999999999996</v>
      </c>
      <c r="N58" s="26">
        <v>1.7</v>
      </c>
      <c r="O58" s="26">
        <v>17.100000000000001</v>
      </c>
      <c r="P58" s="26">
        <v>4.3</v>
      </c>
      <c r="Q58" s="26">
        <v>13.1</v>
      </c>
      <c r="R58" s="26">
        <v>32.4</v>
      </c>
      <c r="S58" s="26">
        <v>72.900000000000006</v>
      </c>
      <c r="T58" s="26">
        <v>1</v>
      </c>
      <c r="U58" s="26">
        <v>43.9</v>
      </c>
      <c r="V58" s="26">
        <v>31.4</v>
      </c>
      <c r="W58" s="26">
        <v>7.5</v>
      </c>
      <c r="X58" s="26">
        <v>5.3</v>
      </c>
      <c r="Y58" s="26">
        <v>32.9</v>
      </c>
      <c r="Z58" s="26">
        <v>6.8</v>
      </c>
      <c r="AA58" s="26">
        <v>493</v>
      </c>
      <c r="AB58" s="26">
        <v>16.899999999999999</v>
      </c>
      <c r="AC58" s="26">
        <v>4.5</v>
      </c>
      <c r="AD58" s="26">
        <v>2.5</v>
      </c>
      <c r="AE58" s="26">
        <v>0.2</v>
      </c>
      <c r="AF58" s="26">
        <v>3.6</v>
      </c>
      <c r="AG58" s="26">
        <v>0.1</v>
      </c>
      <c r="AH58" s="26">
        <v>0.2</v>
      </c>
      <c r="AI58" s="26">
        <v>3.5</v>
      </c>
      <c r="AJ58" s="26">
        <v>23</v>
      </c>
      <c r="AK58" s="26">
        <v>7.6</v>
      </c>
      <c r="AL58" s="26">
        <v>9.5</v>
      </c>
      <c r="AM58" s="26">
        <v>10.7</v>
      </c>
      <c r="AN58" s="26">
        <v>4.2</v>
      </c>
      <c r="AO58" s="26">
        <v>0</v>
      </c>
      <c r="AP58" s="26">
        <v>282.7</v>
      </c>
      <c r="AQ58" s="26">
        <v>0</v>
      </c>
      <c r="AR58" s="26">
        <v>14.3</v>
      </c>
      <c r="AS58" s="26">
        <v>4086.5</v>
      </c>
      <c r="AT58" s="26">
        <v>1627.4</v>
      </c>
      <c r="AU58" s="26">
        <v>3.3</v>
      </c>
      <c r="AV58" s="26">
        <v>0</v>
      </c>
      <c r="AW58" s="26">
        <v>0</v>
      </c>
      <c r="AX58" s="26">
        <v>6908.7</v>
      </c>
      <c r="AY58" s="26">
        <v>0</v>
      </c>
    </row>
    <row r="59" spans="3:51" ht="73.5" x14ac:dyDescent="0.25">
      <c r="C59" s="19" t="s">
        <v>14</v>
      </c>
      <c r="D59" s="24" t="s">
        <v>251</v>
      </c>
      <c r="E59" s="23" t="s">
        <v>11</v>
      </c>
      <c r="F59" s="25">
        <v>1.1000000000000001</v>
      </c>
      <c r="G59" s="25">
        <v>1.9</v>
      </c>
      <c r="H59" s="25">
        <v>0.2</v>
      </c>
      <c r="I59" s="25">
        <v>0</v>
      </c>
      <c r="J59" s="25">
        <v>9.3000000000000007</v>
      </c>
      <c r="K59" s="25">
        <v>1.5</v>
      </c>
      <c r="L59" s="25">
        <v>0.6</v>
      </c>
      <c r="M59" s="25">
        <v>3.4</v>
      </c>
      <c r="N59" s="25">
        <v>0.6</v>
      </c>
      <c r="O59" s="25">
        <v>13.8</v>
      </c>
      <c r="P59" s="25">
        <v>1.9</v>
      </c>
      <c r="Q59" s="25">
        <v>4.2</v>
      </c>
      <c r="R59" s="25">
        <v>4.7</v>
      </c>
      <c r="S59" s="25">
        <v>7</v>
      </c>
      <c r="T59" s="25">
        <v>7.7</v>
      </c>
      <c r="U59" s="25">
        <v>20.8</v>
      </c>
      <c r="V59" s="25">
        <v>7.5</v>
      </c>
      <c r="W59" s="25">
        <v>2.2000000000000002</v>
      </c>
      <c r="X59" s="25">
        <v>1.5</v>
      </c>
      <c r="Y59" s="25">
        <v>13.3</v>
      </c>
      <c r="Z59" s="25">
        <v>3.2</v>
      </c>
      <c r="AA59" s="25">
        <v>80.7</v>
      </c>
      <c r="AB59" s="25">
        <v>76.599999999999994</v>
      </c>
      <c r="AC59" s="25">
        <v>6.9</v>
      </c>
      <c r="AD59" s="25">
        <v>3.7</v>
      </c>
      <c r="AE59" s="25">
        <v>2</v>
      </c>
      <c r="AF59" s="25">
        <v>63.2</v>
      </c>
      <c r="AG59" s="25">
        <v>3.3</v>
      </c>
      <c r="AH59" s="25">
        <v>3.9</v>
      </c>
      <c r="AI59" s="25">
        <v>2.5</v>
      </c>
      <c r="AJ59" s="25">
        <v>64.7</v>
      </c>
      <c r="AK59" s="25">
        <v>15</v>
      </c>
      <c r="AL59" s="25">
        <v>23.7</v>
      </c>
      <c r="AM59" s="25">
        <v>67.900000000000006</v>
      </c>
      <c r="AN59" s="25">
        <v>11.9</v>
      </c>
      <c r="AO59" s="25">
        <v>0</v>
      </c>
      <c r="AP59" s="25">
        <v>2038.7</v>
      </c>
      <c r="AQ59" s="25">
        <v>0</v>
      </c>
      <c r="AR59" s="25">
        <v>509.6</v>
      </c>
      <c r="AS59" s="25">
        <v>8079.2</v>
      </c>
      <c r="AT59" s="25">
        <v>1567.2</v>
      </c>
      <c r="AU59" s="25">
        <v>35.1</v>
      </c>
      <c r="AV59" s="25">
        <v>0</v>
      </c>
      <c r="AW59" s="25">
        <v>0</v>
      </c>
      <c r="AX59" s="25">
        <v>12762.2</v>
      </c>
      <c r="AY59" s="25">
        <v>0</v>
      </c>
    </row>
    <row r="60" spans="3:51" ht="42" x14ac:dyDescent="0.25">
      <c r="C60" s="19" t="s">
        <v>14</v>
      </c>
      <c r="D60" s="24" t="s">
        <v>252</v>
      </c>
      <c r="E60" s="23" t="s">
        <v>11</v>
      </c>
      <c r="F60" s="26">
        <v>0.7</v>
      </c>
      <c r="G60" s="26">
        <v>1.8</v>
      </c>
      <c r="H60" s="26">
        <v>0.1</v>
      </c>
      <c r="I60" s="26">
        <v>0.1</v>
      </c>
      <c r="J60" s="26">
        <v>4.0999999999999996</v>
      </c>
      <c r="K60" s="26">
        <v>0.5</v>
      </c>
      <c r="L60" s="26">
        <v>0.3</v>
      </c>
      <c r="M60" s="26">
        <v>1.4</v>
      </c>
      <c r="N60" s="26">
        <v>0.6</v>
      </c>
      <c r="O60" s="26">
        <v>6.9</v>
      </c>
      <c r="P60" s="26">
        <v>1.6</v>
      </c>
      <c r="Q60" s="26">
        <v>4.2</v>
      </c>
      <c r="R60" s="26">
        <v>8.1999999999999993</v>
      </c>
      <c r="S60" s="26">
        <v>12.2</v>
      </c>
      <c r="T60" s="26">
        <v>2</v>
      </c>
      <c r="U60" s="26">
        <v>81.099999999999994</v>
      </c>
      <c r="V60" s="26">
        <v>14.8</v>
      </c>
      <c r="W60" s="26">
        <v>4.8</v>
      </c>
      <c r="X60" s="26">
        <v>2.5</v>
      </c>
      <c r="Y60" s="26">
        <v>16.3</v>
      </c>
      <c r="Z60" s="26">
        <v>11</v>
      </c>
      <c r="AA60" s="26">
        <v>278.3</v>
      </c>
      <c r="AB60" s="26">
        <v>17.3</v>
      </c>
      <c r="AC60" s="26">
        <v>4.3</v>
      </c>
      <c r="AD60" s="26">
        <v>2</v>
      </c>
      <c r="AE60" s="26">
        <v>0.3</v>
      </c>
      <c r="AF60" s="26">
        <v>18.5</v>
      </c>
      <c r="AG60" s="26">
        <v>0.5</v>
      </c>
      <c r="AH60" s="26">
        <v>0.3</v>
      </c>
      <c r="AI60" s="26">
        <v>3</v>
      </c>
      <c r="AJ60" s="26">
        <v>19.8</v>
      </c>
      <c r="AK60" s="26">
        <v>5.0999999999999996</v>
      </c>
      <c r="AL60" s="26">
        <v>10.8</v>
      </c>
      <c r="AM60" s="26">
        <v>13.3</v>
      </c>
      <c r="AN60" s="26">
        <v>6.2</v>
      </c>
      <c r="AO60" s="26">
        <v>0</v>
      </c>
      <c r="AP60" s="26">
        <v>2050.6999999999998</v>
      </c>
      <c r="AQ60" s="26">
        <v>0</v>
      </c>
      <c r="AR60" s="26">
        <v>17.3</v>
      </c>
      <c r="AS60" s="26">
        <v>3936.5</v>
      </c>
      <c r="AT60" s="26">
        <v>1505.7</v>
      </c>
      <c r="AU60" s="26">
        <v>12.2</v>
      </c>
      <c r="AV60" s="26">
        <v>0</v>
      </c>
      <c r="AW60" s="26">
        <v>0</v>
      </c>
      <c r="AX60" s="26">
        <v>8077.2</v>
      </c>
      <c r="AY60" s="26">
        <v>0</v>
      </c>
    </row>
    <row r="61" spans="3:51" ht="52.5" x14ac:dyDescent="0.25">
      <c r="C61" s="19" t="s">
        <v>14</v>
      </c>
      <c r="D61" s="24" t="s">
        <v>253</v>
      </c>
      <c r="E61" s="23" t="s">
        <v>11</v>
      </c>
      <c r="F61" s="25">
        <v>3.5</v>
      </c>
      <c r="G61" s="25">
        <v>17.5</v>
      </c>
      <c r="H61" s="25">
        <v>0.8</v>
      </c>
      <c r="I61" s="25">
        <v>0.3</v>
      </c>
      <c r="J61" s="25">
        <v>9.1</v>
      </c>
      <c r="K61" s="25">
        <v>2.9</v>
      </c>
      <c r="L61" s="25">
        <v>1.5</v>
      </c>
      <c r="M61" s="25">
        <v>5.0999999999999996</v>
      </c>
      <c r="N61" s="25">
        <v>1.7</v>
      </c>
      <c r="O61" s="25">
        <v>12.7</v>
      </c>
      <c r="P61" s="25">
        <v>3.1</v>
      </c>
      <c r="Q61" s="25">
        <v>10.4</v>
      </c>
      <c r="R61" s="25">
        <v>11.3</v>
      </c>
      <c r="S61" s="25">
        <v>16.600000000000001</v>
      </c>
      <c r="T61" s="25">
        <v>0.4</v>
      </c>
      <c r="U61" s="25">
        <v>16.399999999999999</v>
      </c>
      <c r="V61" s="25">
        <v>30.7</v>
      </c>
      <c r="W61" s="25">
        <v>5.2</v>
      </c>
      <c r="X61" s="25">
        <v>3.9</v>
      </c>
      <c r="Y61" s="25">
        <v>17.899999999999999</v>
      </c>
      <c r="Z61" s="25">
        <v>7</v>
      </c>
      <c r="AA61" s="25">
        <v>182.7</v>
      </c>
      <c r="AB61" s="25">
        <v>32.1</v>
      </c>
      <c r="AC61" s="25">
        <v>7.7</v>
      </c>
      <c r="AD61" s="25">
        <v>1.7</v>
      </c>
      <c r="AE61" s="25">
        <v>0.5</v>
      </c>
      <c r="AF61" s="25">
        <v>8</v>
      </c>
      <c r="AG61" s="25">
        <v>0.2</v>
      </c>
      <c r="AH61" s="25">
        <v>0.5</v>
      </c>
      <c r="AI61" s="25">
        <v>2.4</v>
      </c>
      <c r="AJ61" s="25">
        <v>29.9</v>
      </c>
      <c r="AK61" s="25">
        <v>12.7</v>
      </c>
      <c r="AL61" s="25">
        <v>9.6999999999999993</v>
      </c>
      <c r="AM61" s="25">
        <v>14</v>
      </c>
      <c r="AN61" s="25">
        <v>4.9000000000000004</v>
      </c>
      <c r="AO61" s="25">
        <v>0</v>
      </c>
      <c r="AP61" s="25">
        <v>751.6</v>
      </c>
      <c r="AQ61" s="25">
        <v>0</v>
      </c>
      <c r="AR61" s="25">
        <v>34.1</v>
      </c>
      <c r="AS61" s="25">
        <v>14216.9</v>
      </c>
      <c r="AT61" s="25">
        <v>3694.3</v>
      </c>
      <c r="AU61" s="25">
        <v>3.7</v>
      </c>
      <c r="AV61" s="25">
        <v>0</v>
      </c>
      <c r="AW61" s="25">
        <v>0</v>
      </c>
      <c r="AX61" s="25">
        <v>19185.599999999999</v>
      </c>
      <c r="AY61" s="25">
        <v>0</v>
      </c>
    </row>
    <row r="62" spans="3:51" ht="63" x14ac:dyDescent="0.25">
      <c r="C62" s="19" t="s">
        <v>14</v>
      </c>
      <c r="D62" s="24" t="s">
        <v>254</v>
      </c>
      <c r="E62" s="23" t="s">
        <v>11</v>
      </c>
      <c r="F62" s="26">
        <v>0.3</v>
      </c>
      <c r="G62" s="26">
        <v>2.4</v>
      </c>
      <c r="H62" s="26">
        <v>0.1</v>
      </c>
      <c r="I62" s="26">
        <v>0.1</v>
      </c>
      <c r="J62" s="26">
        <v>3.5</v>
      </c>
      <c r="K62" s="26">
        <v>0.7</v>
      </c>
      <c r="L62" s="26">
        <v>0.3</v>
      </c>
      <c r="M62" s="26">
        <v>1.2</v>
      </c>
      <c r="N62" s="26">
        <v>0.2</v>
      </c>
      <c r="O62" s="26">
        <v>5.3</v>
      </c>
      <c r="P62" s="26">
        <v>1.1000000000000001</v>
      </c>
      <c r="Q62" s="26">
        <v>4</v>
      </c>
      <c r="R62" s="26">
        <v>5.5</v>
      </c>
      <c r="S62" s="26">
        <v>4.2</v>
      </c>
      <c r="T62" s="26">
        <v>0.1</v>
      </c>
      <c r="U62" s="26">
        <v>5.9</v>
      </c>
      <c r="V62" s="26">
        <v>2.6</v>
      </c>
      <c r="W62" s="26">
        <v>50</v>
      </c>
      <c r="X62" s="26">
        <v>1.1000000000000001</v>
      </c>
      <c r="Y62" s="26">
        <v>7.9</v>
      </c>
      <c r="Z62" s="26">
        <v>1.7</v>
      </c>
      <c r="AA62" s="26">
        <v>27</v>
      </c>
      <c r="AB62" s="26">
        <v>88.3</v>
      </c>
      <c r="AC62" s="26">
        <v>15.9</v>
      </c>
      <c r="AD62" s="26">
        <v>1.2</v>
      </c>
      <c r="AE62" s="26">
        <v>0.3</v>
      </c>
      <c r="AF62" s="26">
        <v>4.0999999999999996</v>
      </c>
      <c r="AG62" s="26">
        <v>0.1</v>
      </c>
      <c r="AH62" s="26">
        <v>0.3</v>
      </c>
      <c r="AI62" s="26">
        <v>1.1000000000000001</v>
      </c>
      <c r="AJ62" s="26">
        <v>31</v>
      </c>
      <c r="AK62" s="26">
        <v>6.9</v>
      </c>
      <c r="AL62" s="26">
        <v>1.7</v>
      </c>
      <c r="AM62" s="26">
        <v>7.2</v>
      </c>
      <c r="AN62" s="26">
        <v>2.1</v>
      </c>
      <c r="AO62" s="26">
        <v>0</v>
      </c>
      <c r="AP62" s="26">
        <v>4741</v>
      </c>
      <c r="AQ62" s="26">
        <v>0</v>
      </c>
      <c r="AR62" s="26">
        <v>16</v>
      </c>
      <c r="AS62" s="26">
        <v>13700.1</v>
      </c>
      <c r="AT62" s="26">
        <v>4568.3999999999996</v>
      </c>
      <c r="AU62" s="26">
        <v>21.3</v>
      </c>
      <c r="AV62" s="26">
        <v>0</v>
      </c>
      <c r="AW62" s="26">
        <v>0</v>
      </c>
      <c r="AX62" s="26">
        <v>23332.2</v>
      </c>
      <c r="AY62" s="26">
        <v>0</v>
      </c>
    </row>
    <row r="63" spans="3:51" ht="52.5" x14ac:dyDescent="0.25">
      <c r="C63" s="19" t="s">
        <v>14</v>
      </c>
      <c r="D63" s="24" t="s">
        <v>255</v>
      </c>
      <c r="E63" s="23" t="s">
        <v>11</v>
      </c>
      <c r="F63" s="25">
        <v>0.3</v>
      </c>
      <c r="G63" s="25">
        <v>1.3</v>
      </c>
      <c r="H63" s="25">
        <v>0</v>
      </c>
      <c r="I63" s="25">
        <v>0</v>
      </c>
      <c r="J63" s="25">
        <v>1.2</v>
      </c>
      <c r="K63" s="25">
        <v>0.3</v>
      </c>
      <c r="L63" s="25">
        <v>0.1</v>
      </c>
      <c r="M63" s="25">
        <v>0.5</v>
      </c>
      <c r="N63" s="25">
        <v>0.1</v>
      </c>
      <c r="O63" s="25">
        <v>1.4</v>
      </c>
      <c r="P63" s="25">
        <v>0.3</v>
      </c>
      <c r="Q63" s="25">
        <v>0.8</v>
      </c>
      <c r="R63" s="25">
        <v>1.2</v>
      </c>
      <c r="S63" s="25">
        <v>1.6</v>
      </c>
      <c r="T63" s="25">
        <v>0.1</v>
      </c>
      <c r="U63" s="25">
        <v>2.5</v>
      </c>
      <c r="V63" s="25">
        <v>2.4</v>
      </c>
      <c r="W63" s="25">
        <v>0.5</v>
      </c>
      <c r="X63" s="25">
        <v>17.100000000000001</v>
      </c>
      <c r="Y63" s="25">
        <v>1.6</v>
      </c>
      <c r="Z63" s="25">
        <v>0.7</v>
      </c>
      <c r="AA63" s="25">
        <v>15.1</v>
      </c>
      <c r="AB63" s="25">
        <v>11</v>
      </c>
      <c r="AC63" s="25">
        <v>41.5</v>
      </c>
      <c r="AD63" s="25">
        <v>0.4</v>
      </c>
      <c r="AE63" s="25">
        <v>0.1</v>
      </c>
      <c r="AF63" s="25">
        <v>1.7</v>
      </c>
      <c r="AG63" s="25">
        <v>0.2</v>
      </c>
      <c r="AH63" s="25">
        <v>0.4</v>
      </c>
      <c r="AI63" s="25">
        <v>0.6</v>
      </c>
      <c r="AJ63" s="25">
        <v>14</v>
      </c>
      <c r="AK63" s="25">
        <v>28.3</v>
      </c>
      <c r="AL63" s="25">
        <v>2.2999999999999998</v>
      </c>
      <c r="AM63" s="25">
        <v>3.1</v>
      </c>
      <c r="AN63" s="25">
        <v>1.4</v>
      </c>
      <c r="AO63" s="25">
        <v>0</v>
      </c>
      <c r="AP63" s="25">
        <v>111.2</v>
      </c>
      <c r="AQ63" s="25">
        <v>0</v>
      </c>
      <c r="AR63" s="25">
        <v>602.9</v>
      </c>
      <c r="AS63" s="25">
        <v>3480.9</v>
      </c>
      <c r="AT63" s="25">
        <v>1409.9</v>
      </c>
      <c r="AU63" s="25">
        <v>1.4</v>
      </c>
      <c r="AV63" s="25">
        <v>0</v>
      </c>
      <c r="AW63" s="25">
        <v>0</v>
      </c>
      <c r="AX63" s="25">
        <v>5760.6</v>
      </c>
      <c r="AY63" s="25">
        <v>0</v>
      </c>
    </row>
    <row r="64" spans="3:51" ht="126" x14ac:dyDescent="0.25">
      <c r="C64" s="19" t="s">
        <v>14</v>
      </c>
      <c r="D64" s="24" t="s">
        <v>256</v>
      </c>
      <c r="E64" s="23" t="s">
        <v>11</v>
      </c>
      <c r="F64" s="26">
        <v>3.4</v>
      </c>
      <c r="G64" s="26">
        <v>8.3000000000000007</v>
      </c>
      <c r="H64" s="26">
        <v>0.4</v>
      </c>
      <c r="I64" s="26">
        <v>0.1</v>
      </c>
      <c r="J64" s="26">
        <v>11.6</v>
      </c>
      <c r="K64" s="26">
        <v>4.2</v>
      </c>
      <c r="L64" s="26">
        <v>2.7</v>
      </c>
      <c r="M64" s="26">
        <v>5.2</v>
      </c>
      <c r="N64" s="26">
        <v>1.6</v>
      </c>
      <c r="O64" s="26">
        <v>13</v>
      </c>
      <c r="P64" s="26">
        <v>2.2000000000000002</v>
      </c>
      <c r="Q64" s="26">
        <v>7.9</v>
      </c>
      <c r="R64" s="26">
        <v>10.199999999999999</v>
      </c>
      <c r="S64" s="26">
        <v>9.5</v>
      </c>
      <c r="T64" s="26">
        <v>0.3</v>
      </c>
      <c r="U64" s="26">
        <v>10.3</v>
      </c>
      <c r="V64" s="26">
        <v>6.9</v>
      </c>
      <c r="W64" s="26">
        <v>1.4</v>
      </c>
      <c r="X64" s="26">
        <v>1.9</v>
      </c>
      <c r="Y64" s="26">
        <v>31.5</v>
      </c>
      <c r="Z64" s="26">
        <v>8.5</v>
      </c>
      <c r="AA64" s="26">
        <v>119.5</v>
      </c>
      <c r="AB64" s="26">
        <v>21.6</v>
      </c>
      <c r="AC64" s="26">
        <v>20.3</v>
      </c>
      <c r="AD64" s="26">
        <v>3.6</v>
      </c>
      <c r="AE64" s="26">
        <v>0.5</v>
      </c>
      <c r="AF64" s="26">
        <v>11.5</v>
      </c>
      <c r="AG64" s="26">
        <v>0.3</v>
      </c>
      <c r="AH64" s="26">
        <v>1.6</v>
      </c>
      <c r="AI64" s="26">
        <v>11.3</v>
      </c>
      <c r="AJ64" s="26">
        <v>32.700000000000003</v>
      </c>
      <c r="AK64" s="26">
        <v>11</v>
      </c>
      <c r="AL64" s="26">
        <v>27.2</v>
      </c>
      <c r="AM64" s="26">
        <v>103.7</v>
      </c>
      <c r="AN64" s="26">
        <v>8.8000000000000007</v>
      </c>
      <c r="AO64" s="26">
        <v>0</v>
      </c>
      <c r="AP64" s="26">
        <v>244.6</v>
      </c>
      <c r="AQ64" s="26">
        <v>0</v>
      </c>
      <c r="AR64" s="26">
        <v>88.8</v>
      </c>
      <c r="AS64" s="26">
        <v>2297.1999999999998</v>
      </c>
      <c r="AT64" s="26">
        <v>740.2</v>
      </c>
      <c r="AU64" s="26">
        <v>97.4</v>
      </c>
      <c r="AV64" s="26">
        <v>0</v>
      </c>
      <c r="AW64" s="26">
        <v>0</v>
      </c>
      <c r="AX64" s="26">
        <v>3982.8</v>
      </c>
      <c r="AY64" s="26">
        <v>0</v>
      </c>
    </row>
    <row r="65" spans="3:51" ht="126" x14ac:dyDescent="0.25">
      <c r="C65" s="19" t="s">
        <v>14</v>
      </c>
      <c r="D65" s="24" t="s">
        <v>257</v>
      </c>
      <c r="E65" s="23" t="s">
        <v>11</v>
      </c>
      <c r="F65" s="25">
        <v>0.4</v>
      </c>
      <c r="G65" s="25">
        <v>0.9</v>
      </c>
      <c r="H65" s="25">
        <v>0.1</v>
      </c>
      <c r="I65" s="25">
        <v>0</v>
      </c>
      <c r="J65" s="25">
        <v>2</v>
      </c>
      <c r="K65" s="25">
        <v>0.6</v>
      </c>
      <c r="L65" s="25">
        <v>0.3</v>
      </c>
      <c r="M65" s="25">
        <v>0.7</v>
      </c>
      <c r="N65" s="25">
        <v>0.3</v>
      </c>
      <c r="O65" s="25">
        <v>4.5</v>
      </c>
      <c r="P65" s="25">
        <v>0.6</v>
      </c>
      <c r="Q65" s="25">
        <v>1.6</v>
      </c>
      <c r="R65" s="25">
        <v>2.9</v>
      </c>
      <c r="S65" s="25">
        <v>3.8</v>
      </c>
      <c r="T65" s="25">
        <v>0.1</v>
      </c>
      <c r="U65" s="25">
        <v>2.2999999999999998</v>
      </c>
      <c r="V65" s="25">
        <v>1.5</v>
      </c>
      <c r="W65" s="25">
        <v>0.4</v>
      </c>
      <c r="X65" s="25">
        <v>0.3</v>
      </c>
      <c r="Y65" s="25">
        <v>1.9</v>
      </c>
      <c r="Z65" s="25">
        <v>0.8</v>
      </c>
      <c r="AA65" s="25">
        <v>30.7</v>
      </c>
      <c r="AB65" s="25">
        <v>7.4</v>
      </c>
      <c r="AC65" s="25">
        <v>1.9</v>
      </c>
      <c r="AD65" s="25">
        <v>0.6</v>
      </c>
      <c r="AE65" s="25">
        <v>0.2</v>
      </c>
      <c r="AF65" s="25">
        <v>2.4</v>
      </c>
      <c r="AG65" s="25">
        <v>0.2</v>
      </c>
      <c r="AH65" s="25">
        <v>0.5</v>
      </c>
      <c r="AI65" s="25">
        <v>0.6</v>
      </c>
      <c r="AJ65" s="25">
        <v>9.1</v>
      </c>
      <c r="AK65" s="25">
        <v>1.5</v>
      </c>
      <c r="AL65" s="25">
        <v>2.8</v>
      </c>
      <c r="AM65" s="25">
        <v>4.4000000000000004</v>
      </c>
      <c r="AN65" s="25">
        <v>1.3</v>
      </c>
      <c r="AO65" s="25">
        <v>0</v>
      </c>
      <c r="AP65" s="25">
        <v>31.6</v>
      </c>
      <c r="AQ65" s="25">
        <v>0</v>
      </c>
      <c r="AR65" s="25">
        <v>39.700000000000003</v>
      </c>
      <c r="AS65" s="25">
        <v>71</v>
      </c>
      <c r="AT65" s="25">
        <v>18.7</v>
      </c>
      <c r="AU65" s="25">
        <v>3.5</v>
      </c>
      <c r="AV65" s="25">
        <v>0</v>
      </c>
      <c r="AW65" s="25">
        <v>0</v>
      </c>
      <c r="AX65" s="25">
        <v>254.1</v>
      </c>
      <c r="AY65" s="25">
        <v>0</v>
      </c>
    </row>
    <row r="66" spans="3:51" ht="42" x14ac:dyDescent="0.25">
      <c r="C66" s="19" t="s">
        <v>14</v>
      </c>
      <c r="D66" s="24" t="s">
        <v>258</v>
      </c>
      <c r="E66" s="23" t="s">
        <v>11</v>
      </c>
      <c r="F66" s="26">
        <v>0.3</v>
      </c>
      <c r="G66" s="26">
        <v>0.8</v>
      </c>
      <c r="H66" s="26">
        <v>0.4</v>
      </c>
      <c r="I66" s="26">
        <v>0</v>
      </c>
      <c r="J66" s="26">
        <v>1.7</v>
      </c>
      <c r="K66" s="26">
        <v>0.4</v>
      </c>
      <c r="L66" s="26">
        <v>0.4</v>
      </c>
      <c r="M66" s="26">
        <v>0.5</v>
      </c>
      <c r="N66" s="26">
        <v>0.2</v>
      </c>
      <c r="O66" s="26">
        <v>3.3</v>
      </c>
      <c r="P66" s="26">
        <v>0.3</v>
      </c>
      <c r="Q66" s="26">
        <v>3.6</v>
      </c>
      <c r="R66" s="26">
        <v>18.2</v>
      </c>
      <c r="S66" s="26">
        <v>2.2000000000000002</v>
      </c>
      <c r="T66" s="26">
        <v>0</v>
      </c>
      <c r="U66" s="26">
        <v>1.4</v>
      </c>
      <c r="V66" s="26">
        <v>0.6</v>
      </c>
      <c r="W66" s="26">
        <v>0.1</v>
      </c>
      <c r="X66" s="26">
        <v>0.1</v>
      </c>
      <c r="Y66" s="26">
        <v>1.4</v>
      </c>
      <c r="Z66" s="26">
        <v>0.5</v>
      </c>
      <c r="AA66" s="26">
        <v>16.399999999999999</v>
      </c>
      <c r="AB66" s="26">
        <v>4.5999999999999996</v>
      </c>
      <c r="AC66" s="26">
        <v>1.6</v>
      </c>
      <c r="AD66" s="26">
        <v>0.5</v>
      </c>
      <c r="AE66" s="26">
        <v>0.1</v>
      </c>
      <c r="AF66" s="26">
        <v>2.1</v>
      </c>
      <c r="AG66" s="26">
        <v>0.2</v>
      </c>
      <c r="AH66" s="26">
        <v>0.3</v>
      </c>
      <c r="AI66" s="26">
        <v>0.6</v>
      </c>
      <c r="AJ66" s="26">
        <v>5.9</v>
      </c>
      <c r="AK66" s="26">
        <v>1</v>
      </c>
      <c r="AL66" s="26">
        <v>1.6</v>
      </c>
      <c r="AM66" s="26">
        <v>2.8</v>
      </c>
      <c r="AN66" s="26">
        <v>0.8</v>
      </c>
      <c r="AO66" s="26">
        <v>0</v>
      </c>
      <c r="AP66" s="26">
        <v>19.399999999999999</v>
      </c>
      <c r="AQ66" s="26">
        <v>0</v>
      </c>
      <c r="AR66" s="26">
        <v>22</v>
      </c>
      <c r="AS66" s="26">
        <v>59.5</v>
      </c>
      <c r="AT66" s="26">
        <v>13.6</v>
      </c>
      <c r="AU66" s="26">
        <v>4.9000000000000004</v>
      </c>
      <c r="AV66" s="26">
        <v>0</v>
      </c>
      <c r="AW66" s="26">
        <v>0</v>
      </c>
      <c r="AX66" s="26">
        <v>194.4</v>
      </c>
      <c r="AY66" s="26">
        <v>0</v>
      </c>
    </row>
    <row r="67" spans="3:51" ht="94.5" x14ac:dyDescent="0.25">
      <c r="C67" s="19" t="s">
        <v>14</v>
      </c>
      <c r="D67" s="24" t="s">
        <v>259</v>
      </c>
      <c r="E67" s="23" t="s">
        <v>11</v>
      </c>
      <c r="F67" s="25">
        <v>83.2</v>
      </c>
      <c r="G67" s="25">
        <v>35.6</v>
      </c>
      <c r="H67" s="25">
        <v>6.8</v>
      </c>
      <c r="I67" s="25">
        <v>0.7</v>
      </c>
      <c r="J67" s="25">
        <v>635.79999999999995</v>
      </c>
      <c r="K67" s="25">
        <v>157.69999999999999</v>
      </c>
      <c r="L67" s="25">
        <v>28.3</v>
      </c>
      <c r="M67" s="25">
        <v>104.4</v>
      </c>
      <c r="N67" s="25">
        <v>25.3</v>
      </c>
      <c r="O67" s="25">
        <v>687.6</v>
      </c>
      <c r="P67" s="25">
        <v>89.8</v>
      </c>
      <c r="Q67" s="25">
        <v>122.1</v>
      </c>
      <c r="R67" s="25">
        <v>175</v>
      </c>
      <c r="S67" s="25">
        <v>173</v>
      </c>
      <c r="T67" s="25">
        <v>5.4</v>
      </c>
      <c r="U67" s="25">
        <v>207.8</v>
      </c>
      <c r="V67" s="25">
        <v>84.4</v>
      </c>
      <c r="W67" s="25">
        <v>23.1</v>
      </c>
      <c r="X67" s="25">
        <v>20.7</v>
      </c>
      <c r="Y67" s="25">
        <v>199.1</v>
      </c>
      <c r="Z67" s="25">
        <v>30.5</v>
      </c>
      <c r="AA67" s="25">
        <v>949.2</v>
      </c>
      <c r="AB67" s="25">
        <v>3201.8</v>
      </c>
      <c r="AC67" s="25">
        <v>71</v>
      </c>
      <c r="AD67" s="25">
        <v>154.1</v>
      </c>
      <c r="AE67" s="25">
        <v>70.7</v>
      </c>
      <c r="AF67" s="25">
        <v>541.20000000000005</v>
      </c>
      <c r="AG67" s="25">
        <v>3</v>
      </c>
      <c r="AH67" s="25">
        <v>14.4</v>
      </c>
      <c r="AI67" s="25">
        <v>62.9</v>
      </c>
      <c r="AJ67" s="25">
        <v>1519.3</v>
      </c>
      <c r="AK67" s="25">
        <v>61.2</v>
      </c>
      <c r="AL67" s="25">
        <v>93.8</v>
      </c>
      <c r="AM67" s="25">
        <v>669.4</v>
      </c>
      <c r="AN67" s="25">
        <v>214.3</v>
      </c>
      <c r="AO67" s="25">
        <v>0</v>
      </c>
      <c r="AP67" s="25">
        <v>5717.2</v>
      </c>
      <c r="AQ67" s="25">
        <v>0.3</v>
      </c>
      <c r="AR67" s="25">
        <v>1251.9000000000001</v>
      </c>
      <c r="AS67" s="25">
        <v>5550.8</v>
      </c>
      <c r="AT67" s="25">
        <v>1754.2</v>
      </c>
      <c r="AU67" s="25">
        <v>343.3</v>
      </c>
      <c r="AV67" s="25">
        <v>0</v>
      </c>
      <c r="AW67" s="25">
        <v>0</v>
      </c>
      <c r="AX67" s="25">
        <v>25140.3</v>
      </c>
      <c r="AY67" s="25">
        <v>0</v>
      </c>
    </row>
    <row r="68" spans="3:51" ht="52.5" x14ac:dyDescent="0.25">
      <c r="C68" s="19" t="s">
        <v>14</v>
      </c>
      <c r="D68" s="24" t="s">
        <v>260</v>
      </c>
      <c r="E68" s="23" t="s">
        <v>11</v>
      </c>
      <c r="F68" s="26">
        <v>24.3</v>
      </c>
      <c r="G68" s="26">
        <v>109.4</v>
      </c>
      <c r="H68" s="26">
        <v>7</v>
      </c>
      <c r="I68" s="26">
        <v>1.3</v>
      </c>
      <c r="J68" s="26">
        <v>263.5</v>
      </c>
      <c r="K68" s="26">
        <v>65.8</v>
      </c>
      <c r="L68" s="26">
        <v>18.899999999999999</v>
      </c>
      <c r="M68" s="26">
        <v>88.3</v>
      </c>
      <c r="N68" s="26">
        <v>43.2</v>
      </c>
      <c r="O68" s="26">
        <v>299.5</v>
      </c>
      <c r="P68" s="26">
        <v>37.799999999999997</v>
      </c>
      <c r="Q68" s="26">
        <v>173.9</v>
      </c>
      <c r="R68" s="26">
        <v>77</v>
      </c>
      <c r="S68" s="26">
        <v>72.099999999999994</v>
      </c>
      <c r="T68" s="26">
        <v>1.8</v>
      </c>
      <c r="U68" s="26">
        <v>77.2</v>
      </c>
      <c r="V68" s="26">
        <v>29.8</v>
      </c>
      <c r="W68" s="26">
        <v>7.2</v>
      </c>
      <c r="X68" s="26">
        <v>10.8</v>
      </c>
      <c r="Y68" s="26">
        <v>74.099999999999994</v>
      </c>
      <c r="Z68" s="26">
        <v>59.7</v>
      </c>
      <c r="AA68" s="26">
        <v>894.4</v>
      </c>
      <c r="AB68" s="26">
        <v>938.2</v>
      </c>
      <c r="AC68" s="26">
        <v>2022.4</v>
      </c>
      <c r="AD68" s="26">
        <v>77</v>
      </c>
      <c r="AE68" s="26">
        <v>29.9</v>
      </c>
      <c r="AF68" s="26">
        <v>274.60000000000002</v>
      </c>
      <c r="AG68" s="26">
        <v>5.8</v>
      </c>
      <c r="AH68" s="26">
        <v>153.5</v>
      </c>
      <c r="AI68" s="26">
        <v>44.9</v>
      </c>
      <c r="AJ68" s="26">
        <v>1761.6</v>
      </c>
      <c r="AK68" s="26">
        <v>462</v>
      </c>
      <c r="AL68" s="26">
        <v>657.9</v>
      </c>
      <c r="AM68" s="26">
        <v>532.70000000000005</v>
      </c>
      <c r="AN68" s="26">
        <v>185.7</v>
      </c>
      <c r="AO68" s="26">
        <v>0</v>
      </c>
      <c r="AP68" s="26">
        <v>6031.6</v>
      </c>
      <c r="AQ68" s="26">
        <v>0.1</v>
      </c>
      <c r="AR68" s="26">
        <v>15246.4</v>
      </c>
      <c r="AS68" s="26">
        <v>1131</v>
      </c>
      <c r="AT68" s="26">
        <v>366.3</v>
      </c>
      <c r="AU68" s="26">
        <v>839.6</v>
      </c>
      <c r="AV68" s="26">
        <v>0</v>
      </c>
      <c r="AW68" s="26">
        <v>0</v>
      </c>
      <c r="AX68" s="26">
        <v>33198.400000000001</v>
      </c>
      <c r="AY68" s="26">
        <v>0</v>
      </c>
    </row>
    <row r="69" spans="3:51" ht="63" x14ac:dyDescent="0.25">
      <c r="C69" s="19" t="s">
        <v>14</v>
      </c>
      <c r="D69" s="24" t="s">
        <v>261</v>
      </c>
      <c r="E69" s="23" t="s">
        <v>11</v>
      </c>
      <c r="F69" s="25">
        <v>0.1</v>
      </c>
      <c r="G69" s="25">
        <v>0.1</v>
      </c>
      <c r="H69" s="25">
        <v>0</v>
      </c>
      <c r="I69" s="25">
        <v>0</v>
      </c>
      <c r="J69" s="25">
        <v>0.8</v>
      </c>
      <c r="K69" s="25">
        <v>0.2</v>
      </c>
      <c r="L69" s="25">
        <v>0</v>
      </c>
      <c r="M69" s="25">
        <v>0.1</v>
      </c>
      <c r="N69" s="25">
        <v>0</v>
      </c>
      <c r="O69" s="25">
        <v>0.6</v>
      </c>
      <c r="P69" s="25">
        <v>0.1</v>
      </c>
      <c r="Q69" s="25">
        <v>0.1</v>
      </c>
      <c r="R69" s="25">
        <v>0.1</v>
      </c>
      <c r="S69" s="25">
        <v>0.1</v>
      </c>
      <c r="T69" s="25">
        <v>0</v>
      </c>
      <c r="U69" s="25">
        <v>0.1</v>
      </c>
      <c r="V69" s="25">
        <v>0</v>
      </c>
      <c r="W69" s="25">
        <v>0</v>
      </c>
      <c r="X69" s="25">
        <v>0</v>
      </c>
      <c r="Y69" s="25">
        <v>0.1</v>
      </c>
      <c r="Z69" s="25">
        <v>0.1</v>
      </c>
      <c r="AA69" s="25">
        <v>1.3</v>
      </c>
      <c r="AB69" s="25">
        <v>0.9</v>
      </c>
      <c r="AC69" s="25">
        <v>0.5</v>
      </c>
      <c r="AD69" s="25">
        <v>0.3</v>
      </c>
      <c r="AE69" s="25">
        <v>0</v>
      </c>
      <c r="AF69" s="25">
        <v>0.8</v>
      </c>
      <c r="AG69" s="25">
        <v>0.1</v>
      </c>
      <c r="AH69" s="25">
        <v>0.1</v>
      </c>
      <c r="AI69" s="25">
        <v>0.1</v>
      </c>
      <c r="AJ69" s="25">
        <v>1.6</v>
      </c>
      <c r="AK69" s="25">
        <v>0.3</v>
      </c>
      <c r="AL69" s="25">
        <v>0.6</v>
      </c>
      <c r="AM69" s="25">
        <v>1</v>
      </c>
      <c r="AN69" s="25">
        <v>0.3</v>
      </c>
      <c r="AO69" s="25">
        <v>0</v>
      </c>
      <c r="AP69" s="25">
        <v>12.7</v>
      </c>
      <c r="AQ69" s="25">
        <v>0</v>
      </c>
      <c r="AR69" s="25">
        <v>7.9</v>
      </c>
      <c r="AS69" s="25">
        <v>4.7</v>
      </c>
      <c r="AT69" s="25">
        <v>1.4</v>
      </c>
      <c r="AU69" s="25">
        <v>2534.1</v>
      </c>
      <c r="AV69" s="25">
        <v>0</v>
      </c>
      <c r="AW69" s="25">
        <v>0</v>
      </c>
      <c r="AX69" s="25">
        <v>2571.6</v>
      </c>
      <c r="AY69" s="25">
        <v>0</v>
      </c>
    </row>
    <row r="70" spans="3:51" ht="94.5" x14ac:dyDescent="0.25">
      <c r="C70" s="19" t="s">
        <v>14</v>
      </c>
      <c r="D70" s="24" t="s">
        <v>262</v>
      </c>
      <c r="E70" s="23" t="s">
        <v>11</v>
      </c>
      <c r="F70" s="26">
        <v>0.4</v>
      </c>
      <c r="G70" s="26">
        <v>1.5</v>
      </c>
      <c r="H70" s="26">
        <v>0.1</v>
      </c>
      <c r="I70" s="26">
        <v>0</v>
      </c>
      <c r="J70" s="26">
        <v>8.9</v>
      </c>
      <c r="K70" s="26">
        <v>0.7</v>
      </c>
      <c r="L70" s="26">
        <v>0.3</v>
      </c>
      <c r="M70" s="26">
        <v>2.5</v>
      </c>
      <c r="N70" s="26">
        <v>0.5</v>
      </c>
      <c r="O70" s="26">
        <v>6</v>
      </c>
      <c r="P70" s="26">
        <v>0.7</v>
      </c>
      <c r="Q70" s="26">
        <v>2</v>
      </c>
      <c r="R70" s="26">
        <v>0.6</v>
      </c>
      <c r="S70" s="26">
        <v>1</v>
      </c>
      <c r="T70" s="26">
        <v>0.1</v>
      </c>
      <c r="U70" s="26">
        <v>1.3</v>
      </c>
      <c r="V70" s="26">
        <v>0.8</v>
      </c>
      <c r="W70" s="26">
        <v>0.3</v>
      </c>
      <c r="X70" s="26">
        <v>0.2</v>
      </c>
      <c r="Y70" s="26">
        <v>2.2000000000000002</v>
      </c>
      <c r="Z70" s="26">
        <v>2.2000000000000002</v>
      </c>
      <c r="AA70" s="26">
        <v>16.100000000000001</v>
      </c>
      <c r="AB70" s="26">
        <v>40</v>
      </c>
      <c r="AC70" s="26">
        <v>6.6</v>
      </c>
      <c r="AD70" s="26">
        <v>3.2</v>
      </c>
      <c r="AE70" s="26">
        <v>1.5</v>
      </c>
      <c r="AF70" s="26">
        <v>19.3</v>
      </c>
      <c r="AG70" s="26">
        <v>2.8</v>
      </c>
      <c r="AH70" s="26">
        <v>6</v>
      </c>
      <c r="AI70" s="26">
        <v>2.2000000000000002</v>
      </c>
      <c r="AJ70" s="26">
        <v>54.2</v>
      </c>
      <c r="AK70" s="26">
        <v>8.6999999999999993</v>
      </c>
      <c r="AL70" s="26">
        <v>13.6</v>
      </c>
      <c r="AM70" s="26">
        <v>16.8</v>
      </c>
      <c r="AN70" s="26">
        <v>7.7</v>
      </c>
      <c r="AO70" s="26">
        <v>0</v>
      </c>
      <c r="AP70" s="26">
        <v>145.5</v>
      </c>
      <c r="AQ70" s="26">
        <v>0</v>
      </c>
      <c r="AR70" s="26">
        <v>30.4</v>
      </c>
      <c r="AS70" s="26">
        <v>18</v>
      </c>
      <c r="AT70" s="26">
        <v>2</v>
      </c>
      <c r="AU70" s="26">
        <v>42.8</v>
      </c>
      <c r="AV70" s="26">
        <v>0</v>
      </c>
      <c r="AW70" s="26">
        <v>0</v>
      </c>
      <c r="AX70" s="26">
        <v>469.5</v>
      </c>
      <c r="AY70" s="26">
        <v>0</v>
      </c>
    </row>
    <row r="71" spans="3:51" ht="42" x14ac:dyDescent="0.25">
      <c r="C71" s="19" t="s">
        <v>14</v>
      </c>
      <c r="D71" s="24" t="s">
        <v>263</v>
      </c>
      <c r="E71" s="23" t="s">
        <v>11</v>
      </c>
      <c r="F71" s="25">
        <v>4.9000000000000004</v>
      </c>
      <c r="G71" s="25">
        <v>6.4</v>
      </c>
      <c r="H71" s="25">
        <v>1</v>
      </c>
      <c r="I71" s="25">
        <v>0.2</v>
      </c>
      <c r="J71" s="25">
        <v>20.100000000000001</v>
      </c>
      <c r="K71" s="25">
        <v>6.3</v>
      </c>
      <c r="L71" s="25">
        <v>2.1</v>
      </c>
      <c r="M71" s="25">
        <v>8.1999999999999993</v>
      </c>
      <c r="N71" s="25">
        <v>3.3</v>
      </c>
      <c r="O71" s="25">
        <v>18.3</v>
      </c>
      <c r="P71" s="25">
        <v>3.2</v>
      </c>
      <c r="Q71" s="25">
        <v>13.7</v>
      </c>
      <c r="R71" s="25">
        <v>2.2999999999999998</v>
      </c>
      <c r="S71" s="25">
        <v>7.2</v>
      </c>
      <c r="T71" s="25">
        <v>0.7</v>
      </c>
      <c r="U71" s="25">
        <v>5.9</v>
      </c>
      <c r="V71" s="25">
        <v>5.8</v>
      </c>
      <c r="W71" s="25">
        <v>1.6</v>
      </c>
      <c r="X71" s="25">
        <v>1.2</v>
      </c>
      <c r="Y71" s="25">
        <v>11.1</v>
      </c>
      <c r="Z71" s="25">
        <v>20</v>
      </c>
      <c r="AA71" s="25">
        <v>129.5</v>
      </c>
      <c r="AB71" s="25">
        <v>147.5</v>
      </c>
      <c r="AC71" s="25">
        <v>66.900000000000006</v>
      </c>
      <c r="AD71" s="25">
        <v>21.2</v>
      </c>
      <c r="AE71" s="25">
        <v>6.4</v>
      </c>
      <c r="AF71" s="25">
        <v>1379.3</v>
      </c>
      <c r="AG71" s="25">
        <v>10.4</v>
      </c>
      <c r="AH71" s="25">
        <v>45.3</v>
      </c>
      <c r="AI71" s="25">
        <v>19.600000000000001</v>
      </c>
      <c r="AJ71" s="25">
        <v>320.2</v>
      </c>
      <c r="AK71" s="25">
        <v>107.3</v>
      </c>
      <c r="AL71" s="25">
        <v>148.1</v>
      </c>
      <c r="AM71" s="25">
        <v>185.4</v>
      </c>
      <c r="AN71" s="25">
        <v>61.9</v>
      </c>
      <c r="AO71" s="25">
        <v>0</v>
      </c>
      <c r="AP71" s="25">
        <v>3356.9</v>
      </c>
      <c r="AQ71" s="25">
        <v>0</v>
      </c>
      <c r="AR71" s="25">
        <v>854.3</v>
      </c>
      <c r="AS71" s="25">
        <v>75.2</v>
      </c>
      <c r="AT71" s="25">
        <v>1.7</v>
      </c>
      <c r="AU71" s="25">
        <v>154.30000000000001</v>
      </c>
      <c r="AV71" s="25">
        <v>0</v>
      </c>
      <c r="AW71" s="25">
        <v>0</v>
      </c>
      <c r="AX71" s="25">
        <v>7235</v>
      </c>
      <c r="AY71" s="25">
        <v>0</v>
      </c>
    </row>
    <row r="72" spans="3:51" ht="63" x14ac:dyDescent="0.25">
      <c r="C72" s="19" t="s">
        <v>14</v>
      </c>
      <c r="D72" s="24" t="s">
        <v>264</v>
      </c>
      <c r="E72" s="23" t="s">
        <v>11</v>
      </c>
      <c r="F72" s="26">
        <v>4.2</v>
      </c>
      <c r="G72" s="26">
        <v>53.4</v>
      </c>
      <c r="H72" s="26">
        <v>1.1000000000000001</v>
      </c>
      <c r="I72" s="26">
        <v>0.2</v>
      </c>
      <c r="J72" s="26">
        <v>87.4</v>
      </c>
      <c r="K72" s="26">
        <v>8.6</v>
      </c>
      <c r="L72" s="26">
        <v>6.2</v>
      </c>
      <c r="M72" s="26">
        <v>39.200000000000003</v>
      </c>
      <c r="N72" s="26">
        <v>14.7</v>
      </c>
      <c r="O72" s="26">
        <v>100.3</v>
      </c>
      <c r="P72" s="26">
        <v>10.5</v>
      </c>
      <c r="Q72" s="26">
        <v>44.5</v>
      </c>
      <c r="R72" s="26">
        <v>11.8</v>
      </c>
      <c r="S72" s="26">
        <v>22.8</v>
      </c>
      <c r="T72" s="26">
        <v>4.2</v>
      </c>
      <c r="U72" s="26">
        <v>31.1</v>
      </c>
      <c r="V72" s="26">
        <v>20.3</v>
      </c>
      <c r="W72" s="26">
        <v>7.3</v>
      </c>
      <c r="X72" s="26">
        <v>2.8</v>
      </c>
      <c r="Y72" s="26">
        <v>49.1</v>
      </c>
      <c r="Z72" s="26">
        <v>87.2</v>
      </c>
      <c r="AA72" s="26">
        <v>459.6</v>
      </c>
      <c r="AB72" s="26">
        <v>457</v>
      </c>
      <c r="AC72" s="26">
        <v>227.8</v>
      </c>
      <c r="AD72" s="26">
        <v>54.8</v>
      </c>
      <c r="AE72" s="26">
        <v>31.3</v>
      </c>
      <c r="AF72" s="26">
        <v>622.5</v>
      </c>
      <c r="AG72" s="26">
        <v>149</v>
      </c>
      <c r="AH72" s="26">
        <v>247.7</v>
      </c>
      <c r="AI72" s="26">
        <v>64.599999999999994</v>
      </c>
      <c r="AJ72" s="26">
        <v>1258.3</v>
      </c>
      <c r="AK72" s="26">
        <v>385.5</v>
      </c>
      <c r="AL72" s="26">
        <v>534.79999999999995</v>
      </c>
      <c r="AM72" s="26">
        <v>643</v>
      </c>
      <c r="AN72" s="26">
        <v>202.8</v>
      </c>
      <c r="AO72" s="26">
        <v>0</v>
      </c>
      <c r="AP72" s="26">
        <v>200.8</v>
      </c>
      <c r="AQ72" s="26">
        <v>0</v>
      </c>
      <c r="AR72" s="26">
        <v>30.2</v>
      </c>
      <c r="AS72" s="26">
        <v>57.5</v>
      </c>
      <c r="AT72" s="26">
        <v>11.8</v>
      </c>
      <c r="AU72" s="26">
        <v>8</v>
      </c>
      <c r="AV72" s="26">
        <v>0</v>
      </c>
      <c r="AW72" s="26">
        <v>0</v>
      </c>
      <c r="AX72" s="26">
        <v>6254</v>
      </c>
      <c r="AY72" s="26">
        <v>0</v>
      </c>
    </row>
    <row r="73" spans="3:51" ht="63" x14ac:dyDescent="0.25">
      <c r="C73" s="19" t="s">
        <v>14</v>
      </c>
      <c r="D73" s="24" t="s">
        <v>265</v>
      </c>
      <c r="E73" s="23" t="s">
        <v>11</v>
      </c>
      <c r="F73" s="25">
        <v>26.8</v>
      </c>
      <c r="G73" s="25">
        <v>62.6</v>
      </c>
      <c r="H73" s="25">
        <v>1.8</v>
      </c>
      <c r="I73" s="25">
        <v>0.4</v>
      </c>
      <c r="J73" s="25">
        <v>71</v>
      </c>
      <c r="K73" s="25">
        <v>16.600000000000001</v>
      </c>
      <c r="L73" s="25">
        <v>7.9</v>
      </c>
      <c r="M73" s="25">
        <v>27</v>
      </c>
      <c r="N73" s="25">
        <v>14.3</v>
      </c>
      <c r="O73" s="25">
        <v>73.599999999999994</v>
      </c>
      <c r="P73" s="25">
        <v>10.5</v>
      </c>
      <c r="Q73" s="25">
        <v>44.7</v>
      </c>
      <c r="R73" s="25">
        <v>22.4</v>
      </c>
      <c r="S73" s="25">
        <v>21.4</v>
      </c>
      <c r="T73" s="25">
        <v>1.4</v>
      </c>
      <c r="U73" s="25">
        <v>17.7</v>
      </c>
      <c r="V73" s="25">
        <v>14.4</v>
      </c>
      <c r="W73" s="25">
        <v>5.2</v>
      </c>
      <c r="X73" s="25">
        <v>3.8</v>
      </c>
      <c r="Y73" s="25">
        <v>30.5</v>
      </c>
      <c r="Z73" s="25">
        <v>58.5</v>
      </c>
      <c r="AA73" s="25">
        <v>549</v>
      </c>
      <c r="AB73" s="25">
        <v>306.89999999999998</v>
      </c>
      <c r="AC73" s="25">
        <v>120.3</v>
      </c>
      <c r="AD73" s="25">
        <v>34.9</v>
      </c>
      <c r="AE73" s="25">
        <v>4.0999999999999996</v>
      </c>
      <c r="AF73" s="25">
        <v>78.900000000000006</v>
      </c>
      <c r="AG73" s="25">
        <v>6.7</v>
      </c>
      <c r="AH73" s="25">
        <v>221.5</v>
      </c>
      <c r="AI73" s="25">
        <v>390.6</v>
      </c>
      <c r="AJ73" s="25">
        <v>411.9</v>
      </c>
      <c r="AK73" s="25">
        <v>134.19999999999999</v>
      </c>
      <c r="AL73" s="25">
        <v>217.7</v>
      </c>
      <c r="AM73" s="25">
        <v>242.4</v>
      </c>
      <c r="AN73" s="25">
        <v>89.3</v>
      </c>
      <c r="AO73" s="25">
        <v>0</v>
      </c>
      <c r="AP73" s="25">
        <v>468.6</v>
      </c>
      <c r="AQ73" s="25">
        <v>0</v>
      </c>
      <c r="AR73" s="25">
        <v>20.8</v>
      </c>
      <c r="AS73" s="25">
        <v>10.199999999999999</v>
      </c>
      <c r="AT73" s="25">
        <v>0.3</v>
      </c>
      <c r="AU73" s="25">
        <v>134.9</v>
      </c>
      <c r="AV73" s="25">
        <v>0</v>
      </c>
      <c r="AW73" s="25">
        <v>0</v>
      </c>
      <c r="AX73" s="25">
        <v>3975.6</v>
      </c>
      <c r="AY73" s="25">
        <v>0</v>
      </c>
    </row>
    <row r="74" spans="3:51" ht="42" x14ac:dyDescent="0.25">
      <c r="C74" s="19" t="s">
        <v>14</v>
      </c>
      <c r="D74" s="24" t="s">
        <v>266</v>
      </c>
      <c r="E74" s="23" t="s">
        <v>11</v>
      </c>
      <c r="F74" s="26">
        <v>0.3</v>
      </c>
      <c r="G74" s="26">
        <v>1</v>
      </c>
      <c r="H74" s="26">
        <v>0</v>
      </c>
      <c r="I74" s="26">
        <v>0</v>
      </c>
      <c r="J74" s="26">
        <v>2.1</v>
      </c>
      <c r="K74" s="26">
        <v>0.5</v>
      </c>
      <c r="L74" s="26">
        <v>0.2</v>
      </c>
      <c r="M74" s="26">
        <v>0.7</v>
      </c>
      <c r="N74" s="26">
        <v>0.2</v>
      </c>
      <c r="O74" s="26">
        <v>1.3</v>
      </c>
      <c r="P74" s="26">
        <v>0.3</v>
      </c>
      <c r="Q74" s="26">
        <v>0.9</v>
      </c>
      <c r="R74" s="26">
        <v>0.2</v>
      </c>
      <c r="S74" s="26">
        <v>0.6</v>
      </c>
      <c r="T74" s="26">
        <v>0</v>
      </c>
      <c r="U74" s="26">
        <v>0.4</v>
      </c>
      <c r="V74" s="26">
        <v>0.3</v>
      </c>
      <c r="W74" s="26">
        <v>0.2</v>
      </c>
      <c r="X74" s="26">
        <v>0.1</v>
      </c>
      <c r="Y74" s="26">
        <v>1.1000000000000001</v>
      </c>
      <c r="Z74" s="26">
        <v>1.1000000000000001</v>
      </c>
      <c r="AA74" s="26">
        <v>16.7</v>
      </c>
      <c r="AB74" s="26">
        <v>29.8</v>
      </c>
      <c r="AC74" s="26">
        <v>5.0999999999999996</v>
      </c>
      <c r="AD74" s="26">
        <v>5.5</v>
      </c>
      <c r="AE74" s="26">
        <v>0.3</v>
      </c>
      <c r="AF74" s="26">
        <v>5.8</v>
      </c>
      <c r="AG74" s="26">
        <v>0.4</v>
      </c>
      <c r="AH74" s="26">
        <v>2</v>
      </c>
      <c r="AI74" s="26">
        <v>5</v>
      </c>
      <c r="AJ74" s="26">
        <v>21.5</v>
      </c>
      <c r="AK74" s="26">
        <v>5.3</v>
      </c>
      <c r="AL74" s="26">
        <v>18.600000000000001</v>
      </c>
      <c r="AM74" s="26">
        <v>18</v>
      </c>
      <c r="AN74" s="26">
        <v>6.2</v>
      </c>
      <c r="AO74" s="26">
        <v>0</v>
      </c>
      <c r="AP74" s="26">
        <v>38.6</v>
      </c>
      <c r="AQ74" s="26">
        <v>0</v>
      </c>
      <c r="AR74" s="26">
        <v>185.9</v>
      </c>
      <c r="AS74" s="26">
        <v>133.5</v>
      </c>
      <c r="AT74" s="26">
        <v>0.7</v>
      </c>
      <c r="AU74" s="26">
        <v>359.5</v>
      </c>
      <c r="AV74" s="26">
        <v>0</v>
      </c>
      <c r="AW74" s="26">
        <v>0</v>
      </c>
      <c r="AX74" s="26">
        <v>869.6</v>
      </c>
      <c r="AY74" s="26">
        <v>0</v>
      </c>
    </row>
    <row r="75" spans="3:51" ht="52.5" x14ac:dyDescent="0.25">
      <c r="C75" s="19" t="s">
        <v>14</v>
      </c>
      <c r="D75" s="24" t="s">
        <v>267</v>
      </c>
      <c r="E75" s="23" t="s">
        <v>11</v>
      </c>
      <c r="F75" s="25">
        <v>17.600000000000001</v>
      </c>
      <c r="G75" s="25">
        <v>85.5</v>
      </c>
      <c r="H75" s="25">
        <v>3.5</v>
      </c>
      <c r="I75" s="25">
        <v>1.1000000000000001</v>
      </c>
      <c r="J75" s="25">
        <v>177.9</v>
      </c>
      <c r="K75" s="25">
        <v>22.2</v>
      </c>
      <c r="L75" s="25">
        <v>9.9</v>
      </c>
      <c r="M75" s="25">
        <v>40.4</v>
      </c>
      <c r="N75" s="25">
        <v>16.5</v>
      </c>
      <c r="O75" s="25">
        <v>129.69999999999999</v>
      </c>
      <c r="P75" s="25">
        <v>14.3</v>
      </c>
      <c r="Q75" s="25">
        <v>64.8</v>
      </c>
      <c r="R75" s="25">
        <v>14</v>
      </c>
      <c r="S75" s="25">
        <v>27.2</v>
      </c>
      <c r="T75" s="25">
        <v>2.7</v>
      </c>
      <c r="U75" s="25">
        <v>29</v>
      </c>
      <c r="V75" s="25">
        <v>21</v>
      </c>
      <c r="W75" s="25">
        <v>7.2</v>
      </c>
      <c r="X75" s="25">
        <v>6.6</v>
      </c>
      <c r="Y75" s="25">
        <v>51</v>
      </c>
      <c r="Z75" s="25">
        <v>71.7</v>
      </c>
      <c r="AA75" s="25">
        <v>1045.8</v>
      </c>
      <c r="AB75" s="25">
        <v>645.4</v>
      </c>
      <c r="AC75" s="25">
        <v>211.6</v>
      </c>
      <c r="AD75" s="25">
        <v>93.8</v>
      </c>
      <c r="AE75" s="25">
        <v>16.399999999999999</v>
      </c>
      <c r="AF75" s="25">
        <v>238.8</v>
      </c>
      <c r="AG75" s="25">
        <v>17.7</v>
      </c>
      <c r="AH75" s="25">
        <v>96.7</v>
      </c>
      <c r="AI75" s="25">
        <v>85.7</v>
      </c>
      <c r="AJ75" s="25">
        <v>1556.4</v>
      </c>
      <c r="AK75" s="25">
        <v>186.3</v>
      </c>
      <c r="AL75" s="25">
        <v>359.7</v>
      </c>
      <c r="AM75" s="25">
        <v>430.4</v>
      </c>
      <c r="AN75" s="25">
        <v>172.8</v>
      </c>
      <c r="AO75" s="25">
        <v>0</v>
      </c>
      <c r="AP75" s="25">
        <v>1010.1</v>
      </c>
      <c r="AQ75" s="25">
        <v>2.4</v>
      </c>
      <c r="AR75" s="25">
        <v>2805.6</v>
      </c>
      <c r="AS75" s="25">
        <v>2608.1999999999998</v>
      </c>
      <c r="AT75" s="25">
        <v>10.5</v>
      </c>
      <c r="AU75" s="25">
        <v>192.9</v>
      </c>
      <c r="AV75" s="25">
        <v>0</v>
      </c>
      <c r="AW75" s="25">
        <v>0</v>
      </c>
      <c r="AX75" s="25">
        <v>12601.2</v>
      </c>
      <c r="AY75" s="25">
        <v>0</v>
      </c>
    </row>
    <row r="76" spans="3:51" ht="84" x14ac:dyDescent="0.25">
      <c r="C76" s="19" t="s">
        <v>14</v>
      </c>
      <c r="D76" s="24" t="s">
        <v>268</v>
      </c>
      <c r="E76" s="23" t="s">
        <v>11</v>
      </c>
      <c r="F76" s="26">
        <v>0.2</v>
      </c>
      <c r="G76" s="26">
        <v>0.4</v>
      </c>
      <c r="H76" s="26">
        <v>0</v>
      </c>
      <c r="I76" s="26">
        <v>0</v>
      </c>
      <c r="J76" s="26">
        <v>1.3</v>
      </c>
      <c r="K76" s="26">
        <v>0.2</v>
      </c>
      <c r="L76" s="26">
        <v>0.3</v>
      </c>
      <c r="M76" s="26">
        <v>0.5</v>
      </c>
      <c r="N76" s="26">
        <v>0.2</v>
      </c>
      <c r="O76" s="26">
        <v>1.5</v>
      </c>
      <c r="P76" s="26">
        <v>0.2</v>
      </c>
      <c r="Q76" s="26">
        <v>0.6</v>
      </c>
      <c r="R76" s="26">
        <v>0.3</v>
      </c>
      <c r="S76" s="26">
        <v>0.3</v>
      </c>
      <c r="T76" s="26">
        <v>0</v>
      </c>
      <c r="U76" s="26">
        <v>0.3</v>
      </c>
      <c r="V76" s="26">
        <v>0.2</v>
      </c>
      <c r="W76" s="26">
        <v>0.1</v>
      </c>
      <c r="X76" s="26">
        <v>0</v>
      </c>
      <c r="Y76" s="26">
        <v>0.4</v>
      </c>
      <c r="Z76" s="26">
        <v>0.4</v>
      </c>
      <c r="AA76" s="26">
        <v>5.6</v>
      </c>
      <c r="AB76" s="26">
        <v>5.5</v>
      </c>
      <c r="AC76" s="26">
        <v>4.3</v>
      </c>
      <c r="AD76" s="26">
        <v>0.5</v>
      </c>
      <c r="AE76" s="26">
        <v>0.2</v>
      </c>
      <c r="AF76" s="26">
        <v>3.4</v>
      </c>
      <c r="AG76" s="26">
        <v>0.3</v>
      </c>
      <c r="AH76" s="26">
        <v>0.7</v>
      </c>
      <c r="AI76" s="26">
        <v>0.4</v>
      </c>
      <c r="AJ76" s="26">
        <v>7</v>
      </c>
      <c r="AK76" s="26">
        <v>1.4</v>
      </c>
      <c r="AL76" s="26">
        <v>2.2999999999999998</v>
      </c>
      <c r="AM76" s="26">
        <v>3</v>
      </c>
      <c r="AN76" s="26">
        <v>1</v>
      </c>
      <c r="AO76" s="26">
        <v>0</v>
      </c>
      <c r="AP76" s="26">
        <v>16.8</v>
      </c>
      <c r="AQ76" s="26">
        <v>0</v>
      </c>
      <c r="AR76" s="26">
        <v>76.7</v>
      </c>
      <c r="AS76" s="26">
        <v>20.8</v>
      </c>
      <c r="AT76" s="26">
        <v>3.3</v>
      </c>
      <c r="AU76" s="26">
        <v>11.7</v>
      </c>
      <c r="AV76" s="26">
        <v>0</v>
      </c>
      <c r="AW76" s="26">
        <v>0</v>
      </c>
      <c r="AX76" s="26">
        <v>172.2</v>
      </c>
      <c r="AY76" s="26">
        <v>0</v>
      </c>
    </row>
    <row r="77" spans="3:51" ht="21" x14ac:dyDescent="0.25">
      <c r="C77" s="19" t="s">
        <v>14</v>
      </c>
      <c r="D77" s="24" t="s">
        <v>269</v>
      </c>
      <c r="E77" s="23" t="s">
        <v>11</v>
      </c>
      <c r="F77" s="25">
        <v>0.1</v>
      </c>
      <c r="G77" s="25">
        <v>0.4</v>
      </c>
      <c r="H77" s="25">
        <v>0</v>
      </c>
      <c r="I77" s="25">
        <v>0</v>
      </c>
      <c r="J77" s="25">
        <v>0.8</v>
      </c>
      <c r="K77" s="25">
        <v>0.2</v>
      </c>
      <c r="L77" s="25">
        <v>0.1</v>
      </c>
      <c r="M77" s="25">
        <v>0.3</v>
      </c>
      <c r="N77" s="25">
        <v>0.1</v>
      </c>
      <c r="O77" s="25">
        <v>1</v>
      </c>
      <c r="P77" s="25">
        <v>0.1</v>
      </c>
      <c r="Q77" s="25">
        <v>0.4</v>
      </c>
      <c r="R77" s="25">
        <v>0.1</v>
      </c>
      <c r="S77" s="25">
        <v>0.2</v>
      </c>
      <c r="T77" s="25">
        <v>0</v>
      </c>
      <c r="U77" s="25">
        <v>0.2</v>
      </c>
      <c r="V77" s="25">
        <v>0.2</v>
      </c>
      <c r="W77" s="25">
        <v>0.1</v>
      </c>
      <c r="X77" s="25">
        <v>0</v>
      </c>
      <c r="Y77" s="25">
        <v>0.4</v>
      </c>
      <c r="Z77" s="25">
        <v>0.6</v>
      </c>
      <c r="AA77" s="25">
        <v>4</v>
      </c>
      <c r="AB77" s="25">
        <v>3.6</v>
      </c>
      <c r="AC77" s="25">
        <v>1.9</v>
      </c>
      <c r="AD77" s="25">
        <v>0.5</v>
      </c>
      <c r="AE77" s="25">
        <v>0.2</v>
      </c>
      <c r="AF77" s="25">
        <v>3.8</v>
      </c>
      <c r="AG77" s="25">
        <v>0.9</v>
      </c>
      <c r="AH77" s="25">
        <v>1.5</v>
      </c>
      <c r="AI77" s="25">
        <v>0.5</v>
      </c>
      <c r="AJ77" s="25">
        <v>9</v>
      </c>
      <c r="AK77" s="25">
        <v>2.5</v>
      </c>
      <c r="AL77" s="25">
        <v>3.6</v>
      </c>
      <c r="AM77" s="25">
        <v>4.4000000000000004</v>
      </c>
      <c r="AN77" s="25">
        <v>1.4</v>
      </c>
      <c r="AO77" s="25">
        <v>0</v>
      </c>
      <c r="AP77" s="25">
        <v>5.0999999999999996</v>
      </c>
      <c r="AQ77" s="25">
        <v>0</v>
      </c>
      <c r="AR77" s="25">
        <v>9</v>
      </c>
      <c r="AS77" s="25">
        <v>13.2</v>
      </c>
      <c r="AT77" s="25">
        <v>2.9</v>
      </c>
      <c r="AU77" s="25">
        <v>681.5</v>
      </c>
      <c r="AV77" s="25">
        <v>0</v>
      </c>
      <c r="AW77" s="25">
        <v>0</v>
      </c>
      <c r="AX77" s="25">
        <v>754.7</v>
      </c>
      <c r="AY77" s="25">
        <v>0</v>
      </c>
    </row>
    <row r="78" spans="3:51" ht="52.5" x14ac:dyDescent="0.25">
      <c r="C78" s="19" t="s">
        <v>14</v>
      </c>
      <c r="D78" s="24" t="s">
        <v>270</v>
      </c>
      <c r="E78" s="23" t="s">
        <v>11</v>
      </c>
      <c r="F78" s="26">
        <v>0</v>
      </c>
      <c r="G78" s="26">
        <v>0.1</v>
      </c>
      <c r="H78" s="26">
        <v>0</v>
      </c>
      <c r="I78" s="26">
        <v>0</v>
      </c>
      <c r="J78" s="26">
        <v>0.3</v>
      </c>
      <c r="K78" s="26">
        <v>0.1</v>
      </c>
      <c r="L78" s="26">
        <v>0</v>
      </c>
      <c r="M78" s="26">
        <v>0.1</v>
      </c>
      <c r="N78" s="26">
        <v>0</v>
      </c>
      <c r="O78" s="26">
        <v>0.4</v>
      </c>
      <c r="P78" s="26">
        <v>0.1</v>
      </c>
      <c r="Q78" s="26">
        <v>0.1</v>
      </c>
      <c r="R78" s="26">
        <v>0.1</v>
      </c>
      <c r="S78" s="26">
        <v>0.1</v>
      </c>
      <c r="T78" s="26">
        <v>0</v>
      </c>
      <c r="U78" s="26">
        <v>0.1</v>
      </c>
      <c r="V78" s="26">
        <v>0.1</v>
      </c>
      <c r="W78" s="26">
        <v>0</v>
      </c>
      <c r="X78" s="26">
        <v>0</v>
      </c>
      <c r="Y78" s="26">
        <v>0.2</v>
      </c>
      <c r="Z78" s="26">
        <v>0.1</v>
      </c>
      <c r="AA78" s="26">
        <v>1.7</v>
      </c>
      <c r="AB78" s="26">
        <v>1.4</v>
      </c>
      <c r="AC78" s="26">
        <v>0.6</v>
      </c>
      <c r="AD78" s="26">
        <v>0.1</v>
      </c>
      <c r="AE78" s="26">
        <v>0</v>
      </c>
      <c r="AF78" s="26">
        <v>0.6</v>
      </c>
      <c r="AG78" s="26">
        <v>0.1</v>
      </c>
      <c r="AH78" s="26">
        <v>0.2</v>
      </c>
      <c r="AI78" s="26">
        <v>0.1</v>
      </c>
      <c r="AJ78" s="26">
        <v>1.9</v>
      </c>
      <c r="AK78" s="26">
        <v>0.4</v>
      </c>
      <c r="AL78" s="26">
        <v>0.7</v>
      </c>
      <c r="AM78" s="26">
        <v>1.1000000000000001</v>
      </c>
      <c r="AN78" s="26">
        <v>0.3</v>
      </c>
      <c r="AO78" s="26">
        <v>0</v>
      </c>
      <c r="AP78" s="26">
        <v>5.2</v>
      </c>
      <c r="AQ78" s="26">
        <v>0</v>
      </c>
      <c r="AR78" s="26">
        <v>9.3000000000000007</v>
      </c>
      <c r="AS78" s="26">
        <v>11.8</v>
      </c>
      <c r="AT78" s="26">
        <v>3.5</v>
      </c>
      <c r="AU78" s="26">
        <v>110.7</v>
      </c>
      <c r="AV78" s="26">
        <v>0</v>
      </c>
      <c r="AW78" s="26">
        <v>0</v>
      </c>
      <c r="AX78" s="26">
        <v>151.5</v>
      </c>
      <c r="AY78" s="26">
        <v>0</v>
      </c>
    </row>
    <row r="79" spans="3:51" ht="94.5" x14ac:dyDescent="0.25">
      <c r="C79" s="19" t="s">
        <v>14</v>
      </c>
      <c r="D79" s="24" t="s">
        <v>271</v>
      </c>
      <c r="E79" s="23" t="s">
        <v>11</v>
      </c>
      <c r="F79" s="25">
        <v>0.2</v>
      </c>
      <c r="G79" s="25">
        <v>0.5</v>
      </c>
      <c r="H79" s="25">
        <v>0</v>
      </c>
      <c r="I79" s="25">
        <v>0</v>
      </c>
      <c r="J79" s="25">
        <v>1.7</v>
      </c>
      <c r="K79" s="25">
        <v>0.3</v>
      </c>
      <c r="L79" s="25">
        <v>0.1</v>
      </c>
      <c r="M79" s="25">
        <v>0.4</v>
      </c>
      <c r="N79" s="25">
        <v>0.1</v>
      </c>
      <c r="O79" s="25">
        <v>1.6</v>
      </c>
      <c r="P79" s="25">
        <v>0.2</v>
      </c>
      <c r="Q79" s="25">
        <v>0.5</v>
      </c>
      <c r="R79" s="25">
        <v>0.2</v>
      </c>
      <c r="S79" s="25">
        <v>0.2</v>
      </c>
      <c r="T79" s="25">
        <v>0</v>
      </c>
      <c r="U79" s="25">
        <v>0.3</v>
      </c>
      <c r="V79" s="25">
        <v>0.2</v>
      </c>
      <c r="W79" s="25">
        <v>0.1</v>
      </c>
      <c r="X79" s="25">
        <v>0</v>
      </c>
      <c r="Y79" s="25">
        <v>0.5</v>
      </c>
      <c r="Z79" s="25">
        <v>0.5</v>
      </c>
      <c r="AA79" s="25">
        <v>5.4</v>
      </c>
      <c r="AB79" s="25">
        <v>5.3</v>
      </c>
      <c r="AC79" s="25">
        <v>1.9</v>
      </c>
      <c r="AD79" s="25">
        <v>0.9</v>
      </c>
      <c r="AE79" s="25">
        <v>0.3</v>
      </c>
      <c r="AF79" s="25">
        <v>3.4</v>
      </c>
      <c r="AG79" s="25">
        <v>0.5</v>
      </c>
      <c r="AH79" s="25">
        <v>1.2</v>
      </c>
      <c r="AI79" s="25">
        <v>0.5</v>
      </c>
      <c r="AJ79" s="25">
        <v>10.7</v>
      </c>
      <c r="AK79" s="25">
        <v>2</v>
      </c>
      <c r="AL79" s="25">
        <v>3.8</v>
      </c>
      <c r="AM79" s="25">
        <v>3.9</v>
      </c>
      <c r="AN79" s="25">
        <v>4.4000000000000004</v>
      </c>
      <c r="AO79" s="25">
        <v>0</v>
      </c>
      <c r="AP79" s="25">
        <v>59.9</v>
      </c>
      <c r="AQ79" s="25">
        <v>0.4</v>
      </c>
      <c r="AR79" s="25">
        <v>549.9</v>
      </c>
      <c r="AS79" s="25">
        <v>17.600000000000001</v>
      </c>
      <c r="AT79" s="25">
        <v>1.8</v>
      </c>
      <c r="AU79" s="25">
        <v>405.5</v>
      </c>
      <c r="AV79" s="25">
        <v>0</v>
      </c>
      <c r="AW79" s="25">
        <v>0</v>
      </c>
      <c r="AX79" s="25">
        <v>1086.9000000000001</v>
      </c>
      <c r="AY79" s="25">
        <v>0</v>
      </c>
    </row>
    <row r="80" spans="3:51" ht="63" x14ac:dyDescent="0.25">
      <c r="C80" s="19" t="s">
        <v>14</v>
      </c>
      <c r="D80" s="24" t="s">
        <v>272</v>
      </c>
      <c r="E80" s="23" t="s">
        <v>11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J80" s="26">
        <v>0</v>
      </c>
      <c r="AK80" s="26">
        <v>0</v>
      </c>
      <c r="AL80" s="26">
        <v>0</v>
      </c>
      <c r="AM80" s="26">
        <v>0</v>
      </c>
      <c r="AN80" s="26">
        <v>0</v>
      </c>
      <c r="AO80" s="26">
        <v>0</v>
      </c>
      <c r="AP80" s="26">
        <v>0</v>
      </c>
      <c r="AQ80" s="26">
        <v>0</v>
      </c>
      <c r="AR80" s="26">
        <v>0</v>
      </c>
      <c r="AS80" s="26">
        <v>0</v>
      </c>
      <c r="AT80" s="26">
        <v>0</v>
      </c>
      <c r="AU80" s="26">
        <v>0</v>
      </c>
      <c r="AV80" s="26">
        <v>0</v>
      </c>
      <c r="AW80" s="26">
        <v>0</v>
      </c>
      <c r="AX80" s="26">
        <v>0</v>
      </c>
      <c r="AY80" s="26">
        <v>0</v>
      </c>
    </row>
    <row r="81" spans="4:51" ht="136.5" x14ac:dyDescent="0.25">
      <c r="D81" s="24" t="s">
        <v>159</v>
      </c>
      <c r="E81" s="23" t="s">
        <v>11</v>
      </c>
      <c r="F81" s="25">
        <v>6.4</v>
      </c>
      <c r="G81" s="25">
        <v>11.1</v>
      </c>
      <c r="H81" s="25">
        <v>0.6</v>
      </c>
      <c r="I81" s="25">
        <v>0.1</v>
      </c>
      <c r="J81" s="25">
        <v>12.8</v>
      </c>
      <c r="K81" s="25">
        <v>19</v>
      </c>
      <c r="L81" s="25">
        <v>1.8</v>
      </c>
      <c r="M81" s="25">
        <v>6.3</v>
      </c>
      <c r="N81" s="25">
        <v>13.3</v>
      </c>
      <c r="O81" s="25">
        <v>68.099999999999994</v>
      </c>
      <c r="P81" s="25">
        <v>5.7</v>
      </c>
      <c r="Q81" s="25">
        <v>14.7</v>
      </c>
      <c r="R81" s="25">
        <v>3.9</v>
      </c>
      <c r="S81" s="25">
        <v>6</v>
      </c>
      <c r="T81" s="25">
        <v>0.3</v>
      </c>
      <c r="U81" s="25">
        <v>9.6</v>
      </c>
      <c r="V81" s="25">
        <v>3.2</v>
      </c>
      <c r="W81" s="25">
        <v>1.6</v>
      </c>
      <c r="X81" s="25">
        <v>1.4</v>
      </c>
      <c r="Y81" s="25">
        <v>8.1</v>
      </c>
      <c r="Z81" s="25">
        <v>11.1</v>
      </c>
      <c r="AA81" s="25">
        <v>93.1</v>
      </c>
      <c r="AB81" s="25">
        <v>42.4</v>
      </c>
      <c r="AC81" s="25">
        <v>104.6</v>
      </c>
      <c r="AD81" s="25">
        <v>15.7</v>
      </c>
      <c r="AE81" s="25">
        <v>0.6</v>
      </c>
      <c r="AF81" s="25">
        <v>2.7</v>
      </c>
      <c r="AG81" s="25">
        <v>0.2</v>
      </c>
      <c r="AH81" s="25">
        <v>2.9</v>
      </c>
      <c r="AI81" s="25">
        <v>3.1</v>
      </c>
      <c r="AJ81" s="25">
        <v>81.7</v>
      </c>
      <c r="AK81" s="25">
        <v>23.3</v>
      </c>
      <c r="AL81" s="25">
        <v>27.1</v>
      </c>
      <c r="AM81" s="25">
        <v>54.6</v>
      </c>
      <c r="AN81" s="25">
        <v>14.6</v>
      </c>
      <c r="AO81" s="25">
        <v>0</v>
      </c>
      <c r="AP81" s="25">
        <v>1211</v>
      </c>
      <c r="AQ81" s="25">
        <v>0</v>
      </c>
      <c r="AR81" s="25">
        <v>301.60000000000002</v>
      </c>
      <c r="AS81" s="25">
        <v>569.5</v>
      </c>
      <c r="AT81" s="25">
        <v>176</v>
      </c>
      <c r="AU81" s="25">
        <v>319.10000000000002</v>
      </c>
      <c r="AV81" s="25">
        <v>0</v>
      </c>
      <c r="AW81" s="25">
        <v>0</v>
      </c>
      <c r="AX81" s="25">
        <v>3248.8</v>
      </c>
      <c r="AY81" s="25">
        <v>0</v>
      </c>
    </row>
    <row r="82" spans="4:51" ht="178.5" x14ac:dyDescent="0.25">
      <c r="D82" s="24" t="s">
        <v>160</v>
      </c>
      <c r="E82" s="23" t="s">
        <v>11</v>
      </c>
      <c r="F82" s="26">
        <v>3.9</v>
      </c>
      <c r="G82" s="26">
        <v>15.2</v>
      </c>
      <c r="H82" s="26">
        <v>0.7</v>
      </c>
      <c r="I82" s="26">
        <v>0.2</v>
      </c>
      <c r="J82" s="26">
        <v>-8.6</v>
      </c>
      <c r="K82" s="26">
        <v>17</v>
      </c>
      <c r="L82" s="26">
        <v>1.4</v>
      </c>
      <c r="M82" s="26">
        <v>5.8</v>
      </c>
      <c r="N82" s="26">
        <v>36.5</v>
      </c>
      <c r="O82" s="26">
        <v>50.7</v>
      </c>
      <c r="P82" s="26">
        <v>4.3</v>
      </c>
      <c r="Q82" s="26">
        <v>12.8</v>
      </c>
      <c r="R82" s="26">
        <v>12.9</v>
      </c>
      <c r="S82" s="26">
        <v>12.8</v>
      </c>
      <c r="T82" s="26">
        <v>0.3</v>
      </c>
      <c r="U82" s="26">
        <v>12.7</v>
      </c>
      <c r="V82" s="26">
        <v>5.7</v>
      </c>
      <c r="W82" s="26">
        <v>2.4</v>
      </c>
      <c r="X82" s="26">
        <v>1.6</v>
      </c>
      <c r="Y82" s="26">
        <v>9.6999999999999993</v>
      </c>
      <c r="Z82" s="26">
        <v>21.7</v>
      </c>
      <c r="AA82" s="26">
        <v>138.9</v>
      </c>
      <c r="AB82" s="26">
        <v>23.7</v>
      </c>
      <c r="AC82" s="26">
        <v>41.2</v>
      </c>
      <c r="AD82" s="26">
        <v>21.1</v>
      </c>
      <c r="AE82" s="26">
        <v>0.4</v>
      </c>
      <c r="AF82" s="26">
        <v>9.6999999999999993</v>
      </c>
      <c r="AG82" s="26">
        <v>0.3</v>
      </c>
      <c r="AH82" s="26">
        <v>1.5</v>
      </c>
      <c r="AI82" s="26">
        <v>2.9</v>
      </c>
      <c r="AJ82" s="26">
        <v>36.799999999999997</v>
      </c>
      <c r="AK82" s="26">
        <v>15.9</v>
      </c>
      <c r="AL82" s="26">
        <v>16.5</v>
      </c>
      <c r="AM82" s="26">
        <v>51.3</v>
      </c>
      <c r="AN82" s="26">
        <v>13.8</v>
      </c>
      <c r="AO82" s="26">
        <v>0</v>
      </c>
      <c r="AP82" s="26">
        <v>5501.8</v>
      </c>
      <c r="AQ82" s="26">
        <v>0</v>
      </c>
      <c r="AR82" s="26">
        <v>36.700000000000003</v>
      </c>
      <c r="AS82" s="26">
        <v>686</v>
      </c>
      <c r="AT82" s="26">
        <v>414.6</v>
      </c>
      <c r="AU82" s="26">
        <v>0</v>
      </c>
      <c r="AV82" s="26">
        <v>912.6</v>
      </c>
      <c r="AW82" s="26">
        <v>192.3</v>
      </c>
      <c r="AX82" s="26">
        <v>0</v>
      </c>
      <c r="AY82" s="26">
        <v>8337.7000000000007</v>
      </c>
    </row>
    <row r="83" spans="4:51" ht="84" x14ac:dyDescent="0.25">
      <c r="D83" s="24" t="s">
        <v>161</v>
      </c>
      <c r="E83" s="23" t="s">
        <v>11</v>
      </c>
      <c r="F83" s="25">
        <v>2531.5</v>
      </c>
      <c r="G83" s="25">
        <v>5801.6</v>
      </c>
      <c r="H83" s="25">
        <v>232.4</v>
      </c>
      <c r="I83" s="25">
        <v>78.2</v>
      </c>
      <c r="J83" s="25">
        <v>13691</v>
      </c>
      <c r="K83" s="25">
        <v>2933.1</v>
      </c>
      <c r="L83" s="25">
        <v>1153.5</v>
      </c>
      <c r="M83" s="25">
        <v>3484.4</v>
      </c>
      <c r="N83" s="25">
        <v>19776.900000000001</v>
      </c>
      <c r="O83" s="25">
        <v>23524.1</v>
      </c>
      <c r="P83" s="25">
        <v>2435</v>
      </c>
      <c r="Q83" s="25">
        <v>5462.2</v>
      </c>
      <c r="R83" s="25">
        <v>5070.3999999999996</v>
      </c>
      <c r="S83" s="25">
        <v>4583.3</v>
      </c>
      <c r="T83" s="25">
        <v>131.6</v>
      </c>
      <c r="U83" s="25">
        <v>4435.1000000000004</v>
      </c>
      <c r="V83" s="25">
        <v>2137.9</v>
      </c>
      <c r="W83" s="25">
        <v>661.9</v>
      </c>
      <c r="X83" s="25">
        <v>500.3</v>
      </c>
      <c r="Y83" s="25">
        <v>4018.7</v>
      </c>
      <c r="Z83" s="25">
        <v>9760.5</v>
      </c>
      <c r="AA83" s="25">
        <v>55524.800000000003</v>
      </c>
      <c r="AB83" s="25">
        <v>21942</v>
      </c>
      <c r="AC83" s="25">
        <v>13989.6</v>
      </c>
      <c r="AD83" s="25">
        <v>4726.6000000000004</v>
      </c>
      <c r="AE83" s="25">
        <v>567.1</v>
      </c>
      <c r="AF83" s="25">
        <v>13572.3</v>
      </c>
      <c r="AG83" s="25">
        <v>445.2</v>
      </c>
      <c r="AH83" s="25">
        <v>3395.9</v>
      </c>
      <c r="AI83" s="25">
        <v>5218</v>
      </c>
      <c r="AJ83" s="25">
        <v>30162.6</v>
      </c>
      <c r="AK83" s="25">
        <v>7168.4</v>
      </c>
      <c r="AL83" s="25">
        <v>12377</v>
      </c>
      <c r="AM83" s="25">
        <v>21192.400000000001</v>
      </c>
      <c r="AN83" s="25">
        <v>6521.9</v>
      </c>
      <c r="AO83" s="25">
        <v>0</v>
      </c>
      <c r="AP83" s="25">
        <v>250970.1</v>
      </c>
      <c r="AQ83" s="25">
        <v>3955.3</v>
      </c>
      <c r="AR83" s="25">
        <v>197621.9</v>
      </c>
      <c r="AS83" s="25">
        <v>195518.9</v>
      </c>
      <c r="AT83" s="25">
        <v>31645</v>
      </c>
      <c r="AU83" s="25">
        <v>6941.6</v>
      </c>
      <c r="AV83" s="25">
        <v>7356.4</v>
      </c>
      <c r="AW83" s="25">
        <v>204907.7</v>
      </c>
      <c r="AX83" s="25">
        <v>246396.9</v>
      </c>
      <c r="AY83" s="25">
        <v>1454521.4</v>
      </c>
    </row>
    <row r="84" spans="4:51" ht="52.5" x14ac:dyDescent="0.25">
      <c r="D84" s="24" t="s">
        <v>162</v>
      </c>
      <c r="E84" s="23" t="s">
        <v>11</v>
      </c>
      <c r="F84" s="26">
        <v>16444.5</v>
      </c>
      <c r="G84" s="26">
        <v>168337.8</v>
      </c>
      <c r="H84" s="26">
        <v>2034.2</v>
      </c>
      <c r="I84" s="26">
        <v>560.1</v>
      </c>
      <c r="J84" s="26">
        <v>10354.6</v>
      </c>
      <c r="K84" s="26">
        <v>3030</v>
      </c>
      <c r="L84" s="26">
        <v>933.5</v>
      </c>
      <c r="M84" s="26">
        <v>3562.9</v>
      </c>
      <c r="N84" s="26">
        <v>16100.7</v>
      </c>
      <c r="O84" s="26">
        <v>22113.4</v>
      </c>
      <c r="P84" s="26">
        <v>2385.8000000000002</v>
      </c>
      <c r="Q84" s="26">
        <v>4652.3999999999996</v>
      </c>
      <c r="R84" s="26">
        <v>3532.5</v>
      </c>
      <c r="S84" s="26">
        <v>4524.8</v>
      </c>
      <c r="T84" s="26">
        <v>91</v>
      </c>
      <c r="U84" s="26">
        <v>3034</v>
      </c>
      <c r="V84" s="26">
        <v>1671.9</v>
      </c>
      <c r="W84" s="26">
        <v>674.4</v>
      </c>
      <c r="X84" s="26">
        <v>264.89999999999998</v>
      </c>
      <c r="Y84" s="26">
        <v>2713.3</v>
      </c>
      <c r="Z84" s="26">
        <v>9228.7000000000007</v>
      </c>
      <c r="AA84" s="26">
        <v>41701.599999999999</v>
      </c>
      <c r="AB84" s="26">
        <v>61369.2</v>
      </c>
      <c r="AC84" s="26">
        <v>14355.9</v>
      </c>
      <c r="AD84" s="26">
        <v>7722</v>
      </c>
      <c r="AE84" s="26">
        <v>615.9</v>
      </c>
      <c r="AF84" s="26">
        <v>22886.6</v>
      </c>
      <c r="AG84" s="26">
        <v>731.4</v>
      </c>
      <c r="AH84" s="26">
        <v>22655</v>
      </c>
      <c r="AI84" s="26">
        <v>45112.7</v>
      </c>
      <c r="AJ84" s="26">
        <v>14855.3</v>
      </c>
      <c r="AK84" s="26">
        <v>61975.1</v>
      </c>
      <c r="AL84" s="26">
        <v>38445.599999999999</v>
      </c>
      <c r="AM84" s="26">
        <v>21138.400000000001</v>
      </c>
      <c r="AN84" s="26">
        <v>10500.5</v>
      </c>
      <c r="AO84" s="26">
        <v>3871.5</v>
      </c>
      <c r="AP84" s="26">
        <v>0</v>
      </c>
      <c r="AQ84" s="26">
        <v>0</v>
      </c>
      <c r="AR84" s="26">
        <v>0</v>
      </c>
      <c r="AS84" s="26">
        <v>0</v>
      </c>
      <c r="AT84" s="26">
        <v>0</v>
      </c>
      <c r="AU84" s="26">
        <v>0</v>
      </c>
      <c r="AV84" s="26">
        <v>0</v>
      </c>
      <c r="AW84" s="26">
        <v>0</v>
      </c>
      <c r="AX84" s="26">
        <v>0</v>
      </c>
      <c r="AY84" s="26">
        <v>644182.30000000005</v>
      </c>
    </row>
    <row r="85" spans="4:51" ht="42" x14ac:dyDescent="0.25">
      <c r="D85" s="24" t="s">
        <v>163</v>
      </c>
      <c r="E85" s="23" t="s">
        <v>11</v>
      </c>
      <c r="F85" s="25">
        <v>18976</v>
      </c>
      <c r="G85" s="25">
        <v>174139.4</v>
      </c>
      <c r="H85" s="25">
        <v>2266.6999999999998</v>
      </c>
      <c r="I85" s="25">
        <v>638.29999999999995</v>
      </c>
      <c r="J85" s="25">
        <v>24045.599999999999</v>
      </c>
      <c r="K85" s="25">
        <v>5963.1</v>
      </c>
      <c r="L85" s="25">
        <v>2087</v>
      </c>
      <c r="M85" s="25">
        <v>7047.3</v>
      </c>
      <c r="N85" s="25">
        <v>35877.5</v>
      </c>
      <c r="O85" s="25">
        <v>45637.599999999999</v>
      </c>
      <c r="P85" s="25">
        <v>4820.8</v>
      </c>
      <c r="Q85" s="25">
        <v>10114.6</v>
      </c>
      <c r="R85" s="25">
        <v>8602.9</v>
      </c>
      <c r="S85" s="25">
        <v>9108.1</v>
      </c>
      <c r="T85" s="25">
        <v>222.6</v>
      </c>
      <c r="U85" s="25">
        <v>7469.1</v>
      </c>
      <c r="V85" s="25">
        <v>3809.8</v>
      </c>
      <c r="W85" s="25">
        <v>1336.4</v>
      </c>
      <c r="X85" s="25">
        <v>765.2</v>
      </c>
      <c r="Y85" s="25">
        <v>6732</v>
      </c>
      <c r="Z85" s="25">
        <v>18989.3</v>
      </c>
      <c r="AA85" s="25">
        <v>97226.4</v>
      </c>
      <c r="AB85" s="25">
        <v>83311.100000000006</v>
      </c>
      <c r="AC85" s="25">
        <v>28345.5</v>
      </c>
      <c r="AD85" s="25">
        <v>12448.6</v>
      </c>
      <c r="AE85" s="25">
        <v>1183</v>
      </c>
      <c r="AF85" s="25">
        <v>36459</v>
      </c>
      <c r="AG85" s="25">
        <v>1176.5999999999999</v>
      </c>
      <c r="AH85" s="25">
        <v>26050.9</v>
      </c>
      <c r="AI85" s="25">
        <v>50330.7</v>
      </c>
      <c r="AJ85" s="25">
        <v>45018</v>
      </c>
      <c r="AK85" s="25">
        <v>69143.5</v>
      </c>
      <c r="AL85" s="25">
        <v>50822.6</v>
      </c>
      <c r="AM85" s="25">
        <v>42330.7</v>
      </c>
      <c r="AN85" s="25">
        <v>17022.5</v>
      </c>
      <c r="AO85" s="25">
        <v>3871.5</v>
      </c>
      <c r="AP85" s="25">
        <v>0</v>
      </c>
      <c r="AQ85" s="25">
        <v>0</v>
      </c>
      <c r="AR85" s="25">
        <v>0</v>
      </c>
      <c r="AS85" s="25">
        <v>0</v>
      </c>
      <c r="AT85" s="25">
        <v>0</v>
      </c>
      <c r="AU85" s="25">
        <v>0</v>
      </c>
      <c r="AV85" s="25">
        <v>0</v>
      </c>
      <c r="AW85" s="25">
        <v>0</v>
      </c>
      <c r="AX85" s="25">
        <v>0</v>
      </c>
      <c r="AY85" s="25">
        <v>953389.9</v>
      </c>
    </row>
    <row r="86" spans="4:51" x14ac:dyDescent="0.25">
      <c r="D86" s="27" t="s">
        <v>273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</row>
  </sheetData>
  <mergeCells count="9">
    <mergeCell ref="D6:E6"/>
    <mergeCell ref="F6:AY6"/>
    <mergeCell ref="D7:E7"/>
    <mergeCell ref="D3:E3"/>
    <mergeCell ref="F3:AY3"/>
    <mergeCell ref="D4:E4"/>
    <mergeCell ref="F4:AY4"/>
    <mergeCell ref="D5:E5"/>
    <mergeCell ref="F5:AY5"/>
  </mergeCells>
  <hyperlinks>
    <hyperlink ref="F3" r:id="rId1" display="http://stats.oecd.org/OECDStat_Metadata/ShowMetadata.ashx?Dataset=IOTSI4_2018&amp;Coords=[VAR].[DOMIMP]&amp;ShowOnWeb=true&amp;Lang=en"/>
    <hyperlink ref="D86" r:id="rId2" display="https://stats-2.oecd.org/index.aspx?DatasetCode=IOTSI4_20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40"/>
  <sheetViews>
    <sheetView topLeftCell="A187" zoomScale="85" zoomScaleNormal="85" workbookViewId="0">
      <selection activeCell="E229" sqref="E229"/>
    </sheetView>
  </sheetViews>
  <sheetFormatPr defaultRowHeight="15" x14ac:dyDescent="0.25"/>
  <cols>
    <col min="1" max="1" width="45.140625" bestFit="1" customWidth="1"/>
    <col min="2" max="2" width="20.140625" customWidth="1"/>
    <col min="3" max="3" width="32.7109375" customWidth="1"/>
    <col min="4" max="4" width="21" customWidth="1"/>
    <col min="5" max="5" width="17" customWidth="1"/>
    <col min="6" max="6" width="19.42578125" customWidth="1"/>
    <col min="7" max="7" width="19.85546875" customWidth="1"/>
    <col min="8" max="8" width="33.5703125" customWidth="1"/>
    <col min="9" max="9" width="20.7109375" customWidth="1"/>
    <col min="10" max="10" width="39.42578125" bestFit="1" customWidth="1"/>
    <col min="11" max="11" width="30.7109375" customWidth="1"/>
    <col min="12" max="12" width="20.140625" customWidth="1"/>
    <col min="13" max="13" width="14.5703125" customWidth="1"/>
    <col min="14" max="14" width="33.42578125" customWidth="1"/>
    <col min="15" max="15" width="28.85546875" bestFit="1" customWidth="1"/>
    <col min="16" max="16" width="22.140625" customWidth="1"/>
    <col min="17" max="17" width="24" bestFit="1" customWidth="1"/>
    <col min="18" max="18" width="33.42578125" bestFit="1" customWidth="1"/>
    <col min="19" max="19" width="42.28515625" bestFit="1" customWidth="1"/>
    <col min="20" max="20" width="30" bestFit="1" customWidth="1"/>
    <col min="21" max="21" width="75.42578125" bestFit="1" customWidth="1"/>
    <col min="22" max="22" width="74" bestFit="1" customWidth="1"/>
    <col min="23" max="23" width="20.140625" bestFit="1" customWidth="1"/>
    <col min="24" max="24" width="55.42578125" bestFit="1" customWidth="1"/>
    <col min="25" max="25" width="32.7109375" bestFit="1" customWidth="1"/>
    <col min="26" max="26" width="37.7109375" bestFit="1" customWidth="1"/>
    <col min="27" max="27" width="54" bestFit="1" customWidth="1"/>
    <col min="28" max="28" width="24.140625" bestFit="1" customWidth="1"/>
    <col min="29" max="29" width="38.42578125" bestFit="1" customWidth="1"/>
    <col min="30" max="30" width="38.28515625" bestFit="1" customWidth="1"/>
    <col min="31" max="31" width="24" bestFit="1" customWidth="1"/>
    <col min="32" max="32" width="35.85546875" bestFit="1" customWidth="1"/>
    <col min="33" max="33" width="54.28515625" bestFit="1" customWidth="1"/>
    <col min="34" max="34" width="20.140625" bestFit="1" customWidth="1"/>
    <col min="35" max="35" width="35.5703125" bestFit="1" customWidth="1"/>
    <col min="36" max="36" width="61.85546875" bestFit="1" customWidth="1"/>
    <col min="37" max="37" width="47.85546875" bestFit="1" customWidth="1"/>
    <col min="38" max="38" width="48.42578125" bestFit="1" customWidth="1"/>
    <col min="39" max="39" width="77.42578125" bestFit="1" customWidth="1"/>
    <col min="40" max="40" width="56.7109375" bestFit="1" customWidth="1"/>
    <col min="41" max="41" width="33.42578125" bestFit="1" customWidth="1"/>
    <col min="42" max="42" width="28.42578125" bestFit="1" customWidth="1"/>
    <col min="43" max="43" width="54.140625" bestFit="1" customWidth="1"/>
    <col min="44" max="44" width="55.5703125" bestFit="1" customWidth="1"/>
    <col min="45" max="45" width="26.5703125" bestFit="1" customWidth="1"/>
    <col min="46" max="46" width="27" bestFit="1" customWidth="1"/>
  </cols>
  <sheetData>
    <row r="1" spans="1:135" s="2" customFormat="1" x14ac:dyDescent="0.25">
      <c r="A1" s="2" t="s">
        <v>191</v>
      </c>
    </row>
    <row r="2" spans="1:135" s="31" customFormat="1" x14ac:dyDescent="0.25">
      <c r="A2" s="32" t="s">
        <v>188</v>
      </c>
    </row>
    <row r="3" spans="1:135" x14ac:dyDescent="0.25">
      <c r="B3" s="17" t="str">
        <f>'OECD Data IO Table - Total'!E8</f>
        <v>D01T03: Agriculture, forestry and fishing</v>
      </c>
      <c r="C3" s="17" t="str">
        <f>'OECD Data IO Table - Total'!F8</f>
        <v>D05T06: Mining and extraction of energy producing products</v>
      </c>
      <c r="D3" s="17" t="str">
        <f>'OECD Data IO Table - Total'!G8</f>
        <v>D07T08: Mining and quarrying of non-energy producing products</v>
      </c>
      <c r="E3" s="17" t="str">
        <f>'OECD Data IO Table - Total'!H8</f>
        <v>D09: Mining support service activities</v>
      </c>
      <c r="F3" s="17" t="str">
        <f>'OECD Data IO Table - Total'!I8</f>
        <v>D10T12: Food products, beverages and tobacco</v>
      </c>
      <c r="G3" s="17" t="str">
        <f>'OECD Data IO Table - Total'!J8</f>
        <v>D13T15: Textiles, wearing apparel, leather and related products</v>
      </c>
      <c r="H3" s="17" t="str">
        <f>'OECD Data IO Table - Total'!K8</f>
        <v>D16: Wood and products of wood and cork</v>
      </c>
      <c r="I3" s="17" t="str">
        <f>'OECD Data IO Table - Total'!L8</f>
        <v>D17T18: Paper products and printing</v>
      </c>
      <c r="J3" s="17" t="str">
        <f>'OECD Data IO Table - Total'!M8</f>
        <v>D19: Coke and refined petroleum products</v>
      </c>
      <c r="K3" s="17" t="str">
        <f>'OECD Data IO Table - Total'!N8</f>
        <v>D20T21: Chemicals and pharmaceutical products</v>
      </c>
      <c r="L3" s="17" t="str">
        <f>'OECD Data IO Table - Total'!O8</f>
        <v>D22: Rubber and plastic products</v>
      </c>
      <c r="M3" s="17" t="str">
        <f>'OECD Data IO Table - Total'!P8</f>
        <v>D23: Other non-metallic mineral products</v>
      </c>
      <c r="N3" s="17" t="str">
        <f>'OECD Data IO Table - Total'!Q8</f>
        <v>D24: Basic metals</v>
      </c>
      <c r="O3" s="17" t="str">
        <f>'OECD Data IO Table - Total'!R8</f>
        <v>D25: Fabricated metal products</v>
      </c>
      <c r="P3" s="17" t="str">
        <f>'OECD Data IO Table - Total'!S8</f>
        <v>D26: Computer, electronic and optical products</v>
      </c>
      <c r="Q3" s="17" t="str">
        <f>'OECD Data IO Table - Total'!T8</f>
        <v>D27: Electrical equipment</v>
      </c>
      <c r="R3" s="17" t="str">
        <f>'OECD Data IO Table - Total'!U8</f>
        <v>D28: Machinery and equipment, nec</v>
      </c>
      <c r="S3" s="17" t="str">
        <f>'OECD Data IO Table - Total'!V8</f>
        <v>D29: Motor vehicles, trailers and semi-trailers</v>
      </c>
      <c r="T3" s="17" t="str">
        <f>'OECD Data IO Table - Total'!W8</f>
        <v>D30: Other transport equipment</v>
      </c>
      <c r="U3" s="17" t="str">
        <f>'OECD Data IO Table - Total'!X8</f>
        <v>D31T33: Other manufacturing; repair and installation of machinery and equipment</v>
      </c>
      <c r="V3" s="17" t="str">
        <f>'OECD Data IO Table - Total'!Y8</f>
        <v>D35T39: Electricity, gas, water supply, sewerage, waste and remediation services</v>
      </c>
      <c r="W3" s="17" t="str">
        <f>'OECD Data IO Table - Total'!Z8</f>
        <v>D41T43: Construction</v>
      </c>
      <c r="X3" s="17" t="str">
        <f>'OECD Data IO Table - Total'!AA8</f>
        <v>D45T47: Wholesale and retail trade; repair of motor vehicles</v>
      </c>
      <c r="Y3" s="17" t="str">
        <f>'OECD Data IO Table - Total'!AB8</f>
        <v>D49T53: Transportation and storage</v>
      </c>
      <c r="Z3" s="17" t="str">
        <f>'OECD Data IO Table - Total'!AC8</f>
        <v>D55T56: Accomodation and food services</v>
      </c>
      <c r="AA3" s="17" t="str">
        <f>'OECD Data IO Table - Total'!AD8</f>
        <v>D58T60: Publishing, audiovisual and broadcasting activities</v>
      </c>
      <c r="AB3" s="17" t="str">
        <f>'OECD Data IO Table - Total'!AE8</f>
        <v>D61: Telecommunications</v>
      </c>
      <c r="AC3" s="17" t="str">
        <f>'OECD Data IO Table - Total'!AF8</f>
        <v>D62T63: IT and other information services</v>
      </c>
      <c r="AD3" s="17" t="str">
        <f>'OECD Data IO Table - Total'!AG8</f>
        <v>D64T66: Financial and insurance activities</v>
      </c>
      <c r="AE3" s="17" t="str">
        <f>'OECD Data IO Table - Total'!AH8</f>
        <v>D68: Real estate activities</v>
      </c>
      <c r="AF3" s="17" t="str">
        <f>'OECD Data IO Table - Total'!AI8</f>
        <v>D69T82: Other business sector services</v>
      </c>
      <c r="AG3" s="17" t="str">
        <f>'OECD Data IO Table - Total'!AJ8</f>
        <v>D84: Public admin. and defence; compulsory social security</v>
      </c>
      <c r="AH3" s="17" t="str">
        <f>'OECD Data IO Table - Total'!AK8</f>
        <v>D85: Education</v>
      </c>
      <c r="AI3" s="17" t="str">
        <f>'OECD Data IO Table - Total'!AL8</f>
        <v>D86T88: Human health and social work</v>
      </c>
      <c r="AJ3" s="17" t="str">
        <f>'OECD Data IO Table - Total'!AM8</f>
        <v>D90T96: Arts, entertainment, recreation and other service activities</v>
      </c>
      <c r="AK3" s="17" t="str">
        <f>'OECD Data IO Table - Total'!AN8</f>
        <v>D97T98: Private households with employed persons</v>
      </c>
      <c r="AL3" s="17" t="str">
        <f>'OECD Data IO Table - Total'!AO8</f>
        <v>HFCE: Final consumption expenditure of households</v>
      </c>
      <c r="AM3" s="17" t="str">
        <f>'OECD Data IO Table - Total'!AP8</f>
        <v>NPISH: Final consumption expenditure of non-profit institutions serving households</v>
      </c>
      <c r="AN3" s="17" t="str">
        <f>'OECD Data IO Table - Total'!AQ8</f>
        <v>GGFC: Final consumption expenditure of general government</v>
      </c>
      <c r="AO3" s="17" t="str">
        <f>'OECD Data IO Table - Total'!AR8</f>
        <v>GFCF: Gross Fixed Capital Formation</v>
      </c>
      <c r="AP3" s="17" t="str">
        <f>'OECD Data IO Table - Total'!AS8</f>
        <v>INVNT: Changes in inventories</v>
      </c>
      <c r="AQ3" s="17" t="str">
        <f>'OECD Data IO Table - Total'!AT8</f>
        <v>CONS_ABR: Direct purchases abroad by residents (imports)</v>
      </c>
      <c r="AR3" s="17" t="str">
        <f>'OECD Data IO Table - Total'!AU8</f>
        <v>CONS_NONRES: Direct purchases by non-residents (exports)</v>
      </c>
      <c r="AS3" s="17" t="str">
        <f>'OECD Data IO Table - Total'!AV8</f>
        <v>EXPO: Exports (cross border)</v>
      </c>
      <c r="AT3" s="17" t="str">
        <f>'OECD Data IO Table - Total'!AW8</f>
        <v>IMPO: Imports (cross border)</v>
      </c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</row>
    <row r="4" spans="1:135" s="17" customFormat="1" x14ac:dyDescent="0.25">
      <c r="B4" s="17" t="str">
        <f>'OECD Data IO Table - Total'!E2</f>
        <v>nonenergy industries</v>
      </c>
      <c r="C4" s="17" t="str">
        <f>'OECD Data IO Table - Total'!F2</f>
        <v>natural gas and petroleum suppliers</v>
      </c>
      <c r="D4" s="17" t="str">
        <f>'OECD Data IO Table - Total'!G2</f>
        <v>nonenergy industries</v>
      </c>
      <c r="E4" s="17" t="str">
        <f>'OECD Data IO Table - Total'!H2</f>
        <v>nonenergy industries</v>
      </c>
      <c r="F4" s="17" t="str">
        <f>'OECD Data IO Table - Total'!I2</f>
        <v>nonenergy industries</v>
      </c>
      <c r="G4" s="17" t="str">
        <f>'OECD Data IO Table - Total'!J2</f>
        <v>nonenergy industries</v>
      </c>
      <c r="H4" s="17" t="str">
        <f>'OECD Data IO Table - Total'!K2</f>
        <v>nonenergy industries</v>
      </c>
      <c r="I4" s="17" t="str">
        <f>'OECD Data IO Table - Total'!L2</f>
        <v>nonenergy industries</v>
      </c>
      <c r="J4" s="17" t="str">
        <f>'OECD Data IO Table - Total'!M2</f>
        <v>natural gas and petroleum suppliers</v>
      </c>
      <c r="K4" s="17" t="str">
        <f>'OECD Data IO Table - Total'!N2</f>
        <v>nonenergy industries</v>
      </c>
      <c r="L4" s="17" t="str">
        <f>'OECD Data IO Table - Total'!O2</f>
        <v>nonenergy industries</v>
      </c>
      <c r="M4" s="17" t="str">
        <f>'OECD Data IO Table - Total'!P2</f>
        <v>nonenergy industries</v>
      </c>
      <c r="N4" s="17" t="str">
        <f>'OECD Data IO Table - Total'!Q2</f>
        <v>nonenergy industries</v>
      </c>
      <c r="O4" s="17" t="str">
        <f>'OECD Data IO Table - Total'!R2</f>
        <v>nonenergy industries</v>
      </c>
      <c r="P4" s="17" t="str">
        <f>'OECD Data IO Table - Total'!S2</f>
        <v>nonenergy industries</v>
      </c>
      <c r="Q4" s="17" t="str">
        <f>'OECD Data IO Table - Total'!T2</f>
        <v>nonenergy industries</v>
      </c>
      <c r="R4" s="17" t="str">
        <f>'OECD Data IO Table - Total'!U2</f>
        <v>nonenergy industries</v>
      </c>
      <c r="S4" s="17" t="str">
        <f>'OECD Data IO Table - Total'!V2</f>
        <v>nonenergy industries</v>
      </c>
      <c r="T4" s="17" t="str">
        <f>'OECD Data IO Table - Total'!W2</f>
        <v>nonenergy industries</v>
      </c>
      <c r="U4" s="17" t="str">
        <f>'OECD Data IO Table - Total'!X2</f>
        <v>nonenergy industries</v>
      </c>
      <c r="V4" s="17" t="str">
        <f>'OECD Data IO Table - Total'!Y2</f>
        <v>energy suppliers</v>
      </c>
      <c r="W4" s="17" t="str">
        <f>'OECD Data IO Table - Total'!Z2</f>
        <v>nonenergy industries</v>
      </c>
      <c r="X4" s="17" t="str">
        <f>'OECD Data IO Table - Total'!AA2</f>
        <v>nonenergy industries</v>
      </c>
      <c r="Y4" s="17" t="str">
        <f>'OECD Data IO Table - Total'!AB2</f>
        <v>nonenergy industries</v>
      </c>
      <c r="Z4" s="17" t="str">
        <f>'OECD Data IO Table - Total'!AC2</f>
        <v>nonenergy industries</v>
      </c>
      <c r="AA4" s="17" t="str">
        <f>'OECD Data IO Table - Total'!AD2</f>
        <v>nonenergy industries</v>
      </c>
      <c r="AB4" s="17" t="str">
        <f>'OECD Data IO Table - Total'!AE2</f>
        <v>nonenergy industries</v>
      </c>
      <c r="AC4" s="17" t="str">
        <f>'OECD Data IO Table - Total'!AF2</f>
        <v>nonenergy industries</v>
      </c>
      <c r="AD4" s="17" t="str">
        <f>'OECD Data IO Table - Total'!AG2</f>
        <v>nonenergy industries</v>
      </c>
      <c r="AE4" s="17" t="str">
        <f>'OECD Data IO Table - Total'!AH2</f>
        <v>nonenergy industries</v>
      </c>
      <c r="AF4" s="17" t="str">
        <f>'OECD Data IO Table - Total'!AI2</f>
        <v>nonenergy industries</v>
      </c>
      <c r="AG4" s="17" t="str">
        <f>'OECD Data IO Table - Total'!AJ2</f>
        <v>government</v>
      </c>
      <c r="AH4" s="17" t="str">
        <f>'OECD Data IO Table - Total'!AK2</f>
        <v>nonenergy industries</v>
      </c>
      <c r="AI4" s="17" t="str">
        <f>'OECD Data IO Table - Total'!AL2</f>
        <v>nonenergy industries</v>
      </c>
      <c r="AJ4" s="17" t="str">
        <f>'OECD Data IO Table - Total'!AM2</f>
        <v>nonenergy industries</v>
      </c>
      <c r="AK4" s="17" t="str">
        <f>'OECD Data IO Table - Total'!AN2</f>
        <v>labor and consumers</v>
      </c>
      <c r="AL4" s="17" t="str">
        <f>'OECD Data IO Table - Total'!AO2</f>
        <v>labor and consumers</v>
      </c>
      <c r="AM4" s="17" t="str">
        <f>'OECD Data IO Table - Total'!AP2</f>
        <v>nonenergy industries</v>
      </c>
      <c r="AN4" s="17" t="str">
        <f>'OECD Data IO Table - Total'!AQ2</f>
        <v>government</v>
      </c>
      <c r="AO4" s="17" t="str">
        <f>'OECD Data IO Table - Total'!AR2</f>
        <v>capital formation</v>
      </c>
      <c r="AP4" s="17" t="str">
        <f>'OECD Data IO Table - Total'!AS2</f>
        <v>inventory</v>
      </c>
      <c r="AQ4" s="17" t="str">
        <f>'OECD Data IO Table - Total'!AT2</f>
        <v>imports</v>
      </c>
      <c r="AR4" s="17" t="str">
        <f>'OECD Data IO Table - Total'!AU2</f>
        <v>foreign entities</v>
      </c>
      <c r="AS4" s="17" t="str">
        <f>'OECD Data IO Table - Total'!AV2</f>
        <v>foreign entities</v>
      </c>
      <c r="AT4" s="17" t="str">
        <f>'OECD Data IO Table - Total'!AW2</f>
        <v>imports</v>
      </c>
    </row>
    <row r="5" spans="1:135" x14ac:dyDescent="0.25">
      <c r="A5" s="17" t="s">
        <v>1</v>
      </c>
      <c r="B5">
        <f>SUMIF('OECD Data IO Table - Total'!$A$10:$A$50,Calculations!$A5,'OECD Data IO Table - Total'!E$10:E$50)</f>
        <v>4.5999999999999996</v>
      </c>
      <c r="C5" s="17">
        <f>SUMIF('OECD Data IO Table - Total'!$A$10:$A$50,Calculations!$A5,'OECD Data IO Table - Total'!F$10:F$50)</f>
        <v>8.1999999999999993</v>
      </c>
      <c r="D5" s="17">
        <f>SUMIF('OECD Data IO Table - Total'!$A$10:$A$50,Calculations!$A5,'OECD Data IO Table - Total'!G$10:G$50)</f>
        <v>2.5</v>
      </c>
      <c r="E5" s="17">
        <f>SUMIF('OECD Data IO Table - Total'!$A$10:$A$50,Calculations!$A5,'OECD Data IO Table - Total'!H$10:H$50)</f>
        <v>0.2</v>
      </c>
      <c r="F5" s="17">
        <f>SUMIF('OECD Data IO Table - Total'!$A$10:$A$50,Calculations!$A5,'OECD Data IO Table - Total'!I$10:I$50)</f>
        <v>41</v>
      </c>
      <c r="G5" s="17">
        <f>SUMIF('OECD Data IO Table - Total'!$A$10:$A$50,Calculations!$A5,'OECD Data IO Table - Total'!J$10:J$50)</f>
        <v>3.4</v>
      </c>
      <c r="H5" s="17">
        <f>SUMIF('OECD Data IO Table - Total'!$A$10:$A$50,Calculations!$A5,'OECD Data IO Table - Total'!K$10:K$50)</f>
        <v>6.5</v>
      </c>
      <c r="I5" s="17">
        <f>SUMIF('OECD Data IO Table - Total'!$A$10:$A$50,Calculations!$A5,'OECD Data IO Table - Total'!L$10:L$50)</f>
        <v>3.3</v>
      </c>
      <c r="J5" s="17">
        <f>SUMIF('OECD Data IO Table - Total'!$A$10:$A$50,Calculations!$A5,'OECD Data IO Table - Total'!M$10:M$50)</f>
        <v>1.4</v>
      </c>
      <c r="K5" s="17">
        <f>SUMIF('OECD Data IO Table - Total'!$A$10:$A$50,Calculations!$A5,'OECD Data IO Table - Total'!N$10:N$50)</f>
        <v>37.9</v>
      </c>
      <c r="L5" s="17">
        <f>SUMIF('OECD Data IO Table - Total'!$A$10:$A$50,Calculations!$A5,'OECD Data IO Table - Total'!O$10:O$50)</f>
        <v>7.2</v>
      </c>
      <c r="M5" s="17">
        <f>SUMIF('OECD Data IO Table - Total'!$A$10:$A$50,Calculations!$A5,'OECD Data IO Table - Total'!P$10:P$50)</f>
        <v>438.7</v>
      </c>
      <c r="N5" s="17">
        <f>SUMIF('OECD Data IO Table - Total'!$A$10:$A$50,Calculations!$A5,'OECD Data IO Table - Total'!Q$10:Q$50)</f>
        <v>19.5</v>
      </c>
      <c r="O5" s="17">
        <f>SUMIF('OECD Data IO Table - Total'!$A$10:$A$50,Calculations!$A5,'OECD Data IO Table - Total'!R$10:R$50)</f>
        <v>15.1</v>
      </c>
      <c r="P5" s="17">
        <f>SUMIF('OECD Data IO Table - Total'!$A$10:$A$50,Calculations!$A5,'OECD Data IO Table - Total'!S$10:S$50)</f>
        <v>1.4</v>
      </c>
      <c r="Q5" s="17">
        <f>SUMIF('OECD Data IO Table - Total'!$A$10:$A$50,Calculations!$A5,'OECD Data IO Table - Total'!T$10:T$50)</f>
        <v>15.7</v>
      </c>
      <c r="R5" s="17">
        <f>SUMIF('OECD Data IO Table - Total'!$A$10:$A$50,Calculations!$A5,'OECD Data IO Table - Total'!U$10:U$50)</f>
        <v>7.2</v>
      </c>
      <c r="S5" s="17">
        <f>SUMIF('OECD Data IO Table - Total'!$A$10:$A$50,Calculations!$A5,'OECD Data IO Table - Total'!V$10:V$50)</f>
        <v>4.3</v>
      </c>
      <c r="T5" s="17">
        <f>SUMIF('OECD Data IO Table - Total'!$A$10:$A$50,Calculations!$A5,'OECD Data IO Table - Total'!W$10:W$50)</f>
        <v>2.5</v>
      </c>
      <c r="U5" s="17">
        <f>SUMIF('OECD Data IO Table - Total'!$A$10:$A$50,Calculations!$A5,'OECD Data IO Table - Total'!X$10:X$50)</f>
        <v>14.7</v>
      </c>
      <c r="V5" s="17">
        <f>SUMIF('OECD Data IO Table - Total'!$A$10:$A$50,Calculations!$A5,'OECD Data IO Table - Total'!Y$10:Y$50)</f>
        <v>4</v>
      </c>
      <c r="W5" s="17">
        <f>SUMIF('OECD Data IO Table - Total'!$A$10:$A$50,Calculations!$A5,'OECD Data IO Table - Total'!Z$10:Z$50)</f>
        <v>3493.4</v>
      </c>
      <c r="X5" s="17">
        <f>SUMIF('OECD Data IO Table - Total'!$A$10:$A$50,Calculations!$A5,'OECD Data IO Table - Total'!AA$10:AA$50)</f>
        <v>26</v>
      </c>
      <c r="Y5" s="17">
        <f>SUMIF('OECD Data IO Table - Total'!$A$10:$A$50,Calculations!$A5,'OECD Data IO Table - Total'!AB$10:AB$50)</f>
        <v>6.1</v>
      </c>
      <c r="Z5" s="17">
        <f>SUMIF('OECD Data IO Table - Total'!$A$10:$A$50,Calculations!$A5,'OECD Data IO Table - Total'!AC$10:AC$50)</f>
        <v>9</v>
      </c>
      <c r="AA5" s="17">
        <f>SUMIF('OECD Data IO Table - Total'!$A$10:$A$50,Calculations!$A5,'OECD Data IO Table - Total'!AD$10:AD$50)</f>
        <v>0.3</v>
      </c>
      <c r="AB5" s="17">
        <f>SUMIF('OECD Data IO Table - Total'!$A$10:$A$50,Calculations!$A5,'OECD Data IO Table - Total'!AE$10:AE$50)</f>
        <v>4.5999999999999996</v>
      </c>
      <c r="AC5" s="17">
        <f>SUMIF('OECD Data IO Table - Total'!$A$10:$A$50,Calculations!$A5,'OECD Data IO Table - Total'!AF$10:AF$50)</f>
        <v>0</v>
      </c>
      <c r="AD5" s="17">
        <f>SUMIF('OECD Data IO Table - Total'!$A$10:$A$50,Calculations!$A5,'OECD Data IO Table - Total'!AG$10:AG$50)</f>
        <v>0.1</v>
      </c>
      <c r="AE5" s="17">
        <f>SUMIF('OECD Data IO Table - Total'!$A$10:$A$50,Calculations!$A5,'OECD Data IO Table - Total'!AH$10:AH$50)</f>
        <v>16.600000000000001</v>
      </c>
      <c r="AF5" s="17">
        <f>SUMIF('OECD Data IO Table - Total'!$A$10:$A$50,Calculations!$A5,'OECD Data IO Table - Total'!AI$10:AI$50)</f>
        <v>38.4</v>
      </c>
      <c r="AG5" s="17">
        <f>SUMIF('OECD Data IO Table - Total'!$A$10:$A$50,Calculations!$A5,'OECD Data IO Table - Total'!AJ$10:AJ$50)</f>
        <v>9.5</v>
      </c>
      <c r="AH5" s="17">
        <f>SUMIF('OECD Data IO Table - Total'!$A$10:$A$50,Calculations!$A5,'OECD Data IO Table - Total'!AK$10:AK$50)</f>
        <v>30</v>
      </c>
      <c r="AI5" s="17">
        <f>SUMIF('OECD Data IO Table - Total'!$A$10:$A$50,Calculations!$A5,'OECD Data IO Table - Total'!AL$10:AL$50)</f>
        <v>36.200000000000003</v>
      </c>
      <c r="AJ5" s="17">
        <f>SUMIF('OECD Data IO Table - Total'!$A$10:$A$50,Calculations!$A5,'OECD Data IO Table - Total'!AM$10:AM$50)</f>
        <v>10</v>
      </c>
      <c r="AK5" s="17">
        <f>SUMIF('OECD Data IO Table - Total'!$A$10:$A$50,Calculations!$A5,'OECD Data IO Table - Total'!AN$10:AN$50)</f>
        <v>0</v>
      </c>
      <c r="AL5" s="17">
        <f>SUMIF('OECD Data IO Table - Total'!$A$10:$A$50,Calculations!$A5,'OECD Data IO Table - Total'!AO$10:AO$50)</f>
        <v>2528.4</v>
      </c>
      <c r="AM5" s="17">
        <f>SUMIF('OECD Data IO Table - Total'!$A$10:$A$50,Calculations!$A5,'OECD Data IO Table - Total'!AP$10:AP$50)</f>
        <v>0</v>
      </c>
      <c r="AN5" s="17">
        <f>SUMIF('OECD Data IO Table - Total'!$A$10:$A$50,Calculations!$A5,'OECD Data IO Table - Total'!AQ$10:AQ$50)</f>
        <v>11.5</v>
      </c>
      <c r="AO5" s="17">
        <f>SUMIF('OECD Data IO Table - Total'!$A$10:$A$50,Calculations!$A5,'OECD Data IO Table - Total'!AR$10:AR$50)</f>
        <v>3822.7</v>
      </c>
      <c r="AP5" s="17">
        <f>SUMIF('OECD Data IO Table - Total'!$A$10:$A$50,Calculations!$A5,'OECD Data IO Table - Total'!AS$10:AS$50)</f>
        <v>2006.4</v>
      </c>
      <c r="AQ5" s="17">
        <f>SUMIF('OECD Data IO Table - Total'!$A$10:$A$50,Calculations!$A5,'OECD Data IO Table - Total'!AT$10:AT$50)</f>
        <v>1.3</v>
      </c>
      <c r="AR5" s="17">
        <f>SUMIF('OECD Data IO Table - Total'!$A$10:$A$50,Calculations!$A5,'OECD Data IO Table - Total'!AU$10:AU$50)</f>
        <v>0</v>
      </c>
      <c r="AS5" s="17">
        <f>SUMIF('OECD Data IO Table - Total'!$A$10:$A$50,Calculations!$A5,'OECD Data IO Table - Total'!AV$10:AV$50)</f>
        <v>444.9</v>
      </c>
      <c r="AT5" s="17">
        <f>SUMIF('OECD Data IO Table - Total'!$A$10:$A$50,Calculations!$A5,'OECD Data IO Table - Total'!AW$10:AW$50)</f>
        <v>-3020</v>
      </c>
    </row>
    <row r="6" spans="1:135" x14ac:dyDescent="0.25">
      <c r="A6" s="17" t="s">
        <v>2</v>
      </c>
      <c r="B6" s="17">
        <f>SUMIF('OECD Data IO Table - Total'!$A$10:$A$50,Calculations!$A6,'OECD Data IO Table - Total'!E$10:E$50)</f>
        <v>367.1</v>
      </c>
      <c r="C6" s="17">
        <f>SUMIF('OECD Data IO Table - Total'!$A$10:$A$50,Calculations!$A6,'OECD Data IO Table - Total'!F$10:F$50)</f>
        <v>452.1</v>
      </c>
      <c r="D6" s="17">
        <f>SUMIF('OECD Data IO Table - Total'!$A$10:$A$50,Calculations!$A6,'OECD Data IO Table - Total'!G$10:G$50)</f>
        <v>41</v>
      </c>
      <c r="E6" s="17">
        <f>SUMIF('OECD Data IO Table - Total'!$A$10:$A$50,Calculations!$A6,'OECD Data IO Table - Total'!H$10:H$50)</f>
        <v>7.9</v>
      </c>
      <c r="F6" s="17">
        <f>SUMIF('OECD Data IO Table - Total'!$A$10:$A$50,Calculations!$A6,'OECD Data IO Table - Total'!I$10:I$50)</f>
        <v>383.5</v>
      </c>
      <c r="G6" s="17">
        <f>SUMIF('OECD Data IO Table - Total'!$A$10:$A$50,Calculations!$A6,'OECD Data IO Table - Total'!J$10:J$50)</f>
        <v>21.8</v>
      </c>
      <c r="H6" s="17">
        <f>SUMIF('OECD Data IO Table - Total'!$A$10:$A$50,Calculations!$A6,'OECD Data IO Table - Total'!K$10:K$50)</f>
        <v>46.9</v>
      </c>
      <c r="I6" s="17">
        <f>SUMIF('OECD Data IO Table - Total'!$A$10:$A$50,Calculations!$A6,'OECD Data IO Table - Total'!L$10:L$50)</f>
        <v>125.7</v>
      </c>
      <c r="J6" s="17">
        <f>SUMIF('OECD Data IO Table - Total'!$A$10:$A$50,Calculations!$A6,'OECD Data IO Table - Total'!M$10:M$50)</f>
        <v>976.4</v>
      </c>
      <c r="K6" s="17">
        <f>SUMIF('OECD Data IO Table - Total'!$A$10:$A$50,Calculations!$A6,'OECD Data IO Table - Total'!N$10:N$50)</f>
        <v>2621.8</v>
      </c>
      <c r="L6" s="17">
        <f>SUMIF('OECD Data IO Table - Total'!$A$10:$A$50,Calculations!$A6,'OECD Data IO Table - Total'!O$10:O$50)</f>
        <v>56.3</v>
      </c>
      <c r="M6" s="17">
        <f>SUMIF('OECD Data IO Table - Total'!$A$10:$A$50,Calculations!$A6,'OECD Data IO Table - Total'!P$10:P$50)</f>
        <v>708.5</v>
      </c>
      <c r="N6" s="17">
        <f>SUMIF('OECD Data IO Table - Total'!$A$10:$A$50,Calculations!$A6,'OECD Data IO Table - Total'!Q$10:Q$50)</f>
        <v>226.8</v>
      </c>
      <c r="O6" s="17">
        <f>SUMIF('OECD Data IO Table - Total'!$A$10:$A$50,Calculations!$A6,'OECD Data IO Table - Total'!R$10:R$50)</f>
        <v>77.7</v>
      </c>
      <c r="P6" s="17">
        <f>SUMIF('OECD Data IO Table - Total'!$A$10:$A$50,Calculations!$A6,'OECD Data IO Table - Total'!S$10:S$50)</f>
        <v>0.1</v>
      </c>
      <c r="Q6" s="17">
        <f>SUMIF('OECD Data IO Table - Total'!$A$10:$A$50,Calculations!$A6,'OECD Data IO Table - Total'!T$10:T$50)</f>
        <v>69</v>
      </c>
      <c r="R6" s="17">
        <f>SUMIF('OECD Data IO Table - Total'!$A$10:$A$50,Calculations!$A6,'OECD Data IO Table - Total'!U$10:U$50)</f>
        <v>45.1</v>
      </c>
      <c r="S6" s="17">
        <f>SUMIF('OECD Data IO Table - Total'!$A$10:$A$50,Calculations!$A6,'OECD Data IO Table - Total'!V$10:V$50)</f>
        <v>0.5</v>
      </c>
      <c r="T6" s="17">
        <f>SUMIF('OECD Data IO Table - Total'!$A$10:$A$50,Calculations!$A6,'OECD Data IO Table - Total'!W$10:W$50)</f>
        <v>13</v>
      </c>
      <c r="U6" s="17">
        <f>SUMIF('OECD Data IO Table - Total'!$A$10:$A$50,Calculations!$A6,'OECD Data IO Table - Total'!X$10:X$50)</f>
        <v>142.4</v>
      </c>
      <c r="V6" s="17">
        <f>SUMIF('OECD Data IO Table - Total'!$A$10:$A$50,Calculations!$A6,'OECD Data IO Table - Total'!Y$10:Y$50)</f>
        <v>785.9</v>
      </c>
      <c r="W6" s="17">
        <f>SUMIF('OECD Data IO Table - Total'!$A$10:$A$50,Calculations!$A6,'OECD Data IO Table - Total'!Z$10:Z$50)</f>
        <v>4280.6000000000004</v>
      </c>
      <c r="X6" s="17">
        <f>SUMIF('OECD Data IO Table - Total'!$A$10:$A$50,Calculations!$A6,'OECD Data IO Table - Total'!AA$10:AA$50)</f>
        <v>1121.9000000000001</v>
      </c>
      <c r="Y6" s="17">
        <f>SUMIF('OECD Data IO Table - Total'!$A$10:$A$50,Calculations!$A6,'OECD Data IO Table - Total'!AB$10:AB$50)</f>
        <v>4270.8999999999996</v>
      </c>
      <c r="Z6" s="17">
        <f>SUMIF('OECD Data IO Table - Total'!$A$10:$A$50,Calculations!$A6,'OECD Data IO Table - Total'!AC$10:AC$50)</f>
        <v>157.19999999999999</v>
      </c>
      <c r="AA6" s="17">
        <f>SUMIF('OECD Data IO Table - Total'!$A$10:$A$50,Calculations!$A6,'OECD Data IO Table - Total'!AD$10:AD$50)</f>
        <v>5.9</v>
      </c>
      <c r="AB6" s="17">
        <f>SUMIF('OECD Data IO Table - Total'!$A$10:$A$50,Calculations!$A6,'OECD Data IO Table - Total'!AE$10:AE$50)</f>
        <v>148.9</v>
      </c>
      <c r="AC6" s="17">
        <f>SUMIF('OECD Data IO Table - Total'!$A$10:$A$50,Calculations!$A6,'OECD Data IO Table - Total'!AF$10:AF$50)</f>
        <v>0</v>
      </c>
      <c r="AD6" s="17">
        <f>SUMIF('OECD Data IO Table - Total'!$A$10:$A$50,Calculations!$A6,'OECD Data IO Table - Total'!AG$10:AG$50)</f>
        <v>36.700000000000003</v>
      </c>
      <c r="AE6" s="17">
        <f>SUMIF('OECD Data IO Table - Total'!$A$10:$A$50,Calculations!$A6,'OECD Data IO Table - Total'!AH$10:AH$50)</f>
        <v>118</v>
      </c>
      <c r="AF6" s="17">
        <f>SUMIF('OECD Data IO Table - Total'!$A$10:$A$50,Calculations!$A6,'OECD Data IO Table - Total'!AI$10:AI$50)</f>
        <v>1426.1</v>
      </c>
      <c r="AG6" s="17">
        <f>SUMIF('OECD Data IO Table - Total'!$A$10:$A$50,Calculations!$A6,'OECD Data IO Table - Total'!AJ$10:AJ$50)</f>
        <v>522.5</v>
      </c>
      <c r="AH6" s="17">
        <f>SUMIF('OECD Data IO Table - Total'!$A$10:$A$50,Calculations!$A6,'OECD Data IO Table - Total'!AK$10:AK$50)</f>
        <v>776.3</v>
      </c>
      <c r="AI6" s="17">
        <f>SUMIF('OECD Data IO Table - Total'!$A$10:$A$50,Calculations!$A6,'OECD Data IO Table - Total'!AL$10:AL$50)</f>
        <v>816.5</v>
      </c>
      <c r="AJ6" s="17">
        <f>SUMIF('OECD Data IO Table - Total'!$A$10:$A$50,Calculations!$A6,'OECD Data IO Table - Total'!AM$10:AM$50)</f>
        <v>305.8</v>
      </c>
      <c r="AK6" s="17">
        <f>SUMIF('OECD Data IO Table - Total'!$A$10:$A$50,Calculations!$A6,'OECD Data IO Table - Total'!AN$10:AN$50)</f>
        <v>0</v>
      </c>
      <c r="AL6" s="17">
        <f>SUMIF('OECD Data IO Table - Total'!$A$10:$A$50,Calculations!$A6,'OECD Data IO Table - Total'!AO$10:AO$50)</f>
        <v>2876.1</v>
      </c>
      <c r="AM6" s="17">
        <f>SUMIF('OECD Data IO Table - Total'!$A$10:$A$50,Calculations!$A6,'OECD Data IO Table - Total'!AP$10:AP$50)</f>
        <v>0</v>
      </c>
      <c r="AN6" s="17">
        <f>SUMIF('OECD Data IO Table - Total'!$A$10:$A$50,Calculations!$A6,'OECD Data IO Table - Total'!AQ$10:AQ$50)</f>
        <v>39.299999999999997</v>
      </c>
      <c r="AO6" s="17">
        <f>SUMIF('OECD Data IO Table - Total'!$A$10:$A$50,Calculations!$A6,'OECD Data IO Table - Total'!AR$10:AR$50)</f>
        <v>13.9</v>
      </c>
      <c r="AP6" s="17">
        <f>SUMIF('OECD Data IO Table - Total'!$A$10:$A$50,Calculations!$A6,'OECD Data IO Table - Total'!AS$10:AS$50)</f>
        <v>110.7</v>
      </c>
      <c r="AQ6" s="17">
        <f>SUMIF('OECD Data IO Table - Total'!$A$10:$A$50,Calculations!$A6,'OECD Data IO Table - Total'!AT$10:AT$50)</f>
        <v>78.8</v>
      </c>
      <c r="AR6" s="17">
        <f>SUMIF('OECD Data IO Table - Total'!$A$10:$A$50,Calculations!$A6,'OECD Data IO Table - Total'!AU$10:AU$50)</f>
        <v>93</v>
      </c>
      <c r="AS6" s="17">
        <f>SUMIF('OECD Data IO Table - Total'!$A$10:$A$50,Calculations!$A6,'OECD Data IO Table - Total'!AV$10:AV$50)</f>
        <v>12949.8</v>
      </c>
      <c r="AT6" s="17">
        <f>SUMIF('OECD Data IO Table - Total'!$A$10:$A$50,Calculations!$A6,'OECD Data IO Table - Total'!AW$10:AW$50)</f>
        <v>-1441.1</v>
      </c>
    </row>
    <row r="7" spans="1:135" x14ac:dyDescent="0.25">
      <c r="A7" s="17" t="s">
        <v>3</v>
      </c>
      <c r="B7" s="17">
        <f>SUMIF('OECD Data IO Table - Total'!$A$10:$A$50,Calculations!$A7,'OECD Data IO Table - Total'!E$10:E$50)</f>
        <v>5.5</v>
      </c>
      <c r="C7" s="17">
        <f>SUMIF('OECD Data IO Table - Total'!$A$10:$A$50,Calculations!$A7,'OECD Data IO Table - Total'!F$10:F$50)</f>
        <v>122.8</v>
      </c>
      <c r="D7" s="17">
        <f>SUMIF('OECD Data IO Table - Total'!$A$10:$A$50,Calculations!$A7,'OECD Data IO Table - Total'!G$10:G$50)</f>
        <v>13.3</v>
      </c>
      <c r="E7" s="17">
        <f>SUMIF('OECD Data IO Table - Total'!$A$10:$A$50,Calculations!$A7,'OECD Data IO Table - Total'!H$10:H$50)</f>
        <v>3.8</v>
      </c>
      <c r="F7" s="17">
        <f>SUMIF('OECD Data IO Table - Total'!$A$10:$A$50,Calculations!$A7,'OECD Data IO Table - Total'!I$10:I$50)</f>
        <v>106.4</v>
      </c>
      <c r="G7" s="17">
        <f>SUMIF('OECD Data IO Table - Total'!$A$10:$A$50,Calculations!$A7,'OECD Data IO Table - Total'!J$10:J$50)</f>
        <v>5.9</v>
      </c>
      <c r="H7" s="17">
        <f>SUMIF('OECD Data IO Table - Total'!$A$10:$A$50,Calculations!$A7,'OECD Data IO Table - Total'!K$10:K$50)</f>
        <v>8.5</v>
      </c>
      <c r="I7" s="17">
        <f>SUMIF('OECD Data IO Table - Total'!$A$10:$A$50,Calculations!$A7,'OECD Data IO Table - Total'!L$10:L$50)</f>
        <v>157.4</v>
      </c>
      <c r="J7" s="17">
        <f>SUMIF('OECD Data IO Table - Total'!$A$10:$A$50,Calculations!$A7,'OECD Data IO Table - Total'!M$10:M$50)</f>
        <v>8.1999999999999993</v>
      </c>
      <c r="K7" s="17">
        <f>SUMIF('OECD Data IO Table - Total'!$A$10:$A$50,Calculations!$A7,'OECD Data IO Table - Total'!N$10:N$50)</f>
        <v>245.5</v>
      </c>
      <c r="L7" s="17">
        <f>SUMIF('OECD Data IO Table - Total'!$A$10:$A$50,Calculations!$A7,'OECD Data IO Table - Total'!O$10:O$50)</f>
        <v>43.1</v>
      </c>
      <c r="M7" s="17">
        <f>SUMIF('OECD Data IO Table - Total'!$A$10:$A$50,Calculations!$A7,'OECD Data IO Table - Total'!P$10:P$50)</f>
        <v>240.4</v>
      </c>
      <c r="N7" s="17">
        <f>SUMIF('OECD Data IO Table - Total'!$A$10:$A$50,Calculations!$A7,'OECD Data IO Table - Total'!Q$10:Q$50)</f>
        <v>1863.4</v>
      </c>
      <c r="O7" s="17">
        <f>SUMIF('OECD Data IO Table - Total'!$A$10:$A$50,Calculations!$A7,'OECD Data IO Table - Total'!R$10:R$50)</f>
        <v>2539.6999999999998</v>
      </c>
      <c r="P7" s="17">
        <f>SUMIF('OECD Data IO Table - Total'!$A$10:$A$50,Calculations!$A7,'OECD Data IO Table - Total'!S$10:S$50)</f>
        <v>34.299999999999997</v>
      </c>
      <c r="Q7" s="17">
        <f>SUMIF('OECD Data IO Table - Total'!$A$10:$A$50,Calculations!$A7,'OECD Data IO Table - Total'!T$10:T$50)</f>
        <v>2217.8000000000002</v>
      </c>
      <c r="R7" s="17">
        <f>SUMIF('OECD Data IO Table - Total'!$A$10:$A$50,Calculations!$A7,'OECD Data IO Table - Total'!U$10:U$50)</f>
        <v>992.9</v>
      </c>
      <c r="S7" s="17">
        <f>SUMIF('OECD Data IO Table - Total'!$A$10:$A$50,Calculations!$A7,'OECD Data IO Table - Total'!V$10:V$50)</f>
        <v>203.5</v>
      </c>
      <c r="T7" s="17">
        <f>SUMIF('OECD Data IO Table - Total'!$A$10:$A$50,Calculations!$A7,'OECD Data IO Table - Total'!W$10:W$50)</f>
        <v>150.80000000000001</v>
      </c>
      <c r="U7" s="17">
        <f>SUMIF('OECD Data IO Table - Total'!$A$10:$A$50,Calculations!$A7,'OECD Data IO Table - Total'!X$10:X$50)</f>
        <v>1008.8</v>
      </c>
      <c r="V7" s="17">
        <f>SUMIF('OECD Data IO Table - Total'!$A$10:$A$50,Calculations!$A7,'OECD Data IO Table - Total'!Y$10:Y$50)</f>
        <v>119.3</v>
      </c>
      <c r="W7" s="17">
        <f>SUMIF('OECD Data IO Table - Total'!$A$10:$A$50,Calculations!$A7,'OECD Data IO Table - Total'!Z$10:Z$50)</f>
        <v>9877.2999999999993</v>
      </c>
      <c r="X7" s="17">
        <f>SUMIF('OECD Data IO Table - Total'!$A$10:$A$50,Calculations!$A7,'OECD Data IO Table - Total'!AA$10:AA$50)</f>
        <v>181.9</v>
      </c>
      <c r="Y7" s="17">
        <f>SUMIF('OECD Data IO Table - Total'!$A$10:$A$50,Calculations!$A7,'OECD Data IO Table - Total'!AB$10:AB$50)</f>
        <v>22</v>
      </c>
      <c r="Z7" s="17">
        <f>SUMIF('OECD Data IO Table - Total'!$A$10:$A$50,Calculations!$A7,'OECD Data IO Table - Total'!AC$10:AC$50)</f>
        <v>1.3</v>
      </c>
      <c r="AA7" s="17">
        <f>SUMIF('OECD Data IO Table - Total'!$A$10:$A$50,Calculations!$A7,'OECD Data IO Table - Total'!AD$10:AD$50)</f>
        <v>0.5</v>
      </c>
      <c r="AB7" s="17">
        <f>SUMIF('OECD Data IO Table - Total'!$A$10:$A$50,Calculations!$A7,'OECD Data IO Table - Total'!AE$10:AE$50)</f>
        <v>44.6</v>
      </c>
      <c r="AC7" s="17">
        <f>SUMIF('OECD Data IO Table - Total'!$A$10:$A$50,Calculations!$A7,'OECD Data IO Table - Total'!AF$10:AF$50)</f>
        <v>0.1</v>
      </c>
      <c r="AD7" s="17">
        <f>SUMIF('OECD Data IO Table - Total'!$A$10:$A$50,Calculations!$A7,'OECD Data IO Table - Total'!AG$10:AG$50)</f>
        <v>1.8</v>
      </c>
      <c r="AE7" s="17">
        <f>SUMIF('OECD Data IO Table - Total'!$A$10:$A$50,Calculations!$A7,'OECD Data IO Table - Total'!AH$10:AH$50)</f>
        <v>9.9</v>
      </c>
      <c r="AF7" s="17">
        <f>SUMIF('OECD Data IO Table - Total'!$A$10:$A$50,Calculations!$A7,'OECD Data IO Table - Total'!AI$10:AI$50)</f>
        <v>56.6</v>
      </c>
      <c r="AG7" s="17">
        <f>SUMIF('OECD Data IO Table - Total'!$A$10:$A$50,Calculations!$A7,'OECD Data IO Table - Total'!AJ$10:AJ$50)</f>
        <v>12.1</v>
      </c>
      <c r="AH7" s="17">
        <f>SUMIF('OECD Data IO Table - Total'!$A$10:$A$50,Calculations!$A7,'OECD Data IO Table - Total'!AK$10:AK$50)</f>
        <v>21.7</v>
      </c>
      <c r="AI7" s="17">
        <f>SUMIF('OECD Data IO Table - Total'!$A$10:$A$50,Calculations!$A7,'OECD Data IO Table - Total'!AL$10:AL$50)</f>
        <v>63.6</v>
      </c>
      <c r="AJ7" s="17">
        <f>SUMIF('OECD Data IO Table - Total'!$A$10:$A$50,Calculations!$A7,'OECD Data IO Table - Total'!AM$10:AM$50)</f>
        <v>28.2</v>
      </c>
      <c r="AK7" s="17">
        <f>SUMIF('OECD Data IO Table - Total'!$A$10:$A$50,Calculations!$A7,'OECD Data IO Table - Total'!AN$10:AN$50)</f>
        <v>0</v>
      </c>
      <c r="AL7" s="17">
        <f>SUMIF('OECD Data IO Table - Total'!$A$10:$A$50,Calculations!$A7,'OECD Data IO Table - Total'!AO$10:AO$50)</f>
        <v>117</v>
      </c>
      <c r="AM7" s="17">
        <f>SUMIF('OECD Data IO Table - Total'!$A$10:$A$50,Calculations!$A7,'OECD Data IO Table - Total'!AP$10:AP$50)</f>
        <v>0</v>
      </c>
      <c r="AN7" s="17">
        <f>SUMIF('OECD Data IO Table - Total'!$A$10:$A$50,Calculations!$A7,'OECD Data IO Table - Total'!AQ$10:AQ$50)</f>
        <v>10</v>
      </c>
      <c r="AO7" s="17">
        <f>SUMIF('OECD Data IO Table - Total'!$A$10:$A$50,Calculations!$A7,'OECD Data IO Table - Total'!AR$10:AR$50)</f>
        <v>282.89999999999998</v>
      </c>
      <c r="AP7" s="17">
        <f>SUMIF('OECD Data IO Table - Total'!$A$10:$A$50,Calculations!$A7,'OECD Data IO Table - Total'!AS$10:AS$50)</f>
        <v>111.1</v>
      </c>
      <c r="AQ7" s="17">
        <f>SUMIF('OECD Data IO Table - Total'!$A$10:$A$50,Calculations!$A7,'OECD Data IO Table - Total'!AT$10:AT$50)</f>
        <v>2.2999999999999998</v>
      </c>
      <c r="AR7" s="17">
        <f>SUMIF('OECD Data IO Table - Total'!$A$10:$A$50,Calculations!$A7,'OECD Data IO Table - Total'!AU$10:AU$50)</f>
        <v>0</v>
      </c>
      <c r="AS7" s="17">
        <f>SUMIF('OECD Data IO Table - Total'!$A$10:$A$50,Calculations!$A7,'OECD Data IO Table - Total'!AV$10:AV$50)</f>
        <v>2709.1</v>
      </c>
      <c r="AT7" s="17">
        <f>SUMIF('OECD Data IO Table - Total'!$A$10:$A$50,Calculations!$A7,'OECD Data IO Table - Total'!AW$10:AW$50)</f>
        <v>-15042.2</v>
      </c>
    </row>
    <row r="8" spans="1:135" x14ac:dyDescent="0.25">
      <c r="A8" s="17" t="s">
        <v>4</v>
      </c>
      <c r="B8" s="17">
        <f>SUMIF('OECD Data IO Table - Total'!$A$10:$A$50,Calculations!$A8,'OECD Data IO Table - Total'!E$10:E$50)</f>
        <v>485.9</v>
      </c>
      <c r="C8" s="17">
        <f>SUMIF('OECD Data IO Table - Total'!$A$10:$A$50,Calculations!$A8,'OECD Data IO Table - Total'!F$10:F$50)</f>
        <v>222.1</v>
      </c>
      <c r="D8" s="17">
        <f>SUMIF('OECD Data IO Table - Total'!$A$10:$A$50,Calculations!$A8,'OECD Data IO Table - Total'!G$10:G$50)</f>
        <v>25.8</v>
      </c>
      <c r="E8" s="17">
        <f>SUMIF('OECD Data IO Table - Total'!$A$10:$A$50,Calculations!$A8,'OECD Data IO Table - Total'!H$10:H$50)</f>
        <v>2.2999999999999998</v>
      </c>
      <c r="F8" s="17">
        <f>SUMIF('OECD Data IO Table - Total'!$A$10:$A$50,Calculations!$A8,'OECD Data IO Table - Total'!I$10:I$50)</f>
        <v>376.9</v>
      </c>
      <c r="G8" s="17">
        <f>SUMIF('OECD Data IO Table - Total'!$A$10:$A$50,Calculations!$A8,'OECD Data IO Table - Total'!J$10:J$50)</f>
        <v>451.9</v>
      </c>
      <c r="H8" s="17">
        <f>SUMIF('OECD Data IO Table - Total'!$A$10:$A$50,Calculations!$A8,'OECD Data IO Table - Total'!K$10:K$50)</f>
        <v>122.4</v>
      </c>
      <c r="I8" s="17">
        <f>SUMIF('OECD Data IO Table - Total'!$A$10:$A$50,Calculations!$A8,'OECD Data IO Table - Total'!L$10:L$50)</f>
        <v>567.20000000000005</v>
      </c>
      <c r="J8" s="17">
        <f>SUMIF('OECD Data IO Table - Total'!$A$10:$A$50,Calculations!$A8,'OECD Data IO Table - Total'!M$10:M$50)</f>
        <v>364.8</v>
      </c>
      <c r="K8" s="17">
        <f>SUMIF('OECD Data IO Table - Total'!$A$10:$A$50,Calculations!$A8,'OECD Data IO Table - Total'!N$10:N$50)</f>
        <v>9379</v>
      </c>
      <c r="L8" s="17">
        <f>SUMIF('OECD Data IO Table - Total'!$A$10:$A$50,Calculations!$A8,'OECD Data IO Table - Total'!O$10:O$50)</f>
        <v>1115.7</v>
      </c>
      <c r="M8" s="17">
        <f>SUMIF('OECD Data IO Table - Total'!$A$10:$A$50,Calculations!$A8,'OECD Data IO Table - Total'!P$10:P$50)</f>
        <v>692.5</v>
      </c>
      <c r="N8" s="17">
        <f>SUMIF('OECD Data IO Table - Total'!$A$10:$A$50,Calculations!$A8,'OECD Data IO Table - Total'!Q$10:Q$50)</f>
        <v>186.6</v>
      </c>
      <c r="O8" s="17">
        <f>SUMIF('OECD Data IO Table - Total'!$A$10:$A$50,Calculations!$A8,'OECD Data IO Table - Total'!R$10:R$50)</f>
        <v>185.8</v>
      </c>
      <c r="P8" s="17">
        <f>SUMIF('OECD Data IO Table - Total'!$A$10:$A$50,Calculations!$A8,'OECD Data IO Table - Total'!S$10:S$50)</f>
        <v>12.2</v>
      </c>
      <c r="Q8" s="17">
        <f>SUMIF('OECD Data IO Table - Total'!$A$10:$A$50,Calculations!$A8,'OECD Data IO Table - Total'!T$10:T$50)</f>
        <v>249.4</v>
      </c>
      <c r="R8" s="17">
        <f>SUMIF('OECD Data IO Table - Total'!$A$10:$A$50,Calculations!$A8,'OECD Data IO Table - Total'!U$10:U$50)</f>
        <v>76.8</v>
      </c>
      <c r="S8" s="17">
        <f>SUMIF('OECD Data IO Table - Total'!$A$10:$A$50,Calculations!$A8,'OECD Data IO Table - Total'!V$10:V$50)</f>
        <v>41</v>
      </c>
      <c r="T8" s="17">
        <f>SUMIF('OECD Data IO Table - Total'!$A$10:$A$50,Calculations!$A8,'OECD Data IO Table - Total'!W$10:W$50)</f>
        <v>39</v>
      </c>
      <c r="U8" s="17">
        <f>SUMIF('OECD Data IO Table - Total'!$A$10:$A$50,Calculations!$A8,'OECD Data IO Table - Total'!X$10:X$50)</f>
        <v>285.8</v>
      </c>
      <c r="V8" s="17">
        <f>SUMIF('OECD Data IO Table - Total'!$A$10:$A$50,Calculations!$A8,'OECD Data IO Table - Total'!Y$10:Y$50)</f>
        <v>171.5</v>
      </c>
      <c r="W8" s="17">
        <f>SUMIF('OECD Data IO Table - Total'!$A$10:$A$50,Calculations!$A8,'OECD Data IO Table - Total'!Z$10:Z$50)</f>
        <v>2252.5</v>
      </c>
      <c r="X8" s="17">
        <f>SUMIF('OECD Data IO Table - Total'!$A$10:$A$50,Calculations!$A8,'OECD Data IO Table - Total'!AA$10:AA$50)</f>
        <v>359.5</v>
      </c>
      <c r="Y8" s="17">
        <f>SUMIF('OECD Data IO Table - Total'!$A$10:$A$50,Calculations!$A8,'OECD Data IO Table - Total'!AB$10:AB$50)</f>
        <v>97.7</v>
      </c>
      <c r="Z8" s="17">
        <f>SUMIF('OECD Data IO Table - Total'!$A$10:$A$50,Calculations!$A8,'OECD Data IO Table - Total'!AC$10:AC$50)</f>
        <v>65.5</v>
      </c>
      <c r="AA8" s="17">
        <f>SUMIF('OECD Data IO Table - Total'!$A$10:$A$50,Calculations!$A8,'OECD Data IO Table - Total'!AD$10:AD$50)</f>
        <v>13.4</v>
      </c>
      <c r="AB8" s="17">
        <f>SUMIF('OECD Data IO Table - Total'!$A$10:$A$50,Calculations!$A8,'OECD Data IO Table - Total'!AE$10:AE$50)</f>
        <v>20.3</v>
      </c>
      <c r="AC8" s="17">
        <f>SUMIF('OECD Data IO Table - Total'!$A$10:$A$50,Calculations!$A8,'OECD Data IO Table - Total'!AF$10:AF$50)</f>
        <v>1.7</v>
      </c>
      <c r="AD8" s="17">
        <f>SUMIF('OECD Data IO Table - Total'!$A$10:$A$50,Calculations!$A8,'OECD Data IO Table - Total'!AG$10:AG$50)</f>
        <v>10.8</v>
      </c>
      <c r="AE8" s="17">
        <f>SUMIF('OECD Data IO Table - Total'!$A$10:$A$50,Calculations!$A8,'OECD Data IO Table - Total'!AH$10:AH$50)</f>
        <v>95.3</v>
      </c>
      <c r="AF8" s="17">
        <f>SUMIF('OECD Data IO Table - Total'!$A$10:$A$50,Calculations!$A8,'OECD Data IO Table - Total'!AI$10:AI$50)</f>
        <v>833.9</v>
      </c>
      <c r="AG8" s="17">
        <f>SUMIF('OECD Data IO Table - Total'!$A$10:$A$50,Calculations!$A8,'OECD Data IO Table - Total'!AJ$10:AJ$50)</f>
        <v>105.6</v>
      </c>
      <c r="AH8" s="17">
        <f>SUMIF('OECD Data IO Table - Total'!$A$10:$A$50,Calculations!$A8,'OECD Data IO Table - Total'!AK$10:AK$50)</f>
        <v>461.2</v>
      </c>
      <c r="AI8" s="17">
        <f>SUMIF('OECD Data IO Table - Total'!$A$10:$A$50,Calculations!$A8,'OECD Data IO Table - Total'!AL$10:AL$50)</f>
        <v>1846.8</v>
      </c>
      <c r="AJ8" s="17">
        <f>SUMIF('OECD Data IO Table - Total'!$A$10:$A$50,Calculations!$A8,'OECD Data IO Table - Total'!AM$10:AM$50)</f>
        <v>493</v>
      </c>
      <c r="AK8" s="17">
        <f>SUMIF('OECD Data IO Table - Total'!$A$10:$A$50,Calculations!$A8,'OECD Data IO Table - Total'!AN$10:AN$50)</f>
        <v>0</v>
      </c>
      <c r="AL8" s="17">
        <f>SUMIF('OECD Data IO Table - Total'!$A$10:$A$50,Calculations!$A8,'OECD Data IO Table - Total'!AO$10:AO$50)</f>
        <v>6292.6</v>
      </c>
      <c r="AM8" s="17">
        <f>SUMIF('OECD Data IO Table - Total'!$A$10:$A$50,Calculations!$A8,'OECD Data IO Table - Total'!AP$10:AP$50)</f>
        <v>0</v>
      </c>
      <c r="AN8" s="17">
        <f>SUMIF('OECD Data IO Table - Total'!$A$10:$A$50,Calculations!$A8,'OECD Data IO Table - Total'!AQ$10:AQ$50)</f>
        <v>5049.3</v>
      </c>
      <c r="AO8" s="17">
        <f>SUMIF('OECD Data IO Table - Total'!$A$10:$A$50,Calculations!$A8,'OECD Data IO Table - Total'!AR$10:AR$50)</f>
        <v>482.5</v>
      </c>
      <c r="AP8" s="17">
        <f>SUMIF('OECD Data IO Table - Total'!$A$10:$A$50,Calculations!$A8,'OECD Data IO Table - Total'!AS$10:AS$50)</f>
        <v>267.89999999999998</v>
      </c>
      <c r="AQ8" s="17">
        <f>SUMIF('OECD Data IO Table - Total'!$A$10:$A$50,Calculations!$A8,'OECD Data IO Table - Total'!AT$10:AT$50)</f>
        <v>60.9</v>
      </c>
      <c r="AR8" s="17">
        <f>SUMIF('OECD Data IO Table - Total'!$A$10:$A$50,Calculations!$A8,'OECD Data IO Table - Total'!AU$10:AU$50)</f>
        <v>55.9</v>
      </c>
      <c r="AS8" s="17">
        <f>SUMIF('OECD Data IO Table - Total'!$A$10:$A$50,Calculations!$A8,'OECD Data IO Table - Total'!AV$10:AV$50)</f>
        <v>24444</v>
      </c>
      <c r="AT8" s="17">
        <f>SUMIF('OECD Data IO Table - Total'!$A$10:$A$50,Calculations!$A8,'OECD Data IO Table - Total'!AW$10:AW$50)</f>
        <v>-12727.4</v>
      </c>
    </row>
    <row r="9" spans="1:135" x14ac:dyDescent="0.25">
      <c r="A9" s="17" t="s">
        <v>43</v>
      </c>
      <c r="B9" s="17">
        <f>SUMIF('OECD Data IO Table - Total'!$A$10:$A$50,Calculations!$A9,'OECD Data IO Table - Total'!E$10:E$50)</f>
        <v>0</v>
      </c>
      <c r="C9" s="17">
        <f>SUMIF('OECD Data IO Table - Total'!$A$10:$A$50,Calculations!$A9,'OECD Data IO Table - Total'!F$10:F$50)</f>
        <v>0</v>
      </c>
      <c r="D9" s="17">
        <f>SUMIF('OECD Data IO Table - Total'!$A$10:$A$50,Calculations!$A9,'OECD Data IO Table - Total'!G$10:G$50)</f>
        <v>0</v>
      </c>
      <c r="E9" s="17">
        <f>SUMIF('OECD Data IO Table - Total'!$A$10:$A$50,Calculations!$A9,'OECD Data IO Table - Total'!H$10:H$50)</f>
        <v>0</v>
      </c>
      <c r="F9" s="17">
        <f>SUMIF('OECD Data IO Table - Total'!$A$10:$A$50,Calculations!$A9,'OECD Data IO Table - Total'!I$10:I$50)</f>
        <v>0</v>
      </c>
      <c r="G9" s="17">
        <f>SUMIF('OECD Data IO Table - Total'!$A$10:$A$50,Calculations!$A9,'OECD Data IO Table - Total'!J$10:J$50)</f>
        <v>0</v>
      </c>
      <c r="H9" s="17">
        <f>SUMIF('OECD Data IO Table - Total'!$A$10:$A$50,Calculations!$A9,'OECD Data IO Table - Total'!K$10:K$50)</f>
        <v>0</v>
      </c>
      <c r="I9" s="17">
        <f>SUMIF('OECD Data IO Table - Total'!$A$10:$A$50,Calculations!$A9,'OECD Data IO Table - Total'!L$10:L$50)</f>
        <v>0</v>
      </c>
      <c r="J9" s="17">
        <f>SUMIF('OECD Data IO Table - Total'!$A$10:$A$50,Calculations!$A9,'OECD Data IO Table - Total'!M$10:M$50)</f>
        <v>0</v>
      </c>
      <c r="K9" s="17">
        <f>SUMIF('OECD Data IO Table - Total'!$A$10:$A$50,Calculations!$A9,'OECD Data IO Table - Total'!N$10:N$50)</f>
        <v>0</v>
      </c>
      <c r="L9" s="17">
        <f>SUMIF('OECD Data IO Table - Total'!$A$10:$A$50,Calculations!$A9,'OECD Data IO Table - Total'!O$10:O$50)</f>
        <v>0</v>
      </c>
      <c r="M9" s="17">
        <f>SUMIF('OECD Data IO Table - Total'!$A$10:$A$50,Calculations!$A9,'OECD Data IO Table - Total'!P$10:P$50)</f>
        <v>0</v>
      </c>
      <c r="N9" s="17">
        <f>SUMIF('OECD Data IO Table - Total'!$A$10:$A$50,Calculations!$A9,'OECD Data IO Table - Total'!Q$10:Q$50)</f>
        <v>0</v>
      </c>
      <c r="O9" s="17">
        <f>SUMIF('OECD Data IO Table - Total'!$A$10:$A$50,Calculations!$A9,'OECD Data IO Table - Total'!R$10:R$50)</f>
        <v>0</v>
      </c>
      <c r="P9" s="17">
        <f>SUMIF('OECD Data IO Table - Total'!$A$10:$A$50,Calculations!$A9,'OECD Data IO Table - Total'!S$10:S$50)</f>
        <v>0</v>
      </c>
      <c r="Q9" s="17">
        <f>SUMIF('OECD Data IO Table - Total'!$A$10:$A$50,Calculations!$A9,'OECD Data IO Table - Total'!T$10:T$50)</f>
        <v>0</v>
      </c>
      <c r="R9" s="17">
        <f>SUMIF('OECD Data IO Table - Total'!$A$10:$A$50,Calculations!$A9,'OECD Data IO Table - Total'!U$10:U$50)</f>
        <v>0</v>
      </c>
      <c r="S9" s="17">
        <f>SUMIF('OECD Data IO Table - Total'!$A$10:$A$50,Calculations!$A9,'OECD Data IO Table - Total'!V$10:V$50)</f>
        <v>0</v>
      </c>
      <c r="T9" s="17">
        <f>SUMIF('OECD Data IO Table - Total'!$A$10:$A$50,Calculations!$A9,'OECD Data IO Table - Total'!W$10:W$50)</f>
        <v>0</v>
      </c>
      <c r="U9" s="17">
        <f>SUMIF('OECD Data IO Table - Total'!$A$10:$A$50,Calculations!$A9,'OECD Data IO Table - Total'!X$10:X$50)</f>
        <v>0</v>
      </c>
      <c r="V9" s="17">
        <f>SUMIF('OECD Data IO Table - Total'!$A$10:$A$50,Calculations!$A9,'OECD Data IO Table - Total'!Y$10:Y$50)</f>
        <v>0</v>
      </c>
      <c r="W9" s="17">
        <f>SUMIF('OECD Data IO Table - Total'!$A$10:$A$50,Calculations!$A9,'OECD Data IO Table - Total'!Z$10:Z$50)</f>
        <v>0</v>
      </c>
      <c r="X9" s="17">
        <f>SUMIF('OECD Data IO Table - Total'!$A$10:$A$50,Calculations!$A9,'OECD Data IO Table - Total'!AA$10:AA$50)</f>
        <v>0</v>
      </c>
      <c r="Y9" s="17">
        <f>SUMIF('OECD Data IO Table - Total'!$A$10:$A$50,Calculations!$A9,'OECD Data IO Table - Total'!AB$10:AB$50)</f>
        <v>0</v>
      </c>
      <c r="Z9" s="17">
        <f>SUMIF('OECD Data IO Table - Total'!$A$10:$A$50,Calculations!$A9,'OECD Data IO Table - Total'!AC$10:AC$50)</f>
        <v>0</v>
      </c>
      <c r="AA9" s="17">
        <f>SUMIF('OECD Data IO Table - Total'!$A$10:$A$50,Calculations!$A9,'OECD Data IO Table - Total'!AD$10:AD$50)</f>
        <v>0</v>
      </c>
      <c r="AB9" s="17">
        <f>SUMIF('OECD Data IO Table - Total'!$A$10:$A$50,Calculations!$A9,'OECD Data IO Table - Total'!AE$10:AE$50)</f>
        <v>0</v>
      </c>
      <c r="AC9" s="17">
        <f>SUMIF('OECD Data IO Table - Total'!$A$10:$A$50,Calculations!$A9,'OECD Data IO Table - Total'!AF$10:AF$50)</f>
        <v>0</v>
      </c>
      <c r="AD9" s="17">
        <f>SUMIF('OECD Data IO Table - Total'!$A$10:$A$50,Calculations!$A9,'OECD Data IO Table - Total'!AG$10:AG$50)</f>
        <v>0</v>
      </c>
      <c r="AE9" s="17">
        <f>SUMIF('OECD Data IO Table - Total'!$A$10:$A$50,Calculations!$A9,'OECD Data IO Table - Total'!AH$10:AH$50)</f>
        <v>0</v>
      </c>
      <c r="AF9" s="17">
        <f>SUMIF('OECD Data IO Table - Total'!$A$10:$A$50,Calculations!$A9,'OECD Data IO Table - Total'!AI$10:AI$50)</f>
        <v>0</v>
      </c>
      <c r="AG9" s="17">
        <f>SUMIF('OECD Data IO Table - Total'!$A$10:$A$50,Calculations!$A9,'OECD Data IO Table - Total'!AJ$10:AJ$50)</f>
        <v>0</v>
      </c>
      <c r="AH9" s="17">
        <f>SUMIF('OECD Data IO Table - Total'!$A$10:$A$50,Calculations!$A9,'OECD Data IO Table - Total'!AK$10:AK$50)</f>
        <v>0</v>
      </c>
      <c r="AI9" s="17">
        <f>SUMIF('OECD Data IO Table - Total'!$A$10:$A$50,Calculations!$A9,'OECD Data IO Table - Total'!AL$10:AL$50)</f>
        <v>0</v>
      </c>
      <c r="AJ9" s="17">
        <f>SUMIF('OECD Data IO Table - Total'!$A$10:$A$50,Calculations!$A9,'OECD Data IO Table - Total'!AM$10:AM$50)</f>
        <v>0</v>
      </c>
      <c r="AK9" s="17">
        <f>SUMIF('OECD Data IO Table - Total'!$A$10:$A$50,Calculations!$A9,'OECD Data IO Table - Total'!AN$10:AN$50)</f>
        <v>0</v>
      </c>
      <c r="AL9" s="17">
        <f>SUMIF('OECD Data IO Table - Total'!$A$10:$A$50,Calculations!$A9,'OECD Data IO Table - Total'!AO$10:AO$50)</f>
        <v>0</v>
      </c>
      <c r="AM9" s="17">
        <f>SUMIF('OECD Data IO Table - Total'!$A$10:$A$50,Calculations!$A9,'OECD Data IO Table - Total'!AP$10:AP$50)</f>
        <v>0</v>
      </c>
      <c r="AN9" s="17">
        <f>SUMIF('OECD Data IO Table - Total'!$A$10:$A$50,Calculations!$A9,'OECD Data IO Table - Total'!AQ$10:AQ$50)</f>
        <v>0</v>
      </c>
      <c r="AO9" s="17">
        <f>SUMIF('OECD Data IO Table - Total'!$A$10:$A$50,Calculations!$A9,'OECD Data IO Table - Total'!AR$10:AR$50)</f>
        <v>0</v>
      </c>
      <c r="AP9" s="17">
        <f>SUMIF('OECD Data IO Table - Total'!$A$10:$A$50,Calculations!$A9,'OECD Data IO Table - Total'!AS$10:AS$50)</f>
        <v>0</v>
      </c>
      <c r="AQ9" s="17">
        <f>SUMIF('OECD Data IO Table - Total'!$A$10:$A$50,Calculations!$A9,'OECD Data IO Table - Total'!AT$10:AT$50)</f>
        <v>0</v>
      </c>
      <c r="AR9" s="17">
        <f>SUMIF('OECD Data IO Table - Total'!$A$10:$A$50,Calculations!$A9,'OECD Data IO Table - Total'!AU$10:AU$50)</f>
        <v>0</v>
      </c>
      <c r="AS9" s="17">
        <f>SUMIF('OECD Data IO Table - Total'!$A$10:$A$50,Calculations!$A9,'OECD Data IO Table - Total'!AV$10:AV$50)</f>
        <v>0</v>
      </c>
      <c r="AT9" s="17">
        <f>SUMIF('OECD Data IO Table - Total'!$A$10:$A$50,Calculations!$A9,'OECD Data IO Table - Total'!AW$10:AW$50)</f>
        <v>0</v>
      </c>
    </row>
    <row r="10" spans="1:135" x14ac:dyDescent="0.25">
      <c r="A10" s="17" t="s">
        <v>5</v>
      </c>
      <c r="B10" s="17">
        <f>SUMIF('OECD Data IO Table - Total'!$A$10:$A$50,Calculations!$A10,'OECD Data IO Table - Total'!E$10:E$50)</f>
        <v>0</v>
      </c>
      <c r="C10" s="17">
        <f>SUMIF('OECD Data IO Table - Total'!$A$10:$A$50,Calculations!$A10,'OECD Data IO Table - Total'!F$10:F$50)</f>
        <v>0</v>
      </c>
      <c r="D10" s="17">
        <f>SUMIF('OECD Data IO Table - Total'!$A$10:$A$50,Calculations!$A10,'OECD Data IO Table - Total'!G$10:G$50)</f>
        <v>0</v>
      </c>
      <c r="E10" s="17">
        <f>SUMIF('OECD Data IO Table - Total'!$A$10:$A$50,Calculations!$A10,'OECD Data IO Table - Total'!H$10:H$50)</f>
        <v>0</v>
      </c>
      <c r="F10" s="17">
        <f>SUMIF('OECD Data IO Table - Total'!$A$10:$A$50,Calculations!$A10,'OECD Data IO Table - Total'!I$10:I$50)</f>
        <v>0</v>
      </c>
      <c r="G10" s="17">
        <f>SUMIF('OECD Data IO Table - Total'!$A$10:$A$50,Calculations!$A10,'OECD Data IO Table - Total'!J$10:J$50)</f>
        <v>0</v>
      </c>
      <c r="H10" s="17">
        <f>SUMIF('OECD Data IO Table - Total'!$A$10:$A$50,Calculations!$A10,'OECD Data IO Table - Total'!K$10:K$50)</f>
        <v>0</v>
      </c>
      <c r="I10" s="17">
        <f>SUMIF('OECD Data IO Table - Total'!$A$10:$A$50,Calculations!$A10,'OECD Data IO Table - Total'!L$10:L$50)</f>
        <v>0</v>
      </c>
      <c r="J10" s="17">
        <f>SUMIF('OECD Data IO Table - Total'!$A$10:$A$50,Calculations!$A10,'OECD Data IO Table - Total'!M$10:M$50)</f>
        <v>0</v>
      </c>
      <c r="K10" s="17">
        <f>SUMIF('OECD Data IO Table - Total'!$A$10:$A$50,Calculations!$A10,'OECD Data IO Table - Total'!N$10:N$50)</f>
        <v>0</v>
      </c>
      <c r="L10" s="17">
        <f>SUMIF('OECD Data IO Table - Total'!$A$10:$A$50,Calculations!$A10,'OECD Data IO Table - Total'!O$10:O$50)</f>
        <v>0</v>
      </c>
      <c r="M10" s="17">
        <f>SUMIF('OECD Data IO Table - Total'!$A$10:$A$50,Calculations!$A10,'OECD Data IO Table - Total'!P$10:P$50)</f>
        <v>0</v>
      </c>
      <c r="N10" s="17">
        <f>SUMIF('OECD Data IO Table - Total'!$A$10:$A$50,Calculations!$A10,'OECD Data IO Table - Total'!Q$10:Q$50)</f>
        <v>0</v>
      </c>
      <c r="O10" s="17">
        <f>SUMIF('OECD Data IO Table - Total'!$A$10:$A$50,Calculations!$A10,'OECD Data IO Table - Total'!R$10:R$50)</f>
        <v>0</v>
      </c>
      <c r="P10" s="17">
        <f>SUMIF('OECD Data IO Table - Total'!$A$10:$A$50,Calculations!$A10,'OECD Data IO Table - Total'!S$10:S$50)</f>
        <v>0</v>
      </c>
      <c r="Q10" s="17">
        <f>SUMIF('OECD Data IO Table - Total'!$A$10:$A$50,Calculations!$A10,'OECD Data IO Table - Total'!T$10:T$50)</f>
        <v>0</v>
      </c>
      <c r="R10" s="17">
        <f>SUMIF('OECD Data IO Table - Total'!$A$10:$A$50,Calculations!$A10,'OECD Data IO Table - Total'!U$10:U$50)</f>
        <v>0</v>
      </c>
      <c r="S10" s="17">
        <f>SUMIF('OECD Data IO Table - Total'!$A$10:$A$50,Calculations!$A10,'OECD Data IO Table - Total'!V$10:V$50)</f>
        <v>0</v>
      </c>
      <c r="T10" s="17">
        <f>SUMIF('OECD Data IO Table - Total'!$A$10:$A$50,Calculations!$A10,'OECD Data IO Table - Total'!W$10:W$50)</f>
        <v>0</v>
      </c>
      <c r="U10" s="17">
        <f>SUMIF('OECD Data IO Table - Total'!$A$10:$A$50,Calculations!$A10,'OECD Data IO Table - Total'!X$10:X$50)</f>
        <v>0</v>
      </c>
      <c r="V10" s="17">
        <f>SUMIF('OECD Data IO Table - Total'!$A$10:$A$50,Calculations!$A10,'OECD Data IO Table - Total'!Y$10:Y$50)</f>
        <v>0</v>
      </c>
      <c r="W10" s="17">
        <f>SUMIF('OECD Data IO Table - Total'!$A$10:$A$50,Calculations!$A10,'OECD Data IO Table - Total'!Z$10:Z$50)</f>
        <v>0</v>
      </c>
      <c r="X10" s="17">
        <f>SUMIF('OECD Data IO Table - Total'!$A$10:$A$50,Calculations!$A10,'OECD Data IO Table - Total'!AA$10:AA$50)</f>
        <v>0</v>
      </c>
      <c r="Y10" s="17">
        <f>SUMIF('OECD Data IO Table - Total'!$A$10:$A$50,Calculations!$A10,'OECD Data IO Table - Total'!AB$10:AB$50)</f>
        <v>0</v>
      </c>
      <c r="Z10" s="17">
        <f>SUMIF('OECD Data IO Table - Total'!$A$10:$A$50,Calculations!$A10,'OECD Data IO Table - Total'!AC$10:AC$50)</f>
        <v>0</v>
      </c>
      <c r="AA10" s="17">
        <f>SUMIF('OECD Data IO Table - Total'!$A$10:$A$50,Calculations!$A10,'OECD Data IO Table - Total'!AD$10:AD$50)</f>
        <v>0</v>
      </c>
      <c r="AB10" s="17">
        <f>SUMIF('OECD Data IO Table - Total'!$A$10:$A$50,Calculations!$A10,'OECD Data IO Table - Total'!AE$10:AE$50)</f>
        <v>0</v>
      </c>
      <c r="AC10" s="17">
        <f>SUMIF('OECD Data IO Table - Total'!$A$10:$A$50,Calculations!$A10,'OECD Data IO Table - Total'!AF$10:AF$50)</f>
        <v>0</v>
      </c>
      <c r="AD10" s="17">
        <f>SUMIF('OECD Data IO Table - Total'!$A$10:$A$50,Calculations!$A10,'OECD Data IO Table - Total'!AG$10:AG$50)</f>
        <v>0</v>
      </c>
      <c r="AE10" s="17">
        <f>SUMIF('OECD Data IO Table - Total'!$A$10:$A$50,Calculations!$A10,'OECD Data IO Table - Total'!AH$10:AH$50)</f>
        <v>0</v>
      </c>
      <c r="AF10" s="17">
        <f>SUMIF('OECD Data IO Table - Total'!$A$10:$A$50,Calculations!$A10,'OECD Data IO Table - Total'!AI$10:AI$50)</f>
        <v>0</v>
      </c>
      <c r="AG10" s="17">
        <f>SUMIF('OECD Data IO Table - Total'!$A$10:$A$50,Calculations!$A10,'OECD Data IO Table - Total'!AJ$10:AJ$50)</f>
        <v>0</v>
      </c>
      <c r="AH10" s="17">
        <f>SUMIF('OECD Data IO Table - Total'!$A$10:$A$50,Calculations!$A10,'OECD Data IO Table - Total'!AK$10:AK$50)</f>
        <v>0</v>
      </c>
      <c r="AI10" s="17">
        <f>SUMIF('OECD Data IO Table - Total'!$A$10:$A$50,Calculations!$A10,'OECD Data IO Table - Total'!AL$10:AL$50)</f>
        <v>0</v>
      </c>
      <c r="AJ10" s="17">
        <f>SUMIF('OECD Data IO Table - Total'!$A$10:$A$50,Calculations!$A10,'OECD Data IO Table - Total'!AM$10:AM$50)</f>
        <v>0</v>
      </c>
      <c r="AK10" s="17">
        <f>SUMIF('OECD Data IO Table - Total'!$A$10:$A$50,Calculations!$A10,'OECD Data IO Table - Total'!AN$10:AN$50)</f>
        <v>0</v>
      </c>
      <c r="AL10" s="17">
        <f>SUMIF('OECD Data IO Table - Total'!$A$10:$A$50,Calculations!$A10,'OECD Data IO Table - Total'!AO$10:AO$50)</f>
        <v>0</v>
      </c>
      <c r="AM10" s="17">
        <f>SUMIF('OECD Data IO Table - Total'!$A$10:$A$50,Calculations!$A10,'OECD Data IO Table - Total'!AP$10:AP$50)</f>
        <v>0</v>
      </c>
      <c r="AN10" s="17">
        <f>SUMIF('OECD Data IO Table - Total'!$A$10:$A$50,Calculations!$A10,'OECD Data IO Table - Total'!AQ$10:AQ$50)</f>
        <v>0</v>
      </c>
      <c r="AO10" s="17">
        <f>SUMIF('OECD Data IO Table - Total'!$A$10:$A$50,Calculations!$A10,'OECD Data IO Table - Total'!AR$10:AR$50)</f>
        <v>0</v>
      </c>
      <c r="AP10" s="17">
        <f>SUMIF('OECD Data IO Table - Total'!$A$10:$A$50,Calculations!$A10,'OECD Data IO Table - Total'!AS$10:AS$50)</f>
        <v>0</v>
      </c>
      <c r="AQ10" s="17">
        <f>SUMIF('OECD Data IO Table - Total'!$A$10:$A$50,Calculations!$A10,'OECD Data IO Table - Total'!AT$10:AT$50)</f>
        <v>0</v>
      </c>
      <c r="AR10" s="17">
        <f>SUMIF('OECD Data IO Table - Total'!$A$10:$A$50,Calculations!$A10,'OECD Data IO Table - Total'!AU$10:AU$50)</f>
        <v>0</v>
      </c>
      <c r="AS10" s="17">
        <f>SUMIF('OECD Data IO Table - Total'!$A$10:$A$50,Calculations!$A10,'OECD Data IO Table - Total'!AV$10:AV$50)</f>
        <v>0</v>
      </c>
      <c r="AT10" s="17">
        <f>SUMIF('OECD Data IO Table - Total'!$A$10:$A$50,Calculations!$A10,'OECD Data IO Table - Total'!AW$10:AW$50)</f>
        <v>0</v>
      </c>
    </row>
    <row r="11" spans="1:135" x14ac:dyDescent="0.25">
      <c r="A11" s="17" t="s">
        <v>6</v>
      </c>
      <c r="B11" s="17">
        <f>SUMIF('OECD Data IO Table - Total'!$A$10:$A$50,Calculations!$A11,'OECD Data IO Table - Total'!E$10:E$50)</f>
        <v>310.39999999999998</v>
      </c>
      <c r="C11" s="17">
        <f>SUMIF('OECD Data IO Table - Total'!$A$10:$A$50,Calculations!$A11,'OECD Data IO Table - Total'!F$10:F$50)</f>
        <v>5</v>
      </c>
      <c r="D11" s="17">
        <f>SUMIF('OECD Data IO Table - Total'!$A$10:$A$50,Calculations!$A11,'OECD Data IO Table - Total'!G$10:G$50)</f>
        <v>0</v>
      </c>
      <c r="E11" s="17">
        <f>SUMIF('OECD Data IO Table - Total'!$A$10:$A$50,Calculations!$A11,'OECD Data IO Table - Total'!H$10:H$50)</f>
        <v>0.1</v>
      </c>
      <c r="F11" s="17">
        <f>SUMIF('OECD Data IO Table - Total'!$A$10:$A$50,Calculations!$A11,'OECD Data IO Table - Total'!I$10:I$50)</f>
        <v>3656.9</v>
      </c>
      <c r="G11" s="17">
        <f>SUMIF('OECD Data IO Table - Total'!$A$10:$A$50,Calculations!$A11,'OECD Data IO Table - Total'!J$10:J$50)</f>
        <v>44.2</v>
      </c>
      <c r="H11" s="17">
        <f>SUMIF('OECD Data IO Table - Total'!$A$10:$A$50,Calculations!$A11,'OECD Data IO Table - Total'!K$10:K$50)</f>
        <v>234.1</v>
      </c>
      <c r="I11" s="17">
        <f>SUMIF('OECD Data IO Table - Total'!$A$10:$A$50,Calculations!$A11,'OECD Data IO Table - Total'!L$10:L$50)</f>
        <v>126.6</v>
      </c>
      <c r="J11" s="17">
        <f>SUMIF('OECD Data IO Table - Total'!$A$10:$A$50,Calculations!$A11,'OECD Data IO Table - Total'!M$10:M$50)</f>
        <v>0.4</v>
      </c>
      <c r="K11" s="17">
        <f>SUMIF('OECD Data IO Table - Total'!$A$10:$A$50,Calculations!$A11,'OECD Data IO Table - Total'!N$10:N$50)</f>
        <v>109.8</v>
      </c>
      <c r="L11" s="17">
        <f>SUMIF('OECD Data IO Table - Total'!$A$10:$A$50,Calculations!$A11,'OECD Data IO Table - Total'!O$10:O$50)</f>
        <v>10.5</v>
      </c>
      <c r="M11" s="17">
        <f>SUMIF('OECD Data IO Table - Total'!$A$10:$A$50,Calculations!$A11,'OECD Data IO Table - Total'!P$10:P$50)</f>
        <v>0.9</v>
      </c>
      <c r="N11" s="17">
        <f>SUMIF('OECD Data IO Table - Total'!$A$10:$A$50,Calculations!$A11,'OECD Data IO Table - Total'!Q$10:Q$50)</f>
        <v>3.8</v>
      </c>
      <c r="O11" s="17">
        <f>SUMIF('OECD Data IO Table - Total'!$A$10:$A$50,Calculations!$A11,'OECD Data IO Table - Total'!R$10:R$50)</f>
        <v>0.4</v>
      </c>
      <c r="P11" s="17">
        <f>SUMIF('OECD Data IO Table - Total'!$A$10:$A$50,Calculations!$A11,'OECD Data IO Table - Total'!S$10:S$50)</f>
        <v>0</v>
      </c>
      <c r="Q11" s="17">
        <f>SUMIF('OECD Data IO Table - Total'!$A$10:$A$50,Calculations!$A11,'OECD Data IO Table - Total'!T$10:T$50)</f>
        <v>0.5</v>
      </c>
      <c r="R11" s="17">
        <f>SUMIF('OECD Data IO Table - Total'!$A$10:$A$50,Calculations!$A11,'OECD Data IO Table - Total'!U$10:U$50)</f>
        <v>0.2</v>
      </c>
      <c r="S11" s="17">
        <f>SUMIF('OECD Data IO Table - Total'!$A$10:$A$50,Calculations!$A11,'OECD Data IO Table - Total'!V$10:V$50)</f>
        <v>0.1</v>
      </c>
      <c r="T11" s="17">
        <f>SUMIF('OECD Data IO Table - Total'!$A$10:$A$50,Calculations!$A11,'OECD Data IO Table - Total'!W$10:W$50)</f>
        <v>0.6</v>
      </c>
      <c r="U11" s="17">
        <f>SUMIF('OECD Data IO Table - Total'!$A$10:$A$50,Calculations!$A11,'OECD Data IO Table - Total'!X$10:X$50)</f>
        <v>4.3</v>
      </c>
      <c r="V11" s="17">
        <f>SUMIF('OECD Data IO Table - Total'!$A$10:$A$50,Calculations!$A11,'OECD Data IO Table - Total'!Y$10:Y$50)</f>
        <v>0.3</v>
      </c>
      <c r="W11" s="17">
        <f>SUMIF('OECD Data IO Table - Total'!$A$10:$A$50,Calculations!$A11,'OECD Data IO Table - Total'!Z$10:Z$50)</f>
        <v>55.2</v>
      </c>
      <c r="X11" s="17">
        <f>SUMIF('OECD Data IO Table - Total'!$A$10:$A$50,Calculations!$A11,'OECD Data IO Table - Total'!AA$10:AA$50)</f>
        <v>84.9</v>
      </c>
      <c r="Y11" s="17">
        <f>SUMIF('OECD Data IO Table - Total'!$A$10:$A$50,Calculations!$A11,'OECD Data IO Table - Total'!AB$10:AB$50)</f>
        <v>1.5</v>
      </c>
      <c r="Z11" s="17">
        <f>SUMIF('OECD Data IO Table - Total'!$A$10:$A$50,Calculations!$A11,'OECD Data IO Table - Total'!AC$10:AC$50)</f>
        <v>150</v>
      </c>
      <c r="AA11" s="17">
        <f>SUMIF('OECD Data IO Table - Total'!$A$10:$A$50,Calculations!$A11,'OECD Data IO Table - Total'!AD$10:AD$50)</f>
        <v>0.1</v>
      </c>
      <c r="AB11" s="17">
        <f>SUMIF('OECD Data IO Table - Total'!$A$10:$A$50,Calculations!$A11,'OECD Data IO Table - Total'!AE$10:AE$50)</f>
        <v>0.5</v>
      </c>
      <c r="AC11" s="17">
        <f>SUMIF('OECD Data IO Table - Total'!$A$10:$A$50,Calculations!$A11,'OECD Data IO Table - Total'!AF$10:AF$50)</f>
        <v>0</v>
      </c>
      <c r="AD11" s="17">
        <f>SUMIF('OECD Data IO Table - Total'!$A$10:$A$50,Calculations!$A11,'OECD Data IO Table - Total'!AG$10:AG$50)</f>
        <v>0.1</v>
      </c>
      <c r="AE11" s="17">
        <f>SUMIF('OECD Data IO Table - Total'!$A$10:$A$50,Calculations!$A11,'OECD Data IO Table - Total'!AH$10:AH$50)</f>
        <v>3.2</v>
      </c>
      <c r="AF11" s="17">
        <f>SUMIF('OECD Data IO Table - Total'!$A$10:$A$50,Calculations!$A11,'OECD Data IO Table - Total'!AI$10:AI$50)</f>
        <v>93.4</v>
      </c>
      <c r="AG11" s="17">
        <f>SUMIF('OECD Data IO Table - Total'!$A$10:$A$50,Calculations!$A11,'OECD Data IO Table - Total'!AJ$10:AJ$50)</f>
        <v>28.1</v>
      </c>
      <c r="AH11" s="17">
        <f>SUMIF('OECD Data IO Table - Total'!$A$10:$A$50,Calculations!$A11,'OECD Data IO Table - Total'!AK$10:AK$50)</f>
        <v>48.4</v>
      </c>
      <c r="AI11" s="17">
        <f>SUMIF('OECD Data IO Table - Total'!$A$10:$A$50,Calculations!$A11,'OECD Data IO Table - Total'!AL$10:AL$50)</f>
        <v>48</v>
      </c>
      <c r="AJ11" s="17">
        <f>SUMIF('OECD Data IO Table - Total'!$A$10:$A$50,Calculations!$A11,'OECD Data IO Table - Total'!AM$10:AM$50)</f>
        <v>12.3</v>
      </c>
      <c r="AK11" s="17">
        <f>SUMIF('OECD Data IO Table - Total'!$A$10:$A$50,Calculations!$A11,'OECD Data IO Table - Total'!AN$10:AN$50)</f>
        <v>0</v>
      </c>
      <c r="AL11" s="17">
        <f>SUMIF('OECD Data IO Table - Total'!$A$10:$A$50,Calculations!$A11,'OECD Data IO Table - Total'!AO$10:AO$50)</f>
        <v>19625.900000000001</v>
      </c>
      <c r="AM11" s="17">
        <f>SUMIF('OECD Data IO Table - Total'!$A$10:$A$50,Calculations!$A11,'OECD Data IO Table - Total'!AP$10:AP$50)</f>
        <v>0</v>
      </c>
      <c r="AN11" s="17">
        <f>SUMIF('OECD Data IO Table - Total'!$A$10:$A$50,Calculations!$A11,'OECD Data IO Table - Total'!AQ$10:AQ$50)</f>
        <v>18.2</v>
      </c>
      <c r="AO11" s="17">
        <f>SUMIF('OECD Data IO Table - Total'!$A$10:$A$50,Calculations!$A11,'OECD Data IO Table - Total'!AR$10:AR$50)</f>
        <v>4.7</v>
      </c>
      <c r="AP11" s="17">
        <f>SUMIF('OECD Data IO Table - Total'!$A$10:$A$50,Calculations!$A11,'OECD Data IO Table - Total'!AS$10:AS$50)</f>
        <v>4.5999999999999996</v>
      </c>
      <c r="AQ11" s="17">
        <f>SUMIF('OECD Data IO Table - Total'!$A$10:$A$50,Calculations!$A11,'OECD Data IO Table - Total'!AT$10:AT$50)</f>
        <v>65.5</v>
      </c>
      <c r="AR11" s="17">
        <f>SUMIF('OECD Data IO Table - Total'!$A$10:$A$50,Calculations!$A11,'OECD Data IO Table - Total'!AU$10:AU$50)</f>
        <v>65.599999999999994</v>
      </c>
      <c r="AS11" s="17">
        <f>SUMIF('OECD Data IO Table - Total'!$A$10:$A$50,Calculations!$A11,'OECD Data IO Table - Total'!AV$10:AV$50)</f>
        <v>376.7</v>
      </c>
      <c r="AT11" s="17">
        <f>SUMIF('OECD Data IO Table - Total'!$A$10:$A$50,Calculations!$A11,'OECD Data IO Table - Total'!AW$10:AW$50)</f>
        <v>-6219.9</v>
      </c>
    </row>
    <row r="12" spans="1:135" x14ac:dyDescent="0.25">
      <c r="A12" s="17" t="s">
        <v>7</v>
      </c>
      <c r="B12" s="17">
        <f>SUMIF('OECD Data IO Table - Total'!$A$10:$A$50,Calculations!$A12,'OECD Data IO Table - Total'!E$10:E$50)</f>
        <v>351.90000000000009</v>
      </c>
      <c r="C12" s="17">
        <f>SUMIF('OECD Data IO Table - Total'!$A$10:$A$50,Calculations!$A12,'OECD Data IO Table - Total'!F$10:F$50)</f>
        <v>3090.2000000000003</v>
      </c>
      <c r="D12" s="17">
        <f>SUMIF('OECD Data IO Table - Total'!$A$10:$A$50,Calculations!$A12,'OECD Data IO Table - Total'!G$10:G$50)</f>
        <v>40</v>
      </c>
      <c r="E12" s="17">
        <f>SUMIF('OECD Data IO Table - Total'!$A$10:$A$50,Calculations!$A12,'OECD Data IO Table - Total'!H$10:H$50)</f>
        <v>40.4</v>
      </c>
      <c r="F12" s="17">
        <f>SUMIF('OECD Data IO Table - Total'!$A$10:$A$50,Calculations!$A12,'OECD Data IO Table - Total'!I$10:I$50)</f>
        <v>3613.9</v>
      </c>
      <c r="G12" s="17">
        <f>SUMIF('OECD Data IO Table - Total'!$A$10:$A$50,Calculations!$A12,'OECD Data IO Table - Total'!J$10:J$50)</f>
        <v>1333.1</v>
      </c>
      <c r="H12" s="17">
        <f>SUMIF('OECD Data IO Table - Total'!$A$10:$A$50,Calculations!$A12,'OECD Data IO Table - Total'!K$10:K$50)</f>
        <v>329.1</v>
      </c>
      <c r="I12" s="17">
        <f>SUMIF('OECD Data IO Table - Total'!$A$10:$A$50,Calculations!$A12,'OECD Data IO Table - Total'!L$10:L$50)</f>
        <v>1037.5</v>
      </c>
      <c r="J12" s="17">
        <f>SUMIF('OECD Data IO Table - Total'!$A$10:$A$50,Calculations!$A12,'OECD Data IO Table - Total'!M$10:M$50)</f>
        <v>17640.2</v>
      </c>
      <c r="K12" s="17">
        <f>SUMIF('OECD Data IO Table - Total'!$A$10:$A$50,Calculations!$A12,'OECD Data IO Table - Total'!N$10:N$50)</f>
        <v>4529.3000000000011</v>
      </c>
      <c r="L12" s="17">
        <f>SUMIF('OECD Data IO Table - Total'!$A$10:$A$50,Calculations!$A12,'OECD Data IO Table - Total'!O$10:O$50)</f>
        <v>410.09999999999997</v>
      </c>
      <c r="M12" s="17">
        <f>SUMIF('OECD Data IO Table - Total'!$A$10:$A$50,Calculations!$A12,'OECD Data IO Table - Total'!P$10:P$50)</f>
        <v>948.6</v>
      </c>
      <c r="N12" s="17">
        <f>SUMIF('OECD Data IO Table - Total'!$A$10:$A$50,Calculations!$A12,'OECD Data IO Table - Total'!Q$10:Q$50)</f>
        <v>1341.4</v>
      </c>
      <c r="O12" s="17">
        <f>SUMIF('OECD Data IO Table - Total'!$A$10:$A$50,Calculations!$A12,'OECD Data IO Table - Total'!R$10:R$50)</f>
        <v>350.7</v>
      </c>
      <c r="P12" s="17">
        <f>SUMIF('OECD Data IO Table - Total'!$A$10:$A$50,Calculations!$A12,'OECD Data IO Table - Total'!S$10:S$50)</f>
        <v>24.200000000000003</v>
      </c>
      <c r="Q12" s="17">
        <f>SUMIF('OECD Data IO Table - Total'!$A$10:$A$50,Calculations!$A12,'OECD Data IO Table - Total'!T$10:T$50)</f>
        <v>495.39999999999992</v>
      </c>
      <c r="R12" s="17">
        <f>SUMIF('OECD Data IO Table - Total'!$A$10:$A$50,Calculations!$A12,'OECD Data IO Table - Total'!U$10:U$50)</f>
        <v>252.5</v>
      </c>
      <c r="S12" s="17">
        <f>SUMIF('OECD Data IO Table - Total'!$A$10:$A$50,Calculations!$A12,'OECD Data IO Table - Total'!V$10:V$50)</f>
        <v>166.9</v>
      </c>
      <c r="T12" s="17">
        <f>SUMIF('OECD Data IO Table - Total'!$A$10:$A$50,Calculations!$A12,'OECD Data IO Table - Total'!W$10:W$50)</f>
        <v>99.100000000000009</v>
      </c>
      <c r="U12" s="17">
        <f>SUMIF('OECD Data IO Table - Total'!$A$10:$A$50,Calculations!$A12,'OECD Data IO Table - Total'!X$10:X$50)</f>
        <v>838.5</v>
      </c>
      <c r="V12" s="17">
        <f>SUMIF('OECD Data IO Table - Total'!$A$10:$A$50,Calculations!$A12,'OECD Data IO Table - Total'!Y$10:Y$50)</f>
        <v>5779.8</v>
      </c>
      <c r="W12" s="17">
        <f>SUMIF('OECD Data IO Table - Total'!$A$10:$A$50,Calculations!$A12,'OECD Data IO Table - Total'!Z$10:Z$50)</f>
        <v>8605.8000000000011</v>
      </c>
      <c r="X12" s="17">
        <f>SUMIF('OECD Data IO Table - Total'!$A$10:$A$50,Calculations!$A12,'OECD Data IO Table - Total'!AA$10:AA$50)</f>
        <v>1298.7</v>
      </c>
      <c r="Y12" s="17">
        <f>SUMIF('OECD Data IO Table - Total'!$A$10:$A$50,Calculations!$A12,'OECD Data IO Table - Total'!AB$10:AB$50)</f>
        <v>420.29999999999995</v>
      </c>
      <c r="Z12" s="17">
        <f>SUMIF('OECD Data IO Table - Total'!$A$10:$A$50,Calculations!$A12,'OECD Data IO Table - Total'!AC$10:AC$50)</f>
        <v>1920.8000000000002</v>
      </c>
      <c r="AA12" s="17">
        <f>SUMIF('OECD Data IO Table - Total'!$A$10:$A$50,Calculations!$A12,'OECD Data IO Table - Total'!AD$10:AD$50)</f>
        <v>114.39999999999998</v>
      </c>
      <c r="AB12" s="17">
        <f>SUMIF('OECD Data IO Table - Total'!$A$10:$A$50,Calculations!$A12,'OECD Data IO Table - Total'!AE$10:AE$50)</f>
        <v>360.79999999999995</v>
      </c>
      <c r="AC12" s="17">
        <f>SUMIF('OECD Data IO Table - Total'!$A$10:$A$50,Calculations!$A12,'OECD Data IO Table - Total'!AF$10:AF$50)</f>
        <v>14.099999999999998</v>
      </c>
      <c r="AD12" s="17">
        <f>SUMIF('OECD Data IO Table - Total'!$A$10:$A$50,Calculations!$A12,'OECD Data IO Table - Total'!AG$10:AG$50)</f>
        <v>63.399999999999991</v>
      </c>
      <c r="AE12" s="17">
        <f>SUMIF('OECD Data IO Table - Total'!$A$10:$A$50,Calculations!$A12,'OECD Data IO Table - Total'!AH$10:AH$50)</f>
        <v>248.89999999999998</v>
      </c>
      <c r="AF12" s="17">
        <f>SUMIF('OECD Data IO Table - Total'!$A$10:$A$50,Calculations!$A12,'OECD Data IO Table - Total'!AI$10:AI$50)</f>
        <v>1930.1999999999998</v>
      </c>
      <c r="AG12" s="17">
        <f>SUMIF('OECD Data IO Table - Total'!$A$10:$A$50,Calculations!$A12,'OECD Data IO Table - Total'!AJ$10:AJ$50)</f>
        <v>610.19999999999993</v>
      </c>
      <c r="AH12" s="17">
        <f>SUMIF('OECD Data IO Table - Total'!$A$10:$A$50,Calculations!$A12,'OECD Data IO Table - Total'!AK$10:AK$50)</f>
        <v>1062.4000000000001</v>
      </c>
      <c r="AI12" s="17">
        <f>SUMIF('OECD Data IO Table - Total'!$A$10:$A$50,Calculations!$A12,'OECD Data IO Table - Total'!AL$10:AL$50)</f>
        <v>2726.9000000000005</v>
      </c>
      <c r="AJ12" s="17">
        <f>SUMIF('OECD Data IO Table - Total'!$A$10:$A$50,Calculations!$A12,'OECD Data IO Table - Total'!AM$10:AM$50)</f>
        <v>821.40000000000009</v>
      </c>
      <c r="AK12" s="17">
        <f>SUMIF('OECD Data IO Table - Total'!$A$10:$A$50,Calculations!$A12,'OECD Data IO Table - Total'!AN$10:AN$50)</f>
        <v>0</v>
      </c>
      <c r="AL12" s="17">
        <f>SUMIF('OECD Data IO Table - Total'!$A$10:$A$50,Calculations!$A12,'OECD Data IO Table - Total'!AO$10:AO$50)</f>
        <v>56243.200000000004</v>
      </c>
      <c r="AM12" s="17">
        <f>SUMIF('OECD Data IO Table - Total'!$A$10:$A$50,Calculations!$A12,'OECD Data IO Table - Total'!AP$10:AP$50)</f>
        <v>23.9</v>
      </c>
      <c r="AN12" s="17">
        <f>SUMIF('OECD Data IO Table - Total'!$A$10:$A$50,Calculations!$A12,'OECD Data IO Table - Total'!AQ$10:AQ$50)</f>
        <v>4830.3000000000011</v>
      </c>
      <c r="AO12" s="17">
        <f>SUMIF('OECD Data IO Table - Total'!$A$10:$A$50,Calculations!$A12,'OECD Data IO Table - Total'!AR$10:AR$50)</f>
        <v>67686.100000000006</v>
      </c>
      <c r="AP12" s="17">
        <f>SUMIF('OECD Data IO Table - Total'!$A$10:$A$50,Calculations!$A12,'OECD Data IO Table - Total'!AS$10:AS$50)</f>
        <v>21177.5</v>
      </c>
      <c r="AQ12" s="17">
        <f>SUMIF('OECD Data IO Table - Total'!$A$10:$A$50,Calculations!$A12,'OECD Data IO Table - Total'!AT$10:AT$50)</f>
        <v>586.5</v>
      </c>
      <c r="AR12" s="17">
        <f>SUMIF('OECD Data IO Table - Total'!$A$10:$A$50,Calculations!$A12,'OECD Data IO Table - Total'!AU$10:AU$50)</f>
        <v>531.80000000000007</v>
      </c>
      <c r="AS12" s="17">
        <f>SUMIF('OECD Data IO Table - Total'!$A$10:$A$50,Calculations!$A12,'OECD Data IO Table - Total'!AV$10:AV$50)</f>
        <v>146229.79999999996</v>
      </c>
      <c r="AT12" s="17">
        <f>SUMIF('OECD Data IO Table - Total'!$A$10:$A$50,Calculations!$A12,'OECD Data IO Table - Total'!AW$10:AW$50)</f>
        <v>-109768.5</v>
      </c>
    </row>
    <row r="15" spans="1:135" s="32" customFormat="1" x14ac:dyDescent="0.25">
      <c r="A15" s="32" t="s">
        <v>189</v>
      </c>
    </row>
    <row r="16" spans="1:135" x14ac:dyDescent="0.25">
      <c r="B16" s="3" t="s">
        <v>8</v>
      </c>
      <c r="C16" s="3" t="s">
        <v>60</v>
      </c>
      <c r="D16" s="3" t="s">
        <v>61</v>
      </c>
      <c r="E16" s="3" t="s">
        <v>9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192</v>
      </c>
      <c r="L16" s="3" t="s">
        <v>62</v>
      </c>
      <c r="M16" s="3" t="s">
        <v>63</v>
      </c>
      <c r="N16" s="3" t="s">
        <v>64</v>
      </c>
      <c r="O16" s="3" t="s">
        <v>65</v>
      </c>
      <c r="P16" s="3" t="s">
        <v>66</v>
      </c>
    </row>
    <row r="17" spans="1:16" x14ac:dyDescent="0.25">
      <c r="A17" s="17" t="s">
        <v>1</v>
      </c>
      <c r="B17">
        <f>SUMIF($B$4:$AT$4,B$16,$B5:$AT5)</f>
        <v>21</v>
      </c>
      <c r="C17" s="17">
        <f t="shared" ref="C17:J17" si="0">SUMIF($B$4:$AT$4,C$16,$B5:$AT5)</f>
        <v>4296.4000000000015</v>
      </c>
      <c r="D17" s="17">
        <f t="shared" si="0"/>
        <v>2528.4</v>
      </c>
      <c r="E17" s="17">
        <f t="shared" si="0"/>
        <v>444.9</v>
      </c>
      <c r="F17" s="17">
        <f t="shared" si="0"/>
        <v>0</v>
      </c>
      <c r="G17" s="17">
        <f t="shared" si="0"/>
        <v>0</v>
      </c>
      <c r="H17" s="17">
        <f t="shared" si="0"/>
        <v>9.6</v>
      </c>
      <c r="I17" s="17">
        <f t="shared" si="0"/>
        <v>0</v>
      </c>
      <c r="J17" s="17">
        <f t="shared" si="0"/>
        <v>0</v>
      </c>
      <c r="K17" s="17">
        <f>SUMIF($B$4:$AT$4,"energy suppliers",$B5:$AT5)</f>
        <v>4</v>
      </c>
      <c r="L17" s="17">
        <f>0.5*K17</f>
        <v>2</v>
      </c>
      <c r="M17" s="17">
        <v>0</v>
      </c>
      <c r="N17" s="17">
        <f>0.5*L17</f>
        <v>1</v>
      </c>
      <c r="O17" s="17">
        <v>0</v>
      </c>
      <c r="P17" s="17">
        <v>0</v>
      </c>
    </row>
    <row r="18" spans="1:16" x14ac:dyDescent="0.25">
      <c r="A18" s="17" t="s">
        <v>2</v>
      </c>
      <c r="B18" s="17">
        <f t="shared" ref="B18:J18" si="1">SUMIF($B$4:$AT$4,B$16,$B6:$AT6)</f>
        <v>561.79999999999995</v>
      </c>
      <c r="C18" s="17">
        <f t="shared" si="1"/>
        <v>18419.899999999998</v>
      </c>
      <c r="D18" s="17">
        <f t="shared" si="1"/>
        <v>2876.1</v>
      </c>
      <c r="E18" s="17">
        <f t="shared" si="1"/>
        <v>13042.8</v>
      </c>
      <c r="F18" s="17">
        <f t="shared" si="1"/>
        <v>0</v>
      </c>
      <c r="G18" s="17">
        <f t="shared" si="1"/>
        <v>0</v>
      </c>
      <c r="H18" s="17">
        <f t="shared" si="1"/>
        <v>1428.5</v>
      </c>
      <c r="I18" s="17">
        <f t="shared" si="1"/>
        <v>0</v>
      </c>
      <c r="J18" s="17">
        <f t="shared" si="1"/>
        <v>0</v>
      </c>
      <c r="K18" s="17">
        <f t="shared" ref="K18:K24" si="2">SUMIF($B$4:$AT$4,"energy suppliers",$B6:$AT6)</f>
        <v>785.9</v>
      </c>
      <c r="L18" s="17">
        <f>K18</f>
        <v>785.9</v>
      </c>
      <c r="M18" s="17">
        <v>0</v>
      </c>
      <c r="N18" s="17">
        <v>0</v>
      </c>
      <c r="O18" s="17">
        <v>0</v>
      </c>
      <c r="P18" s="17">
        <v>0</v>
      </c>
    </row>
    <row r="19" spans="1:16" x14ac:dyDescent="0.25">
      <c r="A19" s="17" t="s">
        <v>3</v>
      </c>
      <c r="B19" s="17">
        <f t="shared" ref="B19:J19" si="3">SUMIF($B$4:$AT$4,B$16,$B7:$AT7)</f>
        <v>22.1</v>
      </c>
      <c r="C19" s="17">
        <f t="shared" si="3"/>
        <v>20150.499999999993</v>
      </c>
      <c r="D19" s="17">
        <f t="shared" si="3"/>
        <v>117</v>
      </c>
      <c r="E19" s="17">
        <f t="shared" si="3"/>
        <v>2709.1</v>
      </c>
      <c r="F19" s="17">
        <f t="shared" si="3"/>
        <v>0</v>
      </c>
      <c r="G19" s="17">
        <f t="shared" si="3"/>
        <v>0</v>
      </c>
      <c r="H19" s="17">
        <f t="shared" si="3"/>
        <v>131</v>
      </c>
      <c r="I19" s="17">
        <f t="shared" si="3"/>
        <v>0</v>
      </c>
      <c r="J19" s="17">
        <f t="shared" si="3"/>
        <v>0</v>
      </c>
      <c r="K19" s="17">
        <f t="shared" si="2"/>
        <v>119.3</v>
      </c>
      <c r="L19" s="17">
        <f>K19</f>
        <v>119.3</v>
      </c>
      <c r="M19" s="17">
        <v>0</v>
      </c>
      <c r="N19" s="17">
        <v>0</v>
      </c>
      <c r="O19" s="17">
        <v>0</v>
      </c>
      <c r="P19" s="17">
        <v>0</v>
      </c>
    </row>
    <row r="20" spans="1:16" x14ac:dyDescent="0.25">
      <c r="A20" s="17" t="s">
        <v>4</v>
      </c>
      <c r="B20" s="17">
        <f t="shared" ref="B20:J20" si="4">SUMIF($B$4:$AT$4,B$16,$B8:$AT8)</f>
        <v>5154.9000000000005</v>
      </c>
      <c r="C20" s="17">
        <f t="shared" si="4"/>
        <v>20847.8</v>
      </c>
      <c r="D20" s="17">
        <f t="shared" si="4"/>
        <v>6292.6</v>
      </c>
      <c r="E20" s="17">
        <f t="shared" si="4"/>
        <v>24499.9</v>
      </c>
      <c r="F20" s="17">
        <f t="shared" si="4"/>
        <v>0</v>
      </c>
      <c r="G20" s="17">
        <f t="shared" si="4"/>
        <v>0</v>
      </c>
      <c r="H20" s="17">
        <f t="shared" si="4"/>
        <v>586.9</v>
      </c>
      <c r="I20" s="17">
        <f t="shared" si="4"/>
        <v>0</v>
      </c>
      <c r="J20" s="17">
        <f t="shared" si="4"/>
        <v>0</v>
      </c>
      <c r="K20" s="17">
        <f t="shared" si="2"/>
        <v>171.5</v>
      </c>
      <c r="L20" s="17">
        <f>K20</f>
        <v>171.5</v>
      </c>
      <c r="M20" s="17">
        <v>0</v>
      </c>
      <c r="N20" s="17">
        <v>0</v>
      </c>
      <c r="O20" s="17">
        <v>0</v>
      </c>
      <c r="P20" s="17">
        <v>0</v>
      </c>
    </row>
    <row r="21" spans="1:16" x14ac:dyDescent="0.25">
      <c r="A21" s="17" t="s">
        <v>43</v>
      </c>
      <c r="B21" s="17">
        <f t="shared" ref="B21:J21" si="5">SUMIF($B$4:$AT$4,B$16,$B9:$AT9)</f>
        <v>0</v>
      </c>
      <c r="C21" s="17">
        <f t="shared" si="5"/>
        <v>0</v>
      </c>
      <c r="D21" s="17">
        <f t="shared" si="5"/>
        <v>0</v>
      </c>
      <c r="E21" s="17">
        <f t="shared" si="5"/>
        <v>0</v>
      </c>
      <c r="F21" s="17">
        <f t="shared" si="5"/>
        <v>0</v>
      </c>
      <c r="G21" s="17">
        <f t="shared" si="5"/>
        <v>0</v>
      </c>
      <c r="H21" s="17">
        <f t="shared" si="5"/>
        <v>0</v>
      </c>
      <c r="I21" s="17">
        <f t="shared" si="5"/>
        <v>0</v>
      </c>
      <c r="J21" s="17">
        <f t="shared" si="5"/>
        <v>0</v>
      </c>
      <c r="K21" s="17">
        <f t="shared" si="2"/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</row>
    <row r="22" spans="1:16" x14ac:dyDescent="0.25">
      <c r="A22" s="17" t="s">
        <v>5</v>
      </c>
      <c r="B22" s="17">
        <f t="shared" ref="B22:J22" si="6">SUMIF($B$4:$AT$4,B$16,$B10:$AT10)</f>
        <v>0</v>
      </c>
      <c r="C22" s="17">
        <f t="shared" si="6"/>
        <v>0</v>
      </c>
      <c r="D22" s="17">
        <f t="shared" si="6"/>
        <v>0</v>
      </c>
      <c r="E22" s="17">
        <f t="shared" si="6"/>
        <v>0</v>
      </c>
      <c r="F22" s="17">
        <f t="shared" si="6"/>
        <v>0</v>
      </c>
      <c r="G22" s="17">
        <f t="shared" si="6"/>
        <v>0</v>
      </c>
      <c r="H22" s="17">
        <f t="shared" si="6"/>
        <v>0</v>
      </c>
      <c r="I22" s="17">
        <f t="shared" si="6"/>
        <v>0</v>
      </c>
      <c r="J22" s="17">
        <f t="shared" si="6"/>
        <v>0</v>
      </c>
      <c r="K22" s="17">
        <f t="shared" si="2"/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</row>
    <row r="23" spans="1:16" x14ac:dyDescent="0.25">
      <c r="A23" s="17" t="s">
        <v>6</v>
      </c>
      <c r="B23" s="17">
        <f t="shared" ref="B23:J23" si="7">SUMIF($B$4:$AT$4,B$16,$B11:$AT11)</f>
        <v>46.3</v>
      </c>
      <c r="C23" s="17">
        <f t="shared" si="7"/>
        <v>5001</v>
      </c>
      <c r="D23" s="17">
        <f t="shared" si="7"/>
        <v>19625.900000000001</v>
      </c>
      <c r="E23" s="17">
        <f t="shared" si="7"/>
        <v>442.29999999999995</v>
      </c>
      <c r="F23" s="17">
        <f t="shared" si="7"/>
        <v>0</v>
      </c>
      <c r="G23" s="17">
        <f t="shared" si="7"/>
        <v>0</v>
      </c>
      <c r="H23" s="17">
        <f t="shared" si="7"/>
        <v>5.4</v>
      </c>
      <c r="I23" s="17">
        <f t="shared" si="7"/>
        <v>0</v>
      </c>
      <c r="J23" s="17">
        <f t="shared" si="7"/>
        <v>0</v>
      </c>
      <c r="K23" s="17">
        <f t="shared" si="2"/>
        <v>0.3</v>
      </c>
      <c r="L23" s="17">
        <f>0.5*K23</f>
        <v>0.15</v>
      </c>
      <c r="M23" s="17">
        <v>0</v>
      </c>
      <c r="N23" s="17">
        <f>0.5*K23</f>
        <v>0.15</v>
      </c>
      <c r="O23" s="17">
        <v>0</v>
      </c>
      <c r="P23" s="17">
        <v>0</v>
      </c>
    </row>
    <row r="24" spans="1:16" x14ac:dyDescent="0.25">
      <c r="A24" s="17" t="s">
        <v>7</v>
      </c>
      <c r="B24" s="17">
        <f t="shared" ref="B24:J24" si="8">SUMIF($B$4:$AT$4,B$16,$B12:$AT12)</f>
        <v>5440.5000000000009</v>
      </c>
      <c r="C24" s="17">
        <f t="shared" si="8"/>
        <v>35814.600000000006</v>
      </c>
      <c r="D24" s="17">
        <f t="shared" si="8"/>
        <v>56243.200000000004</v>
      </c>
      <c r="E24" s="17">
        <f t="shared" si="8"/>
        <v>146761.59999999995</v>
      </c>
      <c r="F24" s="17">
        <f t="shared" si="8"/>
        <v>0</v>
      </c>
      <c r="G24" s="17">
        <f t="shared" si="8"/>
        <v>0</v>
      </c>
      <c r="H24" s="17">
        <f t="shared" si="8"/>
        <v>20730.400000000001</v>
      </c>
      <c r="I24" s="17">
        <f t="shared" si="8"/>
        <v>0</v>
      </c>
      <c r="J24" s="17">
        <f t="shared" si="8"/>
        <v>0</v>
      </c>
      <c r="K24" s="17">
        <f t="shared" si="2"/>
        <v>5779.8</v>
      </c>
      <c r="L24" s="17">
        <f>0.5*K24</f>
        <v>2889.9</v>
      </c>
      <c r="M24" s="17">
        <v>0</v>
      </c>
      <c r="N24" s="17">
        <f>0.5*K24</f>
        <v>2889.9</v>
      </c>
      <c r="O24" s="17">
        <v>0</v>
      </c>
      <c r="P24" s="17">
        <v>0</v>
      </c>
    </row>
    <row r="26" spans="1:16" s="32" customFormat="1" x14ac:dyDescent="0.25">
      <c r="A26" s="32" t="s">
        <v>190</v>
      </c>
    </row>
    <row r="27" spans="1:16" x14ac:dyDescent="0.25">
      <c r="A27" s="17"/>
      <c r="B27" s="3" t="s">
        <v>8</v>
      </c>
      <c r="C27" s="3" t="s">
        <v>60</v>
      </c>
      <c r="D27" s="3" t="s">
        <v>61</v>
      </c>
      <c r="E27" s="3" t="s">
        <v>9</v>
      </c>
      <c r="F27" s="3" t="s">
        <v>62</v>
      </c>
      <c r="G27" s="3" t="s">
        <v>63</v>
      </c>
      <c r="H27" s="3" t="s">
        <v>64</v>
      </c>
      <c r="I27" s="3" t="s">
        <v>65</v>
      </c>
      <c r="J27" s="3" t="s">
        <v>66</v>
      </c>
    </row>
    <row r="28" spans="1:16" x14ac:dyDescent="0.25">
      <c r="A28" s="17" t="s">
        <v>1</v>
      </c>
      <c r="B28" s="17">
        <f>IFERROR(SUMIF($B$16:$P$16,B$27,$B17:$P17)/(SUM($B17:$P17)-$K17),0)</f>
        <v>2.8754124847671595E-3</v>
      </c>
      <c r="C28" s="17">
        <f t="shared" ref="C28:J28" si="9">IFERROR(SUMIF($B$16:$P$16,C$27,$B17:$P17)/(SUM($B17:$P17)-$K17),0)</f>
        <v>0.58828200950255372</v>
      </c>
      <c r="D28" s="17">
        <f t="shared" si="9"/>
        <v>0.34619966316596601</v>
      </c>
      <c r="E28" s="17">
        <f t="shared" si="9"/>
        <v>6.0917667355852821E-2</v>
      </c>
      <c r="F28" s="17">
        <f t="shared" si="9"/>
        <v>2.7384880807306282E-4</v>
      </c>
      <c r="G28" s="17">
        <f t="shared" si="9"/>
        <v>0</v>
      </c>
      <c r="H28" s="17">
        <f t="shared" si="9"/>
        <v>1.4513986827872328E-3</v>
      </c>
      <c r="I28" s="17">
        <f t="shared" si="9"/>
        <v>0</v>
      </c>
      <c r="J28" s="17">
        <f t="shared" si="9"/>
        <v>0</v>
      </c>
    </row>
    <row r="29" spans="1:16" x14ac:dyDescent="0.25">
      <c r="A29" s="17" t="s">
        <v>2</v>
      </c>
      <c r="B29" s="17">
        <f t="shared" ref="B29:J35" si="10">IFERROR(SUMIF($B$16:$P$16,B$27,$B18:$P18)/(SUM($B18:$P18)-$K18),0)</f>
        <v>1.5136737168260812E-2</v>
      </c>
      <c r="C29" s="17">
        <f t="shared" si="10"/>
        <v>0.49629260406843601</v>
      </c>
      <c r="D29" s="17">
        <f t="shared" si="10"/>
        <v>7.7491580223629272E-2</v>
      </c>
      <c r="E29" s="17">
        <f t="shared" si="10"/>
        <v>0.3514158695945036</v>
      </c>
      <c r="F29" s="17">
        <f t="shared" si="10"/>
        <v>2.1174727199245593E-2</v>
      </c>
      <c r="G29" s="17">
        <f t="shared" si="10"/>
        <v>0</v>
      </c>
      <c r="H29" s="17">
        <f t="shared" si="10"/>
        <v>3.8488481745924834E-2</v>
      </c>
      <c r="I29" s="17">
        <f t="shared" si="10"/>
        <v>0</v>
      </c>
      <c r="J29" s="17">
        <f t="shared" si="10"/>
        <v>0</v>
      </c>
    </row>
    <row r="30" spans="1:16" x14ac:dyDescent="0.25">
      <c r="A30" s="17" t="s">
        <v>3</v>
      </c>
      <c r="B30" s="17">
        <f t="shared" si="10"/>
        <v>9.5057851950621582E-4</v>
      </c>
      <c r="C30" s="17">
        <f t="shared" si="10"/>
        <v>0.86672545055701333</v>
      </c>
      <c r="D30" s="17">
        <f t="shared" si="10"/>
        <v>5.0324745150329073E-3</v>
      </c>
      <c r="E30" s="17">
        <f t="shared" si="10"/>
        <v>0.11652544195449271</v>
      </c>
      <c r="F30" s="17">
        <f t="shared" si="10"/>
        <v>5.1314035012258617E-3</v>
      </c>
      <c r="G30" s="17">
        <f t="shared" si="10"/>
        <v>0</v>
      </c>
      <c r="H30" s="17">
        <f t="shared" si="10"/>
        <v>5.6346509527291522E-3</v>
      </c>
      <c r="I30" s="17">
        <f t="shared" si="10"/>
        <v>0</v>
      </c>
      <c r="J30" s="17">
        <f t="shared" si="10"/>
        <v>0</v>
      </c>
    </row>
    <row r="31" spans="1:16" x14ac:dyDescent="0.25">
      <c r="A31" s="17" t="s">
        <v>4</v>
      </c>
      <c r="B31" s="17">
        <f t="shared" si="10"/>
        <v>8.9566942815045458E-2</v>
      </c>
      <c r="C31" s="17">
        <f t="shared" si="10"/>
        <v>0.36223277084317917</v>
      </c>
      <c r="D31" s="17">
        <f t="shared" si="10"/>
        <v>0.10933460287453782</v>
      </c>
      <c r="E31" s="17">
        <f t="shared" si="10"/>
        <v>0.42568840176809092</v>
      </c>
      <c r="F31" s="17">
        <f t="shared" si="10"/>
        <v>2.9798309749520446E-3</v>
      </c>
      <c r="G31" s="17">
        <f t="shared" si="10"/>
        <v>0</v>
      </c>
      <c r="H31" s="17">
        <f t="shared" si="10"/>
        <v>1.0197450724194489E-2</v>
      </c>
      <c r="I31" s="17">
        <f t="shared" si="10"/>
        <v>0</v>
      </c>
      <c r="J31" s="17">
        <f t="shared" si="10"/>
        <v>0</v>
      </c>
    </row>
    <row r="32" spans="1:16" x14ac:dyDescent="0.25">
      <c r="A32" s="17" t="s">
        <v>43</v>
      </c>
      <c r="B32" s="17">
        <f t="shared" si="10"/>
        <v>0</v>
      </c>
      <c r="C32" s="17">
        <f t="shared" si="10"/>
        <v>0</v>
      </c>
      <c r="D32" s="17">
        <f t="shared" si="10"/>
        <v>0</v>
      </c>
      <c r="E32" s="17">
        <f t="shared" si="10"/>
        <v>0</v>
      </c>
      <c r="F32" s="17">
        <f t="shared" si="10"/>
        <v>0</v>
      </c>
      <c r="G32" s="17">
        <f t="shared" si="10"/>
        <v>0</v>
      </c>
      <c r="H32" s="17">
        <f t="shared" si="10"/>
        <v>0</v>
      </c>
      <c r="I32" s="17">
        <f t="shared" si="10"/>
        <v>0</v>
      </c>
      <c r="J32" s="17">
        <f t="shared" si="10"/>
        <v>0</v>
      </c>
    </row>
    <row r="33" spans="1:11" x14ac:dyDescent="0.25">
      <c r="A33" s="17" t="s">
        <v>5</v>
      </c>
      <c r="B33" s="17">
        <f t="shared" si="10"/>
        <v>0</v>
      </c>
      <c r="C33" s="17">
        <f t="shared" si="10"/>
        <v>0</v>
      </c>
      <c r="D33" s="17">
        <f t="shared" si="10"/>
        <v>0</v>
      </c>
      <c r="E33" s="17">
        <f t="shared" si="10"/>
        <v>0</v>
      </c>
      <c r="F33" s="17">
        <f t="shared" si="10"/>
        <v>0</v>
      </c>
      <c r="G33" s="17">
        <f t="shared" si="10"/>
        <v>0</v>
      </c>
      <c r="H33" s="17">
        <f t="shared" si="10"/>
        <v>0</v>
      </c>
      <c r="I33" s="17">
        <f t="shared" si="10"/>
        <v>0</v>
      </c>
      <c r="J33" s="17">
        <f t="shared" si="10"/>
        <v>0</v>
      </c>
    </row>
    <row r="34" spans="1:11" x14ac:dyDescent="0.25">
      <c r="A34" s="17" t="s">
        <v>6</v>
      </c>
      <c r="B34" s="17">
        <f t="shared" si="10"/>
        <v>1.8430648217441837E-3</v>
      </c>
      <c r="C34" s="17">
        <f t="shared" si="10"/>
        <v>0.19907488495772491</v>
      </c>
      <c r="D34" s="17">
        <f t="shared" si="10"/>
        <v>0.7812485072369153</v>
      </c>
      <c r="E34" s="17">
        <f t="shared" si="10"/>
        <v>1.7606642994761394E-2</v>
      </c>
      <c r="F34" s="17">
        <f t="shared" si="10"/>
        <v>5.9710523382640947E-6</v>
      </c>
      <c r="G34" s="17">
        <f t="shared" si="10"/>
        <v>0</v>
      </c>
      <c r="H34" s="17">
        <f t="shared" si="10"/>
        <v>2.2092893651577152E-4</v>
      </c>
      <c r="I34" s="17">
        <f t="shared" si="10"/>
        <v>0</v>
      </c>
      <c r="J34" s="17">
        <f t="shared" si="10"/>
        <v>0</v>
      </c>
    </row>
    <row r="35" spans="1:11" x14ac:dyDescent="0.25">
      <c r="A35" s="17" t="s">
        <v>7</v>
      </c>
      <c r="B35" s="17">
        <f t="shared" si="10"/>
        <v>2.0092691179712976E-2</v>
      </c>
      <c r="C35" s="17">
        <f t="shared" si="10"/>
        <v>0.13226940493060349</v>
      </c>
      <c r="D35" s="17">
        <f t="shared" si="10"/>
        <v>0.20771569682176871</v>
      </c>
      <c r="E35" s="17">
        <f t="shared" si="10"/>
        <v>0.54201553273422709</v>
      </c>
      <c r="F35" s="17">
        <f t="shared" si="10"/>
        <v>1.0672891873955063E-2</v>
      </c>
      <c r="G35" s="17">
        <f t="shared" si="10"/>
        <v>0</v>
      </c>
      <c r="H35" s="17">
        <f t="shared" si="10"/>
        <v>8.7233782459732442E-2</v>
      </c>
      <c r="I35" s="17">
        <f t="shared" si="10"/>
        <v>0</v>
      </c>
      <c r="J35" s="17">
        <f t="shared" si="10"/>
        <v>0</v>
      </c>
    </row>
    <row r="37" spans="1:11" s="5" customFormat="1" x14ac:dyDescent="0.25">
      <c r="A37" s="2" t="s">
        <v>195</v>
      </c>
    </row>
    <row r="38" spans="1:11" s="32" customFormat="1" x14ac:dyDescent="0.25">
      <c r="A38" s="32" t="s">
        <v>188</v>
      </c>
    </row>
    <row r="39" spans="1:11" x14ac:dyDescent="0.25">
      <c r="A39" s="17"/>
      <c r="B39" s="17"/>
      <c r="C39" s="17" t="s">
        <v>1</v>
      </c>
      <c r="D39" s="17" t="s">
        <v>2</v>
      </c>
      <c r="E39" s="17" t="s">
        <v>3</v>
      </c>
      <c r="F39" s="17" t="s">
        <v>4</v>
      </c>
      <c r="G39" s="17" t="s">
        <v>43</v>
      </c>
      <c r="H39" s="17" t="s">
        <v>5</v>
      </c>
      <c r="I39" s="17" t="s">
        <v>6</v>
      </c>
      <c r="J39" s="17" t="s">
        <v>7</v>
      </c>
      <c r="K39" s="18"/>
    </row>
    <row r="40" spans="1:11" s="17" customFormat="1" x14ac:dyDescent="0.25">
      <c r="A40" s="17" t="str">
        <f>'OECD Data IO Table - Total'!D10</f>
        <v>TTL_01T03: Agriculture, forestry and fishing</v>
      </c>
      <c r="B40" s="17" t="str">
        <f>'OECD Data IO Table - Total'!B10</f>
        <v>nonenergy industries</v>
      </c>
      <c r="C40" s="17">
        <f>SUMIF('OECD Data IO Table - Total'!$E$3:$AW$3,Calculations!C$39,'OECD Data IO Table - Total'!$E10:$AW10)</f>
        <v>0.9</v>
      </c>
      <c r="D40" s="17">
        <f>SUMIF('OECD Data IO Table - Total'!$E$3:$AW$3,Calculations!D$39,'OECD Data IO Table - Total'!$E10:$AW10)</f>
        <v>0.4</v>
      </c>
      <c r="E40" s="17">
        <f>SUMIF('OECD Data IO Table - Total'!$E$3:$AW$3,Calculations!E$39,'OECD Data IO Table - Total'!$E10:$AW10)</f>
        <v>3.8</v>
      </c>
      <c r="F40" s="17">
        <f>SUMIF('OECD Data IO Table - Total'!$E$3:$AW$3,Calculations!F$39,'OECD Data IO Table - Total'!$E10:$AW10)</f>
        <v>109.8</v>
      </c>
      <c r="G40" s="17">
        <f>SUMIF('OECD Data IO Table - Total'!$E$3:$AW$3,Calculations!G$39,'OECD Data IO Table - Total'!$E10:$AW10)</f>
        <v>0</v>
      </c>
      <c r="H40" s="17">
        <f>SUMIF('OECD Data IO Table - Total'!$E$3:$AW$3,Calculations!H$39,'OECD Data IO Table - Total'!$E10:$AW10)</f>
        <v>0</v>
      </c>
      <c r="I40" s="17">
        <f>SUMIF('OECD Data IO Table - Total'!$E$3:$AW$3,Calculations!I$39,'OECD Data IO Table - Total'!$E10:$AW10)</f>
        <v>310.39999999999998</v>
      </c>
      <c r="J40" s="17">
        <f>SUMIF('OECD Data IO Table - Total'!$E$3:$AW$3,Calculations!J$39,'OECD Data IO Table - Total'!$E10:$AW10)</f>
        <v>4083.4999999999995</v>
      </c>
    </row>
    <row r="41" spans="1:11" s="17" customFormat="1" x14ac:dyDescent="0.25">
      <c r="A41" s="17" t="str">
        <f>'OECD Data IO Table - Total'!D11</f>
        <v>TTL_05T06: Mining and extraction of energy producing products</v>
      </c>
      <c r="B41" s="17" t="str">
        <f>'OECD Data IO Table - Total'!B11</f>
        <v>natural gas and petroleum suppliers</v>
      </c>
      <c r="C41" s="17">
        <f>SUMIF('OECD Data IO Table - Total'!$E$3:$AW$3,Calculations!C$39,'OECD Data IO Table - Total'!$E11:$AW11)</f>
        <v>0.9</v>
      </c>
      <c r="D41" s="17">
        <f>SUMIF('OECD Data IO Table - Total'!$E$3:$AW$3,Calculations!D$39,'OECD Data IO Table - Total'!$E11:$AW11)</f>
        <v>17604.7</v>
      </c>
      <c r="E41" s="17">
        <f>SUMIF('OECD Data IO Table - Total'!$E$3:$AW$3,Calculations!E$39,'OECD Data IO Table - Total'!$E11:$AW11)</f>
        <v>326</v>
      </c>
      <c r="F41" s="17">
        <f>SUMIF('OECD Data IO Table - Total'!$E$3:$AW$3,Calculations!F$39,'OECD Data IO Table - Total'!$E11:$AW11)</f>
        <v>3451.1</v>
      </c>
      <c r="G41" s="17">
        <f>SUMIF('OECD Data IO Table - Total'!$E$3:$AW$3,Calculations!G$39,'OECD Data IO Table - Total'!$E11:$AW11)</f>
        <v>0</v>
      </c>
      <c r="H41" s="17">
        <f>SUMIF('OECD Data IO Table - Total'!$E$3:$AW$3,Calculations!H$39,'OECD Data IO Table - Total'!$E11:$AW11)</f>
        <v>0</v>
      </c>
      <c r="I41" s="17">
        <f>SUMIF('OECD Data IO Table - Total'!$E$3:$AW$3,Calculations!I$39,'OECD Data IO Table - Total'!$E11:$AW11)</f>
        <v>0.6</v>
      </c>
      <c r="J41" s="17">
        <f>SUMIF('OECD Data IO Table - Total'!$E$3:$AW$3,Calculations!J$39,'OECD Data IO Table - Total'!$E11:$AW11)</f>
        <v>3123.3999999999996</v>
      </c>
    </row>
    <row r="42" spans="1:11" s="17" customFormat="1" x14ac:dyDescent="0.25">
      <c r="A42" s="17" t="str">
        <f>'OECD Data IO Table - Total'!D12</f>
        <v>TTL_07T08: Mining and quarrying of non-energy producing products</v>
      </c>
      <c r="B42" s="17" t="str">
        <f>'OECD Data IO Table - Total'!B12</f>
        <v>nonenergy industries</v>
      </c>
      <c r="C42" s="17">
        <f>SUMIF('OECD Data IO Table - Total'!$E$3:$AW$3,Calculations!C$39,'OECD Data IO Table - Total'!$E12:$AW12)</f>
        <v>596.6</v>
      </c>
      <c r="D42" s="17">
        <f>SUMIF('OECD Data IO Table - Total'!$E$3:$AW$3,Calculations!D$39,'OECD Data IO Table - Total'!$E12:$AW12)</f>
        <v>0.1</v>
      </c>
      <c r="E42" s="17">
        <f>SUMIF('OECD Data IO Table - Total'!$E$3:$AW$3,Calculations!E$39,'OECD Data IO Table - Total'!$E12:$AW12)</f>
        <v>876.5</v>
      </c>
      <c r="F42" s="17">
        <f>SUMIF('OECD Data IO Table - Total'!$E$3:$AW$3,Calculations!F$39,'OECD Data IO Table - Total'!$E12:$AW12)</f>
        <v>293.89999999999998</v>
      </c>
      <c r="G42" s="17">
        <f>SUMIF('OECD Data IO Table - Total'!$E$3:$AW$3,Calculations!G$39,'OECD Data IO Table - Total'!$E12:$AW12)</f>
        <v>0</v>
      </c>
      <c r="H42" s="17">
        <f>SUMIF('OECD Data IO Table - Total'!$E$3:$AW$3,Calculations!H$39,'OECD Data IO Table - Total'!$E12:$AW12)</f>
        <v>0</v>
      </c>
      <c r="I42" s="17">
        <f>SUMIF('OECD Data IO Table - Total'!$E$3:$AW$3,Calculations!I$39,'OECD Data IO Table - Total'!$E12:$AW12)</f>
        <v>0.4</v>
      </c>
      <c r="J42" s="17">
        <f>SUMIF('OECD Data IO Table - Total'!$E$3:$AW$3,Calculations!J$39,'OECD Data IO Table - Total'!$E12:$AW12)</f>
        <v>158.89999999999998</v>
      </c>
    </row>
    <row r="43" spans="1:11" s="17" customFormat="1" x14ac:dyDescent="0.25">
      <c r="A43" s="17" t="str">
        <f>'OECD Data IO Table - Total'!D13</f>
        <v>TTL_09: Mining support service activities</v>
      </c>
      <c r="B43" s="17" t="str">
        <f>'OECD Data IO Table - Total'!B13</f>
        <v>nonenergy industries</v>
      </c>
      <c r="C43" s="17">
        <f>SUMIF('OECD Data IO Table - Total'!$E$3:$AW$3,Calculations!C$39,'OECD Data IO Table - Total'!$E13:$AW13)</f>
        <v>1.6</v>
      </c>
      <c r="D43" s="17">
        <f>SUMIF('OECD Data IO Table - Total'!$E$3:$AW$3,Calculations!D$39,'OECD Data IO Table - Total'!$E13:$AW13)</f>
        <v>0.9</v>
      </c>
      <c r="E43" s="17">
        <f>SUMIF('OECD Data IO Table - Total'!$E$3:$AW$3,Calculations!E$39,'OECD Data IO Table - Total'!$E13:$AW13)</f>
        <v>0.1</v>
      </c>
      <c r="F43" s="17">
        <f>SUMIF('OECD Data IO Table - Total'!$E$3:$AW$3,Calculations!F$39,'OECD Data IO Table - Total'!$E13:$AW13)</f>
        <v>1.6</v>
      </c>
      <c r="G43" s="17">
        <f>SUMIF('OECD Data IO Table - Total'!$E$3:$AW$3,Calculations!G$39,'OECD Data IO Table - Total'!$E13:$AW13)</f>
        <v>0</v>
      </c>
      <c r="H43" s="17">
        <f>SUMIF('OECD Data IO Table - Total'!$E$3:$AW$3,Calculations!H$39,'OECD Data IO Table - Total'!$E13:$AW13)</f>
        <v>0</v>
      </c>
      <c r="I43" s="17">
        <f>SUMIF('OECD Data IO Table - Total'!$E$3:$AW$3,Calculations!I$39,'OECD Data IO Table - Total'!$E13:$AW13)</f>
        <v>5.6</v>
      </c>
      <c r="J43" s="17">
        <f>SUMIF('OECD Data IO Table - Total'!$E$3:$AW$3,Calculations!J$39,'OECD Data IO Table - Total'!$E13:$AW13)</f>
        <v>147.70000000000002</v>
      </c>
    </row>
    <row r="44" spans="1:11" s="17" customFormat="1" x14ac:dyDescent="0.25">
      <c r="A44" s="17" t="str">
        <f>'OECD Data IO Table - Total'!D14</f>
        <v>TTL_10T12: Food products, beverages and tobacco</v>
      </c>
      <c r="B44" s="17" t="str">
        <f>'OECD Data IO Table - Total'!B14</f>
        <v>nonenergy industries</v>
      </c>
      <c r="C44" s="17">
        <f>SUMIF('OECD Data IO Table - Total'!$E$3:$AW$3,Calculations!C$39,'OECD Data IO Table - Total'!$E14:$AW14)</f>
        <v>8.3000000000000007</v>
      </c>
      <c r="D44" s="17">
        <f>SUMIF('OECD Data IO Table - Total'!$E$3:$AW$3,Calculations!D$39,'OECD Data IO Table - Total'!$E14:$AW14)</f>
        <v>3.7</v>
      </c>
      <c r="E44" s="17">
        <f>SUMIF('OECD Data IO Table - Total'!$E$3:$AW$3,Calculations!E$39,'OECD Data IO Table - Total'!$E14:$AW14)</f>
        <v>2.8</v>
      </c>
      <c r="F44" s="17">
        <f>SUMIF('OECD Data IO Table - Total'!$E$3:$AW$3,Calculations!F$39,'OECD Data IO Table - Total'!$E14:$AW14)</f>
        <v>142.80000000000001</v>
      </c>
      <c r="G44" s="17">
        <f>SUMIF('OECD Data IO Table - Total'!$E$3:$AW$3,Calculations!G$39,'OECD Data IO Table - Total'!$E14:$AW14)</f>
        <v>0</v>
      </c>
      <c r="H44" s="17">
        <f>SUMIF('OECD Data IO Table - Total'!$E$3:$AW$3,Calculations!H$39,'OECD Data IO Table - Total'!$E14:$AW14)</f>
        <v>0</v>
      </c>
      <c r="I44" s="17">
        <f>SUMIF('OECD Data IO Table - Total'!$E$3:$AW$3,Calculations!I$39,'OECD Data IO Table - Total'!$E14:$AW14)</f>
        <v>273.3</v>
      </c>
      <c r="J44" s="17">
        <f>SUMIF('OECD Data IO Table - Total'!$E$3:$AW$3,Calculations!J$39,'OECD Data IO Table - Total'!$E14:$AW14)</f>
        <v>2561.5999999999995</v>
      </c>
    </row>
    <row r="45" spans="1:11" s="17" customFormat="1" x14ac:dyDescent="0.25">
      <c r="A45" s="17" t="str">
        <f>'OECD Data IO Table - Total'!D15</f>
        <v>TTL_13T15: Textiles, wearing apparel, leather and related products</v>
      </c>
      <c r="B45" s="17" t="str">
        <f>'OECD Data IO Table - Total'!B15</f>
        <v>nonenergy industries</v>
      </c>
      <c r="C45" s="17">
        <f>SUMIF('OECD Data IO Table - Total'!$E$3:$AW$3,Calculations!C$39,'OECD Data IO Table - Total'!$E15:$AW15)</f>
        <v>26.6</v>
      </c>
      <c r="D45" s="17">
        <f>SUMIF('OECD Data IO Table - Total'!$E$3:$AW$3,Calculations!D$39,'OECD Data IO Table - Total'!$E15:$AW15)</f>
        <v>1</v>
      </c>
      <c r="E45" s="17">
        <f>SUMIF('OECD Data IO Table - Total'!$E$3:$AW$3,Calculations!E$39,'OECD Data IO Table - Total'!$E15:$AW15)</f>
        <v>5.8</v>
      </c>
      <c r="F45" s="17">
        <f>SUMIF('OECD Data IO Table - Total'!$E$3:$AW$3,Calculations!F$39,'OECD Data IO Table - Total'!$E15:$AW15)</f>
        <v>100</v>
      </c>
      <c r="G45" s="17">
        <f>SUMIF('OECD Data IO Table - Total'!$E$3:$AW$3,Calculations!G$39,'OECD Data IO Table - Total'!$E15:$AW15)</f>
        <v>0</v>
      </c>
      <c r="H45" s="17">
        <f>SUMIF('OECD Data IO Table - Total'!$E$3:$AW$3,Calculations!H$39,'OECD Data IO Table - Total'!$E15:$AW15)</f>
        <v>0</v>
      </c>
      <c r="I45" s="17">
        <f>SUMIF('OECD Data IO Table - Total'!$E$3:$AW$3,Calculations!I$39,'OECD Data IO Table - Total'!$E15:$AW15)</f>
        <v>12.5</v>
      </c>
      <c r="J45" s="17">
        <f>SUMIF('OECD Data IO Table - Total'!$E$3:$AW$3,Calculations!J$39,'OECD Data IO Table - Total'!$E15:$AW15)</f>
        <v>1549.8000000000002</v>
      </c>
    </row>
    <row r="46" spans="1:11" s="17" customFormat="1" x14ac:dyDescent="0.25">
      <c r="A46" s="17" t="str">
        <f>'OECD Data IO Table - Total'!D16</f>
        <v>TTL_16: Wood and of products of wood and cork (except furniture)</v>
      </c>
      <c r="B46" s="17" t="str">
        <f>'OECD Data IO Table - Total'!B16</f>
        <v>nonenergy industries</v>
      </c>
      <c r="C46" s="17">
        <f>SUMIF('OECD Data IO Table - Total'!$E$3:$AW$3,Calculations!C$39,'OECD Data IO Table - Total'!$E16:$AW16)</f>
        <v>37.1</v>
      </c>
      <c r="D46" s="17">
        <f>SUMIF('OECD Data IO Table - Total'!$E$3:$AW$3,Calculations!D$39,'OECD Data IO Table - Total'!$E16:$AW16)</f>
        <v>0.1</v>
      </c>
      <c r="E46" s="17">
        <f>SUMIF('OECD Data IO Table - Total'!$E$3:$AW$3,Calculations!E$39,'OECD Data IO Table - Total'!$E16:$AW16)</f>
        <v>1.3</v>
      </c>
      <c r="F46" s="17">
        <f>SUMIF('OECD Data IO Table - Total'!$E$3:$AW$3,Calculations!F$39,'OECD Data IO Table - Total'!$E16:$AW16)</f>
        <v>31.1</v>
      </c>
      <c r="G46" s="17">
        <f>SUMIF('OECD Data IO Table - Total'!$E$3:$AW$3,Calculations!G$39,'OECD Data IO Table - Total'!$E16:$AW16)</f>
        <v>0</v>
      </c>
      <c r="H46" s="17">
        <f>SUMIF('OECD Data IO Table - Total'!$E$3:$AW$3,Calculations!H$39,'OECD Data IO Table - Total'!$E16:$AW16)</f>
        <v>0</v>
      </c>
      <c r="I46" s="17">
        <f>SUMIF('OECD Data IO Table - Total'!$E$3:$AW$3,Calculations!I$39,'OECD Data IO Table - Total'!$E16:$AW16)</f>
        <v>6.2</v>
      </c>
      <c r="J46" s="17">
        <f>SUMIF('OECD Data IO Table - Total'!$E$3:$AW$3,Calculations!J$39,'OECD Data IO Table - Total'!$E16:$AW16)</f>
        <v>642.09999999999991</v>
      </c>
    </row>
    <row r="47" spans="1:11" s="17" customFormat="1" x14ac:dyDescent="0.25">
      <c r="A47" s="17" t="str">
        <f>'OECD Data IO Table - Total'!D17</f>
        <v>TTL_17T18: Paper products and printing</v>
      </c>
      <c r="B47" s="17" t="str">
        <f>'OECD Data IO Table - Total'!B17</f>
        <v>nonenergy industries</v>
      </c>
      <c r="C47" s="17">
        <f>SUMIF('OECD Data IO Table - Total'!$E$3:$AW$3,Calculations!C$39,'OECD Data IO Table - Total'!$E17:$AW17)</f>
        <v>54.9</v>
      </c>
      <c r="D47" s="17">
        <f>SUMIF('OECD Data IO Table - Total'!$E$3:$AW$3,Calculations!D$39,'OECD Data IO Table - Total'!$E17:$AW17)</f>
        <v>3</v>
      </c>
      <c r="E47" s="17">
        <f>SUMIF('OECD Data IO Table - Total'!$E$3:$AW$3,Calculations!E$39,'OECD Data IO Table - Total'!$E17:$AW17)</f>
        <v>3.9</v>
      </c>
      <c r="F47" s="17">
        <f>SUMIF('OECD Data IO Table - Total'!$E$3:$AW$3,Calculations!F$39,'OECD Data IO Table - Total'!$E17:$AW17)</f>
        <v>88.1</v>
      </c>
      <c r="G47" s="17">
        <f>SUMIF('OECD Data IO Table - Total'!$E$3:$AW$3,Calculations!G$39,'OECD Data IO Table - Total'!$E17:$AW17)</f>
        <v>0</v>
      </c>
      <c r="H47" s="17">
        <f>SUMIF('OECD Data IO Table - Total'!$E$3:$AW$3,Calculations!H$39,'OECD Data IO Table - Total'!$E17:$AW17)</f>
        <v>0</v>
      </c>
      <c r="I47" s="17">
        <f>SUMIF('OECD Data IO Table - Total'!$E$3:$AW$3,Calculations!I$39,'OECD Data IO Table - Total'!$E17:$AW17)</f>
        <v>5.8</v>
      </c>
      <c r="J47" s="17">
        <f>SUMIF('OECD Data IO Table - Total'!$E$3:$AW$3,Calculations!J$39,'OECD Data IO Table - Total'!$E17:$AW17)</f>
        <v>1052.2</v>
      </c>
    </row>
    <row r="48" spans="1:11" x14ac:dyDescent="0.25">
      <c r="A48" s="17" t="str">
        <f>'OECD Data IO Table - Total'!D18</f>
        <v>TTL_19: Coke and refined petroleum products</v>
      </c>
      <c r="B48" s="17" t="str">
        <f>'OECD Data IO Table - Total'!B18</f>
        <v>natural gas and petroleum suppliers</v>
      </c>
      <c r="C48" s="17">
        <f>SUMIF('OECD Data IO Table - Total'!$E$3:$AW$3,Calculations!C$39,'OECD Data IO Table - Total'!$E18:$AW18)</f>
        <v>708.5</v>
      </c>
      <c r="D48" s="17">
        <f>SUMIF('OECD Data IO Table - Total'!$E$3:$AW$3,Calculations!D$39,'OECD Data IO Table - Total'!$E18:$AW18)</f>
        <v>976.4</v>
      </c>
      <c r="E48" s="17">
        <f>SUMIF('OECD Data IO Table - Total'!$E$3:$AW$3,Calculations!E$39,'OECD Data IO Table - Total'!$E18:$AW18)</f>
        <v>226.8</v>
      </c>
      <c r="F48" s="17">
        <f>SUMIF('OECD Data IO Table - Total'!$E$3:$AW$3,Calculations!F$39,'OECD Data IO Table - Total'!$E18:$AW18)</f>
        <v>2621.8</v>
      </c>
      <c r="G48" s="17">
        <f>SUMIF('OECD Data IO Table - Total'!$E$3:$AW$3,Calculations!G$39,'OECD Data IO Table - Total'!$E18:$AW18)</f>
        <v>0</v>
      </c>
      <c r="H48" s="17">
        <f>SUMIF('OECD Data IO Table - Total'!$E$3:$AW$3,Calculations!H$39,'OECD Data IO Table - Total'!$E18:$AW18)</f>
        <v>0</v>
      </c>
      <c r="I48" s="17">
        <f>SUMIF('OECD Data IO Table - Total'!$E$3:$AW$3,Calculations!I$39,'OECD Data IO Table - Total'!$E18:$AW18)</f>
        <v>367.1</v>
      </c>
      <c r="J48" s="17">
        <f>SUMIF('OECD Data IO Table - Total'!$E$3:$AW$3,Calculations!J$39,'OECD Data IO Table - Total'!$E18:$AW18)</f>
        <v>1482.9999999999998</v>
      </c>
    </row>
    <row r="49" spans="1:10" x14ac:dyDescent="0.25">
      <c r="A49" s="17" t="str">
        <f>'OECD Data IO Table - Total'!D19</f>
        <v>TTL_20T21: Chemicals and pharmaceutical products</v>
      </c>
      <c r="B49" s="17" t="str">
        <f>'OECD Data IO Table - Total'!B19</f>
        <v>nonenergy industries</v>
      </c>
      <c r="C49" s="17">
        <f>SUMIF('OECD Data IO Table - Total'!$E$3:$AW$3,Calculations!C$39,'OECD Data IO Table - Total'!$E19:$AW19)</f>
        <v>692.5</v>
      </c>
      <c r="D49" s="17">
        <f>SUMIF('OECD Data IO Table - Total'!$E$3:$AW$3,Calculations!D$39,'OECD Data IO Table - Total'!$E19:$AW19)</f>
        <v>364.8</v>
      </c>
      <c r="E49" s="17">
        <f>SUMIF('OECD Data IO Table - Total'!$E$3:$AW$3,Calculations!E$39,'OECD Data IO Table - Total'!$E19:$AW19)</f>
        <v>186.6</v>
      </c>
      <c r="F49" s="17">
        <f>SUMIF('OECD Data IO Table - Total'!$E$3:$AW$3,Calculations!F$39,'OECD Data IO Table - Total'!$E19:$AW19)</f>
        <v>9379</v>
      </c>
      <c r="G49" s="17">
        <f>SUMIF('OECD Data IO Table - Total'!$E$3:$AW$3,Calculations!G$39,'OECD Data IO Table - Total'!$E19:$AW19)</f>
        <v>0</v>
      </c>
      <c r="H49" s="17">
        <f>SUMIF('OECD Data IO Table - Total'!$E$3:$AW$3,Calculations!H$39,'OECD Data IO Table - Total'!$E19:$AW19)</f>
        <v>0</v>
      </c>
      <c r="I49" s="17">
        <f>SUMIF('OECD Data IO Table - Total'!$E$3:$AW$3,Calculations!I$39,'OECD Data IO Table - Total'!$E19:$AW19)</f>
        <v>485.9</v>
      </c>
      <c r="J49" s="17">
        <f>SUMIF('OECD Data IO Table - Total'!$E$3:$AW$3,Calculations!J$39,'OECD Data IO Table - Total'!$E19:$AW19)</f>
        <v>3774.3000000000006</v>
      </c>
    </row>
    <row r="50" spans="1:10" s="17" customFormat="1" x14ac:dyDescent="0.25">
      <c r="A50" s="17" t="str">
        <f>'OECD Data IO Table - Total'!D20</f>
        <v>TTL_22: Rubber and plastics products</v>
      </c>
      <c r="B50" s="17" t="str">
        <f>'OECD Data IO Table - Total'!B20</f>
        <v>nonenergy industries</v>
      </c>
      <c r="C50" s="17">
        <f>SUMIF('OECD Data IO Table - Total'!$E$3:$AW$3,Calculations!C$39,'OECD Data IO Table - Total'!$E20:$AW20)</f>
        <v>141.6</v>
      </c>
      <c r="D50" s="17">
        <f>SUMIF('OECD Data IO Table - Total'!$E$3:$AW$3,Calculations!D$39,'OECD Data IO Table - Total'!$E20:$AW20)</f>
        <v>13.4</v>
      </c>
      <c r="E50" s="17">
        <f>SUMIF('OECD Data IO Table - Total'!$E$3:$AW$3,Calculations!E$39,'OECD Data IO Table - Total'!$E20:$AW20)</f>
        <v>24.2</v>
      </c>
      <c r="F50" s="17">
        <f>SUMIF('OECD Data IO Table - Total'!$E$3:$AW$3,Calculations!F$39,'OECD Data IO Table - Total'!$E20:$AW20)</f>
        <v>313.3</v>
      </c>
      <c r="G50" s="17">
        <f>SUMIF('OECD Data IO Table - Total'!$E$3:$AW$3,Calculations!G$39,'OECD Data IO Table - Total'!$E20:$AW20)</f>
        <v>0</v>
      </c>
      <c r="H50" s="17">
        <f>SUMIF('OECD Data IO Table - Total'!$E$3:$AW$3,Calculations!H$39,'OECD Data IO Table - Total'!$E20:$AW20)</f>
        <v>0</v>
      </c>
      <c r="I50" s="17">
        <f>SUMIF('OECD Data IO Table - Total'!$E$3:$AW$3,Calculations!I$39,'OECD Data IO Table - Total'!$E20:$AW20)</f>
        <v>22.8</v>
      </c>
      <c r="J50" s="17">
        <f>SUMIF('OECD Data IO Table - Total'!$E$3:$AW$3,Calculations!J$39,'OECD Data IO Table - Total'!$E20:$AW20)</f>
        <v>1608.7</v>
      </c>
    </row>
    <row r="51" spans="1:10" s="17" customFormat="1" x14ac:dyDescent="0.25">
      <c r="A51" s="17" t="str">
        <f>'OECD Data IO Table - Total'!D21</f>
        <v>TTL_23: Other non-metallic mineral products</v>
      </c>
      <c r="B51" s="17" t="str">
        <f>'OECD Data IO Table - Total'!B21</f>
        <v>nonenergy industries</v>
      </c>
      <c r="C51" s="17">
        <f>SUMIF('OECD Data IO Table - Total'!$E$3:$AW$3,Calculations!C$39,'OECD Data IO Table - Total'!$E21:$AW21)</f>
        <v>438.7</v>
      </c>
      <c r="D51" s="17">
        <f>SUMIF('OECD Data IO Table - Total'!$E$3:$AW$3,Calculations!D$39,'OECD Data IO Table - Total'!$E21:$AW21)</f>
        <v>1.4</v>
      </c>
      <c r="E51" s="17">
        <f>SUMIF('OECD Data IO Table - Total'!$E$3:$AW$3,Calculations!E$39,'OECD Data IO Table - Total'!$E21:$AW21)</f>
        <v>19.5</v>
      </c>
      <c r="F51" s="17">
        <f>SUMIF('OECD Data IO Table - Total'!$E$3:$AW$3,Calculations!F$39,'OECD Data IO Table - Total'!$E21:$AW21)</f>
        <v>37.9</v>
      </c>
      <c r="G51" s="17">
        <f>SUMIF('OECD Data IO Table - Total'!$E$3:$AW$3,Calculations!G$39,'OECD Data IO Table - Total'!$E21:$AW21)</f>
        <v>0</v>
      </c>
      <c r="H51" s="17">
        <f>SUMIF('OECD Data IO Table - Total'!$E$3:$AW$3,Calculations!H$39,'OECD Data IO Table - Total'!$E21:$AW21)</f>
        <v>0</v>
      </c>
      <c r="I51" s="17">
        <f>SUMIF('OECD Data IO Table - Total'!$E$3:$AW$3,Calculations!I$39,'OECD Data IO Table - Total'!$E21:$AW21)</f>
        <v>4.5999999999999996</v>
      </c>
      <c r="J51" s="17">
        <f>SUMIF('OECD Data IO Table - Total'!$E$3:$AW$3,Calculations!J$39,'OECD Data IO Table - Total'!$E21:$AW21)</f>
        <v>133.19999999999999</v>
      </c>
    </row>
    <row r="52" spans="1:10" s="17" customFormat="1" x14ac:dyDescent="0.25">
      <c r="A52" s="17" t="str">
        <f>'OECD Data IO Table - Total'!D22</f>
        <v>TTL_24: Manufacture of basic metals</v>
      </c>
      <c r="B52" s="17" t="str">
        <f>'OECD Data IO Table - Total'!B22</f>
        <v>nonenergy industries</v>
      </c>
      <c r="C52" s="17">
        <f>SUMIF('OECD Data IO Table - Total'!$E$3:$AW$3,Calculations!C$39,'OECD Data IO Table - Total'!$E22:$AW22)</f>
        <v>240.4</v>
      </c>
      <c r="D52" s="17">
        <f>SUMIF('OECD Data IO Table - Total'!$E$3:$AW$3,Calculations!D$39,'OECD Data IO Table - Total'!$E22:$AW22)</f>
        <v>8.1999999999999993</v>
      </c>
      <c r="E52" s="17">
        <f>SUMIF('OECD Data IO Table - Total'!$E$3:$AW$3,Calculations!E$39,'OECD Data IO Table - Total'!$E22:$AW22)</f>
        <v>1863.4</v>
      </c>
      <c r="F52" s="17">
        <f>SUMIF('OECD Data IO Table - Total'!$E$3:$AW$3,Calculations!F$39,'OECD Data IO Table - Total'!$E22:$AW22)</f>
        <v>245.5</v>
      </c>
      <c r="G52" s="17">
        <f>SUMIF('OECD Data IO Table - Total'!$E$3:$AW$3,Calculations!G$39,'OECD Data IO Table - Total'!$E22:$AW22)</f>
        <v>0</v>
      </c>
      <c r="H52" s="17">
        <f>SUMIF('OECD Data IO Table - Total'!$E$3:$AW$3,Calculations!H$39,'OECD Data IO Table - Total'!$E22:$AW22)</f>
        <v>0</v>
      </c>
      <c r="I52" s="17">
        <f>SUMIF('OECD Data IO Table - Total'!$E$3:$AW$3,Calculations!I$39,'OECD Data IO Table - Total'!$E22:$AW22)</f>
        <v>5.5</v>
      </c>
      <c r="J52" s="17">
        <f>SUMIF('OECD Data IO Table - Total'!$E$3:$AW$3,Calculations!J$39,'OECD Data IO Table - Total'!$E22:$AW22)</f>
        <v>7609</v>
      </c>
    </row>
    <row r="53" spans="1:10" s="17" customFormat="1" x14ac:dyDescent="0.25">
      <c r="A53" s="17" t="str">
        <f>'OECD Data IO Table - Total'!D23</f>
        <v>TTL_25: Fabricated metal products, except machinery and equipment</v>
      </c>
      <c r="B53" s="17" t="str">
        <f>'OECD Data IO Table - Total'!B23</f>
        <v>nonenergy industries</v>
      </c>
      <c r="C53" s="17">
        <f>SUMIF('OECD Data IO Table - Total'!$E$3:$AW$3,Calculations!C$39,'OECD Data IO Table - Total'!$E23:$AW23)</f>
        <v>25.9</v>
      </c>
      <c r="D53" s="17">
        <f>SUMIF('OECD Data IO Table - Total'!$E$3:$AW$3,Calculations!D$39,'OECD Data IO Table - Total'!$E23:$AW23)</f>
        <v>3.7</v>
      </c>
      <c r="E53" s="17">
        <f>SUMIF('OECD Data IO Table - Total'!$E$3:$AW$3,Calculations!E$39,'OECD Data IO Table - Total'!$E23:$AW23)</f>
        <v>42.4</v>
      </c>
      <c r="F53" s="17">
        <f>SUMIF('OECD Data IO Table - Total'!$E$3:$AW$3,Calculations!F$39,'OECD Data IO Table - Total'!$E23:$AW23)</f>
        <v>30.3</v>
      </c>
      <c r="G53" s="17">
        <f>SUMIF('OECD Data IO Table - Total'!$E$3:$AW$3,Calculations!G$39,'OECD Data IO Table - Total'!$E23:$AW23)</f>
        <v>0</v>
      </c>
      <c r="H53" s="17">
        <f>SUMIF('OECD Data IO Table - Total'!$E$3:$AW$3,Calculations!H$39,'OECD Data IO Table - Total'!$E23:$AW23)</f>
        <v>0</v>
      </c>
      <c r="I53" s="17">
        <f>SUMIF('OECD Data IO Table - Total'!$E$3:$AW$3,Calculations!I$39,'OECD Data IO Table - Total'!$E23:$AW23)</f>
        <v>4.7</v>
      </c>
      <c r="J53" s="17">
        <f>SUMIF('OECD Data IO Table - Total'!$E$3:$AW$3,Calculations!J$39,'OECD Data IO Table - Total'!$E23:$AW23)</f>
        <v>425.49999999999994</v>
      </c>
    </row>
    <row r="54" spans="1:10" s="17" customFormat="1" x14ac:dyDescent="0.25">
      <c r="A54" s="17" t="str">
        <f>'OECD Data IO Table - Total'!D24</f>
        <v>TTL_26: Computer, electronic and optical products</v>
      </c>
      <c r="B54" s="17" t="str">
        <f>'OECD Data IO Table - Total'!B24</f>
        <v>nonenergy industries</v>
      </c>
      <c r="C54" s="17">
        <f>SUMIF('OECD Data IO Table - Total'!$E$3:$AW$3,Calculations!C$39,'OECD Data IO Table - Total'!$E24:$AW24)</f>
        <v>4.2</v>
      </c>
      <c r="D54" s="17">
        <f>SUMIF('OECD Data IO Table - Total'!$E$3:$AW$3,Calculations!D$39,'OECD Data IO Table - Total'!$E24:$AW24)</f>
        <v>0.6</v>
      </c>
      <c r="E54" s="17">
        <f>SUMIF('OECD Data IO Table - Total'!$E$3:$AW$3,Calculations!E$39,'OECD Data IO Table - Total'!$E24:$AW24)</f>
        <v>4.7</v>
      </c>
      <c r="F54" s="17">
        <f>SUMIF('OECD Data IO Table - Total'!$E$3:$AW$3,Calculations!F$39,'OECD Data IO Table - Total'!$E24:$AW24)</f>
        <v>13.8</v>
      </c>
      <c r="G54" s="17">
        <f>SUMIF('OECD Data IO Table - Total'!$E$3:$AW$3,Calculations!G$39,'OECD Data IO Table - Total'!$E24:$AW24)</f>
        <v>0</v>
      </c>
      <c r="H54" s="17">
        <f>SUMIF('OECD Data IO Table - Total'!$E$3:$AW$3,Calculations!H$39,'OECD Data IO Table - Total'!$E24:$AW24)</f>
        <v>0</v>
      </c>
      <c r="I54" s="17">
        <f>SUMIF('OECD Data IO Table - Total'!$E$3:$AW$3,Calculations!I$39,'OECD Data IO Table - Total'!$E24:$AW24)</f>
        <v>1.1000000000000001</v>
      </c>
      <c r="J54" s="17">
        <f>SUMIF('OECD Data IO Table - Total'!$E$3:$AW$3,Calculations!J$39,'OECD Data IO Table - Total'!$E24:$AW24)</f>
        <v>79.600000000000009</v>
      </c>
    </row>
    <row r="55" spans="1:10" x14ac:dyDescent="0.25">
      <c r="A55" s="17" t="str">
        <f>'OECD Data IO Table - Total'!D25</f>
        <v>TTL_27: Electrical equipment</v>
      </c>
      <c r="B55" s="17" t="str">
        <f>'OECD Data IO Table - Total'!B25</f>
        <v>nonenergy industries</v>
      </c>
      <c r="C55" s="17">
        <f>SUMIF('OECD Data IO Table - Total'!$E$3:$AW$3,Calculations!C$39,'OECD Data IO Table - Total'!$E25:$AW25)</f>
        <v>6.5</v>
      </c>
      <c r="D55" s="17">
        <f>SUMIF('OECD Data IO Table - Total'!$E$3:$AW$3,Calculations!D$39,'OECD Data IO Table - Total'!$E25:$AW25)</f>
        <v>1</v>
      </c>
      <c r="E55" s="17">
        <f>SUMIF('OECD Data IO Table - Total'!$E$3:$AW$3,Calculations!E$39,'OECD Data IO Table - Total'!$E25:$AW25)</f>
        <v>9.8000000000000007</v>
      </c>
      <c r="F55" s="17">
        <f>SUMIF('OECD Data IO Table - Total'!$E$3:$AW$3,Calculations!F$39,'OECD Data IO Table - Total'!$E25:$AW25)</f>
        <v>10.1</v>
      </c>
      <c r="G55" s="17">
        <f>SUMIF('OECD Data IO Table - Total'!$E$3:$AW$3,Calculations!G$39,'OECD Data IO Table - Total'!$E25:$AW25)</f>
        <v>0</v>
      </c>
      <c r="H55" s="17">
        <f>SUMIF('OECD Data IO Table - Total'!$E$3:$AW$3,Calculations!H$39,'OECD Data IO Table - Total'!$E25:$AW25)</f>
        <v>0</v>
      </c>
      <c r="I55" s="17">
        <f>SUMIF('OECD Data IO Table - Total'!$E$3:$AW$3,Calculations!I$39,'OECD Data IO Table - Total'!$E25:$AW25)</f>
        <v>1.1000000000000001</v>
      </c>
      <c r="J55" s="17">
        <f>SUMIF('OECD Data IO Table - Total'!$E$3:$AW$3,Calculations!J$39,'OECD Data IO Table - Total'!$E25:$AW25)</f>
        <v>245.39999999999998</v>
      </c>
    </row>
    <row r="56" spans="1:10" x14ac:dyDescent="0.25">
      <c r="A56" s="17" t="str">
        <f>'OECD Data IO Table - Total'!D26</f>
        <v>TTL_28: Machinery and equipment n.e.c.</v>
      </c>
      <c r="B56" s="17" t="str">
        <f>'OECD Data IO Table - Total'!B26</f>
        <v>nonenergy industries</v>
      </c>
      <c r="C56" s="17">
        <f>SUMIF('OECD Data IO Table - Total'!$E$3:$AW$3,Calculations!C$39,'OECD Data IO Table - Total'!$E26:$AW26)</f>
        <v>11.9</v>
      </c>
      <c r="D56" s="17">
        <f>SUMIF('OECD Data IO Table - Total'!$E$3:$AW$3,Calculations!D$39,'OECD Data IO Table - Total'!$E26:$AW26)</f>
        <v>1.9</v>
      </c>
      <c r="E56" s="17">
        <f>SUMIF('OECD Data IO Table - Total'!$E$3:$AW$3,Calculations!E$39,'OECD Data IO Table - Total'!$E26:$AW26)</f>
        <v>11.8</v>
      </c>
      <c r="F56" s="17">
        <f>SUMIF('OECD Data IO Table - Total'!$E$3:$AW$3,Calculations!F$39,'OECD Data IO Table - Total'!$E26:$AW26)</f>
        <v>13.7</v>
      </c>
      <c r="G56" s="17">
        <f>SUMIF('OECD Data IO Table - Total'!$E$3:$AW$3,Calculations!G$39,'OECD Data IO Table - Total'!$E26:$AW26)</f>
        <v>0</v>
      </c>
      <c r="H56" s="17">
        <f>SUMIF('OECD Data IO Table - Total'!$E$3:$AW$3,Calculations!H$39,'OECD Data IO Table - Total'!$E26:$AW26)</f>
        <v>0</v>
      </c>
      <c r="I56" s="17">
        <f>SUMIF('OECD Data IO Table - Total'!$E$3:$AW$3,Calculations!I$39,'OECD Data IO Table - Total'!$E26:$AW26)</f>
        <v>4</v>
      </c>
      <c r="J56" s="17">
        <f>SUMIF('OECD Data IO Table - Total'!$E$3:$AW$3,Calculations!J$39,'OECD Data IO Table - Total'!$E26:$AW26)</f>
        <v>147.1</v>
      </c>
    </row>
    <row r="57" spans="1:10" x14ac:dyDescent="0.25">
      <c r="A57" s="17" t="str">
        <f>'OECD Data IO Table - Total'!D27</f>
        <v>TTL_29: Motor vehicles, trailers and semi-trailers</v>
      </c>
      <c r="B57" s="17" t="str">
        <f>'OECD Data IO Table - Total'!B27</f>
        <v>nonenergy industries</v>
      </c>
      <c r="C57" s="17">
        <f>SUMIF('OECD Data IO Table - Total'!$E$3:$AW$3,Calculations!C$39,'OECD Data IO Table - Total'!$E27:$AW27)</f>
        <v>4.0999999999999996</v>
      </c>
      <c r="D57" s="17">
        <f>SUMIF('OECD Data IO Table - Total'!$E$3:$AW$3,Calculations!D$39,'OECD Data IO Table - Total'!$E27:$AW27)</f>
        <v>0.2</v>
      </c>
      <c r="E57" s="17">
        <f>SUMIF('OECD Data IO Table - Total'!$E$3:$AW$3,Calculations!E$39,'OECD Data IO Table - Total'!$E27:$AW27)</f>
        <v>5.5</v>
      </c>
      <c r="F57" s="17">
        <f>SUMIF('OECD Data IO Table - Total'!$E$3:$AW$3,Calculations!F$39,'OECD Data IO Table - Total'!$E27:$AW27)</f>
        <v>5.5</v>
      </c>
      <c r="G57" s="17">
        <f>SUMIF('OECD Data IO Table - Total'!$E$3:$AW$3,Calculations!G$39,'OECD Data IO Table - Total'!$E27:$AW27)</f>
        <v>0</v>
      </c>
      <c r="H57" s="17">
        <f>SUMIF('OECD Data IO Table - Total'!$E$3:$AW$3,Calculations!H$39,'OECD Data IO Table - Total'!$E27:$AW27)</f>
        <v>0</v>
      </c>
      <c r="I57" s="17">
        <f>SUMIF('OECD Data IO Table - Total'!$E$3:$AW$3,Calculations!I$39,'OECD Data IO Table - Total'!$E27:$AW27)</f>
        <v>0.3</v>
      </c>
      <c r="J57" s="17">
        <f>SUMIF('OECD Data IO Table - Total'!$E$3:$AW$3,Calculations!J$39,'OECD Data IO Table - Total'!$E27:$AW27)</f>
        <v>85.1</v>
      </c>
    </row>
    <row r="58" spans="1:10" x14ac:dyDescent="0.25">
      <c r="A58" s="17" t="str">
        <f>'OECD Data IO Table - Total'!D28</f>
        <v>TTL_30: Other transport equipment</v>
      </c>
      <c r="B58" s="17" t="str">
        <f>'OECD Data IO Table - Total'!B28</f>
        <v>nonenergy industries</v>
      </c>
      <c r="C58" s="17">
        <f>SUMIF('OECD Data IO Table - Total'!$E$3:$AW$3,Calculations!C$39,'OECD Data IO Table - Total'!$E28:$AW28)</f>
        <v>0.8</v>
      </c>
      <c r="D58" s="17">
        <f>SUMIF('OECD Data IO Table - Total'!$E$3:$AW$3,Calculations!D$39,'OECD Data IO Table - Total'!$E28:$AW28)</f>
        <v>0.1</v>
      </c>
      <c r="E58" s="17">
        <f>SUMIF('OECD Data IO Table - Total'!$E$3:$AW$3,Calculations!E$39,'OECD Data IO Table - Total'!$E28:$AW28)</f>
        <v>1.2</v>
      </c>
      <c r="F58" s="17">
        <f>SUMIF('OECD Data IO Table - Total'!$E$3:$AW$3,Calculations!F$39,'OECD Data IO Table - Total'!$E28:$AW28)</f>
        <v>1.4</v>
      </c>
      <c r="G58" s="17">
        <f>SUMIF('OECD Data IO Table - Total'!$E$3:$AW$3,Calculations!G$39,'OECD Data IO Table - Total'!$E28:$AW28)</f>
        <v>0</v>
      </c>
      <c r="H58" s="17">
        <f>SUMIF('OECD Data IO Table - Total'!$E$3:$AW$3,Calculations!H$39,'OECD Data IO Table - Total'!$E28:$AW28)</f>
        <v>0</v>
      </c>
      <c r="I58" s="17">
        <f>SUMIF('OECD Data IO Table - Total'!$E$3:$AW$3,Calculations!I$39,'OECD Data IO Table - Total'!$E28:$AW28)</f>
        <v>0.3</v>
      </c>
      <c r="J58" s="17">
        <f>SUMIF('OECD Data IO Table - Total'!$E$3:$AW$3,Calculations!J$39,'OECD Data IO Table - Total'!$E28:$AW28)</f>
        <v>31.6</v>
      </c>
    </row>
    <row r="59" spans="1:10" x14ac:dyDescent="0.25">
      <c r="A59" s="17" t="str">
        <f>'OECD Data IO Table - Total'!D29</f>
        <v>TTL_31T33: Other manufacturing; repair and installation of machinery and equipment</v>
      </c>
      <c r="B59" s="17" t="str">
        <f>'OECD Data IO Table - Total'!B29</f>
        <v>nonenergy industries</v>
      </c>
      <c r="C59" s="17">
        <f>SUMIF('OECD Data IO Table - Total'!$E$3:$AW$3,Calculations!C$39,'OECD Data IO Table - Total'!$E29:$AW29)</f>
        <v>27.6</v>
      </c>
      <c r="D59" s="17">
        <f>SUMIF('OECD Data IO Table - Total'!$E$3:$AW$3,Calculations!D$39,'OECD Data IO Table - Total'!$E29:$AW29)</f>
        <v>5.8</v>
      </c>
      <c r="E59" s="17">
        <f>SUMIF('OECD Data IO Table - Total'!$E$3:$AW$3,Calculations!E$39,'OECD Data IO Table - Total'!$E29:$AW29)</f>
        <v>25.4</v>
      </c>
      <c r="F59" s="17">
        <f>SUMIF('OECD Data IO Table - Total'!$E$3:$AW$3,Calculations!F$39,'OECD Data IO Table - Total'!$E29:$AW29)</f>
        <v>32.6</v>
      </c>
      <c r="G59" s="17">
        <f>SUMIF('OECD Data IO Table - Total'!$E$3:$AW$3,Calculations!G$39,'OECD Data IO Table - Total'!$E29:$AW29)</f>
        <v>0</v>
      </c>
      <c r="H59" s="17">
        <f>SUMIF('OECD Data IO Table - Total'!$E$3:$AW$3,Calculations!H$39,'OECD Data IO Table - Total'!$E29:$AW29)</f>
        <v>0</v>
      </c>
      <c r="I59" s="17">
        <f>SUMIF('OECD Data IO Table - Total'!$E$3:$AW$3,Calculations!I$39,'OECD Data IO Table - Total'!$E29:$AW29)</f>
        <v>13.2</v>
      </c>
      <c r="J59" s="17">
        <f>SUMIF('OECD Data IO Table - Total'!$E$3:$AW$3,Calculations!J$39,'OECD Data IO Table - Total'!$E29:$AW29)</f>
        <v>262.89999999999998</v>
      </c>
    </row>
    <row r="60" spans="1:10" x14ac:dyDescent="0.25">
      <c r="A60" s="17" t="str">
        <f>'OECD Data IO Table - Total'!D30</f>
        <v>TTL_35T39: Electricity, gas, water supply, sewerage, waste and remediation services</v>
      </c>
      <c r="B60" s="17" t="str">
        <f>'OECD Data IO Table - Total'!B30</f>
        <v>energy suppliers</v>
      </c>
      <c r="C60" s="17">
        <f>SUMIF('OECD Data IO Table - Total'!$E$3:$AW$3,Calculations!C$39,'OECD Data IO Table - Total'!$E30:$AW30)</f>
        <v>318.89999999999998</v>
      </c>
      <c r="D60" s="17">
        <f>SUMIF('OECD Data IO Table - Total'!$E$3:$AW$3,Calculations!D$39,'OECD Data IO Table - Total'!$E30:$AW30)</f>
        <v>57.6</v>
      </c>
      <c r="E60" s="17">
        <f>SUMIF('OECD Data IO Table - Total'!$E$3:$AW$3,Calculations!E$39,'OECD Data IO Table - Total'!$E30:$AW30)</f>
        <v>125.8</v>
      </c>
      <c r="F60" s="17">
        <f>SUMIF('OECD Data IO Table - Total'!$E$3:$AW$3,Calculations!F$39,'OECD Data IO Table - Total'!$E30:$AW30)</f>
        <v>462.7</v>
      </c>
      <c r="G60" s="17">
        <f>SUMIF('OECD Data IO Table - Total'!$E$3:$AW$3,Calculations!G$39,'OECD Data IO Table - Total'!$E30:$AW30)</f>
        <v>0</v>
      </c>
      <c r="H60" s="17">
        <f>SUMIF('OECD Data IO Table - Total'!$E$3:$AW$3,Calculations!H$39,'OECD Data IO Table - Total'!$E30:$AW30)</f>
        <v>0</v>
      </c>
      <c r="I60" s="17">
        <f>SUMIF('OECD Data IO Table - Total'!$E$3:$AW$3,Calculations!I$39,'OECD Data IO Table - Total'!$E30:$AW30)</f>
        <v>57.9</v>
      </c>
      <c r="J60" s="17">
        <f>SUMIF('OECD Data IO Table - Total'!$E$3:$AW$3,Calculations!J$39,'OECD Data IO Table - Total'!$E30:$AW30)</f>
        <v>940.79999999999984</v>
      </c>
    </row>
    <row r="61" spans="1:10" x14ac:dyDescent="0.25">
      <c r="A61" s="17" t="str">
        <f>'OECD Data IO Table - Total'!D31</f>
        <v>TTL_41T43: Construction</v>
      </c>
      <c r="B61" s="17" t="str">
        <f>'OECD Data IO Table - Total'!B31</f>
        <v>nonenergy industries</v>
      </c>
      <c r="C61" s="17">
        <f>SUMIF('OECD Data IO Table - Total'!$E$3:$AW$3,Calculations!C$39,'OECD Data IO Table - Total'!$E31:$AW31)</f>
        <v>34.299999999999997</v>
      </c>
      <c r="D61" s="17">
        <f>SUMIF('OECD Data IO Table - Total'!$E$3:$AW$3,Calculations!D$39,'OECD Data IO Table - Total'!$E31:$AW31)</f>
        <v>6.9</v>
      </c>
      <c r="E61" s="17">
        <f>SUMIF('OECD Data IO Table - Total'!$E$3:$AW$3,Calculations!E$39,'OECD Data IO Table - Total'!$E31:$AW31)</f>
        <v>24</v>
      </c>
      <c r="F61" s="17">
        <f>SUMIF('OECD Data IO Table - Total'!$E$3:$AW$3,Calculations!F$39,'OECD Data IO Table - Total'!$E31:$AW31)</f>
        <v>36.700000000000003</v>
      </c>
      <c r="G61" s="17">
        <f>SUMIF('OECD Data IO Table - Total'!$E$3:$AW$3,Calculations!G$39,'OECD Data IO Table - Total'!$E31:$AW31)</f>
        <v>0</v>
      </c>
      <c r="H61" s="17">
        <f>SUMIF('OECD Data IO Table - Total'!$E$3:$AW$3,Calculations!H$39,'OECD Data IO Table - Total'!$E31:$AW31)</f>
        <v>0</v>
      </c>
      <c r="I61" s="17">
        <f>SUMIF('OECD Data IO Table - Total'!$E$3:$AW$3,Calculations!I$39,'OECD Data IO Table - Total'!$E31:$AW31)</f>
        <v>14.5</v>
      </c>
      <c r="J61" s="17">
        <f>SUMIF('OECD Data IO Table - Total'!$E$3:$AW$3,Calculations!J$39,'OECD Data IO Table - Total'!$E31:$AW31)</f>
        <v>158.4</v>
      </c>
    </row>
    <row r="62" spans="1:10" x14ac:dyDescent="0.25">
      <c r="A62" s="17" t="str">
        <f>'OECD Data IO Table - Total'!D32</f>
        <v>TTL_45T47: Wholesale and retail trade; repair of motor vehicles</v>
      </c>
      <c r="B62" s="17" t="str">
        <f>'OECD Data IO Table - Total'!B32</f>
        <v>nonenergy industries</v>
      </c>
      <c r="C62" s="17">
        <f>SUMIF('OECD Data IO Table - Total'!$E$3:$AW$3,Calculations!C$39,'OECD Data IO Table - Total'!$E32:$AW32)</f>
        <v>770</v>
      </c>
      <c r="D62" s="17">
        <f>SUMIF('OECD Data IO Table - Total'!$E$3:$AW$3,Calculations!D$39,'OECD Data IO Table - Total'!$E32:$AW32)</f>
        <v>289.7</v>
      </c>
      <c r="E62" s="17">
        <f>SUMIF('OECD Data IO Table - Total'!$E$3:$AW$3,Calculations!E$39,'OECD Data IO Table - Total'!$E32:$AW32)</f>
        <v>753.3</v>
      </c>
      <c r="F62" s="17">
        <f>SUMIF('OECD Data IO Table - Total'!$E$3:$AW$3,Calculations!F$39,'OECD Data IO Table - Total'!$E32:$AW32)</f>
        <v>3292.4</v>
      </c>
      <c r="G62" s="17">
        <f>SUMIF('OECD Data IO Table - Total'!$E$3:$AW$3,Calculations!G$39,'OECD Data IO Table - Total'!$E32:$AW32)</f>
        <v>0</v>
      </c>
      <c r="H62" s="17">
        <f>SUMIF('OECD Data IO Table - Total'!$E$3:$AW$3,Calculations!H$39,'OECD Data IO Table - Total'!$E32:$AW32)</f>
        <v>0</v>
      </c>
      <c r="I62" s="17">
        <f>SUMIF('OECD Data IO Table - Total'!$E$3:$AW$3,Calculations!I$39,'OECD Data IO Table - Total'!$E32:$AW32)</f>
        <v>444.3</v>
      </c>
      <c r="J62" s="17">
        <f>SUMIF('OECD Data IO Table - Total'!$E$3:$AW$3,Calculations!J$39,'OECD Data IO Table - Total'!$E32:$AW32)</f>
        <v>7258.4</v>
      </c>
    </row>
    <row r="63" spans="1:10" x14ac:dyDescent="0.25">
      <c r="A63" s="17" t="str">
        <f>'OECD Data IO Table - Total'!D33</f>
        <v>TTL_49T53: Transportation and storage</v>
      </c>
      <c r="B63" s="17" t="str">
        <f>'OECD Data IO Table - Total'!B33</f>
        <v>nonenergy industries</v>
      </c>
      <c r="C63" s="17">
        <f>SUMIF('OECD Data IO Table - Total'!$E$3:$AW$3,Calculations!C$39,'OECD Data IO Table - Total'!$E33:$AW33)</f>
        <v>374.1</v>
      </c>
      <c r="D63" s="17">
        <f>SUMIF('OECD Data IO Table - Total'!$E$3:$AW$3,Calculations!D$39,'OECD Data IO Table - Total'!$E33:$AW33)</f>
        <v>138.69999999999999</v>
      </c>
      <c r="E63" s="17">
        <f>SUMIF('OECD Data IO Table - Total'!$E$3:$AW$3,Calculations!E$39,'OECD Data IO Table - Total'!$E33:$AW33)</f>
        <v>230.6</v>
      </c>
      <c r="F63" s="17">
        <f>SUMIF('OECD Data IO Table - Total'!$E$3:$AW$3,Calculations!F$39,'OECD Data IO Table - Total'!$E33:$AW33)</f>
        <v>1061.5999999999999</v>
      </c>
      <c r="G63" s="17">
        <f>SUMIF('OECD Data IO Table - Total'!$E$3:$AW$3,Calculations!G$39,'OECD Data IO Table - Total'!$E33:$AW33)</f>
        <v>0</v>
      </c>
      <c r="H63" s="17">
        <f>SUMIF('OECD Data IO Table - Total'!$E$3:$AW$3,Calculations!H$39,'OECD Data IO Table - Total'!$E33:$AW33)</f>
        <v>0</v>
      </c>
      <c r="I63" s="17">
        <f>SUMIF('OECD Data IO Table - Total'!$E$3:$AW$3,Calculations!I$39,'OECD Data IO Table - Total'!$E33:$AW33)</f>
        <v>106</v>
      </c>
      <c r="J63" s="17">
        <f>SUMIF('OECD Data IO Table - Total'!$E$3:$AW$3,Calculations!J$39,'OECD Data IO Table - Total'!$E33:$AW33)</f>
        <v>2221.2000000000003</v>
      </c>
    </row>
    <row r="64" spans="1:10" x14ac:dyDescent="0.25">
      <c r="A64" s="17" t="str">
        <f>'OECD Data IO Table - Total'!D34</f>
        <v>TTL_55T56: Accomodation and food services</v>
      </c>
      <c r="B64" s="17" t="str">
        <f>'OECD Data IO Table - Total'!B34</f>
        <v>nonenergy industries</v>
      </c>
      <c r="C64" s="17">
        <f>SUMIF('OECD Data IO Table - Total'!$E$3:$AW$3,Calculations!C$39,'OECD Data IO Table - Total'!$E34:$AW34)</f>
        <v>8</v>
      </c>
      <c r="D64" s="17">
        <f>SUMIF('OECD Data IO Table - Total'!$E$3:$AW$3,Calculations!D$39,'OECD Data IO Table - Total'!$E34:$AW34)</f>
        <v>0.8</v>
      </c>
      <c r="E64" s="17">
        <f>SUMIF('OECD Data IO Table - Total'!$E$3:$AW$3,Calculations!E$39,'OECD Data IO Table - Total'!$E34:$AW34)</f>
        <v>2</v>
      </c>
      <c r="F64" s="17">
        <f>SUMIF('OECD Data IO Table - Total'!$E$3:$AW$3,Calculations!F$39,'OECD Data IO Table - Total'!$E34:$AW34)</f>
        <v>11.4</v>
      </c>
      <c r="G64" s="17">
        <f>SUMIF('OECD Data IO Table - Total'!$E$3:$AW$3,Calculations!G$39,'OECD Data IO Table - Total'!$E34:$AW34)</f>
        <v>0</v>
      </c>
      <c r="H64" s="17">
        <f>SUMIF('OECD Data IO Table - Total'!$E$3:$AW$3,Calculations!H$39,'OECD Data IO Table - Total'!$E34:$AW34)</f>
        <v>0</v>
      </c>
      <c r="I64" s="17">
        <f>SUMIF('OECD Data IO Table - Total'!$E$3:$AW$3,Calculations!I$39,'OECD Data IO Table - Total'!$E34:$AW34)</f>
        <v>2</v>
      </c>
      <c r="J64" s="17">
        <f>SUMIF('OECD Data IO Table - Total'!$E$3:$AW$3,Calculations!J$39,'OECD Data IO Table - Total'!$E34:$AW34)</f>
        <v>48.900000000000006</v>
      </c>
    </row>
    <row r="65" spans="1:10" x14ac:dyDescent="0.25">
      <c r="A65" s="17" t="str">
        <f>'OECD Data IO Table - Total'!D35</f>
        <v>TTL_58T60: Publishing, audiovisual and broadcasting activities</v>
      </c>
      <c r="B65" s="17" t="str">
        <f>'OECD Data IO Table - Total'!B35</f>
        <v>nonenergy industries</v>
      </c>
      <c r="C65" s="17">
        <f>SUMIF('OECD Data IO Table - Total'!$E$3:$AW$3,Calculations!C$39,'OECD Data IO Table - Total'!$E35:$AW35)</f>
        <v>2.2000000000000002</v>
      </c>
      <c r="D65" s="17">
        <f>SUMIF('OECD Data IO Table - Total'!$E$3:$AW$3,Calculations!D$39,'OECD Data IO Table - Total'!$E35:$AW35)</f>
        <v>0.5</v>
      </c>
      <c r="E65" s="17">
        <f>SUMIF('OECD Data IO Table - Total'!$E$3:$AW$3,Calculations!E$39,'OECD Data IO Table - Total'!$E35:$AW35)</f>
        <v>0.6</v>
      </c>
      <c r="F65" s="17">
        <f>SUMIF('OECD Data IO Table - Total'!$E$3:$AW$3,Calculations!F$39,'OECD Data IO Table - Total'!$E35:$AW35)</f>
        <v>6.3</v>
      </c>
      <c r="G65" s="17">
        <f>SUMIF('OECD Data IO Table - Total'!$E$3:$AW$3,Calculations!G$39,'OECD Data IO Table - Total'!$E35:$AW35)</f>
        <v>0</v>
      </c>
      <c r="H65" s="17">
        <f>SUMIF('OECD Data IO Table - Total'!$E$3:$AW$3,Calculations!H$39,'OECD Data IO Table - Total'!$E35:$AW35)</f>
        <v>0</v>
      </c>
      <c r="I65" s="17">
        <f>SUMIF('OECD Data IO Table - Total'!$E$3:$AW$3,Calculations!I$39,'OECD Data IO Table - Total'!$E35:$AW35)</f>
        <v>0.4</v>
      </c>
      <c r="J65" s="17">
        <f>SUMIF('OECD Data IO Table - Total'!$E$3:$AW$3,Calculations!J$39,'OECD Data IO Table - Total'!$E35:$AW35)</f>
        <v>22.1</v>
      </c>
    </row>
    <row r="66" spans="1:10" x14ac:dyDescent="0.25">
      <c r="A66" s="17" t="str">
        <f>'OECD Data IO Table - Total'!D36</f>
        <v>TTL_61: Telecommunications</v>
      </c>
      <c r="B66" s="17" t="str">
        <f>'OECD Data IO Table - Total'!B36</f>
        <v>nonenergy industries</v>
      </c>
      <c r="C66" s="17">
        <f>SUMIF('OECD Data IO Table - Total'!$E$3:$AW$3,Calculations!C$39,'OECD Data IO Table - Total'!$E36:$AW36)</f>
        <v>81.7</v>
      </c>
      <c r="D66" s="17">
        <f>SUMIF('OECD Data IO Table - Total'!$E$3:$AW$3,Calculations!D$39,'OECD Data IO Table - Total'!$E36:$AW36)</f>
        <v>19.5</v>
      </c>
      <c r="E66" s="17">
        <f>SUMIF('OECD Data IO Table - Total'!$E$3:$AW$3,Calculations!E$39,'OECD Data IO Table - Total'!$E36:$AW36)</f>
        <v>13</v>
      </c>
      <c r="F66" s="17">
        <f>SUMIF('OECD Data IO Table - Total'!$E$3:$AW$3,Calculations!F$39,'OECD Data IO Table - Total'!$E36:$AW36)</f>
        <v>108.1</v>
      </c>
      <c r="G66" s="17">
        <f>SUMIF('OECD Data IO Table - Total'!$E$3:$AW$3,Calculations!G$39,'OECD Data IO Table - Total'!$E36:$AW36)</f>
        <v>0</v>
      </c>
      <c r="H66" s="17">
        <f>SUMIF('OECD Data IO Table - Total'!$E$3:$AW$3,Calculations!H$39,'OECD Data IO Table - Total'!$E36:$AW36)</f>
        <v>0</v>
      </c>
      <c r="I66" s="17">
        <f>SUMIF('OECD Data IO Table - Total'!$E$3:$AW$3,Calculations!I$39,'OECD Data IO Table - Total'!$E36:$AW36)</f>
        <v>29.1</v>
      </c>
      <c r="J66" s="17">
        <f>SUMIF('OECD Data IO Table - Total'!$E$3:$AW$3,Calculations!J$39,'OECD Data IO Table - Total'!$E36:$AW36)</f>
        <v>473.4</v>
      </c>
    </row>
    <row r="67" spans="1:10" x14ac:dyDescent="0.25">
      <c r="A67" s="17" t="str">
        <f>'OECD Data IO Table - Total'!D37</f>
        <v>TTL_62T63: IT and other information services</v>
      </c>
      <c r="B67" s="17" t="str">
        <f>'OECD Data IO Table - Total'!B37</f>
        <v>nonenergy industries</v>
      </c>
      <c r="C67" s="17">
        <f>SUMIF('OECD Data IO Table - Total'!$E$3:$AW$3,Calculations!C$39,'OECD Data IO Table - Total'!$E37:$AW37)</f>
        <v>52.7</v>
      </c>
      <c r="D67" s="17">
        <f>SUMIF('OECD Data IO Table - Total'!$E$3:$AW$3,Calculations!D$39,'OECD Data IO Table - Total'!$E37:$AW37)</f>
        <v>17.399999999999999</v>
      </c>
      <c r="E67" s="17">
        <f>SUMIF('OECD Data IO Table - Total'!$E$3:$AW$3,Calculations!E$39,'OECD Data IO Table - Total'!$E37:$AW37)</f>
        <v>13.8</v>
      </c>
      <c r="F67" s="17">
        <f>SUMIF('OECD Data IO Table - Total'!$E$3:$AW$3,Calculations!F$39,'OECD Data IO Table - Total'!$E37:$AW37)</f>
        <v>118.1</v>
      </c>
      <c r="G67" s="17">
        <f>SUMIF('OECD Data IO Table - Total'!$E$3:$AW$3,Calculations!G$39,'OECD Data IO Table - Total'!$E37:$AW37)</f>
        <v>0</v>
      </c>
      <c r="H67" s="17">
        <f>SUMIF('OECD Data IO Table - Total'!$E$3:$AW$3,Calculations!H$39,'OECD Data IO Table - Total'!$E37:$AW37)</f>
        <v>0</v>
      </c>
      <c r="I67" s="17">
        <f>SUMIF('OECD Data IO Table - Total'!$E$3:$AW$3,Calculations!I$39,'OECD Data IO Table - Total'!$E37:$AW37)</f>
        <v>4.9000000000000004</v>
      </c>
      <c r="J67" s="17">
        <f>SUMIF('OECD Data IO Table - Total'!$E$3:$AW$3,Calculations!J$39,'OECD Data IO Table - Total'!$E37:$AW37)</f>
        <v>406.2</v>
      </c>
    </row>
    <row r="68" spans="1:10" x14ac:dyDescent="0.25">
      <c r="A68" s="17" t="str">
        <f>'OECD Data IO Table - Total'!D38</f>
        <v>TTL_64T66: Financial and insurance activities</v>
      </c>
      <c r="B68" s="17" t="str">
        <f>'OECD Data IO Table - Total'!B38</f>
        <v>nonenergy industries</v>
      </c>
      <c r="C68" s="17">
        <f>SUMIF('OECD Data IO Table - Total'!$E$3:$AW$3,Calculations!C$39,'OECD Data IO Table - Total'!$E38:$AW38)</f>
        <v>316.60000000000002</v>
      </c>
      <c r="D68" s="17">
        <f>SUMIF('OECD Data IO Table - Total'!$E$3:$AW$3,Calculations!D$39,'OECD Data IO Table - Total'!$E38:$AW38)</f>
        <v>101.4</v>
      </c>
      <c r="E68" s="17">
        <f>SUMIF('OECD Data IO Table - Total'!$E$3:$AW$3,Calculations!E$39,'OECD Data IO Table - Total'!$E38:$AW38)</f>
        <v>161</v>
      </c>
      <c r="F68" s="17">
        <f>SUMIF('OECD Data IO Table - Total'!$E$3:$AW$3,Calculations!F$39,'OECD Data IO Table - Total'!$E38:$AW38)</f>
        <v>508.8</v>
      </c>
      <c r="G68" s="17">
        <f>SUMIF('OECD Data IO Table - Total'!$E$3:$AW$3,Calculations!G$39,'OECD Data IO Table - Total'!$E38:$AW38)</f>
        <v>0</v>
      </c>
      <c r="H68" s="17">
        <f>SUMIF('OECD Data IO Table - Total'!$E$3:$AW$3,Calculations!H$39,'OECD Data IO Table - Total'!$E38:$AW38)</f>
        <v>0</v>
      </c>
      <c r="I68" s="17">
        <f>SUMIF('OECD Data IO Table - Total'!$E$3:$AW$3,Calculations!I$39,'OECD Data IO Table - Total'!$E38:$AW38)</f>
        <v>191.6</v>
      </c>
      <c r="J68" s="17">
        <f>SUMIF('OECD Data IO Table - Total'!$E$3:$AW$3,Calculations!J$39,'OECD Data IO Table - Total'!$E38:$AW38)</f>
        <v>2039</v>
      </c>
    </row>
    <row r="69" spans="1:10" x14ac:dyDescent="0.25">
      <c r="A69" s="17" t="str">
        <f>'OECD Data IO Table - Total'!D39</f>
        <v>TTL_68: Real estate activities</v>
      </c>
      <c r="B69" s="17" t="str">
        <f>'OECD Data IO Table - Total'!B39</f>
        <v>nonenergy industries</v>
      </c>
      <c r="C69" s="17">
        <f>SUMIF('OECD Data IO Table - Total'!$E$3:$AW$3,Calculations!C$39,'OECD Data IO Table - Total'!$E39:$AW39)</f>
        <v>34.299999999999997</v>
      </c>
      <c r="D69" s="17">
        <f>SUMIF('OECD Data IO Table - Total'!$E$3:$AW$3,Calculations!D$39,'OECD Data IO Table - Total'!$E39:$AW39)</f>
        <v>7.7</v>
      </c>
      <c r="E69" s="17">
        <f>SUMIF('OECD Data IO Table - Total'!$E$3:$AW$3,Calculations!E$39,'OECD Data IO Table - Total'!$E39:$AW39)</f>
        <v>4.5</v>
      </c>
      <c r="F69" s="17">
        <f>SUMIF('OECD Data IO Table - Total'!$E$3:$AW$3,Calculations!F$39,'OECD Data IO Table - Total'!$E39:$AW39)</f>
        <v>41.1</v>
      </c>
      <c r="G69" s="17">
        <f>SUMIF('OECD Data IO Table - Total'!$E$3:$AW$3,Calculations!G$39,'OECD Data IO Table - Total'!$E39:$AW39)</f>
        <v>0</v>
      </c>
      <c r="H69" s="17">
        <f>SUMIF('OECD Data IO Table - Total'!$E$3:$AW$3,Calculations!H$39,'OECD Data IO Table - Total'!$E39:$AW39)</f>
        <v>0</v>
      </c>
      <c r="I69" s="17">
        <f>SUMIF('OECD Data IO Table - Total'!$E$3:$AW$3,Calculations!I$39,'OECD Data IO Table - Total'!$E39:$AW39)</f>
        <v>9.6999999999999993</v>
      </c>
      <c r="J69" s="17">
        <f>SUMIF('OECD Data IO Table - Total'!$E$3:$AW$3,Calculations!J$39,'OECD Data IO Table - Total'!$E39:$AW39)</f>
        <v>289.00000000000006</v>
      </c>
    </row>
    <row r="70" spans="1:10" x14ac:dyDescent="0.25">
      <c r="A70" s="17" t="str">
        <f>'OECD Data IO Table - Total'!D40</f>
        <v>TTL_69T82: Other business sector services</v>
      </c>
      <c r="B70" s="17" t="str">
        <f>'OECD Data IO Table - Total'!B40</f>
        <v>nonenergy industries</v>
      </c>
      <c r="C70" s="17">
        <f>SUMIF('OECD Data IO Table - Total'!$E$3:$AW$3,Calculations!C$39,'OECD Data IO Table - Total'!$E40:$AW40)</f>
        <v>327.5</v>
      </c>
      <c r="D70" s="17">
        <f>SUMIF('OECD Data IO Table - Total'!$E$3:$AW$3,Calculations!D$39,'OECD Data IO Table - Total'!$E40:$AW40)</f>
        <v>78.099999999999994</v>
      </c>
      <c r="E70" s="17">
        <f>SUMIF('OECD Data IO Table - Total'!$E$3:$AW$3,Calculations!E$39,'OECD Data IO Table - Total'!$E40:$AW40)</f>
        <v>55.1</v>
      </c>
      <c r="F70" s="17">
        <f>SUMIF('OECD Data IO Table - Total'!$E$3:$AW$3,Calculations!F$39,'OECD Data IO Table - Total'!$E40:$AW40)</f>
        <v>653.9</v>
      </c>
      <c r="G70" s="17">
        <f>SUMIF('OECD Data IO Table - Total'!$E$3:$AW$3,Calculations!G$39,'OECD Data IO Table - Total'!$E40:$AW40)</f>
        <v>0</v>
      </c>
      <c r="H70" s="17">
        <f>SUMIF('OECD Data IO Table - Total'!$E$3:$AW$3,Calculations!H$39,'OECD Data IO Table - Total'!$E40:$AW40)</f>
        <v>0</v>
      </c>
      <c r="I70" s="17">
        <f>SUMIF('OECD Data IO Table - Total'!$E$3:$AW$3,Calculations!I$39,'OECD Data IO Table - Total'!$E40:$AW40)</f>
        <v>93.5</v>
      </c>
      <c r="J70" s="17">
        <f>SUMIF('OECD Data IO Table - Total'!$E$3:$AW$3,Calculations!J$39,'OECD Data IO Table - Total'!$E40:$AW40)</f>
        <v>2447.1</v>
      </c>
    </row>
    <row r="71" spans="1:10" x14ac:dyDescent="0.25">
      <c r="A71" s="17" t="str">
        <f>'OECD Data IO Table - Total'!D41</f>
        <v>TTL_84: Public administration and defence; compulsory social security</v>
      </c>
      <c r="B71" s="17" t="str">
        <f>'OECD Data IO Table - Total'!B41</f>
        <v>government</v>
      </c>
      <c r="C71" s="17">
        <f>SUMIF('OECD Data IO Table - Total'!$E$3:$AW$3,Calculations!C$39,'OECD Data IO Table - Total'!$E41:$AW41)</f>
        <v>1.2</v>
      </c>
      <c r="D71" s="17">
        <f>SUMIF('OECD Data IO Table - Total'!$E$3:$AW$3,Calculations!D$39,'OECD Data IO Table - Total'!$E41:$AW41)</f>
        <v>0.4</v>
      </c>
      <c r="E71" s="17">
        <f>SUMIF('OECD Data IO Table - Total'!$E$3:$AW$3,Calculations!E$39,'OECD Data IO Table - Total'!$E41:$AW41)</f>
        <v>0.3</v>
      </c>
      <c r="F71" s="17">
        <f>SUMIF('OECD Data IO Table - Total'!$E$3:$AW$3,Calculations!F$39,'OECD Data IO Table - Total'!$E41:$AW41)</f>
        <v>2.6</v>
      </c>
      <c r="G71" s="17">
        <f>SUMIF('OECD Data IO Table - Total'!$E$3:$AW$3,Calculations!G$39,'OECD Data IO Table - Total'!$E41:$AW41)</f>
        <v>0</v>
      </c>
      <c r="H71" s="17">
        <f>SUMIF('OECD Data IO Table - Total'!$E$3:$AW$3,Calculations!H$39,'OECD Data IO Table - Total'!$E41:$AW41)</f>
        <v>0</v>
      </c>
      <c r="I71" s="17">
        <f>SUMIF('OECD Data IO Table - Total'!$E$3:$AW$3,Calculations!I$39,'OECD Data IO Table - Total'!$E41:$AW41)</f>
        <v>0.4</v>
      </c>
      <c r="J71" s="17">
        <f>SUMIF('OECD Data IO Table - Total'!$E$3:$AW$3,Calculations!J$39,'OECD Data IO Table - Total'!$E41:$AW41)</f>
        <v>8.1</v>
      </c>
    </row>
    <row r="72" spans="1:10" x14ac:dyDescent="0.25">
      <c r="A72" s="17" t="str">
        <f>'OECD Data IO Table - Total'!D42</f>
        <v>TTL_85: Education</v>
      </c>
      <c r="B72" s="17" t="str">
        <f>'OECD Data IO Table - Total'!B42</f>
        <v>nonenergy industries</v>
      </c>
      <c r="C72" s="17">
        <f>SUMIF('OECD Data IO Table - Total'!$E$3:$AW$3,Calculations!C$39,'OECD Data IO Table - Total'!$E42:$AW42)</f>
        <v>0.9</v>
      </c>
      <c r="D72" s="17">
        <f>SUMIF('OECD Data IO Table - Total'!$E$3:$AW$3,Calculations!D$39,'OECD Data IO Table - Total'!$E42:$AW42)</f>
        <v>0.3</v>
      </c>
      <c r="E72" s="17">
        <f>SUMIF('OECD Data IO Table - Total'!$E$3:$AW$3,Calculations!E$39,'OECD Data IO Table - Total'!$E42:$AW42)</f>
        <v>0.2</v>
      </c>
      <c r="F72" s="17">
        <f>SUMIF('OECD Data IO Table - Total'!$E$3:$AW$3,Calculations!F$39,'OECD Data IO Table - Total'!$E42:$AW42)</f>
        <v>1.7</v>
      </c>
      <c r="G72" s="17">
        <f>SUMIF('OECD Data IO Table - Total'!$E$3:$AW$3,Calculations!G$39,'OECD Data IO Table - Total'!$E42:$AW42)</f>
        <v>0</v>
      </c>
      <c r="H72" s="17">
        <f>SUMIF('OECD Data IO Table - Total'!$E$3:$AW$3,Calculations!H$39,'OECD Data IO Table - Total'!$E42:$AW42)</f>
        <v>0</v>
      </c>
      <c r="I72" s="17">
        <f>SUMIF('OECD Data IO Table - Total'!$E$3:$AW$3,Calculations!I$39,'OECD Data IO Table - Total'!$E42:$AW42)</f>
        <v>0.2</v>
      </c>
      <c r="J72" s="17">
        <f>SUMIF('OECD Data IO Table - Total'!$E$3:$AW$3,Calculations!J$39,'OECD Data IO Table - Total'!$E42:$AW42)</f>
        <v>6.9999999999999991</v>
      </c>
    </row>
    <row r="73" spans="1:10" x14ac:dyDescent="0.25">
      <c r="A73" s="17" t="str">
        <f>'OECD Data IO Table - Total'!D43</f>
        <v>TTL_86T88: Human health and social work</v>
      </c>
      <c r="B73" s="17" t="str">
        <f>'OECD Data IO Table - Total'!B43</f>
        <v>nonenergy industries</v>
      </c>
      <c r="C73" s="17">
        <f>SUMIF('OECD Data IO Table - Total'!$E$3:$AW$3,Calculations!C$39,'OECD Data IO Table - Total'!$E43:$AW43)</f>
        <v>54.9</v>
      </c>
      <c r="D73" s="17">
        <f>SUMIF('OECD Data IO Table - Total'!$E$3:$AW$3,Calculations!D$39,'OECD Data IO Table - Total'!$E43:$AW43)</f>
        <v>9.9</v>
      </c>
      <c r="E73" s="17">
        <f>SUMIF('OECD Data IO Table - Total'!$E$3:$AW$3,Calculations!E$39,'OECD Data IO Table - Total'!$E43:$AW43)</f>
        <v>13.3</v>
      </c>
      <c r="F73" s="17">
        <f>SUMIF('OECD Data IO Table - Total'!$E$3:$AW$3,Calculations!F$39,'OECD Data IO Table - Total'!$E43:$AW43)</f>
        <v>142.19999999999999</v>
      </c>
      <c r="G73" s="17">
        <f>SUMIF('OECD Data IO Table - Total'!$E$3:$AW$3,Calculations!G$39,'OECD Data IO Table - Total'!$E43:$AW43)</f>
        <v>0</v>
      </c>
      <c r="H73" s="17">
        <f>SUMIF('OECD Data IO Table - Total'!$E$3:$AW$3,Calculations!H$39,'OECD Data IO Table - Total'!$E43:$AW43)</f>
        <v>0</v>
      </c>
      <c r="I73" s="17">
        <f>SUMIF('OECD Data IO Table - Total'!$E$3:$AW$3,Calculations!I$39,'OECD Data IO Table - Total'!$E43:$AW43)</f>
        <v>26.4</v>
      </c>
      <c r="J73" s="17">
        <f>SUMIF('OECD Data IO Table - Total'!$E$3:$AW$3,Calculations!J$39,'OECD Data IO Table - Total'!$E43:$AW43)</f>
        <v>437.19999999999993</v>
      </c>
    </row>
    <row r="74" spans="1:10" x14ac:dyDescent="0.25">
      <c r="A74" s="17" t="str">
        <f>'OECD Data IO Table - Total'!D44</f>
        <v>TTL_90T96: Arts, entertainment, recreation and other service activities</v>
      </c>
      <c r="B74" s="17" t="str">
        <f>'OECD Data IO Table - Total'!B44</f>
        <v>nonenergy industries</v>
      </c>
      <c r="C74" s="17">
        <f>SUMIF('OECD Data IO Table - Total'!$E$3:$AW$3,Calculations!C$39,'OECD Data IO Table - Total'!$E44:$AW44)</f>
        <v>27.4</v>
      </c>
      <c r="D74" s="17">
        <f>SUMIF('OECD Data IO Table - Total'!$E$3:$AW$3,Calculations!D$39,'OECD Data IO Table - Total'!$E44:$AW44)</f>
        <v>6.6</v>
      </c>
      <c r="E74" s="17">
        <f>SUMIF('OECD Data IO Table - Total'!$E$3:$AW$3,Calculations!E$39,'OECD Data IO Table - Total'!$E44:$AW44)</f>
        <v>14.7</v>
      </c>
      <c r="F74" s="17">
        <f>SUMIF('OECD Data IO Table - Total'!$E$3:$AW$3,Calculations!F$39,'OECD Data IO Table - Total'!$E44:$AW44)</f>
        <v>34.299999999999997</v>
      </c>
      <c r="G74" s="17">
        <f>SUMIF('OECD Data IO Table - Total'!$E$3:$AW$3,Calculations!G$39,'OECD Data IO Table - Total'!$E44:$AW44)</f>
        <v>0</v>
      </c>
      <c r="H74" s="17">
        <f>SUMIF('OECD Data IO Table - Total'!$E$3:$AW$3,Calculations!H$39,'OECD Data IO Table - Total'!$E44:$AW44)</f>
        <v>0</v>
      </c>
      <c r="I74" s="17">
        <f>SUMIF('OECD Data IO Table - Total'!$E$3:$AW$3,Calculations!I$39,'OECD Data IO Table - Total'!$E44:$AW44)</f>
        <v>14.8</v>
      </c>
      <c r="J74" s="17">
        <f>SUMIF('OECD Data IO Table - Total'!$E$3:$AW$3,Calculations!J$39,'OECD Data IO Table - Total'!$E44:$AW44)</f>
        <v>147.5</v>
      </c>
    </row>
    <row r="75" spans="1:10" x14ac:dyDescent="0.25">
      <c r="A75" s="17" t="str">
        <f>'OECD Data IO Table - Total'!D45</f>
        <v>TTL_97T98: Private households with employed persons</v>
      </c>
      <c r="B75" s="17" t="str">
        <f>'OECD Data IO Table - Total'!B45</f>
        <v>labor and consumers</v>
      </c>
      <c r="C75" s="17">
        <f>SUMIF('OECD Data IO Table - Total'!$E$3:$AW$3,Calculations!C$39,'OECD Data IO Table - Total'!$E45:$AW45)</f>
        <v>0</v>
      </c>
      <c r="D75" s="17">
        <f>SUMIF('OECD Data IO Table - Total'!$E$3:$AW$3,Calculations!D$39,'OECD Data IO Table - Total'!$E45:$AW45)</f>
        <v>0</v>
      </c>
      <c r="E75" s="17">
        <f>SUMIF('OECD Data IO Table - Total'!$E$3:$AW$3,Calculations!E$39,'OECD Data IO Table - Total'!$E45:$AW45)</f>
        <v>0</v>
      </c>
      <c r="F75" s="17">
        <f>SUMIF('OECD Data IO Table - Total'!$E$3:$AW$3,Calculations!F$39,'OECD Data IO Table - Total'!$E45:$AW45)</f>
        <v>0</v>
      </c>
      <c r="G75" s="17">
        <f>SUMIF('OECD Data IO Table - Total'!$E$3:$AW$3,Calculations!G$39,'OECD Data IO Table - Total'!$E45:$AW45)</f>
        <v>0</v>
      </c>
      <c r="H75" s="17">
        <f>SUMIF('OECD Data IO Table - Total'!$E$3:$AW$3,Calculations!H$39,'OECD Data IO Table - Total'!$E45:$AW45)</f>
        <v>0</v>
      </c>
      <c r="I75" s="17">
        <f>SUMIF('OECD Data IO Table - Total'!$E$3:$AW$3,Calculations!I$39,'OECD Data IO Table - Total'!$E45:$AW45)</f>
        <v>0</v>
      </c>
      <c r="J75" s="17">
        <f>SUMIF('OECD Data IO Table - Total'!$E$3:$AW$3,Calculations!J$39,'OECD Data IO Table - Total'!$E45:$AW45)</f>
        <v>0</v>
      </c>
    </row>
    <row r="76" spans="1:10" x14ac:dyDescent="0.25">
      <c r="A76" s="17" t="str">
        <f>'OECD Data IO Table - Total'!D46</f>
        <v>TXS_IMP_FNL: Taxes less subsidies on intermediate and final products (paid in foreign countries)</v>
      </c>
      <c r="B76" s="17" t="str">
        <f>'OECD Data IO Table - Total'!B46</f>
        <v>government</v>
      </c>
      <c r="C76" s="17">
        <f>SUMIF('OECD Data IO Table - Total'!$E$3:$AW$3,Calculations!C$39,'OECD Data IO Table - Total'!$E46:$AW46)</f>
        <v>14.7</v>
      </c>
      <c r="D76" s="17">
        <f>SUMIF('OECD Data IO Table - Total'!$E$3:$AW$3,Calculations!D$39,'OECD Data IO Table - Total'!$E46:$AW46)</f>
        <v>13.3</v>
      </c>
      <c r="E76" s="17">
        <f>SUMIF('OECD Data IO Table - Total'!$E$3:$AW$3,Calculations!E$39,'OECD Data IO Table - Total'!$E46:$AW46)</f>
        <v>3.9</v>
      </c>
      <c r="F76" s="17">
        <f>SUMIF('OECD Data IO Table - Total'!$E$3:$AW$3,Calculations!F$39,'OECD Data IO Table - Total'!$E46:$AW46)</f>
        <v>68.099999999999994</v>
      </c>
      <c r="G76" s="17">
        <f>SUMIF('OECD Data IO Table - Total'!$E$3:$AW$3,Calculations!G$39,'OECD Data IO Table - Total'!$E46:$AW46)</f>
        <v>0</v>
      </c>
      <c r="H76" s="17">
        <f>SUMIF('OECD Data IO Table - Total'!$E$3:$AW$3,Calculations!H$39,'OECD Data IO Table - Total'!$E46:$AW46)</f>
        <v>0</v>
      </c>
      <c r="I76" s="17">
        <f>SUMIF('OECD Data IO Table - Total'!$E$3:$AW$3,Calculations!I$39,'OECD Data IO Table - Total'!$E46:$AW46)</f>
        <v>6.4</v>
      </c>
      <c r="J76" s="17">
        <f>SUMIF('OECD Data IO Table - Total'!$E$3:$AW$3,Calculations!J$39,'OECD Data IO Table - Total'!$E46:$AW46)</f>
        <v>87.6</v>
      </c>
    </row>
    <row r="77" spans="1:10" x14ac:dyDescent="0.25">
      <c r="A77" s="17" t="str">
        <f>'OECD Data IO Table - Total'!D47</f>
        <v>TXS_INT_FNL: Taxes less subsidies on intermediate and final products (paid in domestic agencies, includes duty on imported products)</v>
      </c>
      <c r="B77" s="17" t="str">
        <f>'OECD Data IO Table - Total'!B47</f>
        <v>government</v>
      </c>
      <c r="C77" s="17">
        <f>SUMIF('OECD Data IO Table - Total'!$E$3:$AW$3,Calculations!C$39,'OECD Data IO Table - Total'!$E47:$AW47)</f>
        <v>12.8</v>
      </c>
      <c r="D77" s="17">
        <f>SUMIF('OECD Data IO Table - Total'!$E$3:$AW$3,Calculations!D$39,'OECD Data IO Table - Total'!$E47:$AW47)</f>
        <v>36.5</v>
      </c>
      <c r="E77" s="17">
        <f>SUMIF('OECD Data IO Table - Total'!$E$3:$AW$3,Calculations!E$39,'OECD Data IO Table - Total'!$E47:$AW47)</f>
        <v>12.9</v>
      </c>
      <c r="F77" s="17">
        <f>SUMIF('OECD Data IO Table - Total'!$E$3:$AW$3,Calculations!F$39,'OECD Data IO Table - Total'!$E47:$AW47)</f>
        <v>50.7</v>
      </c>
      <c r="G77" s="17">
        <f>SUMIF('OECD Data IO Table - Total'!$E$3:$AW$3,Calculations!G$39,'OECD Data IO Table - Total'!$E47:$AW47)</f>
        <v>0</v>
      </c>
      <c r="H77" s="17">
        <f>SUMIF('OECD Data IO Table - Total'!$E$3:$AW$3,Calculations!H$39,'OECD Data IO Table - Total'!$E47:$AW47)</f>
        <v>0</v>
      </c>
      <c r="I77" s="17">
        <f>SUMIF('OECD Data IO Table - Total'!$E$3:$AW$3,Calculations!I$39,'OECD Data IO Table - Total'!$E47:$AW47)</f>
        <v>3.9</v>
      </c>
      <c r="J77" s="17">
        <f>SUMIF('OECD Data IO Table - Total'!$E$3:$AW$3,Calculations!J$39,'OECD Data IO Table - Total'!$E47:$AW47)</f>
        <v>81.2</v>
      </c>
    </row>
    <row r="78" spans="1:10" x14ac:dyDescent="0.25">
      <c r="A78" s="17" t="str">
        <f>'OECD Data IO Table - Total'!D48</f>
        <v>TTL_INT_FNL: Total intermediate consumption at purchasers’ prices</v>
      </c>
      <c r="B78" s="17" t="str">
        <f>'OECD Data IO Table - Total'!B48</f>
        <v>total</v>
      </c>
      <c r="C78" s="17">
        <f>SUMIF('OECD Data IO Table - Total'!$E$3:$AW$3,Calculations!C$39,'OECD Data IO Table - Total'!$E48:$AW48)</f>
        <v>5462.2</v>
      </c>
      <c r="D78" s="17">
        <f>SUMIF('OECD Data IO Table - Total'!$E$3:$AW$3,Calculations!D$39,'OECD Data IO Table - Total'!$E48:$AW48)</f>
        <v>19776.900000000001</v>
      </c>
      <c r="E78" s="17">
        <f>SUMIF('OECD Data IO Table - Total'!$E$3:$AW$3,Calculations!E$39,'OECD Data IO Table - Total'!$E48:$AW48)</f>
        <v>5070.3999999999996</v>
      </c>
      <c r="F78" s="17">
        <f>SUMIF('OECD Data IO Table - Total'!$E$3:$AW$3,Calculations!F$39,'OECD Data IO Table - Total'!$E48:$AW48)</f>
        <v>23524.1</v>
      </c>
      <c r="G78" s="17">
        <f>SUMIF('OECD Data IO Table - Total'!$E$3:$AW$3,Calculations!G$39,'OECD Data IO Table - Total'!$E48:$AW48)</f>
        <v>0</v>
      </c>
      <c r="H78" s="17">
        <f>SUMIF('OECD Data IO Table - Total'!$E$3:$AW$3,Calculations!H$39,'OECD Data IO Table - Total'!$E48:$AW48)</f>
        <v>0</v>
      </c>
      <c r="I78" s="17">
        <f>SUMIF('OECD Data IO Table - Total'!$E$3:$AW$3,Calculations!I$39,'OECD Data IO Table - Total'!$E48:$AW48)</f>
        <v>2531.5</v>
      </c>
      <c r="J78" s="17">
        <f>SUMIF('OECD Data IO Table - Total'!$E$3:$AW$3,Calculations!J$39,'OECD Data IO Table - Total'!$E48:$AW48)</f>
        <v>46278</v>
      </c>
    </row>
    <row r="79" spans="1:10" x14ac:dyDescent="0.25">
      <c r="A79" s="17" t="str">
        <f>'OECD Data IO Table - Total'!D49</f>
        <v>VALU: Value added at basic prices</v>
      </c>
      <c r="B79" s="17" t="str">
        <f>'OECD Data IO Table - Total'!B49</f>
        <v>value add</v>
      </c>
      <c r="C79" s="17">
        <f>SUMIF('OECD Data IO Table - Total'!$E$3:$AW$3,Calculations!C$39,'OECD Data IO Table - Total'!$E49:$AW49)</f>
        <v>4652.3999999999996</v>
      </c>
      <c r="D79" s="17">
        <f>SUMIF('OECD Data IO Table - Total'!$E$3:$AW$3,Calculations!D$39,'OECD Data IO Table - Total'!$E49:$AW49)</f>
        <v>16100.7</v>
      </c>
      <c r="E79" s="17">
        <f>SUMIF('OECD Data IO Table - Total'!$E$3:$AW$3,Calculations!E$39,'OECD Data IO Table - Total'!$E49:$AW49)</f>
        <v>3532.5</v>
      </c>
      <c r="F79" s="17">
        <f>SUMIF('OECD Data IO Table - Total'!$E$3:$AW$3,Calculations!F$39,'OECD Data IO Table - Total'!$E49:$AW49)</f>
        <v>22113.4</v>
      </c>
      <c r="G79" s="17">
        <f>SUMIF('OECD Data IO Table - Total'!$E$3:$AW$3,Calculations!G$39,'OECD Data IO Table - Total'!$E49:$AW49)</f>
        <v>0</v>
      </c>
      <c r="H79" s="17">
        <f>SUMIF('OECD Data IO Table - Total'!$E$3:$AW$3,Calculations!H$39,'OECD Data IO Table - Total'!$E49:$AW49)</f>
        <v>0</v>
      </c>
      <c r="I79" s="17">
        <f>SUMIF('OECD Data IO Table - Total'!$E$3:$AW$3,Calculations!I$39,'OECD Data IO Table - Total'!$E49:$AW49)</f>
        <v>16444.5</v>
      </c>
      <c r="J79" s="17">
        <f>SUMIF('OECD Data IO Table - Total'!$E$3:$AW$3,Calculations!J$39,'OECD Data IO Table - Total'!$E49:$AW49)</f>
        <v>204173.19999999995</v>
      </c>
    </row>
    <row r="80" spans="1:10" x14ac:dyDescent="0.25">
      <c r="A80" s="17" t="str">
        <f>'OECD Data IO Table - Total'!D50</f>
        <v>OUTPUT: Output at basic prices</v>
      </c>
      <c r="B80" s="17" t="str">
        <f>'OECD Data IO Table - Total'!B50</f>
        <v>output</v>
      </c>
      <c r="C80" s="17">
        <f>SUMIF('OECD Data IO Table - Total'!$E$3:$AW$3,Calculations!C$39,'OECD Data IO Table - Total'!$E50:$AW50)</f>
        <v>10114.6</v>
      </c>
      <c r="D80" s="17">
        <f>SUMIF('OECD Data IO Table - Total'!$E$3:$AW$3,Calculations!D$39,'OECD Data IO Table - Total'!$E50:$AW50)</f>
        <v>35877.5</v>
      </c>
      <c r="E80" s="17">
        <f>SUMIF('OECD Data IO Table - Total'!$E$3:$AW$3,Calculations!E$39,'OECD Data IO Table - Total'!$E50:$AW50)</f>
        <v>8602.9</v>
      </c>
      <c r="F80" s="17">
        <f>SUMIF('OECD Data IO Table - Total'!$E$3:$AW$3,Calculations!F$39,'OECD Data IO Table - Total'!$E50:$AW50)</f>
        <v>45637.599999999999</v>
      </c>
      <c r="G80" s="17">
        <f>SUMIF('OECD Data IO Table - Total'!$E$3:$AW$3,Calculations!G$39,'OECD Data IO Table - Total'!$E50:$AW50)</f>
        <v>0</v>
      </c>
      <c r="H80" s="17">
        <f>SUMIF('OECD Data IO Table - Total'!$E$3:$AW$3,Calculations!H$39,'OECD Data IO Table - Total'!$E50:$AW50)</f>
        <v>0</v>
      </c>
      <c r="I80" s="17">
        <f>SUMIF('OECD Data IO Table - Total'!$E$3:$AW$3,Calculations!I$39,'OECD Data IO Table - Total'!$E50:$AW50)</f>
        <v>18976</v>
      </c>
      <c r="J80" s="17">
        <f>SUMIF('OECD Data IO Table - Total'!$E$3:$AW$3,Calculations!J$39,'OECD Data IO Table - Total'!$E50:$AW50)</f>
        <v>250451.4</v>
      </c>
    </row>
    <row r="81" spans="1:10" x14ac:dyDescent="0.25">
      <c r="A81" s="17" t="s">
        <v>166</v>
      </c>
      <c r="B81" s="17" t="s">
        <v>61</v>
      </c>
      <c r="C81">
        <f>SUMIF('OECD Data IO Table - Value Add'!$E$3:$AN$3,Calculations!C$39,'OECD Data IO Table - Value Add'!$E10:$AN10)</f>
        <v>1260.2449999999999</v>
      </c>
      <c r="D81" s="17">
        <f>SUMIF('OECD Data IO Table - Value Add'!$E$3:$AN$3,Calculations!D$39,'OECD Data IO Table - Value Add'!$E10:$AN10)</f>
        <v>1281.893</v>
      </c>
      <c r="E81" s="17">
        <f>SUMIF('OECD Data IO Table - Value Add'!$E$3:$AN$3,Calculations!E$39,'OECD Data IO Table - Value Add'!$E10:$AN10)</f>
        <v>1811.6379999999999</v>
      </c>
      <c r="F81" s="17">
        <f>SUMIF('OECD Data IO Table - Value Add'!$E$3:$AN$3,Calculations!F$39,'OECD Data IO Table - Value Add'!$E10:$AN10)</f>
        <v>3827.2710000000002</v>
      </c>
      <c r="G81" s="17">
        <f>SUMIF('OECD Data IO Table - Value Add'!$E$3:$AN$3,Calculations!G$39,'OECD Data IO Table - Value Add'!$E10:$AN10)</f>
        <v>0</v>
      </c>
      <c r="H81" s="17">
        <f>SUMIF('OECD Data IO Table - Value Add'!$E$3:$AN$3,Calculations!H$39,'OECD Data IO Table - Value Add'!$E10:$AN10)</f>
        <v>0</v>
      </c>
      <c r="I81" s="17">
        <f>SUMIF('OECD Data IO Table - Value Add'!$E$3:$AN$3,Calculations!I$39,'OECD Data IO Table - Value Add'!$E10:$AN10)</f>
        <v>2100.4960000000001</v>
      </c>
      <c r="J81" s="17">
        <f>SUMIF('OECD Data IO Table - Value Add'!$E$3:$AN$3,Calculations!J$39,'OECD Data IO Table - Value Add'!$E10:$AN10)</f>
        <v>14685.313999999998</v>
      </c>
    </row>
    <row r="82" spans="1:10" s="17" customFormat="1" x14ac:dyDescent="0.25">
      <c r="A82" s="17" t="s">
        <v>167</v>
      </c>
      <c r="B82" s="17" t="s">
        <v>8</v>
      </c>
      <c r="C82" s="17">
        <f>SUMIF('OECD Data IO Table - Value Add'!$E$3:$AN$3,Calculations!C$39,'OECD Data IO Table - Value Add'!$E11:$AN11)</f>
        <v>-10.068</v>
      </c>
      <c r="D82" s="17">
        <f>SUMIF('OECD Data IO Table - Value Add'!$E$3:$AN$3,Calculations!D$39,'OECD Data IO Table - Value Add'!$E11:$AN11)</f>
        <v>3467.855</v>
      </c>
      <c r="E82" s="17">
        <f>SUMIF('OECD Data IO Table - Value Add'!$E$3:$AN$3,Calculations!E$39,'OECD Data IO Table - Value Add'!$E11:$AN11)</f>
        <v>-20.957000000000001</v>
      </c>
      <c r="F82" s="17">
        <f>SUMIF('OECD Data IO Table - Value Add'!$E$3:$AN$3,Calculations!F$39,'OECD Data IO Table - Value Add'!$E11:$AN11)</f>
        <v>-48.152999999999999</v>
      </c>
      <c r="G82" s="17">
        <f>SUMIF('OECD Data IO Table - Value Add'!$E$3:$AN$3,Calculations!G$39,'OECD Data IO Table - Value Add'!$E11:$AN11)</f>
        <v>0</v>
      </c>
      <c r="H82" s="17">
        <f>SUMIF('OECD Data IO Table - Value Add'!$E$3:$AN$3,Calculations!H$39,'OECD Data IO Table - Value Add'!$E11:$AN11)</f>
        <v>0</v>
      </c>
      <c r="I82" s="17">
        <f>SUMIF('OECD Data IO Table - Value Add'!$E$3:$AN$3,Calculations!I$39,'OECD Data IO Table - Value Add'!$E11:$AN11)</f>
        <v>-1327.788</v>
      </c>
      <c r="J82" s="17">
        <f>SUMIF('OECD Data IO Table - Value Add'!$E$3:$AN$3,Calculations!J$39,'OECD Data IO Table - Value Add'!$E11:$AN11)</f>
        <v>101.887</v>
      </c>
    </row>
    <row r="83" spans="1:10" s="13" customFormat="1" x14ac:dyDescent="0.25">
      <c r="A83" s="13" t="s">
        <v>15</v>
      </c>
      <c r="C83" s="13">
        <f>SUM(C40:C77,C81,C82)</f>
        <v>6711.976999999999</v>
      </c>
      <c r="D83" s="13">
        <f t="shared" ref="D83:J83" si="11">SUM(D40:D77,D81,D82)</f>
        <v>24526.448000000008</v>
      </c>
      <c r="E83" s="13">
        <f t="shared" si="11"/>
        <v>6861.1810000000005</v>
      </c>
      <c r="F83" s="13">
        <f t="shared" si="11"/>
        <v>27303.117999999999</v>
      </c>
      <c r="G83" s="13">
        <f t="shared" si="11"/>
        <v>0</v>
      </c>
      <c r="H83" s="13">
        <f t="shared" si="11"/>
        <v>0</v>
      </c>
      <c r="I83" s="13">
        <f t="shared" si="11"/>
        <v>3304.1079999999997</v>
      </c>
      <c r="J83" s="13">
        <f t="shared" si="11"/>
        <v>61064.900999999983</v>
      </c>
    </row>
    <row r="84" spans="1:10" s="17" customFormat="1" x14ac:dyDescent="0.25"/>
    <row r="85" spans="1:10" s="32" customFormat="1" x14ac:dyDescent="0.25">
      <c r="A85" s="32" t="s">
        <v>196</v>
      </c>
    </row>
    <row r="86" spans="1:10" s="17" customFormat="1" x14ac:dyDescent="0.25">
      <c r="B86" s="17" t="s">
        <v>1</v>
      </c>
      <c r="C86" s="17" t="s">
        <v>2</v>
      </c>
      <c r="D86" s="17" t="s">
        <v>3</v>
      </c>
      <c r="E86" s="17" t="s">
        <v>4</v>
      </c>
      <c r="F86" s="17" t="s">
        <v>43</v>
      </c>
      <c r="G86" s="17" t="s">
        <v>5</v>
      </c>
      <c r="H86" s="17" t="s">
        <v>6</v>
      </c>
      <c r="I86" s="17" t="s">
        <v>7</v>
      </c>
      <c r="J86" s="18"/>
    </row>
    <row r="87" spans="1:10" x14ac:dyDescent="0.25">
      <c r="A87" s="3" t="s">
        <v>8</v>
      </c>
      <c r="B87">
        <f>SUMIF($B$40:$B$82,$A87,C$40:C$82)</f>
        <v>18.631999999999998</v>
      </c>
      <c r="C87" s="17">
        <f t="shared" ref="C87:I87" si="12">SUMIF($B$40:$B$82,$A87,D$40:D$82)</f>
        <v>3518.0549999999998</v>
      </c>
      <c r="D87" s="17">
        <f t="shared" si="12"/>
        <v>-3.8569999999999993</v>
      </c>
      <c r="E87" s="17">
        <f t="shared" si="12"/>
        <v>73.246999999999986</v>
      </c>
      <c r="F87" s="17">
        <f t="shared" si="12"/>
        <v>0</v>
      </c>
      <c r="G87" s="17">
        <f t="shared" si="12"/>
        <v>0</v>
      </c>
      <c r="H87" s="17">
        <f t="shared" si="12"/>
        <v>-1317.088</v>
      </c>
      <c r="I87" s="17">
        <f t="shared" si="12"/>
        <v>278.78699999999998</v>
      </c>
    </row>
    <row r="88" spans="1:10" x14ac:dyDescent="0.25">
      <c r="A88" s="3" t="s">
        <v>60</v>
      </c>
      <c r="B88" s="17">
        <f t="shared" ref="B88:I95" si="13">SUMIF($B$40:$B$82,$A88,C$40:C$82)</f>
        <v>4404.7999999999984</v>
      </c>
      <c r="C88" s="17">
        <f t="shared" si="13"/>
        <v>1087.7999999999997</v>
      </c>
      <c r="D88" s="17">
        <f t="shared" si="13"/>
        <v>4374.8000000000011</v>
      </c>
      <c r="E88" s="17">
        <f t="shared" si="13"/>
        <v>16867</v>
      </c>
      <c r="F88" s="17">
        <f t="shared" si="13"/>
        <v>0</v>
      </c>
      <c r="G88" s="17">
        <f t="shared" si="13"/>
        <v>0</v>
      </c>
      <c r="H88" s="17">
        <f t="shared" si="13"/>
        <v>2095.1</v>
      </c>
      <c r="I88" s="17">
        <f t="shared" si="13"/>
        <v>40553.599999999991</v>
      </c>
    </row>
    <row r="89" spans="1:10" x14ac:dyDescent="0.25">
      <c r="A89" s="3" t="s">
        <v>61</v>
      </c>
      <c r="B89" s="17">
        <f t="shared" si="13"/>
        <v>1260.2449999999999</v>
      </c>
      <c r="C89" s="17">
        <f t="shared" si="13"/>
        <v>1281.893</v>
      </c>
      <c r="D89" s="17">
        <f t="shared" si="13"/>
        <v>1811.6379999999999</v>
      </c>
      <c r="E89" s="17">
        <f t="shared" si="13"/>
        <v>3827.2710000000002</v>
      </c>
      <c r="F89" s="17">
        <f t="shared" si="13"/>
        <v>0</v>
      </c>
      <c r="G89" s="17">
        <f t="shared" si="13"/>
        <v>0</v>
      </c>
      <c r="H89" s="17">
        <f t="shared" si="13"/>
        <v>2100.4960000000001</v>
      </c>
      <c r="I89" s="17">
        <f t="shared" si="13"/>
        <v>14685.313999999998</v>
      </c>
    </row>
    <row r="90" spans="1:10" x14ac:dyDescent="0.25">
      <c r="A90" s="3" t="s">
        <v>9</v>
      </c>
      <c r="B90" s="17">
        <f t="shared" si="13"/>
        <v>0</v>
      </c>
      <c r="C90" s="17">
        <f t="shared" si="13"/>
        <v>0</v>
      </c>
      <c r="D90" s="17">
        <f t="shared" si="13"/>
        <v>0</v>
      </c>
      <c r="E90" s="17">
        <f t="shared" si="13"/>
        <v>0</v>
      </c>
      <c r="F90" s="17">
        <f t="shared" si="13"/>
        <v>0</v>
      </c>
      <c r="G90" s="17">
        <f t="shared" si="13"/>
        <v>0</v>
      </c>
      <c r="H90" s="17">
        <f t="shared" si="13"/>
        <v>0</v>
      </c>
      <c r="I90" s="17">
        <f t="shared" si="13"/>
        <v>0</v>
      </c>
    </row>
    <row r="91" spans="1:10" x14ac:dyDescent="0.25">
      <c r="A91" s="3" t="s">
        <v>62</v>
      </c>
      <c r="B91" s="13">
        <f t="shared" si="13"/>
        <v>0</v>
      </c>
      <c r="C91" s="13">
        <f t="shared" si="13"/>
        <v>0</v>
      </c>
      <c r="D91" s="13">
        <f t="shared" si="13"/>
        <v>0</v>
      </c>
      <c r="E91" s="13">
        <f t="shared" si="13"/>
        <v>0</v>
      </c>
      <c r="F91" s="13">
        <f t="shared" si="13"/>
        <v>0</v>
      </c>
      <c r="G91" s="13">
        <f t="shared" si="13"/>
        <v>0</v>
      </c>
      <c r="H91" s="13">
        <f t="shared" si="13"/>
        <v>0</v>
      </c>
      <c r="I91" s="13">
        <f t="shared" si="13"/>
        <v>0</v>
      </c>
    </row>
    <row r="92" spans="1:10" x14ac:dyDescent="0.25">
      <c r="A92" s="3" t="s">
        <v>63</v>
      </c>
      <c r="B92" s="13">
        <f t="shared" si="13"/>
        <v>0</v>
      </c>
      <c r="C92" s="13">
        <f t="shared" si="13"/>
        <v>0</v>
      </c>
      <c r="D92" s="13">
        <f t="shared" si="13"/>
        <v>0</v>
      </c>
      <c r="E92" s="13">
        <f t="shared" si="13"/>
        <v>0</v>
      </c>
      <c r="F92" s="13">
        <f t="shared" si="13"/>
        <v>0</v>
      </c>
      <c r="G92" s="13">
        <f t="shared" si="13"/>
        <v>0</v>
      </c>
      <c r="H92" s="13">
        <f t="shared" si="13"/>
        <v>0</v>
      </c>
      <c r="I92" s="13">
        <f t="shared" si="13"/>
        <v>0</v>
      </c>
    </row>
    <row r="93" spans="1:10" x14ac:dyDescent="0.25">
      <c r="A93" s="3" t="s">
        <v>64</v>
      </c>
      <c r="B93" s="13">
        <f t="shared" si="13"/>
        <v>709.4</v>
      </c>
      <c r="C93" s="13">
        <f t="shared" si="13"/>
        <v>18581.100000000002</v>
      </c>
      <c r="D93" s="13">
        <f t="shared" si="13"/>
        <v>552.79999999999995</v>
      </c>
      <c r="E93" s="13">
        <f t="shared" si="13"/>
        <v>6072.9</v>
      </c>
      <c r="F93" s="13">
        <f t="shared" si="13"/>
        <v>0</v>
      </c>
      <c r="G93" s="13">
        <f t="shared" si="13"/>
        <v>0</v>
      </c>
      <c r="H93" s="13">
        <f t="shared" si="13"/>
        <v>367.70000000000005</v>
      </c>
      <c r="I93" s="13">
        <f t="shared" si="13"/>
        <v>4606.3999999999996</v>
      </c>
    </row>
    <row r="94" spans="1:10" x14ac:dyDescent="0.25">
      <c r="A94" s="3" t="s">
        <v>65</v>
      </c>
      <c r="B94" s="13">
        <f t="shared" si="13"/>
        <v>0</v>
      </c>
      <c r="C94" s="13">
        <f t="shared" si="13"/>
        <v>0</v>
      </c>
      <c r="D94" s="13">
        <f t="shared" si="13"/>
        <v>0</v>
      </c>
      <c r="E94" s="13">
        <f t="shared" si="13"/>
        <v>0</v>
      </c>
      <c r="F94" s="13">
        <f t="shared" si="13"/>
        <v>0</v>
      </c>
      <c r="G94" s="13">
        <f t="shared" si="13"/>
        <v>0</v>
      </c>
      <c r="H94" s="13">
        <f t="shared" si="13"/>
        <v>0</v>
      </c>
      <c r="I94" s="13">
        <f t="shared" si="13"/>
        <v>0</v>
      </c>
    </row>
    <row r="95" spans="1:10" x14ac:dyDescent="0.25">
      <c r="A95" s="3" t="s">
        <v>66</v>
      </c>
      <c r="B95" s="13">
        <f t="shared" si="13"/>
        <v>0</v>
      </c>
      <c r="C95" s="13">
        <f t="shared" si="13"/>
        <v>0</v>
      </c>
      <c r="D95" s="13">
        <f t="shared" si="13"/>
        <v>0</v>
      </c>
      <c r="E95" s="13">
        <f t="shared" si="13"/>
        <v>0</v>
      </c>
      <c r="F95" s="13">
        <f t="shared" si="13"/>
        <v>0</v>
      </c>
      <c r="G95" s="13">
        <f t="shared" si="13"/>
        <v>0</v>
      </c>
      <c r="H95" s="13">
        <f t="shared" si="13"/>
        <v>0</v>
      </c>
      <c r="I95" s="13">
        <f t="shared" si="13"/>
        <v>0</v>
      </c>
    </row>
    <row r="96" spans="1:10" x14ac:dyDescent="0.25">
      <c r="A96" s="17"/>
      <c r="B96" s="17"/>
    </row>
    <row r="97" spans="1:10" s="31" customFormat="1" x14ac:dyDescent="0.25">
      <c r="A97" s="32" t="s">
        <v>197</v>
      </c>
    </row>
    <row r="98" spans="1:10" x14ac:dyDescent="0.25">
      <c r="A98" s="17"/>
      <c r="B98" s="3" t="s">
        <v>8</v>
      </c>
      <c r="C98" s="3" t="s">
        <v>60</v>
      </c>
      <c r="D98" s="3" t="s">
        <v>61</v>
      </c>
      <c r="E98" s="3" t="s">
        <v>9</v>
      </c>
      <c r="F98" s="3" t="s">
        <v>62</v>
      </c>
      <c r="G98" s="3" t="s">
        <v>63</v>
      </c>
      <c r="H98" s="3" t="s">
        <v>64</v>
      </c>
      <c r="I98" s="3" t="s">
        <v>65</v>
      </c>
      <c r="J98" s="3" t="s">
        <v>66</v>
      </c>
    </row>
    <row r="99" spans="1:10" x14ac:dyDescent="0.25">
      <c r="A99" s="17" t="s">
        <v>1</v>
      </c>
      <c r="B99" s="17">
        <f>INDEX($B$87:$I$95,MATCH(B$98,$A$87:$A$95,0),MATCH($A99,$B$86:$I$86,0))</f>
        <v>18.631999999999998</v>
      </c>
      <c r="C99" s="19">
        <f t="shared" ref="C99:J99" si="14">INDEX($B$87:$I$95,MATCH(C$98,$A$87:$A$95,0),MATCH($A99,$B$86:$I$86,0))</f>
        <v>4404.7999999999984</v>
      </c>
      <c r="D99" s="19">
        <f t="shared" si="14"/>
        <v>1260.2449999999999</v>
      </c>
      <c r="E99" s="19">
        <f t="shared" si="14"/>
        <v>0</v>
      </c>
      <c r="F99" s="5"/>
      <c r="G99" s="5"/>
      <c r="H99" s="5"/>
      <c r="I99" s="5"/>
      <c r="J99" s="5"/>
    </row>
    <row r="100" spans="1:10" x14ac:dyDescent="0.25">
      <c r="A100" s="17" t="s">
        <v>2</v>
      </c>
      <c r="B100" s="19">
        <f t="shared" ref="B100:J106" si="15">INDEX($B$87:$I$95,MATCH(B$98,$A$87:$A$95,0),MATCH($A100,$B$86:$I$86,0))</f>
        <v>3518.0549999999998</v>
      </c>
      <c r="C100" s="19">
        <f t="shared" si="15"/>
        <v>1087.7999999999997</v>
      </c>
      <c r="D100" s="19">
        <f t="shared" si="15"/>
        <v>1281.893</v>
      </c>
      <c r="E100" s="19">
        <f t="shared" si="15"/>
        <v>0</v>
      </c>
      <c r="F100" s="5"/>
      <c r="G100" s="5"/>
      <c r="H100" s="5"/>
      <c r="I100" s="5"/>
      <c r="J100" s="5"/>
    </row>
    <row r="101" spans="1:10" x14ac:dyDescent="0.25">
      <c r="A101" s="17" t="s">
        <v>3</v>
      </c>
      <c r="B101" s="19">
        <f t="shared" si="15"/>
        <v>-3.8569999999999993</v>
      </c>
      <c r="C101" s="19">
        <f t="shared" si="15"/>
        <v>4374.8000000000011</v>
      </c>
      <c r="D101" s="19">
        <f t="shared" si="15"/>
        <v>1811.6379999999999</v>
      </c>
      <c r="E101" s="19">
        <f t="shared" si="15"/>
        <v>0</v>
      </c>
      <c r="F101" s="5"/>
      <c r="G101" s="5"/>
      <c r="H101" s="5"/>
      <c r="I101" s="5"/>
      <c r="J101" s="5"/>
    </row>
    <row r="102" spans="1:10" x14ac:dyDescent="0.25">
      <c r="A102" s="17" t="s">
        <v>4</v>
      </c>
      <c r="B102" s="19">
        <f t="shared" si="15"/>
        <v>73.246999999999986</v>
      </c>
      <c r="C102" s="19">
        <f t="shared" si="15"/>
        <v>16867</v>
      </c>
      <c r="D102" s="19">
        <f t="shared" si="15"/>
        <v>3827.2710000000002</v>
      </c>
      <c r="E102" s="19">
        <f t="shared" si="15"/>
        <v>0</v>
      </c>
      <c r="F102" s="5"/>
      <c r="G102" s="5"/>
      <c r="H102" s="5"/>
      <c r="I102" s="5"/>
      <c r="J102" s="5"/>
    </row>
    <row r="103" spans="1:10" x14ac:dyDescent="0.25">
      <c r="A103" s="17" t="s">
        <v>43</v>
      </c>
      <c r="B103" s="19">
        <f t="shared" si="15"/>
        <v>0</v>
      </c>
      <c r="C103" s="19">
        <f t="shared" si="15"/>
        <v>0</v>
      </c>
      <c r="D103" s="19">
        <f t="shared" si="15"/>
        <v>0</v>
      </c>
      <c r="E103" s="19">
        <f t="shared" si="15"/>
        <v>0</v>
      </c>
      <c r="F103" s="5"/>
      <c r="G103" s="5"/>
      <c r="H103" s="5"/>
      <c r="I103" s="5"/>
      <c r="J103" s="5"/>
    </row>
    <row r="104" spans="1:10" x14ac:dyDescent="0.25">
      <c r="A104" s="17" t="s">
        <v>5</v>
      </c>
      <c r="B104" s="19">
        <f t="shared" si="15"/>
        <v>0</v>
      </c>
      <c r="C104" s="19">
        <f t="shared" si="15"/>
        <v>0</v>
      </c>
      <c r="D104" s="19">
        <f t="shared" si="15"/>
        <v>0</v>
      </c>
      <c r="E104" s="19">
        <f t="shared" si="15"/>
        <v>0</v>
      </c>
      <c r="F104" s="5"/>
      <c r="G104" s="5"/>
      <c r="H104" s="5"/>
      <c r="I104" s="5"/>
      <c r="J104" s="5"/>
    </row>
    <row r="105" spans="1:10" x14ac:dyDescent="0.25">
      <c r="A105" s="17" t="s">
        <v>6</v>
      </c>
      <c r="B105" s="19">
        <f t="shared" si="15"/>
        <v>-1317.088</v>
      </c>
      <c r="C105" s="19">
        <f t="shared" si="15"/>
        <v>2095.1</v>
      </c>
      <c r="D105" s="19">
        <f t="shared" si="15"/>
        <v>2100.4960000000001</v>
      </c>
      <c r="E105" s="19">
        <f t="shared" si="15"/>
        <v>0</v>
      </c>
      <c r="F105" s="5"/>
      <c r="G105" s="5"/>
      <c r="H105" s="5"/>
      <c r="I105" s="5"/>
      <c r="J105" s="5"/>
    </row>
    <row r="106" spans="1:10" x14ac:dyDescent="0.25">
      <c r="A106" s="17" t="s">
        <v>7</v>
      </c>
      <c r="B106" s="19">
        <f t="shared" si="15"/>
        <v>278.78699999999998</v>
      </c>
      <c r="C106" s="19">
        <f t="shared" si="15"/>
        <v>40553.599999999991</v>
      </c>
      <c r="D106" s="19">
        <f t="shared" si="15"/>
        <v>14685.313999999998</v>
      </c>
      <c r="E106" s="19">
        <f t="shared" si="15"/>
        <v>0</v>
      </c>
      <c r="F106" s="5"/>
      <c r="G106" s="5"/>
      <c r="H106" s="5"/>
      <c r="I106" s="5"/>
      <c r="J106" s="5"/>
    </row>
    <row r="107" spans="1:10" x14ac:dyDescent="0.25">
      <c r="A107" s="17"/>
      <c r="B107" s="17"/>
    </row>
    <row r="108" spans="1:10" s="32" customFormat="1" x14ac:dyDescent="0.25">
      <c r="A108" s="32" t="s">
        <v>198</v>
      </c>
    </row>
    <row r="109" spans="1:10" s="19" customFormat="1" x14ac:dyDescent="0.25">
      <c r="B109" s="3" t="s">
        <v>8</v>
      </c>
      <c r="C109" s="3" t="s">
        <v>60</v>
      </c>
      <c r="D109" s="3" t="s">
        <v>61</v>
      </c>
      <c r="E109" s="3" t="s">
        <v>9</v>
      </c>
      <c r="F109" s="3" t="s">
        <v>62</v>
      </c>
      <c r="G109" s="3" t="s">
        <v>63</v>
      </c>
      <c r="H109" s="3" t="s">
        <v>64</v>
      </c>
      <c r="I109" s="3" t="s">
        <v>65</v>
      </c>
      <c r="J109" s="3" t="s">
        <v>66</v>
      </c>
    </row>
    <row r="110" spans="1:10" s="19" customFormat="1" x14ac:dyDescent="0.25">
      <c r="A110" s="19" t="s">
        <v>1</v>
      </c>
      <c r="B110" s="7">
        <f>B99/INDEX($C$83:$J$83,1,MATCH($A110,$C$39:$J$39,0))</f>
        <v>2.775933230998855E-3</v>
      </c>
      <c r="C110" s="7">
        <f t="shared" ref="C110:E110" si="16">C99/INDEX($C$83:$J$83,1,MATCH($A110,$C$39:$J$39,0))</f>
        <v>0.65625969814854834</v>
      </c>
      <c r="D110" s="7">
        <f t="shared" si="16"/>
        <v>0.18776062552061787</v>
      </c>
      <c r="E110" s="19">
        <f t="shared" si="16"/>
        <v>0</v>
      </c>
      <c r="F110" s="5"/>
      <c r="G110" s="5"/>
      <c r="H110" s="5"/>
      <c r="I110" s="5"/>
      <c r="J110" s="5"/>
    </row>
    <row r="111" spans="1:10" s="19" customFormat="1" x14ac:dyDescent="0.25">
      <c r="A111" s="19" t="s">
        <v>2</v>
      </c>
      <c r="B111" s="7">
        <f t="shared" ref="B111:E111" si="17">B100/INDEX($C$83:$J$83,1,MATCH($A111,$C$39:$J$39,0))</f>
        <v>0.143439237512093</v>
      </c>
      <c r="C111" s="7">
        <f t="shared" si="17"/>
        <v>4.4352121432341095E-2</v>
      </c>
      <c r="D111" s="7">
        <f t="shared" si="17"/>
        <v>5.2265741863640414E-2</v>
      </c>
      <c r="E111" s="19">
        <f t="shared" si="17"/>
        <v>0</v>
      </c>
      <c r="F111" s="5"/>
      <c r="G111" s="5"/>
      <c r="H111" s="5"/>
      <c r="I111" s="5"/>
      <c r="J111" s="5"/>
    </row>
    <row r="112" spans="1:10" s="19" customFormat="1" x14ac:dyDescent="0.25">
      <c r="A112" s="19" t="s">
        <v>3</v>
      </c>
      <c r="B112" s="7">
        <f t="shared" ref="B112:E112" si="18">B101/INDEX($C$83:$J$83,1,MATCH($A112,$C$39:$J$39,0))</f>
        <v>-5.6214811998109347E-4</v>
      </c>
      <c r="C112" s="7">
        <f t="shared" si="18"/>
        <v>0.63761617715667329</v>
      </c>
      <c r="D112" s="7">
        <f t="shared" si="18"/>
        <v>0.26404171526738618</v>
      </c>
      <c r="E112" s="19">
        <f t="shared" si="18"/>
        <v>0</v>
      </c>
      <c r="F112" s="5"/>
      <c r="G112" s="5"/>
      <c r="H112" s="5"/>
      <c r="I112" s="5"/>
      <c r="J112" s="5"/>
    </row>
    <row r="113" spans="1:10" s="19" customFormat="1" x14ac:dyDescent="0.25">
      <c r="A113" s="19" t="s">
        <v>4</v>
      </c>
      <c r="B113" s="7">
        <f t="shared" ref="B113:E113" si="19">B102/INDEX($C$83:$J$83,1,MATCH($A113,$C$39:$J$39,0))</f>
        <v>2.6827338914185549E-3</v>
      </c>
      <c r="C113" s="7">
        <f t="shared" si="19"/>
        <v>0.61776827100846143</v>
      </c>
      <c r="D113" s="7">
        <f t="shared" si="19"/>
        <v>0.14017706695623555</v>
      </c>
      <c r="E113" s="19">
        <f t="shared" si="19"/>
        <v>0</v>
      </c>
      <c r="F113" s="5"/>
      <c r="G113" s="5"/>
      <c r="H113" s="5"/>
      <c r="I113" s="5"/>
      <c r="J113" s="5"/>
    </row>
    <row r="114" spans="1:10" s="19" customFormat="1" x14ac:dyDescent="0.25">
      <c r="A114" s="19" t="s">
        <v>43</v>
      </c>
      <c r="B114" s="54"/>
      <c r="C114" s="54"/>
      <c r="D114" s="54"/>
      <c r="E114" s="5"/>
      <c r="F114" s="5"/>
      <c r="G114" s="5"/>
      <c r="H114" s="5"/>
      <c r="I114" s="5"/>
      <c r="J114" s="5"/>
    </row>
    <row r="115" spans="1:10" s="19" customFormat="1" x14ac:dyDescent="0.25">
      <c r="A115" s="19" t="s">
        <v>5</v>
      </c>
      <c r="B115" s="54"/>
      <c r="C115" s="54"/>
      <c r="D115" s="54"/>
      <c r="E115" s="5"/>
      <c r="F115" s="5"/>
      <c r="G115" s="5"/>
      <c r="H115" s="5"/>
      <c r="I115" s="5"/>
      <c r="J115" s="5"/>
    </row>
    <row r="116" spans="1:10" s="19" customFormat="1" x14ac:dyDescent="0.25">
      <c r="A116" s="19" t="s">
        <v>6</v>
      </c>
      <c r="B116" s="7">
        <f t="shared" ref="B116:E116" si="20">B105/INDEX($C$83:$J$83,1,MATCH($A116,$C$39:$J$39,0))</f>
        <v>-0.39862135257079978</v>
      </c>
      <c r="C116" s="7">
        <f t="shared" si="20"/>
        <v>0.63408944259691269</v>
      </c>
      <c r="D116" s="7">
        <f t="shared" si="20"/>
        <v>0.63572256112693659</v>
      </c>
      <c r="E116" s="19">
        <f t="shared" si="20"/>
        <v>0</v>
      </c>
      <c r="F116" s="5"/>
      <c r="G116" s="5"/>
      <c r="H116" s="5"/>
      <c r="I116" s="5"/>
      <c r="J116" s="5"/>
    </row>
    <row r="117" spans="1:10" s="19" customFormat="1" x14ac:dyDescent="0.25">
      <c r="A117" s="19" t="s">
        <v>7</v>
      </c>
      <c r="B117" s="7">
        <f t="shared" ref="B117:E117" si="21">B106/INDEX($C$83:$J$83,1,MATCH($A117,$C$39:$J$39,0))</f>
        <v>4.5654213047852162E-3</v>
      </c>
      <c r="C117" s="7">
        <f t="shared" si="21"/>
        <v>0.66410653805858133</v>
      </c>
      <c r="D117" s="7">
        <f t="shared" si="21"/>
        <v>0.24048698613299974</v>
      </c>
      <c r="E117" s="19">
        <f t="shared" si="21"/>
        <v>0</v>
      </c>
      <c r="F117" s="5"/>
      <c r="G117" s="5"/>
      <c r="H117" s="5"/>
      <c r="I117" s="5"/>
      <c r="J117" s="5"/>
    </row>
    <row r="118" spans="1:10" x14ac:dyDescent="0.25">
      <c r="A118" s="17"/>
      <c r="B118" s="17"/>
    </row>
    <row r="119" spans="1:10" s="32" customFormat="1" x14ac:dyDescent="0.25">
      <c r="A119" s="32" t="s">
        <v>274</v>
      </c>
    </row>
    <row r="120" spans="1:10" x14ac:dyDescent="0.25">
      <c r="B120" s="19"/>
      <c r="C120" s="19" t="s">
        <v>1</v>
      </c>
      <c r="D120" s="19" t="s">
        <v>2</v>
      </c>
      <c r="E120" s="19" t="s">
        <v>3</v>
      </c>
      <c r="F120" s="19" t="s">
        <v>4</v>
      </c>
      <c r="G120" s="19" t="s">
        <v>43</v>
      </c>
      <c r="H120" s="19" t="s">
        <v>5</v>
      </c>
      <c r="I120" s="19" t="s">
        <v>6</v>
      </c>
      <c r="J120" s="19" t="s">
        <v>7</v>
      </c>
    </row>
    <row r="121" spans="1:10" x14ac:dyDescent="0.25">
      <c r="A121" t="str">
        <f>'OECD Data IO Table - Imports'!D9</f>
        <v>DOM_01T03: Agriculture, forestry and fishing</v>
      </c>
      <c r="B121" s="17" t="str">
        <f>'OECD Data IO Table - Imports'!C9</f>
        <v>Domestic</v>
      </c>
      <c r="C121">
        <f>SUMIF('OECD Data IO Table - Imports'!$F$2:$AY$2,Calculations!C$120,'OECD Data IO Table - Imports'!$F9:$AY9)</f>
        <v>0</v>
      </c>
      <c r="D121" s="19">
        <f>SUMIF('OECD Data IO Table - Imports'!$F$2:$AY$2,Calculations!D$120,'OECD Data IO Table - Imports'!$F9:$AY9)</f>
        <v>0</v>
      </c>
      <c r="E121" s="19">
        <f>SUMIF('OECD Data IO Table - Imports'!$F$2:$AY$2,Calculations!E$120,'OECD Data IO Table - Imports'!$F9:$AY9)</f>
        <v>3.2</v>
      </c>
      <c r="F121" s="19">
        <f>SUMIF('OECD Data IO Table - Imports'!$F$2:$AY$2,Calculations!F$120,'OECD Data IO Table - Imports'!$F9:$AY9)</f>
        <v>77.400000000000006</v>
      </c>
      <c r="G121" s="19">
        <f>SUMIF('OECD Data IO Table - Imports'!$F$2:$AY$2,Calculations!G$120,'OECD Data IO Table - Imports'!$F9:$AY9)</f>
        <v>0</v>
      </c>
      <c r="H121" s="19">
        <f>SUMIF('OECD Data IO Table - Imports'!$F$2:$AY$2,Calculations!H$120,'OECD Data IO Table - Imports'!$F9:$AY9)</f>
        <v>0</v>
      </c>
      <c r="I121" s="19">
        <f>SUMIF('OECD Data IO Table - Imports'!$F$2:$AY$2,Calculations!I$120,'OECD Data IO Table - Imports'!$F9:$AY9)</f>
        <v>233.4</v>
      </c>
      <c r="J121" s="19">
        <f>SUMIF('OECD Data IO Table - Imports'!$F$2:$AY$2,Calculations!J$120,'OECD Data IO Table - Imports'!$F9:$AY9)</f>
        <v>3134.1000000000004</v>
      </c>
    </row>
    <row r="122" spans="1:10" x14ac:dyDescent="0.25">
      <c r="A122" s="19" t="str">
        <f>'OECD Data IO Table - Imports'!D10</f>
        <v>DOM_05T06: Mining and extraction of energy producing products</v>
      </c>
      <c r="B122" s="19" t="str">
        <f>'OECD Data IO Table - Imports'!C10</f>
        <v>Domestic</v>
      </c>
      <c r="C122" s="19">
        <f>SUMIF('OECD Data IO Table - Imports'!$F$2:$AY$2,Calculations!C$120,'OECD Data IO Table - Imports'!$F10:$AY10)</f>
        <v>0.3</v>
      </c>
      <c r="D122" s="19">
        <f>SUMIF('OECD Data IO Table - Imports'!$F$2:$AY$2,Calculations!D$120,'OECD Data IO Table - Imports'!$F10:$AY10)</f>
        <v>17604.400000000001</v>
      </c>
      <c r="E122" s="19">
        <f>SUMIF('OECD Data IO Table - Imports'!$F$2:$AY$2,Calculations!E$120,'OECD Data IO Table - Imports'!$F10:$AY10)</f>
        <v>315.60000000000002</v>
      </c>
      <c r="F122" s="19">
        <f>SUMIF('OECD Data IO Table - Imports'!$F$2:$AY$2,Calculations!F$120,'OECD Data IO Table - Imports'!$F10:$AY10)</f>
        <v>3446</v>
      </c>
      <c r="G122" s="19">
        <f>SUMIF('OECD Data IO Table - Imports'!$F$2:$AY$2,Calculations!G$120,'OECD Data IO Table - Imports'!$F10:$AY10)</f>
        <v>0</v>
      </c>
      <c r="H122" s="19">
        <f>SUMIF('OECD Data IO Table - Imports'!$F$2:$AY$2,Calculations!H$120,'OECD Data IO Table - Imports'!$F10:$AY10)</f>
        <v>0</v>
      </c>
      <c r="I122" s="19">
        <f>SUMIF('OECD Data IO Table - Imports'!$F$2:$AY$2,Calculations!I$120,'OECD Data IO Table - Imports'!$F10:$AY10)</f>
        <v>0.1</v>
      </c>
      <c r="J122" s="19">
        <f>SUMIF('OECD Data IO Table - Imports'!$F$2:$AY$2,Calculations!J$120,'OECD Data IO Table - Imports'!$F10:$AY10)</f>
        <v>3108.8999999999992</v>
      </c>
    </row>
    <row r="123" spans="1:10" x14ac:dyDescent="0.25">
      <c r="A123" s="19" t="str">
        <f>'OECD Data IO Table - Imports'!D11</f>
        <v>DOM_07T08: Mining and quarrying of non-energy producing products</v>
      </c>
      <c r="B123" s="19" t="str">
        <f>'OECD Data IO Table - Imports'!C11</f>
        <v>Domestic</v>
      </c>
      <c r="C123" s="19">
        <f>SUMIF('OECD Data IO Table - Imports'!$F$2:$AY$2,Calculations!C$120,'OECD Data IO Table - Imports'!$F11:$AY11)</f>
        <v>437.8</v>
      </c>
      <c r="D123" s="19">
        <f>SUMIF('OECD Data IO Table - Imports'!$F$2:$AY$2,Calculations!D$120,'OECD Data IO Table - Imports'!$F11:$AY11)</f>
        <v>0</v>
      </c>
      <c r="E123" s="19">
        <f>SUMIF('OECD Data IO Table - Imports'!$F$2:$AY$2,Calculations!E$120,'OECD Data IO Table - Imports'!$F11:$AY11)</f>
        <v>365.9</v>
      </c>
      <c r="F123" s="19">
        <f>SUMIF('OECD Data IO Table - Imports'!$F$2:$AY$2,Calculations!F$120,'OECD Data IO Table - Imports'!$F11:$AY11)</f>
        <v>210.1</v>
      </c>
      <c r="G123" s="19">
        <f>SUMIF('OECD Data IO Table - Imports'!$F$2:$AY$2,Calculations!G$120,'OECD Data IO Table - Imports'!$F11:$AY11)</f>
        <v>0</v>
      </c>
      <c r="H123" s="19">
        <f>SUMIF('OECD Data IO Table - Imports'!$F$2:$AY$2,Calculations!H$120,'OECD Data IO Table - Imports'!$F11:$AY11)</f>
        <v>0</v>
      </c>
      <c r="I123" s="19">
        <f>SUMIF('OECD Data IO Table - Imports'!$F$2:$AY$2,Calculations!I$120,'OECD Data IO Table - Imports'!$F11:$AY11)</f>
        <v>0.2</v>
      </c>
      <c r="J123" s="19">
        <f>SUMIF('OECD Data IO Table - Imports'!$F$2:$AY$2,Calculations!J$120,'OECD Data IO Table - Imports'!$F11:$AY11)</f>
        <v>71.5</v>
      </c>
    </row>
    <row r="124" spans="1:10" x14ac:dyDescent="0.25">
      <c r="A124" s="19" t="str">
        <f>'OECD Data IO Table - Imports'!D12</f>
        <v>DOM_09: Mining support service activities</v>
      </c>
      <c r="B124" s="19" t="str">
        <f>'OECD Data IO Table - Imports'!C12</f>
        <v>Domestic</v>
      </c>
      <c r="C124" s="19">
        <f>SUMIF('OECD Data IO Table - Imports'!$F$2:$AY$2,Calculations!C$120,'OECD Data IO Table - Imports'!$F12:$AY12)</f>
        <v>1.4</v>
      </c>
      <c r="D124" s="19">
        <f>SUMIF('OECD Data IO Table - Imports'!$F$2:$AY$2,Calculations!D$120,'OECD Data IO Table - Imports'!$F12:$AY12)</f>
        <v>0.8</v>
      </c>
      <c r="E124" s="19">
        <f>SUMIF('OECD Data IO Table - Imports'!$F$2:$AY$2,Calculations!E$120,'OECD Data IO Table - Imports'!$F12:$AY12)</f>
        <v>0.1</v>
      </c>
      <c r="F124" s="19">
        <f>SUMIF('OECD Data IO Table - Imports'!$F$2:$AY$2,Calculations!F$120,'OECD Data IO Table - Imports'!$F12:$AY12)</f>
        <v>1.4</v>
      </c>
      <c r="G124" s="19">
        <f>SUMIF('OECD Data IO Table - Imports'!$F$2:$AY$2,Calculations!G$120,'OECD Data IO Table - Imports'!$F12:$AY12)</f>
        <v>0</v>
      </c>
      <c r="H124" s="19">
        <f>SUMIF('OECD Data IO Table - Imports'!$F$2:$AY$2,Calculations!H$120,'OECD Data IO Table - Imports'!$F12:$AY12)</f>
        <v>0</v>
      </c>
      <c r="I124" s="19">
        <f>SUMIF('OECD Data IO Table - Imports'!$F$2:$AY$2,Calculations!I$120,'OECD Data IO Table - Imports'!$F12:$AY12)</f>
        <v>4.9000000000000004</v>
      </c>
      <c r="J124" s="19">
        <f>SUMIF('OECD Data IO Table - Imports'!$F$2:$AY$2,Calculations!J$120,'OECD Data IO Table - Imports'!$F12:$AY12)</f>
        <v>129.40000000000003</v>
      </c>
    </row>
    <row r="125" spans="1:10" x14ac:dyDescent="0.25">
      <c r="A125" s="19" t="str">
        <f>'OECD Data IO Table - Imports'!D13</f>
        <v>DOM_10T12: Food products, beverages and tobacco</v>
      </c>
      <c r="B125" s="19" t="str">
        <f>'OECD Data IO Table - Imports'!C13</f>
        <v>Domestic</v>
      </c>
      <c r="C125" s="19">
        <f>SUMIF('OECD Data IO Table - Imports'!$F$2:$AY$2,Calculations!C$120,'OECD Data IO Table - Imports'!$F13:$AY13)</f>
        <v>3</v>
      </c>
      <c r="D125" s="19">
        <f>SUMIF('OECD Data IO Table - Imports'!$F$2:$AY$2,Calculations!D$120,'OECD Data IO Table - Imports'!$F13:$AY13)</f>
        <v>1.4</v>
      </c>
      <c r="E125" s="19">
        <f>SUMIF('OECD Data IO Table - Imports'!$F$2:$AY$2,Calculations!E$120,'OECD Data IO Table - Imports'!$F13:$AY13)</f>
        <v>0.2</v>
      </c>
      <c r="F125" s="19">
        <f>SUMIF('OECD Data IO Table - Imports'!$F$2:$AY$2,Calculations!F$120,'OECD Data IO Table - Imports'!$F13:$AY13)</f>
        <v>68.900000000000006</v>
      </c>
      <c r="G125" s="19">
        <f>SUMIF('OECD Data IO Table - Imports'!$F$2:$AY$2,Calculations!G$120,'OECD Data IO Table - Imports'!$F13:$AY13)</f>
        <v>0</v>
      </c>
      <c r="H125" s="19">
        <f>SUMIF('OECD Data IO Table - Imports'!$F$2:$AY$2,Calculations!H$120,'OECD Data IO Table - Imports'!$F13:$AY13)</f>
        <v>0</v>
      </c>
      <c r="I125" s="19">
        <f>SUMIF('OECD Data IO Table - Imports'!$F$2:$AY$2,Calculations!I$120,'OECD Data IO Table - Imports'!$F13:$AY13)</f>
        <v>167.2</v>
      </c>
      <c r="J125" s="19">
        <f>SUMIF('OECD Data IO Table - Imports'!$F$2:$AY$2,Calculations!J$120,'OECD Data IO Table - Imports'!$F13:$AY13)</f>
        <v>1670.5000000000002</v>
      </c>
    </row>
    <row r="126" spans="1:10" x14ac:dyDescent="0.25">
      <c r="A126" s="19" t="str">
        <f>'OECD Data IO Table - Imports'!D14</f>
        <v>DOM_13T15: Textiles, wearing apparel, leather and related products</v>
      </c>
      <c r="B126" s="19" t="str">
        <f>'OECD Data IO Table - Imports'!C14</f>
        <v>Domestic</v>
      </c>
      <c r="C126" s="19">
        <f>SUMIF('OECD Data IO Table - Imports'!$F$2:$AY$2,Calculations!C$120,'OECD Data IO Table - Imports'!$F14:$AY14)</f>
        <v>13.3</v>
      </c>
      <c r="D126" s="19">
        <f>SUMIF('OECD Data IO Table - Imports'!$F$2:$AY$2,Calculations!D$120,'OECD Data IO Table - Imports'!$F14:$AY14)</f>
        <v>0</v>
      </c>
      <c r="E126" s="19">
        <f>SUMIF('OECD Data IO Table - Imports'!$F$2:$AY$2,Calculations!E$120,'OECD Data IO Table - Imports'!$F14:$AY14)</f>
        <v>0.7</v>
      </c>
      <c r="F126" s="19">
        <f>SUMIF('OECD Data IO Table - Imports'!$F$2:$AY$2,Calculations!F$120,'OECD Data IO Table - Imports'!$F14:$AY14)</f>
        <v>35.299999999999997</v>
      </c>
      <c r="G126" s="19">
        <f>SUMIF('OECD Data IO Table - Imports'!$F$2:$AY$2,Calculations!G$120,'OECD Data IO Table - Imports'!$F14:$AY14)</f>
        <v>0</v>
      </c>
      <c r="H126" s="19">
        <f>SUMIF('OECD Data IO Table - Imports'!$F$2:$AY$2,Calculations!H$120,'OECD Data IO Table - Imports'!$F14:$AY14)</f>
        <v>0</v>
      </c>
      <c r="I126" s="19">
        <f>SUMIF('OECD Data IO Table - Imports'!$F$2:$AY$2,Calculations!I$120,'OECD Data IO Table - Imports'!$F14:$AY14)</f>
        <v>5.6</v>
      </c>
      <c r="J126" s="19">
        <f>SUMIF('OECD Data IO Table - Imports'!$F$2:$AY$2,Calculations!J$120,'OECD Data IO Table - Imports'!$F14:$AY14)</f>
        <v>742.30000000000007</v>
      </c>
    </row>
    <row r="127" spans="1:10" x14ac:dyDescent="0.25">
      <c r="A127" s="19" t="str">
        <f>'OECD Data IO Table - Imports'!D15</f>
        <v>DOM_16: Wood and of products of wood and cork (except furniture)</v>
      </c>
      <c r="B127" s="19" t="str">
        <f>'OECD Data IO Table - Imports'!C15</f>
        <v>Domestic</v>
      </c>
      <c r="C127" s="19">
        <f>SUMIF('OECD Data IO Table - Imports'!$F$2:$AY$2,Calculations!C$120,'OECD Data IO Table - Imports'!$F15:$AY15)</f>
        <v>20.6</v>
      </c>
      <c r="D127" s="19">
        <f>SUMIF('OECD Data IO Table - Imports'!$F$2:$AY$2,Calculations!D$120,'OECD Data IO Table - Imports'!$F15:$AY15)</f>
        <v>0</v>
      </c>
      <c r="E127" s="19">
        <f>SUMIF('OECD Data IO Table - Imports'!$F$2:$AY$2,Calculations!E$120,'OECD Data IO Table - Imports'!$F15:$AY15)</f>
        <v>0.5</v>
      </c>
      <c r="F127" s="19">
        <f>SUMIF('OECD Data IO Table - Imports'!$F$2:$AY$2,Calculations!F$120,'OECD Data IO Table - Imports'!$F15:$AY15)</f>
        <v>15.9</v>
      </c>
      <c r="G127" s="19">
        <f>SUMIF('OECD Data IO Table - Imports'!$F$2:$AY$2,Calculations!G$120,'OECD Data IO Table - Imports'!$F15:$AY15)</f>
        <v>0</v>
      </c>
      <c r="H127" s="19">
        <f>SUMIF('OECD Data IO Table - Imports'!$F$2:$AY$2,Calculations!H$120,'OECD Data IO Table - Imports'!$F15:$AY15)</f>
        <v>0</v>
      </c>
      <c r="I127" s="19">
        <f>SUMIF('OECD Data IO Table - Imports'!$F$2:$AY$2,Calculations!I$120,'OECD Data IO Table - Imports'!$F15:$AY15)</f>
        <v>3.4</v>
      </c>
      <c r="J127" s="19">
        <f>SUMIF('OECD Data IO Table - Imports'!$F$2:$AY$2,Calculations!J$120,'OECD Data IO Table - Imports'!$F15:$AY15)</f>
        <v>358.5</v>
      </c>
    </row>
    <row r="128" spans="1:10" x14ac:dyDescent="0.25">
      <c r="A128" s="19" t="str">
        <f>'OECD Data IO Table - Imports'!D16</f>
        <v>DOM_17T18: Paper products and printing</v>
      </c>
      <c r="B128" s="19" t="str">
        <f>'OECD Data IO Table - Imports'!C16</f>
        <v>Domestic</v>
      </c>
      <c r="C128" s="19">
        <f>SUMIF('OECD Data IO Table - Imports'!$F$2:$AY$2,Calculations!C$120,'OECD Data IO Table - Imports'!$F16:$AY16)</f>
        <v>39.4</v>
      </c>
      <c r="D128" s="19">
        <f>SUMIF('OECD Data IO Table - Imports'!$F$2:$AY$2,Calculations!D$120,'OECD Data IO Table - Imports'!$F16:$AY16)</f>
        <v>2.7</v>
      </c>
      <c r="E128" s="19">
        <f>SUMIF('OECD Data IO Table - Imports'!$F$2:$AY$2,Calculations!E$120,'OECD Data IO Table - Imports'!$F16:$AY16)</f>
        <v>1.6</v>
      </c>
      <c r="F128" s="19">
        <f>SUMIF('OECD Data IO Table - Imports'!$F$2:$AY$2,Calculations!F$120,'OECD Data IO Table - Imports'!$F16:$AY16)</f>
        <v>62.5</v>
      </c>
      <c r="G128" s="19">
        <f>SUMIF('OECD Data IO Table - Imports'!$F$2:$AY$2,Calculations!G$120,'OECD Data IO Table - Imports'!$F16:$AY16)</f>
        <v>0</v>
      </c>
      <c r="H128" s="19">
        <f>SUMIF('OECD Data IO Table - Imports'!$F$2:$AY$2,Calculations!H$120,'OECD Data IO Table - Imports'!$F16:$AY16)</f>
        <v>0</v>
      </c>
      <c r="I128" s="19">
        <f>SUMIF('OECD Data IO Table - Imports'!$F$2:$AY$2,Calculations!I$120,'OECD Data IO Table - Imports'!$F16:$AY16)</f>
        <v>4.2</v>
      </c>
      <c r="J128" s="19">
        <f>SUMIF('OECD Data IO Table - Imports'!$F$2:$AY$2,Calculations!J$120,'OECD Data IO Table - Imports'!$F16:$AY16)</f>
        <v>779.90000000000009</v>
      </c>
    </row>
    <row r="129" spans="1:10" x14ac:dyDescent="0.25">
      <c r="A129" s="19" t="str">
        <f>'OECD Data IO Table - Imports'!D17</f>
        <v>DOM_19: Coke and refined petroleum products</v>
      </c>
      <c r="B129" s="19" t="str">
        <f>'OECD Data IO Table - Imports'!C17</f>
        <v>Domestic</v>
      </c>
      <c r="C129" s="19">
        <f>SUMIF('OECD Data IO Table - Imports'!$F$2:$AY$2,Calculations!C$120,'OECD Data IO Table - Imports'!$F17:$AY17)</f>
        <v>674.7</v>
      </c>
      <c r="D129" s="19">
        <f>SUMIF('OECD Data IO Table - Imports'!$F$2:$AY$2,Calculations!D$120,'OECD Data IO Table - Imports'!$F17:$AY17)</f>
        <v>935.3</v>
      </c>
      <c r="E129" s="19">
        <f>SUMIF('OECD Data IO Table - Imports'!$F$2:$AY$2,Calculations!E$120,'OECD Data IO Table - Imports'!$F17:$AY17)</f>
        <v>215.3</v>
      </c>
      <c r="F129" s="19">
        <f>SUMIF('OECD Data IO Table - Imports'!$F$2:$AY$2,Calculations!F$120,'OECD Data IO Table - Imports'!$F17:$AY17)</f>
        <v>2433.8000000000002</v>
      </c>
      <c r="G129" s="19">
        <f>SUMIF('OECD Data IO Table - Imports'!$F$2:$AY$2,Calculations!G$120,'OECD Data IO Table - Imports'!$F17:$AY17)</f>
        <v>0</v>
      </c>
      <c r="H129" s="19">
        <f>SUMIF('OECD Data IO Table - Imports'!$F$2:$AY$2,Calculations!H$120,'OECD Data IO Table - Imports'!$F17:$AY17)</f>
        <v>0</v>
      </c>
      <c r="I129" s="19">
        <f>SUMIF('OECD Data IO Table - Imports'!$F$2:$AY$2,Calculations!I$120,'OECD Data IO Table - Imports'!$F17:$AY17)</f>
        <v>348.4</v>
      </c>
      <c r="J129" s="19">
        <f>SUMIF('OECD Data IO Table - Imports'!$F$2:$AY$2,Calculations!J$120,'OECD Data IO Table - Imports'!$F17:$AY17)</f>
        <v>1384.2</v>
      </c>
    </row>
    <row r="130" spans="1:10" x14ac:dyDescent="0.25">
      <c r="A130" s="19" t="str">
        <f>'OECD Data IO Table - Imports'!D18</f>
        <v>DOM_20T21: Chemicals and pharmaceutical products</v>
      </c>
      <c r="B130" s="19" t="str">
        <f>'OECD Data IO Table - Imports'!C18</f>
        <v>Domestic</v>
      </c>
      <c r="C130" s="19">
        <f>SUMIF('OECD Data IO Table - Imports'!$F$2:$AY$2,Calculations!C$120,'OECD Data IO Table - Imports'!$F18:$AY18)</f>
        <v>499.9</v>
      </c>
      <c r="D130" s="19">
        <f>SUMIF('OECD Data IO Table - Imports'!$F$2:$AY$2,Calculations!D$120,'OECD Data IO Table - Imports'!$F18:$AY18)</f>
        <v>263.8</v>
      </c>
      <c r="E130" s="19">
        <f>SUMIF('OECD Data IO Table - Imports'!$F$2:$AY$2,Calculations!E$120,'OECD Data IO Table - Imports'!$F18:$AY18)</f>
        <v>128.1</v>
      </c>
      <c r="F130" s="19">
        <f>SUMIF('OECD Data IO Table - Imports'!$F$2:$AY$2,Calculations!F$120,'OECD Data IO Table - Imports'!$F18:$AY18)</f>
        <v>6779.4</v>
      </c>
      <c r="G130" s="19">
        <f>SUMIF('OECD Data IO Table - Imports'!$F$2:$AY$2,Calculations!G$120,'OECD Data IO Table - Imports'!$F18:$AY18)</f>
        <v>0</v>
      </c>
      <c r="H130" s="19">
        <f>SUMIF('OECD Data IO Table - Imports'!$F$2:$AY$2,Calculations!H$120,'OECD Data IO Table - Imports'!$F18:$AY18)</f>
        <v>0</v>
      </c>
      <c r="I130" s="19">
        <f>SUMIF('OECD Data IO Table - Imports'!$F$2:$AY$2,Calculations!I$120,'OECD Data IO Table - Imports'!$F18:$AY18)</f>
        <v>351.1</v>
      </c>
      <c r="J130" s="19">
        <f>SUMIF('OECD Data IO Table - Imports'!$F$2:$AY$2,Calculations!J$120,'OECD Data IO Table - Imports'!$F18:$AY18)</f>
        <v>2677.3000000000006</v>
      </c>
    </row>
    <row r="131" spans="1:10" x14ac:dyDescent="0.25">
      <c r="A131" s="19" t="str">
        <f>'OECD Data IO Table - Imports'!D19</f>
        <v>DOM_22: Rubber and plastics products</v>
      </c>
      <c r="B131" s="19" t="str">
        <f>'OECD Data IO Table - Imports'!C19</f>
        <v>Domestic</v>
      </c>
      <c r="C131" s="19">
        <f>SUMIF('OECD Data IO Table - Imports'!$F$2:$AY$2,Calculations!C$120,'OECD Data IO Table - Imports'!$F19:$AY19)</f>
        <v>69.8</v>
      </c>
      <c r="D131" s="19">
        <f>SUMIF('OECD Data IO Table - Imports'!$F$2:$AY$2,Calculations!D$120,'OECD Data IO Table - Imports'!$F19:$AY19)</f>
        <v>6.4</v>
      </c>
      <c r="E131" s="19">
        <f>SUMIF('OECD Data IO Table - Imports'!$F$2:$AY$2,Calculations!E$120,'OECD Data IO Table - Imports'!$F19:$AY19)</f>
        <v>10.5</v>
      </c>
      <c r="F131" s="19">
        <f>SUMIF('OECD Data IO Table - Imports'!$F$2:$AY$2,Calculations!F$120,'OECD Data IO Table - Imports'!$F19:$AY19)</f>
        <v>148.69999999999999</v>
      </c>
      <c r="G131" s="19">
        <f>SUMIF('OECD Data IO Table - Imports'!$F$2:$AY$2,Calculations!G$120,'OECD Data IO Table - Imports'!$F19:$AY19)</f>
        <v>0</v>
      </c>
      <c r="H131" s="19">
        <f>SUMIF('OECD Data IO Table - Imports'!$F$2:$AY$2,Calculations!H$120,'OECD Data IO Table - Imports'!$F19:$AY19)</f>
        <v>0</v>
      </c>
      <c r="I131" s="19">
        <f>SUMIF('OECD Data IO Table - Imports'!$F$2:$AY$2,Calculations!I$120,'OECD Data IO Table - Imports'!$F19:$AY19)</f>
        <v>11</v>
      </c>
      <c r="J131" s="19">
        <f>SUMIF('OECD Data IO Table - Imports'!$F$2:$AY$2,Calculations!J$120,'OECD Data IO Table - Imports'!$F19:$AY19)</f>
        <v>784.79999999999973</v>
      </c>
    </row>
    <row r="132" spans="1:10" x14ac:dyDescent="0.25">
      <c r="A132" s="19" t="str">
        <f>'OECD Data IO Table - Imports'!D20</f>
        <v>DOM_23: Other non-metallic mineral products</v>
      </c>
      <c r="B132" s="19" t="str">
        <f>'OECD Data IO Table - Imports'!C20</f>
        <v>Domestic</v>
      </c>
      <c r="C132" s="19">
        <f>SUMIF('OECD Data IO Table - Imports'!$F$2:$AY$2,Calculations!C$120,'OECD Data IO Table - Imports'!$F20:$AY20)</f>
        <v>337.9</v>
      </c>
      <c r="D132" s="19">
        <f>SUMIF('OECD Data IO Table - Imports'!$F$2:$AY$2,Calculations!D$120,'OECD Data IO Table - Imports'!$F20:$AY20)</f>
        <v>0.8</v>
      </c>
      <c r="E132" s="19">
        <f>SUMIF('OECD Data IO Table - Imports'!$F$2:$AY$2,Calculations!E$120,'OECD Data IO Table - Imports'!$F20:$AY20)</f>
        <v>6.1</v>
      </c>
      <c r="F132" s="19">
        <f>SUMIF('OECD Data IO Table - Imports'!$F$2:$AY$2,Calculations!F$120,'OECD Data IO Table - Imports'!$F20:$AY20)</f>
        <v>21.5</v>
      </c>
      <c r="G132" s="19">
        <f>SUMIF('OECD Data IO Table - Imports'!$F$2:$AY$2,Calculations!G$120,'OECD Data IO Table - Imports'!$F20:$AY20)</f>
        <v>0</v>
      </c>
      <c r="H132" s="19">
        <f>SUMIF('OECD Data IO Table - Imports'!$F$2:$AY$2,Calculations!H$120,'OECD Data IO Table - Imports'!$F20:$AY20)</f>
        <v>0</v>
      </c>
      <c r="I132" s="19">
        <f>SUMIF('OECD Data IO Table - Imports'!$F$2:$AY$2,Calculations!I$120,'OECD Data IO Table - Imports'!$F20:$AY20)</f>
        <v>3.2</v>
      </c>
      <c r="J132" s="19">
        <f>SUMIF('OECD Data IO Table - Imports'!$F$2:$AY$2,Calculations!J$120,'OECD Data IO Table - Imports'!$F20:$AY20)</f>
        <v>91.499999999999986</v>
      </c>
    </row>
    <row r="133" spans="1:10" x14ac:dyDescent="0.25">
      <c r="A133" s="19" t="str">
        <f>'OECD Data IO Table - Imports'!D21</f>
        <v>DOM_24: Manufacture of basic metals</v>
      </c>
      <c r="B133" s="19" t="str">
        <f>'OECD Data IO Table - Imports'!C21</f>
        <v>Domestic</v>
      </c>
      <c r="C133" s="19">
        <f>SUMIF('OECD Data IO Table - Imports'!$F$2:$AY$2,Calculations!C$120,'OECD Data IO Table - Imports'!$F21:$AY21)</f>
        <v>76</v>
      </c>
      <c r="D133" s="19">
        <f>SUMIF('OECD Data IO Table - Imports'!$F$2:$AY$2,Calculations!D$120,'OECD Data IO Table - Imports'!$F21:$AY21)</f>
        <v>2.4</v>
      </c>
      <c r="E133" s="19">
        <f>SUMIF('OECD Data IO Table - Imports'!$F$2:$AY$2,Calculations!E$120,'OECD Data IO Table - Imports'!$F21:$AY21)</f>
        <v>443.6</v>
      </c>
      <c r="F133" s="19">
        <f>SUMIF('OECD Data IO Table - Imports'!$F$2:$AY$2,Calculations!F$120,'OECD Data IO Table - Imports'!$F21:$AY21)</f>
        <v>30.9</v>
      </c>
      <c r="G133" s="19">
        <f>SUMIF('OECD Data IO Table - Imports'!$F$2:$AY$2,Calculations!G$120,'OECD Data IO Table - Imports'!$F21:$AY21)</f>
        <v>0</v>
      </c>
      <c r="H133" s="19">
        <f>SUMIF('OECD Data IO Table - Imports'!$F$2:$AY$2,Calculations!H$120,'OECD Data IO Table - Imports'!$F21:$AY21)</f>
        <v>0</v>
      </c>
      <c r="I133" s="19">
        <f>SUMIF('OECD Data IO Table - Imports'!$F$2:$AY$2,Calculations!I$120,'OECD Data IO Table - Imports'!$F21:$AY21)</f>
        <v>1.6</v>
      </c>
      <c r="J133" s="19">
        <f>SUMIF('OECD Data IO Table - Imports'!$F$2:$AY$2,Calculations!J$120,'OECD Data IO Table - Imports'!$F21:$AY21)</f>
        <v>1650.6</v>
      </c>
    </row>
    <row r="134" spans="1:10" x14ac:dyDescent="0.25">
      <c r="A134" s="19" t="str">
        <f>'OECD Data IO Table - Imports'!D22</f>
        <v>DOM_25: Fabricated metal products, except machinery and equipment</v>
      </c>
      <c r="B134" s="19" t="str">
        <f>'OECD Data IO Table - Imports'!C22</f>
        <v>Domestic</v>
      </c>
      <c r="C134" s="19">
        <f>SUMIF('OECD Data IO Table - Imports'!$F$2:$AY$2,Calculations!C$120,'OECD Data IO Table - Imports'!$F22:$AY22)</f>
        <v>12.8</v>
      </c>
      <c r="D134" s="19">
        <f>SUMIF('OECD Data IO Table - Imports'!$F$2:$AY$2,Calculations!D$120,'OECD Data IO Table - Imports'!$F22:$AY22)</f>
        <v>2</v>
      </c>
      <c r="E134" s="19">
        <f>SUMIF('OECD Data IO Table - Imports'!$F$2:$AY$2,Calculations!E$120,'OECD Data IO Table - Imports'!$F22:$AY22)</f>
        <v>10</v>
      </c>
      <c r="F134" s="19">
        <f>SUMIF('OECD Data IO Table - Imports'!$F$2:$AY$2,Calculations!F$120,'OECD Data IO Table - Imports'!$F22:$AY22)</f>
        <v>13.2</v>
      </c>
      <c r="G134" s="19">
        <f>SUMIF('OECD Data IO Table - Imports'!$F$2:$AY$2,Calculations!G$120,'OECD Data IO Table - Imports'!$F22:$AY22)</f>
        <v>0</v>
      </c>
      <c r="H134" s="19">
        <f>SUMIF('OECD Data IO Table - Imports'!$F$2:$AY$2,Calculations!H$120,'OECD Data IO Table - Imports'!$F22:$AY22)</f>
        <v>0</v>
      </c>
      <c r="I134" s="19">
        <f>SUMIF('OECD Data IO Table - Imports'!$F$2:$AY$2,Calculations!I$120,'OECD Data IO Table - Imports'!$F22:$AY22)</f>
        <v>2.5</v>
      </c>
      <c r="J134" s="19">
        <f>SUMIF('OECD Data IO Table - Imports'!$F$2:$AY$2,Calculations!J$120,'OECD Data IO Table - Imports'!$F22:$AY22)</f>
        <v>184</v>
      </c>
    </row>
    <row r="135" spans="1:10" x14ac:dyDescent="0.25">
      <c r="A135" s="19" t="str">
        <f>'OECD Data IO Table - Imports'!D23</f>
        <v>DOM_26: Computer, electronic and optical products</v>
      </c>
      <c r="B135" s="19" t="str">
        <f>'OECD Data IO Table - Imports'!C23</f>
        <v>Domestic</v>
      </c>
      <c r="C135" s="19">
        <f>SUMIF('OECD Data IO Table - Imports'!$F$2:$AY$2,Calculations!C$120,'OECD Data IO Table - Imports'!$F23:$AY23)</f>
        <v>0</v>
      </c>
      <c r="D135" s="19">
        <f>SUMIF('OECD Data IO Table - Imports'!$F$2:$AY$2,Calculations!D$120,'OECD Data IO Table - Imports'!$F23:$AY23)</f>
        <v>0</v>
      </c>
      <c r="E135" s="19">
        <f>SUMIF('OECD Data IO Table - Imports'!$F$2:$AY$2,Calculations!E$120,'OECD Data IO Table - Imports'!$F23:$AY23)</f>
        <v>0</v>
      </c>
      <c r="F135" s="19">
        <f>SUMIF('OECD Data IO Table - Imports'!$F$2:$AY$2,Calculations!F$120,'OECD Data IO Table - Imports'!$F23:$AY23)</f>
        <v>0</v>
      </c>
      <c r="G135" s="19">
        <f>SUMIF('OECD Data IO Table - Imports'!$F$2:$AY$2,Calculations!G$120,'OECD Data IO Table - Imports'!$F23:$AY23)</f>
        <v>0</v>
      </c>
      <c r="H135" s="19">
        <f>SUMIF('OECD Data IO Table - Imports'!$F$2:$AY$2,Calculations!H$120,'OECD Data IO Table - Imports'!$F23:$AY23)</f>
        <v>0</v>
      </c>
      <c r="I135" s="19">
        <f>SUMIF('OECD Data IO Table - Imports'!$F$2:$AY$2,Calculations!I$120,'OECD Data IO Table - Imports'!$F23:$AY23)</f>
        <v>0</v>
      </c>
      <c r="J135" s="19">
        <f>SUMIF('OECD Data IO Table - Imports'!$F$2:$AY$2,Calculations!J$120,'OECD Data IO Table - Imports'!$F23:$AY23)</f>
        <v>0.7</v>
      </c>
    </row>
    <row r="136" spans="1:10" x14ac:dyDescent="0.25">
      <c r="A136" s="19" t="str">
        <f>'OECD Data IO Table - Imports'!D24</f>
        <v>DOM_27: Electrical equipment</v>
      </c>
      <c r="B136" s="19" t="str">
        <f>'OECD Data IO Table - Imports'!C24</f>
        <v>Domestic</v>
      </c>
      <c r="C136" s="19">
        <f>SUMIF('OECD Data IO Table - Imports'!$F$2:$AY$2,Calculations!C$120,'OECD Data IO Table - Imports'!$F24:$AY24)</f>
        <v>2.2999999999999998</v>
      </c>
      <c r="D136" s="19">
        <f>SUMIF('OECD Data IO Table - Imports'!$F$2:$AY$2,Calculations!D$120,'OECD Data IO Table - Imports'!$F24:$AY24)</f>
        <v>0.4</v>
      </c>
      <c r="E136" s="19">
        <f>SUMIF('OECD Data IO Table - Imports'!$F$2:$AY$2,Calculations!E$120,'OECD Data IO Table - Imports'!$F24:$AY24)</f>
        <v>1.5</v>
      </c>
      <c r="F136" s="19">
        <f>SUMIF('OECD Data IO Table - Imports'!$F$2:$AY$2,Calculations!F$120,'OECD Data IO Table - Imports'!$F24:$AY24)</f>
        <v>3.2</v>
      </c>
      <c r="G136" s="19">
        <f>SUMIF('OECD Data IO Table - Imports'!$F$2:$AY$2,Calculations!G$120,'OECD Data IO Table - Imports'!$F24:$AY24)</f>
        <v>0</v>
      </c>
      <c r="H136" s="19">
        <f>SUMIF('OECD Data IO Table - Imports'!$F$2:$AY$2,Calculations!H$120,'OECD Data IO Table - Imports'!$F24:$AY24)</f>
        <v>0</v>
      </c>
      <c r="I136" s="19">
        <f>SUMIF('OECD Data IO Table - Imports'!$F$2:$AY$2,Calculations!I$120,'OECD Data IO Table - Imports'!$F24:$AY24)</f>
        <v>0.4</v>
      </c>
      <c r="J136" s="19">
        <f>SUMIF('OECD Data IO Table - Imports'!$F$2:$AY$2,Calculations!J$120,'OECD Data IO Table - Imports'!$F24:$AY24)</f>
        <v>102.3</v>
      </c>
    </row>
    <row r="137" spans="1:10" x14ac:dyDescent="0.25">
      <c r="A137" s="19" t="str">
        <f>'OECD Data IO Table - Imports'!D25</f>
        <v>DOM_28: Machinery and equipment n.e.c.</v>
      </c>
      <c r="B137" s="19" t="str">
        <f>'OECD Data IO Table - Imports'!C25</f>
        <v>Domestic</v>
      </c>
      <c r="C137" s="19">
        <f>SUMIF('OECD Data IO Table - Imports'!$F$2:$AY$2,Calculations!C$120,'OECD Data IO Table - Imports'!$F25:$AY25)</f>
        <v>1.5</v>
      </c>
      <c r="D137" s="19">
        <f>SUMIF('OECD Data IO Table - Imports'!$F$2:$AY$2,Calculations!D$120,'OECD Data IO Table - Imports'!$F25:$AY25)</f>
        <v>0.3</v>
      </c>
      <c r="E137" s="19">
        <f>SUMIF('OECD Data IO Table - Imports'!$F$2:$AY$2,Calculations!E$120,'OECD Data IO Table - Imports'!$F25:$AY25)</f>
        <v>0.5</v>
      </c>
      <c r="F137" s="19">
        <f>SUMIF('OECD Data IO Table - Imports'!$F$2:$AY$2,Calculations!F$120,'OECD Data IO Table - Imports'!$F25:$AY25)</f>
        <v>0.9</v>
      </c>
      <c r="G137" s="19">
        <f>SUMIF('OECD Data IO Table - Imports'!$F$2:$AY$2,Calculations!G$120,'OECD Data IO Table - Imports'!$F25:$AY25)</f>
        <v>0</v>
      </c>
      <c r="H137" s="19">
        <f>SUMIF('OECD Data IO Table - Imports'!$F$2:$AY$2,Calculations!H$120,'OECD Data IO Table - Imports'!$F25:$AY25)</f>
        <v>0</v>
      </c>
      <c r="I137" s="19">
        <f>SUMIF('OECD Data IO Table - Imports'!$F$2:$AY$2,Calculations!I$120,'OECD Data IO Table - Imports'!$F25:$AY25)</f>
        <v>0.5</v>
      </c>
      <c r="J137" s="19">
        <f>SUMIF('OECD Data IO Table - Imports'!$F$2:$AY$2,Calculations!J$120,'OECD Data IO Table - Imports'!$F25:$AY25)</f>
        <v>15.799999999999999</v>
      </c>
    </row>
    <row r="138" spans="1:10" x14ac:dyDescent="0.25">
      <c r="A138" s="19" t="str">
        <f>'OECD Data IO Table - Imports'!D26</f>
        <v>DOM_29: Motor vehicles, trailers and semi-trailers</v>
      </c>
      <c r="B138" s="19" t="str">
        <f>'OECD Data IO Table - Imports'!C26</f>
        <v>Domestic</v>
      </c>
      <c r="C138" s="19">
        <f>SUMIF('OECD Data IO Table - Imports'!$F$2:$AY$2,Calculations!C$120,'OECD Data IO Table - Imports'!$F26:$AY26)</f>
        <v>0.2</v>
      </c>
      <c r="D138" s="19">
        <f>SUMIF('OECD Data IO Table - Imports'!$F$2:$AY$2,Calculations!D$120,'OECD Data IO Table - Imports'!$F26:$AY26)</f>
        <v>0</v>
      </c>
      <c r="E138" s="19">
        <f>SUMIF('OECD Data IO Table - Imports'!$F$2:$AY$2,Calculations!E$120,'OECD Data IO Table - Imports'!$F26:$AY26)</f>
        <v>0</v>
      </c>
      <c r="F138" s="19">
        <f>SUMIF('OECD Data IO Table - Imports'!$F$2:$AY$2,Calculations!F$120,'OECD Data IO Table - Imports'!$F26:$AY26)</f>
        <v>0.1</v>
      </c>
      <c r="G138" s="19">
        <f>SUMIF('OECD Data IO Table - Imports'!$F$2:$AY$2,Calculations!G$120,'OECD Data IO Table - Imports'!$F26:$AY26)</f>
        <v>0</v>
      </c>
      <c r="H138" s="19">
        <f>SUMIF('OECD Data IO Table - Imports'!$F$2:$AY$2,Calculations!H$120,'OECD Data IO Table - Imports'!$F26:$AY26)</f>
        <v>0</v>
      </c>
      <c r="I138" s="19">
        <f>SUMIF('OECD Data IO Table - Imports'!$F$2:$AY$2,Calculations!I$120,'OECD Data IO Table - Imports'!$F26:$AY26)</f>
        <v>0</v>
      </c>
      <c r="J138" s="19">
        <f>SUMIF('OECD Data IO Table - Imports'!$F$2:$AY$2,Calculations!J$120,'OECD Data IO Table - Imports'!$F26:$AY26)</f>
        <v>3.9</v>
      </c>
    </row>
    <row r="139" spans="1:10" x14ac:dyDescent="0.25">
      <c r="A139" s="19" t="str">
        <f>'OECD Data IO Table - Imports'!D27</f>
        <v>DOM_30: Other transport equipment</v>
      </c>
      <c r="B139" s="19" t="str">
        <f>'OECD Data IO Table - Imports'!C27</f>
        <v>Domestic</v>
      </c>
      <c r="C139" s="19">
        <f>SUMIF('OECD Data IO Table - Imports'!$F$2:$AY$2,Calculations!C$120,'OECD Data IO Table - Imports'!$F27:$AY27)</f>
        <v>0</v>
      </c>
      <c r="D139" s="19">
        <f>SUMIF('OECD Data IO Table - Imports'!$F$2:$AY$2,Calculations!D$120,'OECD Data IO Table - Imports'!$F27:$AY27)</f>
        <v>0</v>
      </c>
      <c r="E139" s="19">
        <f>SUMIF('OECD Data IO Table - Imports'!$F$2:$AY$2,Calculations!E$120,'OECD Data IO Table - Imports'!$F27:$AY27)</f>
        <v>0</v>
      </c>
      <c r="F139" s="19">
        <f>SUMIF('OECD Data IO Table - Imports'!$F$2:$AY$2,Calculations!F$120,'OECD Data IO Table - Imports'!$F27:$AY27)</f>
        <v>0</v>
      </c>
      <c r="G139" s="19">
        <f>SUMIF('OECD Data IO Table - Imports'!$F$2:$AY$2,Calculations!G$120,'OECD Data IO Table - Imports'!$F27:$AY27)</f>
        <v>0</v>
      </c>
      <c r="H139" s="19">
        <f>SUMIF('OECD Data IO Table - Imports'!$F$2:$AY$2,Calculations!H$120,'OECD Data IO Table - Imports'!$F27:$AY27)</f>
        <v>0</v>
      </c>
      <c r="I139" s="19">
        <f>SUMIF('OECD Data IO Table - Imports'!$F$2:$AY$2,Calculations!I$120,'OECD Data IO Table - Imports'!$F27:$AY27)</f>
        <v>0</v>
      </c>
      <c r="J139" s="19">
        <f>SUMIF('OECD Data IO Table - Imports'!$F$2:$AY$2,Calculations!J$120,'OECD Data IO Table - Imports'!$F27:$AY27)</f>
        <v>2</v>
      </c>
    </row>
    <row r="140" spans="1:10" x14ac:dyDescent="0.25">
      <c r="A140" s="19" t="str">
        <f>'OECD Data IO Table - Imports'!D28</f>
        <v>DOM_31T33: Other manufacturing; repair and installation of machinery and equipment</v>
      </c>
      <c r="B140" s="19" t="str">
        <f>'OECD Data IO Table - Imports'!C28</f>
        <v>Domestic</v>
      </c>
      <c r="C140" s="19">
        <f>SUMIF('OECD Data IO Table - Imports'!$F$2:$AY$2,Calculations!C$120,'OECD Data IO Table - Imports'!$F28:$AY28)</f>
        <v>19.7</v>
      </c>
      <c r="D140" s="19">
        <f>SUMIF('OECD Data IO Table - Imports'!$F$2:$AY$2,Calculations!D$120,'OECD Data IO Table - Imports'!$F28:$AY28)</f>
        <v>4.3</v>
      </c>
      <c r="E140" s="19">
        <f>SUMIF('OECD Data IO Table - Imports'!$F$2:$AY$2,Calculations!E$120,'OECD Data IO Table - Imports'!$F28:$AY28)</f>
        <v>15.2</v>
      </c>
      <c r="F140" s="19">
        <f>SUMIF('OECD Data IO Table - Imports'!$F$2:$AY$2,Calculations!F$120,'OECD Data IO Table - Imports'!$F28:$AY28)</f>
        <v>19.600000000000001</v>
      </c>
      <c r="G140" s="19">
        <f>SUMIF('OECD Data IO Table - Imports'!$F$2:$AY$2,Calculations!G$120,'OECD Data IO Table - Imports'!$F28:$AY28)</f>
        <v>0</v>
      </c>
      <c r="H140" s="19">
        <f>SUMIF('OECD Data IO Table - Imports'!$F$2:$AY$2,Calculations!H$120,'OECD Data IO Table - Imports'!$F28:$AY28)</f>
        <v>0</v>
      </c>
      <c r="I140" s="19">
        <f>SUMIF('OECD Data IO Table - Imports'!$F$2:$AY$2,Calculations!I$120,'OECD Data IO Table - Imports'!$F28:$AY28)</f>
        <v>9.6999999999999993</v>
      </c>
      <c r="J140" s="19">
        <f>SUMIF('OECD Data IO Table - Imports'!$F$2:$AY$2,Calculations!J$120,'OECD Data IO Table - Imports'!$F28:$AY28)</f>
        <v>166.4</v>
      </c>
    </row>
    <row r="141" spans="1:10" x14ac:dyDescent="0.25">
      <c r="A141" s="19" t="str">
        <f>'OECD Data IO Table - Imports'!D29</f>
        <v>DOM_35T39: Electricity, gas, water supply, sewerage, waste and remediation services</v>
      </c>
      <c r="B141" s="19" t="str">
        <f>'OECD Data IO Table - Imports'!C29</f>
        <v>Domestic</v>
      </c>
      <c r="C141" s="19">
        <f>SUMIF('OECD Data IO Table - Imports'!$F$2:$AY$2,Calculations!C$120,'OECD Data IO Table - Imports'!$F29:$AY29)</f>
        <v>317.3</v>
      </c>
      <c r="D141" s="19">
        <f>SUMIF('OECD Data IO Table - Imports'!$F$2:$AY$2,Calculations!D$120,'OECD Data IO Table - Imports'!$F29:$AY29)</f>
        <v>57.3</v>
      </c>
      <c r="E141" s="19">
        <f>SUMIF('OECD Data IO Table - Imports'!$F$2:$AY$2,Calculations!E$120,'OECD Data IO Table - Imports'!$F29:$AY29)</f>
        <v>122.8</v>
      </c>
      <c r="F141" s="19">
        <f>SUMIF('OECD Data IO Table - Imports'!$F$2:$AY$2,Calculations!F$120,'OECD Data IO Table - Imports'!$F29:$AY29)</f>
        <v>458.2</v>
      </c>
      <c r="G141" s="19">
        <f>SUMIF('OECD Data IO Table - Imports'!$F$2:$AY$2,Calculations!G$120,'OECD Data IO Table - Imports'!$F29:$AY29)</f>
        <v>0</v>
      </c>
      <c r="H141" s="19">
        <f>SUMIF('OECD Data IO Table - Imports'!$F$2:$AY$2,Calculations!H$120,'OECD Data IO Table - Imports'!$F29:$AY29)</f>
        <v>0</v>
      </c>
      <c r="I141" s="19">
        <f>SUMIF('OECD Data IO Table - Imports'!$F$2:$AY$2,Calculations!I$120,'OECD Data IO Table - Imports'!$F29:$AY29)</f>
        <v>57.5</v>
      </c>
      <c r="J141" s="19">
        <f>SUMIF('OECD Data IO Table - Imports'!$F$2:$AY$2,Calculations!J$120,'OECD Data IO Table - Imports'!$F29:$AY29)</f>
        <v>925.40000000000009</v>
      </c>
    </row>
    <row r="142" spans="1:10" x14ac:dyDescent="0.25">
      <c r="A142" s="19" t="str">
        <f>'OECD Data IO Table - Imports'!D30</f>
        <v>DOM_41T43: Construction</v>
      </c>
      <c r="B142" s="19" t="str">
        <f>'OECD Data IO Table - Imports'!C30</f>
        <v>Domestic</v>
      </c>
      <c r="C142" s="19">
        <f>SUMIF('OECD Data IO Table - Imports'!$F$2:$AY$2,Calculations!C$120,'OECD Data IO Table - Imports'!$F30:$AY30)</f>
        <v>30.7</v>
      </c>
      <c r="D142" s="19">
        <f>SUMIF('OECD Data IO Table - Imports'!$F$2:$AY$2,Calculations!D$120,'OECD Data IO Table - Imports'!$F30:$AY30)</f>
        <v>6.8</v>
      </c>
      <c r="E142" s="19">
        <f>SUMIF('OECD Data IO Table - Imports'!$F$2:$AY$2,Calculations!E$120,'OECD Data IO Table - Imports'!$F30:$AY30)</f>
        <v>5.8</v>
      </c>
      <c r="F142" s="19">
        <f>SUMIF('OECD Data IO Table - Imports'!$F$2:$AY$2,Calculations!F$120,'OECD Data IO Table - Imports'!$F30:$AY30)</f>
        <v>33.4</v>
      </c>
      <c r="G142" s="19">
        <f>SUMIF('OECD Data IO Table - Imports'!$F$2:$AY$2,Calculations!G$120,'OECD Data IO Table - Imports'!$F30:$AY30)</f>
        <v>0</v>
      </c>
      <c r="H142" s="19">
        <f>SUMIF('OECD Data IO Table - Imports'!$F$2:$AY$2,Calculations!H$120,'OECD Data IO Table - Imports'!$F30:$AY30)</f>
        <v>0</v>
      </c>
      <c r="I142" s="19">
        <f>SUMIF('OECD Data IO Table - Imports'!$F$2:$AY$2,Calculations!I$120,'OECD Data IO Table - Imports'!$F30:$AY30)</f>
        <v>14.3</v>
      </c>
      <c r="J142" s="19">
        <f>SUMIF('OECD Data IO Table - Imports'!$F$2:$AY$2,Calculations!J$120,'OECD Data IO Table - Imports'!$F30:$AY30)</f>
        <v>147.90000000000003</v>
      </c>
    </row>
    <row r="143" spans="1:10" x14ac:dyDescent="0.25">
      <c r="A143" s="19" t="str">
        <f>'OECD Data IO Table - Imports'!D31</f>
        <v>DOM_45T47: Wholesale and retail trade; repair of motor vehicles</v>
      </c>
      <c r="B143" s="19" t="str">
        <f>'OECD Data IO Table - Imports'!C31</f>
        <v>Domestic</v>
      </c>
      <c r="C143" s="19">
        <f>SUMIF('OECD Data IO Table - Imports'!$F$2:$AY$2,Calculations!C$120,'OECD Data IO Table - Imports'!$F31:$AY31)</f>
        <v>648</v>
      </c>
      <c r="D143" s="19">
        <f>SUMIF('OECD Data IO Table - Imports'!$F$2:$AY$2,Calculations!D$120,'OECD Data IO Table - Imports'!$F31:$AY31)</f>
        <v>264.39999999999998</v>
      </c>
      <c r="E143" s="19">
        <f>SUMIF('OECD Data IO Table - Imports'!$F$2:$AY$2,Calculations!E$120,'OECD Data IO Table - Imports'!$F31:$AY31)</f>
        <v>578.20000000000005</v>
      </c>
      <c r="F143" s="19">
        <f>SUMIF('OECD Data IO Table - Imports'!$F$2:$AY$2,Calculations!F$120,'OECD Data IO Table - Imports'!$F31:$AY31)</f>
        <v>2604.8000000000002</v>
      </c>
      <c r="G143" s="19">
        <f>SUMIF('OECD Data IO Table - Imports'!$F$2:$AY$2,Calculations!G$120,'OECD Data IO Table - Imports'!$F31:$AY31)</f>
        <v>0</v>
      </c>
      <c r="H143" s="19">
        <f>SUMIF('OECD Data IO Table - Imports'!$F$2:$AY$2,Calculations!H$120,'OECD Data IO Table - Imports'!$F31:$AY31)</f>
        <v>0</v>
      </c>
      <c r="I143" s="19">
        <f>SUMIF('OECD Data IO Table - Imports'!$F$2:$AY$2,Calculations!I$120,'OECD Data IO Table - Imports'!$F31:$AY31)</f>
        <v>361.1</v>
      </c>
      <c r="J143" s="19">
        <f>SUMIF('OECD Data IO Table - Imports'!$F$2:$AY$2,Calculations!J$120,'OECD Data IO Table - Imports'!$F31:$AY31)</f>
        <v>5485.7999999999984</v>
      </c>
    </row>
    <row r="144" spans="1:10" x14ac:dyDescent="0.25">
      <c r="A144" s="19" t="str">
        <f>'OECD Data IO Table - Imports'!D32</f>
        <v>DOM_49T53: Transportation and storage</v>
      </c>
      <c r="B144" s="19" t="str">
        <f>'OECD Data IO Table - Imports'!C32</f>
        <v>Domestic</v>
      </c>
      <c r="C144" s="19">
        <f>SUMIF('OECD Data IO Table - Imports'!$F$2:$AY$2,Calculations!C$120,'OECD Data IO Table - Imports'!$F32:$AY32)</f>
        <v>200.2</v>
      </c>
      <c r="D144" s="19">
        <f>SUMIF('OECD Data IO Table - Imports'!$F$2:$AY$2,Calculations!D$120,'OECD Data IO Table - Imports'!$F32:$AY32)</f>
        <v>95.5</v>
      </c>
      <c r="E144" s="19">
        <f>SUMIF('OECD Data IO Table - Imports'!$F$2:$AY$2,Calculations!E$120,'OECD Data IO Table - Imports'!$F32:$AY32)</f>
        <v>153.5</v>
      </c>
      <c r="F144" s="19">
        <f>SUMIF('OECD Data IO Table - Imports'!$F$2:$AY$2,Calculations!F$120,'OECD Data IO Table - Imports'!$F32:$AY32)</f>
        <v>762.2</v>
      </c>
      <c r="G144" s="19">
        <f>SUMIF('OECD Data IO Table - Imports'!$F$2:$AY$2,Calculations!G$120,'OECD Data IO Table - Imports'!$F32:$AY32)</f>
        <v>0</v>
      </c>
      <c r="H144" s="19">
        <f>SUMIF('OECD Data IO Table - Imports'!$F$2:$AY$2,Calculations!H$120,'OECD Data IO Table - Imports'!$F32:$AY32)</f>
        <v>0</v>
      </c>
      <c r="I144" s="19">
        <f>SUMIF('OECD Data IO Table - Imports'!$F$2:$AY$2,Calculations!I$120,'OECD Data IO Table - Imports'!$F32:$AY32)</f>
        <v>81.7</v>
      </c>
      <c r="J144" s="19">
        <f>SUMIF('OECD Data IO Table - Imports'!$F$2:$AY$2,Calculations!J$120,'OECD Data IO Table - Imports'!$F32:$AY32)</f>
        <v>1356</v>
      </c>
    </row>
    <row r="145" spans="1:10" x14ac:dyDescent="0.25">
      <c r="A145" s="19" t="str">
        <f>'OECD Data IO Table - Imports'!D33</f>
        <v>DOM_55T56: Accomodation and food services</v>
      </c>
      <c r="B145" s="19" t="str">
        <f>'OECD Data IO Table - Imports'!C33</f>
        <v>Domestic</v>
      </c>
      <c r="C145" s="19">
        <f>SUMIF('OECD Data IO Table - Imports'!$F$2:$AY$2,Calculations!C$120,'OECD Data IO Table - Imports'!$F33:$AY33)</f>
        <v>7.8</v>
      </c>
      <c r="D145" s="19">
        <f>SUMIF('OECD Data IO Table - Imports'!$F$2:$AY$2,Calculations!D$120,'OECD Data IO Table - Imports'!$F33:$AY33)</f>
        <v>0.8</v>
      </c>
      <c r="E145" s="19">
        <f>SUMIF('OECD Data IO Table - Imports'!$F$2:$AY$2,Calculations!E$120,'OECD Data IO Table - Imports'!$F33:$AY33)</f>
        <v>1.9</v>
      </c>
      <c r="F145" s="19">
        <f>SUMIF('OECD Data IO Table - Imports'!$F$2:$AY$2,Calculations!F$120,'OECD Data IO Table - Imports'!$F33:$AY33)</f>
        <v>10.8</v>
      </c>
      <c r="G145" s="19">
        <f>SUMIF('OECD Data IO Table - Imports'!$F$2:$AY$2,Calculations!G$120,'OECD Data IO Table - Imports'!$F33:$AY33)</f>
        <v>0</v>
      </c>
      <c r="H145" s="19">
        <f>SUMIF('OECD Data IO Table - Imports'!$F$2:$AY$2,Calculations!H$120,'OECD Data IO Table - Imports'!$F33:$AY33)</f>
        <v>0</v>
      </c>
      <c r="I145" s="19">
        <f>SUMIF('OECD Data IO Table - Imports'!$F$2:$AY$2,Calculations!I$120,'OECD Data IO Table - Imports'!$F33:$AY33)</f>
        <v>1.9</v>
      </c>
      <c r="J145" s="19">
        <f>SUMIF('OECD Data IO Table - Imports'!$F$2:$AY$2,Calculations!J$120,'OECD Data IO Table - Imports'!$F33:$AY33)</f>
        <v>47.2</v>
      </c>
    </row>
    <row r="146" spans="1:10" x14ac:dyDescent="0.25">
      <c r="A146" s="19" t="str">
        <f>'OECD Data IO Table - Imports'!D34</f>
        <v>DOM_58T60: Publishing, audiovisual and broadcasting activities</v>
      </c>
      <c r="B146" s="19" t="str">
        <f>'OECD Data IO Table - Imports'!C34</f>
        <v>Domestic</v>
      </c>
      <c r="C146" s="19">
        <f>SUMIF('OECD Data IO Table - Imports'!$F$2:$AY$2,Calculations!C$120,'OECD Data IO Table - Imports'!$F34:$AY34)</f>
        <v>0.2</v>
      </c>
      <c r="D146" s="19">
        <f>SUMIF('OECD Data IO Table - Imports'!$F$2:$AY$2,Calculations!D$120,'OECD Data IO Table - Imports'!$F34:$AY34)</f>
        <v>0.1</v>
      </c>
      <c r="E146" s="19">
        <f>SUMIF('OECD Data IO Table - Imports'!$F$2:$AY$2,Calculations!E$120,'OECD Data IO Table - Imports'!$F34:$AY34)</f>
        <v>0</v>
      </c>
      <c r="F146" s="19">
        <f>SUMIF('OECD Data IO Table - Imports'!$F$2:$AY$2,Calculations!F$120,'OECD Data IO Table - Imports'!$F34:$AY34)</f>
        <v>0.3</v>
      </c>
      <c r="G146" s="19">
        <f>SUMIF('OECD Data IO Table - Imports'!$F$2:$AY$2,Calculations!G$120,'OECD Data IO Table - Imports'!$F34:$AY34)</f>
        <v>0</v>
      </c>
      <c r="H146" s="19">
        <f>SUMIF('OECD Data IO Table - Imports'!$F$2:$AY$2,Calculations!H$120,'OECD Data IO Table - Imports'!$F34:$AY34)</f>
        <v>0</v>
      </c>
      <c r="I146" s="19">
        <f>SUMIF('OECD Data IO Table - Imports'!$F$2:$AY$2,Calculations!I$120,'OECD Data IO Table - Imports'!$F34:$AY34)</f>
        <v>0</v>
      </c>
      <c r="J146" s="19">
        <f>SUMIF('OECD Data IO Table - Imports'!$F$2:$AY$2,Calculations!J$120,'OECD Data IO Table - Imports'!$F34:$AY34)</f>
        <v>1.7000000000000002</v>
      </c>
    </row>
    <row r="147" spans="1:10" x14ac:dyDescent="0.25">
      <c r="A147" s="19" t="str">
        <f>'OECD Data IO Table - Imports'!D35</f>
        <v>DOM_61: Telecommunications</v>
      </c>
      <c r="B147" s="19" t="str">
        <f>'OECD Data IO Table - Imports'!C35</f>
        <v>Domestic</v>
      </c>
      <c r="C147" s="19">
        <f>SUMIF('OECD Data IO Table - Imports'!$F$2:$AY$2,Calculations!C$120,'OECD Data IO Table - Imports'!$F35:$AY35)</f>
        <v>68</v>
      </c>
      <c r="D147" s="19">
        <f>SUMIF('OECD Data IO Table - Imports'!$F$2:$AY$2,Calculations!D$120,'OECD Data IO Table - Imports'!$F35:$AY35)</f>
        <v>16.3</v>
      </c>
      <c r="E147" s="19">
        <f>SUMIF('OECD Data IO Table - Imports'!$F$2:$AY$2,Calculations!E$120,'OECD Data IO Table - Imports'!$F35:$AY35)</f>
        <v>10.8</v>
      </c>
      <c r="F147" s="19">
        <f>SUMIF('OECD Data IO Table - Imports'!$F$2:$AY$2,Calculations!F$120,'OECD Data IO Table - Imports'!$F35:$AY35)</f>
        <v>89.8</v>
      </c>
      <c r="G147" s="19">
        <f>SUMIF('OECD Data IO Table - Imports'!$F$2:$AY$2,Calculations!G$120,'OECD Data IO Table - Imports'!$F35:$AY35)</f>
        <v>0</v>
      </c>
      <c r="H147" s="19">
        <f>SUMIF('OECD Data IO Table - Imports'!$F$2:$AY$2,Calculations!H$120,'OECD Data IO Table - Imports'!$F35:$AY35)</f>
        <v>0</v>
      </c>
      <c r="I147" s="19">
        <f>SUMIF('OECD Data IO Table - Imports'!$F$2:$AY$2,Calculations!I$120,'OECD Data IO Table - Imports'!$F35:$AY35)</f>
        <v>24.2</v>
      </c>
      <c r="J147" s="19">
        <f>SUMIF('OECD Data IO Table - Imports'!$F$2:$AY$2,Calculations!J$120,'OECD Data IO Table - Imports'!$F35:$AY35)</f>
        <v>392.69999999999993</v>
      </c>
    </row>
    <row r="148" spans="1:10" x14ac:dyDescent="0.25">
      <c r="A148" s="19" t="str">
        <f>'OECD Data IO Table - Imports'!D36</f>
        <v>DOM_62T63: IT and other information services</v>
      </c>
      <c r="B148" s="19" t="str">
        <f>'OECD Data IO Table - Imports'!C36</f>
        <v>Domestic</v>
      </c>
      <c r="C148" s="19">
        <f>SUMIF('OECD Data IO Table - Imports'!$F$2:$AY$2,Calculations!C$120,'OECD Data IO Table - Imports'!$F36:$AY36)</f>
        <v>8.1</v>
      </c>
      <c r="D148" s="19">
        <f>SUMIF('OECD Data IO Table - Imports'!$F$2:$AY$2,Calculations!D$120,'OECD Data IO Table - Imports'!$F36:$AY36)</f>
        <v>2.7</v>
      </c>
      <c r="E148" s="19">
        <f>SUMIF('OECD Data IO Table - Imports'!$F$2:$AY$2,Calculations!E$120,'OECD Data IO Table - Imports'!$F36:$AY36)</f>
        <v>2</v>
      </c>
      <c r="F148" s="19">
        <f>SUMIF('OECD Data IO Table - Imports'!$F$2:$AY$2,Calculations!F$120,'OECD Data IO Table - Imports'!$F36:$AY36)</f>
        <v>17.8</v>
      </c>
      <c r="G148" s="19">
        <f>SUMIF('OECD Data IO Table - Imports'!$F$2:$AY$2,Calculations!G$120,'OECD Data IO Table - Imports'!$F36:$AY36)</f>
        <v>0</v>
      </c>
      <c r="H148" s="19">
        <f>SUMIF('OECD Data IO Table - Imports'!$F$2:$AY$2,Calculations!H$120,'OECD Data IO Table - Imports'!$F36:$AY36)</f>
        <v>0</v>
      </c>
      <c r="I148" s="19">
        <f>SUMIF('OECD Data IO Table - Imports'!$F$2:$AY$2,Calculations!I$120,'OECD Data IO Table - Imports'!$F36:$AY36)</f>
        <v>0.7</v>
      </c>
      <c r="J148" s="19">
        <f>SUMIF('OECD Data IO Table - Imports'!$F$2:$AY$2,Calculations!J$120,'OECD Data IO Table - Imports'!$F36:$AY36)</f>
        <v>61.599999999999994</v>
      </c>
    </row>
    <row r="149" spans="1:10" x14ac:dyDescent="0.25">
      <c r="A149" s="19" t="str">
        <f>'OECD Data IO Table - Imports'!D37</f>
        <v>DOM_64T66: Financial and insurance activities</v>
      </c>
      <c r="B149" s="19" t="str">
        <f>'OECD Data IO Table - Imports'!C37</f>
        <v>Domestic</v>
      </c>
      <c r="C149" s="19">
        <f>SUMIF('OECD Data IO Table - Imports'!$F$2:$AY$2,Calculations!C$120,'OECD Data IO Table - Imports'!$F37:$AY37)</f>
        <v>272</v>
      </c>
      <c r="D149" s="19">
        <f>SUMIF('OECD Data IO Table - Imports'!$F$2:$AY$2,Calculations!D$120,'OECD Data IO Table - Imports'!$F37:$AY37)</f>
        <v>87.1</v>
      </c>
      <c r="E149" s="19">
        <f>SUMIF('OECD Data IO Table - Imports'!$F$2:$AY$2,Calculations!E$120,'OECD Data IO Table - Imports'!$F37:$AY37)</f>
        <v>138.6</v>
      </c>
      <c r="F149" s="19">
        <f>SUMIF('OECD Data IO Table - Imports'!$F$2:$AY$2,Calculations!F$120,'OECD Data IO Table - Imports'!$F37:$AY37)</f>
        <v>435.2</v>
      </c>
      <c r="G149" s="19">
        <f>SUMIF('OECD Data IO Table - Imports'!$F$2:$AY$2,Calculations!G$120,'OECD Data IO Table - Imports'!$F37:$AY37)</f>
        <v>0</v>
      </c>
      <c r="H149" s="19">
        <f>SUMIF('OECD Data IO Table - Imports'!$F$2:$AY$2,Calculations!H$120,'OECD Data IO Table - Imports'!$F37:$AY37)</f>
        <v>0</v>
      </c>
      <c r="I149" s="19">
        <f>SUMIF('OECD Data IO Table - Imports'!$F$2:$AY$2,Calculations!I$120,'OECD Data IO Table - Imports'!$F37:$AY37)</f>
        <v>164.8</v>
      </c>
      <c r="J149" s="19">
        <f>SUMIF('OECD Data IO Table - Imports'!$F$2:$AY$2,Calculations!J$120,'OECD Data IO Table - Imports'!$F37:$AY37)</f>
        <v>1747.0000000000002</v>
      </c>
    </row>
    <row r="150" spans="1:10" x14ac:dyDescent="0.25">
      <c r="A150" s="19" t="str">
        <f>'OECD Data IO Table - Imports'!D38</f>
        <v>DOM_68: Real estate activities</v>
      </c>
      <c r="B150" s="19" t="str">
        <f>'OECD Data IO Table - Imports'!C38</f>
        <v>Domestic</v>
      </c>
      <c r="C150" s="19">
        <f>SUMIF('OECD Data IO Table - Imports'!$F$2:$AY$2,Calculations!C$120,'OECD Data IO Table - Imports'!$F38:$AY38)</f>
        <v>33.4</v>
      </c>
      <c r="D150" s="19">
        <f>SUMIF('OECD Data IO Table - Imports'!$F$2:$AY$2,Calculations!D$120,'OECD Data IO Table - Imports'!$F38:$AY38)</f>
        <v>7.5</v>
      </c>
      <c r="E150" s="19">
        <f>SUMIF('OECD Data IO Table - Imports'!$F$2:$AY$2,Calculations!E$120,'OECD Data IO Table - Imports'!$F38:$AY38)</f>
        <v>4.3</v>
      </c>
      <c r="F150" s="19">
        <f>SUMIF('OECD Data IO Table - Imports'!$F$2:$AY$2,Calculations!F$120,'OECD Data IO Table - Imports'!$F38:$AY38)</f>
        <v>39.799999999999997</v>
      </c>
      <c r="G150" s="19">
        <f>SUMIF('OECD Data IO Table - Imports'!$F$2:$AY$2,Calculations!G$120,'OECD Data IO Table - Imports'!$F38:$AY38)</f>
        <v>0</v>
      </c>
      <c r="H150" s="19">
        <f>SUMIF('OECD Data IO Table - Imports'!$F$2:$AY$2,Calculations!H$120,'OECD Data IO Table - Imports'!$F38:$AY38)</f>
        <v>0</v>
      </c>
      <c r="I150" s="19">
        <f>SUMIF('OECD Data IO Table - Imports'!$F$2:$AY$2,Calculations!I$120,'OECD Data IO Table - Imports'!$F38:$AY38)</f>
        <v>9.5</v>
      </c>
      <c r="J150" s="19">
        <f>SUMIF('OECD Data IO Table - Imports'!$F$2:$AY$2,Calculations!J$120,'OECD Data IO Table - Imports'!$F38:$AY38)</f>
        <v>281.2</v>
      </c>
    </row>
    <row r="151" spans="1:10" x14ac:dyDescent="0.25">
      <c r="A151" s="19" t="str">
        <f>'OECD Data IO Table - Imports'!D39</f>
        <v>DOM_69T82: Other business sector services</v>
      </c>
      <c r="B151" s="19" t="str">
        <f>'OECD Data IO Table - Imports'!C39</f>
        <v>Domestic</v>
      </c>
      <c r="C151" s="19">
        <f>SUMIF('OECD Data IO Table - Imports'!$F$2:$AY$2,Calculations!C$120,'OECD Data IO Table - Imports'!$F39:$AY39)</f>
        <v>262.7</v>
      </c>
      <c r="D151" s="19">
        <f>SUMIF('OECD Data IO Table - Imports'!$F$2:$AY$2,Calculations!D$120,'OECD Data IO Table - Imports'!$F39:$AY39)</f>
        <v>61.5</v>
      </c>
      <c r="E151" s="19">
        <f>SUMIF('OECD Data IO Table - Imports'!$F$2:$AY$2,Calculations!E$120,'OECD Data IO Table - Imports'!$F39:$AY39)</f>
        <v>41.1</v>
      </c>
      <c r="F151" s="19">
        <f>SUMIF('OECD Data IO Table - Imports'!$F$2:$AY$2,Calculations!F$120,'OECD Data IO Table - Imports'!$F39:$AY39)</f>
        <v>524.20000000000005</v>
      </c>
      <c r="G151" s="19">
        <f>SUMIF('OECD Data IO Table - Imports'!$F$2:$AY$2,Calculations!G$120,'OECD Data IO Table - Imports'!$F39:$AY39)</f>
        <v>0</v>
      </c>
      <c r="H151" s="19">
        <f>SUMIF('OECD Data IO Table - Imports'!$F$2:$AY$2,Calculations!H$120,'OECD Data IO Table - Imports'!$F39:$AY39)</f>
        <v>0</v>
      </c>
      <c r="I151" s="19">
        <f>SUMIF('OECD Data IO Table - Imports'!$F$2:$AY$2,Calculations!I$120,'OECD Data IO Table - Imports'!$F39:$AY39)</f>
        <v>75.900000000000006</v>
      </c>
      <c r="J151" s="19">
        <f>SUMIF('OECD Data IO Table - Imports'!$F$2:$AY$2,Calculations!J$120,'OECD Data IO Table - Imports'!$F39:$AY39)</f>
        <v>1947.3</v>
      </c>
    </row>
    <row r="152" spans="1:10" x14ac:dyDescent="0.25">
      <c r="A152" s="19" t="str">
        <f>'OECD Data IO Table - Imports'!D40</f>
        <v>DOM_84: Public administration and defence; compulsory social security</v>
      </c>
      <c r="B152" s="19" t="str">
        <f>'OECD Data IO Table - Imports'!C40</f>
        <v>Domestic</v>
      </c>
      <c r="C152" s="19">
        <f>SUMIF('OECD Data IO Table - Imports'!$F$2:$AY$2,Calculations!C$120,'OECD Data IO Table - Imports'!$F40:$AY40)</f>
        <v>0.6</v>
      </c>
      <c r="D152" s="19">
        <f>SUMIF('OECD Data IO Table - Imports'!$F$2:$AY$2,Calculations!D$120,'OECD Data IO Table - Imports'!$F40:$AY40)</f>
        <v>0.3</v>
      </c>
      <c r="E152" s="19">
        <f>SUMIF('OECD Data IO Table - Imports'!$F$2:$AY$2,Calculations!E$120,'OECD Data IO Table - Imports'!$F40:$AY40)</f>
        <v>0</v>
      </c>
      <c r="F152" s="19">
        <f>SUMIF('OECD Data IO Table - Imports'!$F$2:$AY$2,Calculations!F$120,'OECD Data IO Table - Imports'!$F40:$AY40)</f>
        <v>1.1000000000000001</v>
      </c>
      <c r="G152" s="19">
        <f>SUMIF('OECD Data IO Table - Imports'!$F$2:$AY$2,Calculations!G$120,'OECD Data IO Table - Imports'!$F40:$AY40)</f>
        <v>0</v>
      </c>
      <c r="H152" s="19">
        <f>SUMIF('OECD Data IO Table - Imports'!$F$2:$AY$2,Calculations!H$120,'OECD Data IO Table - Imports'!$F40:$AY40)</f>
        <v>0</v>
      </c>
      <c r="I152" s="19">
        <f>SUMIF('OECD Data IO Table - Imports'!$F$2:$AY$2,Calculations!I$120,'OECD Data IO Table - Imports'!$F40:$AY40)</f>
        <v>0.2</v>
      </c>
      <c r="J152" s="19">
        <f>SUMIF('OECD Data IO Table - Imports'!$F$2:$AY$2,Calculations!J$120,'OECD Data IO Table - Imports'!$F40:$AY40)</f>
        <v>3.9000000000000008</v>
      </c>
    </row>
    <row r="153" spans="1:10" x14ac:dyDescent="0.25">
      <c r="A153" s="19" t="str">
        <f>'OECD Data IO Table - Imports'!D41</f>
        <v>DOM_85: Education</v>
      </c>
      <c r="B153" s="19" t="str">
        <f>'OECD Data IO Table - Imports'!C41</f>
        <v>Domestic</v>
      </c>
      <c r="C153" s="19">
        <f>SUMIF('OECD Data IO Table - Imports'!$F$2:$AY$2,Calculations!C$120,'OECD Data IO Table - Imports'!$F41:$AY41)</f>
        <v>0.5</v>
      </c>
      <c r="D153" s="19">
        <f>SUMIF('OECD Data IO Table - Imports'!$F$2:$AY$2,Calculations!D$120,'OECD Data IO Table - Imports'!$F41:$AY41)</f>
        <v>0.2</v>
      </c>
      <c r="E153" s="19">
        <f>SUMIF('OECD Data IO Table - Imports'!$F$2:$AY$2,Calculations!E$120,'OECD Data IO Table - Imports'!$F41:$AY41)</f>
        <v>0.1</v>
      </c>
      <c r="F153" s="19">
        <f>SUMIF('OECD Data IO Table - Imports'!$F$2:$AY$2,Calculations!F$120,'OECD Data IO Table - Imports'!$F41:$AY41)</f>
        <v>0.7</v>
      </c>
      <c r="G153" s="19">
        <f>SUMIF('OECD Data IO Table - Imports'!$F$2:$AY$2,Calculations!G$120,'OECD Data IO Table - Imports'!$F41:$AY41)</f>
        <v>0</v>
      </c>
      <c r="H153" s="19">
        <f>SUMIF('OECD Data IO Table - Imports'!$F$2:$AY$2,Calculations!H$120,'OECD Data IO Table - Imports'!$F41:$AY41)</f>
        <v>0</v>
      </c>
      <c r="I153" s="19">
        <f>SUMIF('OECD Data IO Table - Imports'!$F$2:$AY$2,Calculations!I$120,'OECD Data IO Table - Imports'!$F41:$AY41)</f>
        <v>0.1</v>
      </c>
      <c r="J153" s="19">
        <f>SUMIF('OECD Data IO Table - Imports'!$F$2:$AY$2,Calculations!J$120,'OECD Data IO Table - Imports'!$F41:$AY41)</f>
        <v>4.1000000000000005</v>
      </c>
    </row>
    <row r="154" spans="1:10" x14ac:dyDescent="0.25">
      <c r="A154" s="19" t="str">
        <f>'OECD Data IO Table - Imports'!D42</f>
        <v>DOM_86T88: Human health and social work</v>
      </c>
      <c r="B154" s="19" t="str">
        <f>'OECD Data IO Table - Imports'!C42</f>
        <v>Domestic</v>
      </c>
      <c r="C154" s="19">
        <f>SUMIF('OECD Data IO Table - Imports'!$F$2:$AY$2,Calculations!C$120,'OECD Data IO Table - Imports'!$F42:$AY42)</f>
        <v>54.8</v>
      </c>
      <c r="D154" s="19">
        <f>SUMIF('OECD Data IO Table - Imports'!$F$2:$AY$2,Calculations!D$120,'OECD Data IO Table - Imports'!$F42:$AY42)</f>
        <v>9.8000000000000007</v>
      </c>
      <c r="E154" s="19">
        <f>SUMIF('OECD Data IO Table - Imports'!$F$2:$AY$2,Calculations!E$120,'OECD Data IO Table - Imports'!$F42:$AY42)</f>
        <v>13.3</v>
      </c>
      <c r="F154" s="19">
        <f>SUMIF('OECD Data IO Table - Imports'!$F$2:$AY$2,Calculations!F$120,'OECD Data IO Table - Imports'!$F42:$AY42)</f>
        <v>141.69999999999999</v>
      </c>
      <c r="G154" s="19">
        <f>SUMIF('OECD Data IO Table - Imports'!$F$2:$AY$2,Calculations!G$120,'OECD Data IO Table - Imports'!$F42:$AY42)</f>
        <v>0</v>
      </c>
      <c r="H154" s="19">
        <f>SUMIF('OECD Data IO Table - Imports'!$F$2:$AY$2,Calculations!H$120,'OECD Data IO Table - Imports'!$F42:$AY42)</f>
        <v>0</v>
      </c>
      <c r="I154" s="19">
        <f>SUMIF('OECD Data IO Table - Imports'!$F$2:$AY$2,Calculations!I$120,'OECD Data IO Table - Imports'!$F42:$AY42)</f>
        <v>26.4</v>
      </c>
      <c r="J154" s="19">
        <f>SUMIF('OECD Data IO Table - Imports'!$F$2:$AY$2,Calculations!J$120,'OECD Data IO Table - Imports'!$F42:$AY42)</f>
        <v>436.09999999999997</v>
      </c>
    </row>
    <row r="155" spans="1:10" x14ac:dyDescent="0.25">
      <c r="A155" s="19" t="str">
        <f>'OECD Data IO Table - Imports'!D43</f>
        <v>DOM_90T96: Arts, entertainment, recreation and other service activities</v>
      </c>
      <c r="B155" s="19" t="str">
        <f>'OECD Data IO Table - Imports'!C43</f>
        <v>Domestic</v>
      </c>
      <c r="C155" s="19">
        <f>SUMIF('OECD Data IO Table - Imports'!$F$2:$AY$2,Calculations!C$120,'OECD Data IO Table - Imports'!$F43:$AY43)</f>
        <v>26.9</v>
      </c>
      <c r="D155" s="19">
        <f>SUMIF('OECD Data IO Table - Imports'!$F$2:$AY$2,Calculations!D$120,'OECD Data IO Table - Imports'!$F43:$AY43)</f>
        <v>6.4</v>
      </c>
      <c r="E155" s="19">
        <f>SUMIF('OECD Data IO Table - Imports'!$F$2:$AY$2,Calculations!E$120,'OECD Data IO Table - Imports'!$F43:$AY43)</f>
        <v>14.5</v>
      </c>
      <c r="F155" s="19">
        <f>SUMIF('OECD Data IO Table - Imports'!$F$2:$AY$2,Calculations!F$120,'OECD Data IO Table - Imports'!$F43:$AY43)</f>
        <v>32.700000000000003</v>
      </c>
      <c r="G155" s="19">
        <f>SUMIF('OECD Data IO Table - Imports'!$F$2:$AY$2,Calculations!G$120,'OECD Data IO Table - Imports'!$F43:$AY43)</f>
        <v>0</v>
      </c>
      <c r="H155" s="19">
        <f>SUMIF('OECD Data IO Table - Imports'!$F$2:$AY$2,Calculations!H$120,'OECD Data IO Table - Imports'!$F43:$AY43)</f>
        <v>0</v>
      </c>
      <c r="I155" s="19">
        <f>SUMIF('OECD Data IO Table - Imports'!$F$2:$AY$2,Calculations!I$120,'OECD Data IO Table - Imports'!$F43:$AY43)</f>
        <v>14.6</v>
      </c>
      <c r="J155" s="19">
        <f>SUMIF('OECD Data IO Table - Imports'!$F$2:$AY$2,Calculations!J$120,'OECD Data IO Table - Imports'!$F43:$AY43)</f>
        <v>143.1</v>
      </c>
    </row>
    <row r="156" spans="1:10" x14ac:dyDescent="0.25">
      <c r="A156" s="19" t="str">
        <f>'OECD Data IO Table - Imports'!D44</f>
        <v>DOM_97T98: Private households with employed persons</v>
      </c>
      <c r="B156" s="19" t="str">
        <f>'OECD Data IO Table - Imports'!C44</f>
        <v>Domestic</v>
      </c>
      <c r="C156" s="19">
        <f>SUMIF('OECD Data IO Table - Imports'!$F$2:$AY$2,Calculations!C$120,'OECD Data IO Table - Imports'!$F44:$AY44)</f>
        <v>0</v>
      </c>
      <c r="D156" s="19">
        <f>SUMIF('OECD Data IO Table - Imports'!$F$2:$AY$2,Calculations!D$120,'OECD Data IO Table - Imports'!$F44:$AY44)</f>
        <v>0</v>
      </c>
      <c r="E156" s="19">
        <f>SUMIF('OECD Data IO Table - Imports'!$F$2:$AY$2,Calculations!E$120,'OECD Data IO Table - Imports'!$F44:$AY44)</f>
        <v>0</v>
      </c>
      <c r="F156" s="19">
        <f>SUMIF('OECD Data IO Table - Imports'!$F$2:$AY$2,Calculations!F$120,'OECD Data IO Table - Imports'!$F44:$AY44)</f>
        <v>0</v>
      </c>
      <c r="G156" s="19">
        <f>SUMIF('OECD Data IO Table - Imports'!$F$2:$AY$2,Calculations!G$120,'OECD Data IO Table - Imports'!$F44:$AY44)</f>
        <v>0</v>
      </c>
      <c r="H156" s="19">
        <f>SUMIF('OECD Data IO Table - Imports'!$F$2:$AY$2,Calculations!H$120,'OECD Data IO Table - Imports'!$F44:$AY44)</f>
        <v>0</v>
      </c>
      <c r="I156" s="19">
        <f>SUMIF('OECD Data IO Table - Imports'!$F$2:$AY$2,Calculations!I$120,'OECD Data IO Table - Imports'!$F44:$AY44)</f>
        <v>0</v>
      </c>
      <c r="J156" s="19">
        <f>SUMIF('OECD Data IO Table - Imports'!$F$2:$AY$2,Calculations!J$120,'OECD Data IO Table - Imports'!$F44:$AY44)</f>
        <v>0</v>
      </c>
    </row>
    <row r="157" spans="1:10" x14ac:dyDescent="0.25">
      <c r="A157" s="19" t="str">
        <f>'OECD Data IO Table - Imports'!D45</f>
        <v>IMP_01T03: Agriculture, forestry and fishing</v>
      </c>
      <c r="B157" s="19" t="str">
        <f>'OECD Data IO Table - Imports'!C45</f>
        <v>Imports</v>
      </c>
      <c r="C157" s="19">
        <f>SUMIF('OECD Data IO Table - Imports'!$F$2:$AY$2,Calculations!C$120,'OECD Data IO Table - Imports'!$F45:$AY45)</f>
        <v>0.9</v>
      </c>
      <c r="D157" s="19">
        <f>SUMIF('OECD Data IO Table - Imports'!$F$2:$AY$2,Calculations!D$120,'OECD Data IO Table - Imports'!$F45:$AY45)</f>
        <v>0.4</v>
      </c>
      <c r="E157" s="19">
        <f>SUMIF('OECD Data IO Table - Imports'!$F$2:$AY$2,Calculations!E$120,'OECD Data IO Table - Imports'!$F45:$AY45)</f>
        <v>0.5</v>
      </c>
      <c r="F157" s="19">
        <f>SUMIF('OECD Data IO Table - Imports'!$F$2:$AY$2,Calculations!F$120,'OECD Data IO Table - Imports'!$F45:$AY45)</f>
        <v>32.4</v>
      </c>
      <c r="G157" s="19">
        <f>SUMIF('OECD Data IO Table - Imports'!$F$2:$AY$2,Calculations!G$120,'OECD Data IO Table - Imports'!$F45:$AY45)</f>
        <v>0</v>
      </c>
      <c r="H157" s="19">
        <f>SUMIF('OECD Data IO Table - Imports'!$F$2:$AY$2,Calculations!H$120,'OECD Data IO Table - Imports'!$F45:$AY45)</f>
        <v>0</v>
      </c>
      <c r="I157" s="19">
        <f>SUMIF('OECD Data IO Table - Imports'!$F$2:$AY$2,Calculations!I$120,'OECD Data IO Table - Imports'!$F45:$AY45)</f>
        <v>77.099999999999994</v>
      </c>
      <c r="J157" s="19">
        <f>SUMIF('OECD Data IO Table - Imports'!$F$2:$AY$2,Calculations!J$120,'OECD Data IO Table - Imports'!$F45:$AY45)</f>
        <v>949.7</v>
      </c>
    </row>
    <row r="158" spans="1:10" x14ac:dyDescent="0.25">
      <c r="A158" s="19" t="str">
        <f>'OECD Data IO Table - Imports'!D46</f>
        <v>IMP_05T06: Mining and extraction of energy producing products</v>
      </c>
      <c r="B158" s="19" t="str">
        <f>'OECD Data IO Table - Imports'!C46</f>
        <v>Imports</v>
      </c>
      <c r="C158" s="19">
        <f>SUMIF('OECD Data IO Table - Imports'!$F$2:$AY$2,Calculations!C$120,'OECD Data IO Table - Imports'!$F46:$AY46)</f>
        <v>0.6</v>
      </c>
      <c r="D158" s="19">
        <f>SUMIF('OECD Data IO Table - Imports'!$F$2:$AY$2,Calculations!D$120,'OECD Data IO Table - Imports'!$F46:$AY46)</f>
        <v>0.4</v>
      </c>
      <c r="E158" s="19">
        <f>SUMIF('OECD Data IO Table - Imports'!$F$2:$AY$2,Calculations!E$120,'OECD Data IO Table - Imports'!$F46:$AY46)</f>
        <v>10.4</v>
      </c>
      <c r="F158" s="19">
        <f>SUMIF('OECD Data IO Table - Imports'!$F$2:$AY$2,Calculations!F$120,'OECD Data IO Table - Imports'!$F46:$AY46)</f>
        <v>5.0999999999999996</v>
      </c>
      <c r="G158" s="19">
        <f>SUMIF('OECD Data IO Table - Imports'!$F$2:$AY$2,Calculations!G$120,'OECD Data IO Table - Imports'!$F46:$AY46)</f>
        <v>0</v>
      </c>
      <c r="H158" s="19">
        <f>SUMIF('OECD Data IO Table - Imports'!$F$2:$AY$2,Calculations!H$120,'OECD Data IO Table - Imports'!$F46:$AY46)</f>
        <v>0</v>
      </c>
      <c r="I158" s="19">
        <f>SUMIF('OECD Data IO Table - Imports'!$F$2:$AY$2,Calculations!I$120,'OECD Data IO Table - Imports'!$F46:$AY46)</f>
        <v>0.5</v>
      </c>
      <c r="J158" s="19">
        <f>SUMIF('OECD Data IO Table - Imports'!$F$2:$AY$2,Calculations!J$120,'OECD Data IO Table - Imports'!$F46:$AY46)</f>
        <v>14.499999999999993</v>
      </c>
    </row>
    <row r="159" spans="1:10" x14ac:dyDescent="0.25">
      <c r="A159" s="19" t="str">
        <f>'OECD Data IO Table - Imports'!D47</f>
        <v>IMP_07T08: Mining and quarrying of non-energy producing products</v>
      </c>
      <c r="B159" s="19" t="str">
        <f>'OECD Data IO Table - Imports'!C47</f>
        <v>Imports</v>
      </c>
      <c r="C159" s="19">
        <f>SUMIF('OECD Data IO Table - Imports'!$F$2:$AY$2,Calculations!C$120,'OECD Data IO Table - Imports'!$F47:$AY47)</f>
        <v>158.80000000000001</v>
      </c>
      <c r="D159" s="19">
        <f>SUMIF('OECD Data IO Table - Imports'!$F$2:$AY$2,Calculations!D$120,'OECD Data IO Table - Imports'!$F47:$AY47)</f>
        <v>0.1</v>
      </c>
      <c r="E159" s="19">
        <f>SUMIF('OECD Data IO Table - Imports'!$F$2:$AY$2,Calculations!E$120,'OECD Data IO Table - Imports'!$F47:$AY47)</f>
        <v>510.6</v>
      </c>
      <c r="F159" s="19">
        <f>SUMIF('OECD Data IO Table - Imports'!$F$2:$AY$2,Calculations!F$120,'OECD Data IO Table - Imports'!$F47:$AY47)</f>
        <v>83.8</v>
      </c>
      <c r="G159" s="19">
        <f>SUMIF('OECD Data IO Table - Imports'!$F$2:$AY$2,Calculations!G$120,'OECD Data IO Table - Imports'!$F47:$AY47)</f>
        <v>0</v>
      </c>
      <c r="H159" s="19">
        <f>SUMIF('OECD Data IO Table - Imports'!$F$2:$AY$2,Calculations!H$120,'OECD Data IO Table - Imports'!$F47:$AY47)</f>
        <v>0</v>
      </c>
      <c r="I159" s="19">
        <f>SUMIF('OECD Data IO Table - Imports'!$F$2:$AY$2,Calculations!I$120,'OECD Data IO Table - Imports'!$F47:$AY47)</f>
        <v>0.2</v>
      </c>
      <c r="J159" s="19">
        <f>SUMIF('OECD Data IO Table - Imports'!$F$2:$AY$2,Calculations!J$120,'OECD Data IO Table - Imports'!$F47:$AY47)</f>
        <v>87.2</v>
      </c>
    </row>
    <row r="160" spans="1:10" x14ac:dyDescent="0.25">
      <c r="A160" s="19" t="str">
        <f>'OECD Data IO Table - Imports'!D48</f>
        <v>IMP_09: Mining support service activities</v>
      </c>
      <c r="B160" s="19" t="str">
        <f>'OECD Data IO Table - Imports'!C48</f>
        <v>Imports</v>
      </c>
      <c r="C160" s="19">
        <f>SUMIF('OECD Data IO Table - Imports'!$F$2:$AY$2,Calculations!C$120,'OECD Data IO Table - Imports'!$F48:$AY48)</f>
        <v>0.2</v>
      </c>
      <c r="D160" s="19">
        <f>SUMIF('OECD Data IO Table - Imports'!$F$2:$AY$2,Calculations!D$120,'OECD Data IO Table - Imports'!$F48:$AY48)</f>
        <v>0.1</v>
      </c>
      <c r="E160" s="19">
        <f>SUMIF('OECD Data IO Table - Imports'!$F$2:$AY$2,Calculations!E$120,'OECD Data IO Table - Imports'!$F48:$AY48)</f>
        <v>0</v>
      </c>
      <c r="F160" s="19">
        <f>SUMIF('OECD Data IO Table - Imports'!$F$2:$AY$2,Calculations!F$120,'OECD Data IO Table - Imports'!$F48:$AY48)</f>
        <v>0.3</v>
      </c>
      <c r="G160" s="19">
        <f>SUMIF('OECD Data IO Table - Imports'!$F$2:$AY$2,Calculations!G$120,'OECD Data IO Table - Imports'!$F48:$AY48)</f>
        <v>0</v>
      </c>
      <c r="H160" s="19">
        <f>SUMIF('OECD Data IO Table - Imports'!$F$2:$AY$2,Calculations!H$120,'OECD Data IO Table - Imports'!$F48:$AY48)</f>
        <v>0</v>
      </c>
      <c r="I160" s="19">
        <f>SUMIF('OECD Data IO Table - Imports'!$F$2:$AY$2,Calculations!I$120,'OECD Data IO Table - Imports'!$F48:$AY48)</f>
        <v>0.7</v>
      </c>
      <c r="J160" s="19">
        <f>SUMIF('OECD Data IO Table - Imports'!$F$2:$AY$2,Calculations!J$120,'OECD Data IO Table - Imports'!$F48:$AY48)</f>
        <v>18.3</v>
      </c>
    </row>
    <row r="161" spans="1:10" x14ac:dyDescent="0.25">
      <c r="A161" s="19" t="str">
        <f>'OECD Data IO Table - Imports'!D49</f>
        <v>IMP_10T12: Food products, beverages and tobacco</v>
      </c>
      <c r="B161" s="19" t="str">
        <f>'OECD Data IO Table - Imports'!C49</f>
        <v>Imports</v>
      </c>
      <c r="C161" s="19">
        <f>SUMIF('OECD Data IO Table - Imports'!$F$2:$AY$2,Calculations!C$120,'OECD Data IO Table - Imports'!$F49:$AY49)</f>
        <v>5.3</v>
      </c>
      <c r="D161" s="19">
        <f>SUMIF('OECD Data IO Table - Imports'!$F$2:$AY$2,Calculations!D$120,'OECD Data IO Table - Imports'!$F49:$AY49)</f>
        <v>2.2999999999999998</v>
      </c>
      <c r="E161" s="19">
        <f>SUMIF('OECD Data IO Table - Imports'!$F$2:$AY$2,Calculations!E$120,'OECD Data IO Table - Imports'!$F49:$AY49)</f>
        <v>2.6</v>
      </c>
      <c r="F161" s="19">
        <f>SUMIF('OECD Data IO Table - Imports'!$F$2:$AY$2,Calculations!F$120,'OECD Data IO Table - Imports'!$F49:$AY49)</f>
        <v>73.900000000000006</v>
      </c>
      <c r="G161" s="19">
        <f>SUMIF('OECD Data IO Table - Imports'!$F$2:$AY$2,Calculations!G$120,'OECD Data IO Table - Imports'!$F49:$AY49)</f>
        <v>0</v>
      </c>
      <c r="H161" s="19">
        <f>SUMIF('OECD Data IO Table - Imports'!$F$2:$AY$2,Calculations!H$120,'OECD Data IO Table - Imports'!$F49:$AY49)</f>
        <v>0</v>
      </c>
      <c r="I161" s="19">
        <f>SUMIF('OECD Data IO Table - Imports'!$F$2:$AY$2,Calculations!I$120,'OECD Data IO Table - Imports'!$F49:$AY49)</f>
        <v>106.1</v>
      </c>
      <c r="J161" s="19">
        <f>SUMIF('OECD Data IO Table - Imports'!$F$2:$AY$2,Calculations!J$120,'OECD Data IO Table - Imports'!$F49:$AY49)</f>
        <v>891.4</v>
      </c>
    </row>
    <row r="162" spans="1:10" x14ac:dyDescent="0.25">
      <c r="A162" s="19" t="str">
        <f>'OECD Data IO Table - Imports'!D50</f>
        <v>IMP_13T15: Textiles, wearing apparel, leather and related products</v>
      </c>
      <c r="B162" s="19" t="str">
        <f>'OECD Data IO Table - Imports'!C50</f>
        <v>Imports</v>
      </c>
      <c r="C162" s="19">
        <f>SUMIF('OECD Data IO Table - Imports'!$F$2:$AY$2,Calculations!C$120,'OECD Data IO Table - Imports'!$F50:$AY50)</f>
        <v>13.3</v>
      </c>
      <c r="D162" s="19">
        <f>SUMIF('OECD Data IO Table - Imports'!$F$2:$AY$2,Calculations!D$120,'OECD Data IO Table - Imports'!$F50:$AY50)</f>
        <v>1</v>
      </c>
      <c r="E162" s="19">
        <f>SUMIF('OECD Data IO Table - Imports'!$F$2:$AY$2,Calculations!E$120,'OECD Data IO Table - Imports'!$F50:$AY50)</f>
        <v>5</v>
      </c>
      <c r="F162" s="19">
        <f>SUMIF('OECD Data IO Table - Imports'!$F$2:$AY$2,Calculations!F$120,'OECD Data IO Table - Imports'!$F50:$AY50)</f>
        <v>64.7</v>
      </c>
      <c r="G162" s="19">
        <f>SUMIF('OECD Data IO Table - Imports'!$F$2:$AY$2,Calculations!G$120,'OECD Data IO Table - Imports'!$F50:$AY50)</f>
        <v>0</v>
      </c>
      <c r="H162" s="19">
        <f>SUMIF('OECD Data IO Table - Imports'!$F$2:$AY$2,Calculations!H$120,'OECD Data IO Table - Imports'!$F50:$AY50)</f>
        <v>0</v>
      </c>
      <c r="I162" s="19">
        <f>SUMIF('OECD Data IO Table - Imports'!$F$2:$AY$2,Calculations!I$120,'OECD Data IO Table - Imports'!$F50:$AY50)</f>
        <v>6.8</v>
      </c>
      <c r="J162" s="19">
        <f>SUMIF('OECD Data IO Table - Imports'!$F$2:$AY$2,Calculations!J$120,'OECD Data IO Table - Imports'!$F50:$AY50)</f>
        <v>807.6</v>
      </c>
    </row>
    <row r="163" spans="1:10" x14ac:dyDescent="0.25">
      <c r="A163" s="19" t="str">
        <f>'OECD Data IO Table - Imports'!D51</f>
        <v>IMP_16: Wood and of products of wood and cork (except furniture)</v>
      </c>
      <c r="B163" s="19" t="str">
        <f>'OECD Data IO Table - Imports'!C51</f>
        <v>Imports</v>
      </c>
      <c r="C163" s="19">
        <f>SUMIF('OECD Data IO Table - Imports'!$F$2:$AY$2,Calculations!C$120,'OECD Data IO Table - Imports'!$F51:$AY51)</f>
        <v>16.5</v>
      </c>
      <c r="D163" s="19">
        <f>SUMIF('OECD Data IO Table - Imports'!$F$2:$AY$2,Calculations!D$120,'OECD Data IO Table - Imports'!$F51:$AY51)</f>
        <v>0.1</v>
      </c>
      <c r="E163" s="19">
        <f>SUMIF('OECD Data IO Table - Imports'!$F$2:$AY$2,Calculations!E$120,'OECD Data IO Table - Imports'!$F51:$AY51)</f>
        <v>0.8</v>
      </c>
      <c r="F163" s="19">
        <f>SUMIF('OECD Data IO Table - Imports'!$F$2:$AY$2,Calculations!F$120,'OECD Data IO Table - Imports'!$F51:$AY51)</f>
        <v>15.2</v>
      </c>
      <c r="G163" s="19">
        <f>SUMIF('OECD Data IO Table - Imports'!$F$2:$AY$2,Calculations!G$120,'OECD Data IO Table - Imports'!$F51:$AY51)</f>
        <v>0</v>
      </c>
      <c r="H163" s="19">
        <f>SUMIF('OECD Data IO Table - Imports'!$F$2:$AY$2,Calculations!H$120,'OECD Data IO Table - Imports'!$F51:$AY51)</f>
        <v>0</v>
      </c>
      <c r="I163" s="19">
        <f>SUMIF('OECD Data IO Table - Imports'!$F$2:$AY$2,Calculations!I$120,'OECD Data IO Table - Imports'!$F51:$AY51)</f>
        <v>2.8</v>
      </c>
      <c r="J163" s="19">
        <f>SUMIF('OECD Data IO Table - Imports'!$F$2:$AY$2,Calculations!J$120,'OECD Data IO Table - Imports'!$F51:$AY51)</f>
        <v>283.8</v>
      </c>
    </row>
    <row r="164" spans="1:10" x14ac:dyDescent="0.25">
      <c r="A164" s="19" t="str">
        <f>'OECD Data IO Table - Imports'!D52</f>
        <v>IMP_17T18: Paper products and printing</v>
      </c>
      <c r="B164" s="19" t="str">
        <f>'OECD Data IO Table - Imports'!C52</f>
        <v>Imports</v>
      </c>
      <c r="C164" s="19">
        <f>SUMIF('OECD Data IO Table - Imports'!$F$2:$AY$2,Calculations!C$120,'OECD Data IO Table - Imports'!$F52:$AY52)</f>
        <v>15.5</v>
      </c>
      <c r="D164" s="19">
        <f>SUMIF('OECD Data IO Table - Imports'!$F$2:$AY$2,Calculations!D$120,'OECD Data IO Table - Imports'!$F52:$AY52)</f>
        <v>0.3</v>
      </c>
      <c r="E164" s="19">
        <f>SUMIF('OECD Data IO Table - Imports'!$F$2:$AY$2,Calculations!E$120,'OECD Data IO Table - Imports'!$F52:$AY52)</f>
        <v>2.2999999999999998</v>
      </c>
      <c r="F164" s="19">
        <f>SUMIF('OECD Data IO Table - Imports'!$F$2:$AY$2,Calculations!F$120,'OECD Data IO Table - Imports'!$F52:$AY52)</f>
        <v>25.6</v>
      </c>
      <c r="G164" s="19">
        <f>SUMIF('OECD Data IO Table - Imports'!$F$2:$AY$2,Calculations!G$120,'OECD Data IO Table - Imports'!$F52:$AY52)</f>
        <v>0</v>
      </c>
      <c r="H164" s="19">
        <f>SUMIF('OECD Data IO Table - Imports'!$F$2:$AY$2,Calculations!H$120,'OECD Data IO Table - Imports'!$F52:$AY52)</f>
        <v>0</v>
      </c>
      <c r="I164" s="19">
        <f>SUMIF('OECD Data IO Table - Imports'!$F$2:$AY$2,Calculations!I$120,'OECD Data IO Table - Imports'!$F52:$AY52)</f>
        <v>1.7</v>
      </c>
      <c r="J164" s="19">
        <f>SUMIF('OECD Data IO Table - Imports'!$F$2:$AY$2,Calculations!J$120,'OECD Data IO Table - Imports'!$F52:$AY52)</f>
        <v>272.19999999999993</v>
      </c>
    </row>
    <row r="165" spans="1:10" x14ac:dyDescent="0.25">
      <c r="A165" s="19" t="str">
        <f>'OECD Data IO Table - Imports'!D53</f>
        <v>IMP_19: Coke and refined petroleum products</v>
      </c>
      <c r="B165" s="19" t="str">
        <f>'OECD Data IO Table - Imports'!C53</f>
        <v>Imports</v>
      </c>
      <c r="C165" s="19">
        <f>SUMIF('OECD Data IO Table - Imports'!$F$2:$AY$2,Calculations!C$120,'OECD Data IO Table - Imports'!$F53:$AY53)</f>
        <v>33.799999999999997</v>
      </c>
      <c r="D165" s="19">
        <f>SUMIF('OECD Data IO Table - Imports'!$F$2:$AY$2,Calculations!D$120,'OECD Data IO Table - Imports'!$F53:$AY53)</f>
        <v>41.1</v>
      </c>
      <c r="E165" s="19">
        <f>SUMIF('OECD Data IO Table - Imports'!$F$2:$AY$2,Calculations!E$120,'OECD Data IO Table - Imports'!$F53:$AY53)</f>
        <v>11.5</v>
      </c>
      <c r="F165" s="19">
        <f>SUMIF('OECD Data IO Table - Imports'!$F$2:$AY$2,Calculations!F$120,'OECD Data IO Table - Imports'!$F53:$AY53)</f>
        <v>188</v>
      </c>
      <c r="G165" s="19">
        <f>SUMIF('OECD Data IO Table - Imports'!$F$2:$AY$2,Calculations!G$120,'OECD Data IO Table - Imports'!$F53:$AY53)</f>
        <v>0</v>
      </c>
      <c r="H165" s="19">
        <f>SUMIF('OECD Data IO Table - Imports'!$F$2:$AY$2,Calculations!H$120,'OECD Data IO Table - Imports'!$F53:$AY53)</f>
        <v>0</v>
      </c>
      <c r="I165" s="19">
        <f>SUMIF('OECD Data IO Table - Imports'!$F$2:$AY$2,Calculations!I$120,'OECD Data IO Table - Imports'!$F53:$AY53)</f>
        <v>18.7</v>
      </c>
      <c r="J165" s="19">
        <f>SUMIF('OECD Data IO Table - Imports'!$F$2:$AY$2,Calculations!J$120,'OECD Data IO Table - Imports'!$F53:$AY53)</f>
        <v>98.699999999999989</v>
      </c>
    </row>
    <row r="166" spans="1:10" x14ac:dyDescent="0.25">
      <c r="A166" s="19" t="str">
        <f>'OECD Data IO Table - Imports'!D54</f>
        <v>IMP_20T21: Chemicals and pharmaceutical products</v>
      </c>
      <c r="B166" s="19" t="str">
        <f>'OECD Data IO Table - Imports'!C54</f>
        <v>Imports</v>
      </c>
      <c r="C166" s="19">
        <f>SUMIF('OECD Data IO Table - Imports'!$F$2:$AY$2,Calculations!C$120,'OECD Data IO Table - Imports'!$F54:$AY54)</f>
        <v>192.7</v>
      </c>
      <c r="D166" s="19">
        <f>SUMIF('OECD Data IO Table - Imports'!$F$2:$AY$2,Calculations!D$120,'OECD Data IO Table - Imports'!$F54:$AY54)</f>
        <v>101</v>
      </c>
      <c r="E166" s="19">
        <f>SUMIF('OECD Data IO Table - Imports'!$F$2:$AY$2,Calculations!E$120,'OECD Data IO Table - Imports'!$F54:$AY54)</f>
        <v>58.5</v>
      </c>
      <c r="F166" s="19">
        <f>SUMIF('OECD Data IO Table - Imports'!$F$2:$AY$2,Calculations!F$120,'OECD Data IO Table - Imports'!$F54:$AY54)</f>
        <v>2599.6</v>
      </c>
      <c r="G166" s="19">
        <f>SUMIF('OECD Data IO Table - Imports'!$F$2:$AY$2,Calculations!G$120,'OECD Data IO Table - Imports'!$F54:$AY54)</f>
        <v>0</v>
      </c>
      <c r="H166" s="19">
        <f>SUMIF('OECD Data IO Table - Imports'!$F$2:$AY$2,Calculations!H$120,'OECD Data IO Table - Imports'!$F54:$AY54)</f>
        <v>0</v>
      </c>
      <c r="I166" s="19">
        <f>SUMIF('OECD Data IO Table - Imports'!$F$2:$AY$2,Calculations!I$120,'OECD Data IO Table - Imports'!$F54:$AY54)</f>
        <v>134.80000000000001</v>
      </c>
      <c r="J166" s="19">
        <f>SUMIF('OECD Data IO Table - Imports'!$F$2:$AY$2,Calculations!J$120,'OECD Data IO Table - Imports'!$F54:$AY54)</f>
        <v>1097.0000000000002</v>
      </c>
    </row>
    <row r="167" spans="1:10" x14ac:dyDescent="0.25">
      <c r="A167" s="19" t="str">
        <f>'OECD Data IO Table - Imports'!D55</f>
        <v>IMP_22: Rubber and plastics products</v>
      </c>
      <c r="B167" s="19" t="str">
        <f>'OECD Data IO Table - Imports'!C55</f>
        <v>Imports</v>
      </c>
      <c r="C167" s="19">
        <f>SUMIF('OECD Data IO Table - Imports'!$F$2:$AY$2,Calculations!C$120,'OECD Data IO Table - Imports'!$F55:$AY55)</f>
        <v>71.8</v>
      </c>
      <c r="D167" s="19">
        <f>SUMIF('OECD Data IO Table - Imports'!$F$2:$AY$2,Calculations!D$120,'OECD Data IO Table - Imports'!$F55:$AY55)</f>
        <v>7</v>
      </c>
      <c r="E167" s="19">
        <f>SUMIF('OECD Data IO Table - Imports'!$F$2:$AY$2,Calculations!E$120,'OECD Data IO Table - Imports'!$F55:$AY55)</f>
        <v>13.7</v>
      </c>
      <c r="F167" s="19">
        <f>SUMIF('OECD Data IO Table - Imports'!$F$2:$AY$2,Calculations!F$120,'OECD Data IO Table - Imports'!$F55:$AY55)</f>
        <v>164.6</v>
      </c>
      <c r="G167" s="19">
        <f>SUMIF('OECD Data IO Table - Imports'!$F$2:$AY$2,Calculations!G$120,'OECD Data IO Table - Imports'!$F55:$AY55)</f>
        <v>0</v>
      </c>
      <c r="H167" s="19">
        <f>SUMIF('OECD Data IO Table - Imports'!$F$2:$AY$2,Calculations!H$120,'OECD Data IO Table - Imports'!$F55:$AY55)</f>
        <v>0</v>
      </c>
      <c r="I167" s="19">
        <f>SUMIF('OECD Data IO Table - Imports'!$F$2:$AY$2,Calculations!I$120,'OECD Data IO Table - Imports'!$F55:$AY55)</f>
        <v>11.9</v>
      </c>
      <c r="J167" s="19">
        <f>SUMIF('OECD Data IO Table - Imports'!$F$2:$AY$2,Calculations!J$120,'OECD Data IO Table - Imports'!$F55:$AY55)</f>
        <v>823.59999999999991</v>
      </c>
    </row>
    <row r="168" spans="1:10" x14ac:dyDescent="0.25">
      <c r="A168" s="19" t="str">
        <f>'OECD Data IO Table - Imports'!D56</f>
        <v>IMP_23: Other non-metallic mineral products</v>
      </c>
      <c r="B168" s="19" t="str">
        <f>'OECD Data IO Table - Imports'!C56</f>
        <v>Imports</v>
      </c>
      <c r="C168" s="19">
        <f>SUMIF('OECD Data IO Table - Imports'!$F$2:$AY$2,Calculations!C$120,'OECD Data IO Table - Imports'!$F56:$AY56)</f>
        <v>100.9</v>
      </c>
      <c r="D168" s="19">
        <f>SUMIF('OECD Data IO Table - Imports'!$F$2:$AY$2,Calculations!D$120,'OECD Data IO Table - Imports'!$F56:$AY56)</f>
        <v>0.6</v>
      </c>
      <c r="E168" s="19">
        <f>SUMIF('OECD Data IO Table - Imports'!$F$2:$AY$2,Calculations!E$120,'OECD Data IO Table - Imports'!$F56:$AY56)</f>
        <v>13.4</v>
      </c>
      <c r="F168" s="19">
        <f>SUMIF('OECD Data IO Table - Imports'!$F$2:$AY$2,Calculations!F$120,'OECD Data IO Table - Imports'!$F56:$AY56)</f>
        <v>16.399999999999999</v>
      </c>
      <c r="G168" s="19">
        <f>SUMIF('OECD Data IO Table - Imports'!$F$2:$AY$2,Calculations!G$120,'OECD Data IO Table - Imports'!$F56:$AY56)</f>
        <v>0</v>
      </c>
      <c r="H168" s="19">
        <f>SUMIF('OECD Data IO Table - Imports'!$F$2:$AY$2,Calculations!H$120,'OECD Data IO Table - Imports'!$F56:$AY56)</f>
        <v>0</v>
      </c>
      <c r="I168" s="19">
        <f>SUMIF('OECD Data IO Table - Imports'!$F$2:$AY$2,Calculations!I$120,'OECD Data IO Table - Imports'!$F56:$AY56)</f>
        <v>1.4</v>
      </c>
      <c r="J168" s="19">
        <f>SUMIF('OECD Data IO Table - Imports'!$F$2:$AY$2,Calculations!J$120,'OECD Data IO Table - Imports'!$F56:$AY56)</f>
        <v>41.9</v>
      </c>
    </row>
    <row r="169" spans="1:10" x14ac:dyDescent="0.25">
      <c r="A169" s="19" t="str">
        <f>'OECD Data IO Table - Imports'!D57</f>
        <v>IMP_24: Manufacture of basic metals</v>
      </c>
      <c r="B169" s="19" t="str">
        <f>'OECD Data IO Table - Imports'!C57</f>
        <v>Imports</v>
      </c>
      <c r="C169" s="19">
        <f>SUMIF('OECD Data IO Table - Imports'!$F$2:$AY$2,Calculations!C$120,'OECD Data IO Table - Imports'!$F57:$AY57)</f>
        <v>164.4</v>
      </c>
      <c r="D169" s="19">
        <f>SUMIF('OECD Data IO Table - Imports'!$F$2:$AY$2,Calculations!D$120,'OECD Data IO Table - Imports'!$F57:$AY57)</f>
        <v>5.8</v>
      </c>
      <c r="E169" s="19">
        <f>SUMIF('OECD Data IO Table - Imports'!$F$2:$AY$2,Calculations!E$120,'OECD Data IO Table - Imports'!$F57:$AY57)</f>
        <v>1419.8</v>
      </c>
      <c r="F169" s="19">
        <f>SUMIF('OECD Data IO Table - Imports'!$F$2:$AY$2,Calculations!F$120,'OECD Data IO Table - Imports'!$F57:$AY57)</f>
        <v>214.6</v>
      </c>
      <c r="G169" s="19">
        <f>SUMIF('OECD Data IO Table - Imports'!$F$2:$AY$2,Calculations!G$120,'OECD Data IO Table - Imports'!$F57:$AY57)</f>
        <v>0</v>
      </c>
      <c r="H169" s="19">
        <f>SUMIF('OECD Data IO Table - Imports'!$F$2:$AY$2,Calculations!H$120,'OECD Data IO Table - Imports'!$F57:$AY57)</f>
        <v>0</v>
      </c>
      <c r="I169" s="19">
        <f>SUMIF('OECD Data IO Table - Imports'!$F$2:$AY$2,Calculations!I$120,'OECD Data IO Table - Imports'!$F57:$AY57)</f>
        <v>3.9</v>
      </c>
      <c r="J169" s="19">
        <f>SUMIF('OECD Data IO Table - Imports'!$F$2:$AY$2,Calculations!J$120,'OECD Data IO Table - Imports'!$F57:$AY57)</f>
        <v>5958.3</v>
      </c>
    </row>
    <row r="170" spans="1:10" x14ac:dyDescent="0.25">
      <c r="A170" s="19" t="str">
        <f>'OECD Data IO Table - Imports'!D58</f>
        <v>IMP_25: Fabricated metal products, except machinery and equipment</v>
      </c>
      <c r="B170" s="19" t="str">
        <f>'OECD Data IO Table - Imports'!C58</f>
        <v>Imports</v>
      </c>
      <c r="C170" s="19">
        <f>SUMIF('OECD Data IO Table - Imports'!$F$2:$AY$2,Calculations!C$120,'OECD Data IO Table - Imports'!$F58:$AY58)</f>
        <v>13.1</v>
      </c>
      <c r="D170" s="19">
        <f>SUMIF('OECD Data IO Table - Imports'!$F$2:$AY$2,Calculations!D$120,'OECD Data IO Table - Imports'!$F58:$AY58)</f>
        <v>1.7</v>
      </c>
      <c r="E170" s="19">
        <f>SUMIF('OECD Data IO Table - Imports'!$F$2:$AY$2,Calculations!E$120,'OECD Data IO Table - Imports'!$F58:$AY58)</f>
        <v>32.4</v>
      </c>
      <c r="F170" s="19">
        <f>SUMIF('OECD Data IO Table - Imports'!$F$2:$AY$2,Calculations!F$120,'OECD Data IO Table - Imports'!$F58:$AY58)</f>
        <v>17.100000000000001</v>
      </c>
      <c r="G170" s="19">
        <f>SUMIF('OECD Data IO Table - Imports'!$F$2:$AY$2,Calculations!G$120,'OECD Data IO Table - Imports'!$F58:$AY58)</f>
        <v>0</v>
      </c>
      <c r="H170" s="19">
        <f>SUMIF('OECD Data IO Table - Imports'!$F$2:$AY$2,Calculations!H$120,'OECD Data IO Table - Imports'!$F58:$AY58)</f>
        <v>0</v>
      </c>
      <c r="I170" s="19">
        <f>SUMIF('OECD Data IO Table - Imports'!$F$2:$AY$2,Calculations!I$120,'OECD Data IO Table - Imports'!$F58:$AY58)</f>
        <v>2.2000000000000002</v>
      </c>
      <c r="J170" s="19">
        <f>SUMIF('OECD Data IO Table - Imports'!$F$2:$AY$2,Calculations!J$120,'OECD Data IO Table - Imports'!$F58:$AY58)</f>
        <v>242.00000000000003</v>
      </c>
    </row>
    <row r="171" spans="1:10" x14ac:dyDescent="0.25">
      <c r="A171" s="19" t="str">
        <f>'OECD Data IO Table - Imports'!D59</f>
        <v>IMP_26: Computer, electronic and optical products</v>
      </c>
      <c r="B171" s="19" t="str">
        <f>'OECD Data IO Table - Imports'!C59</f>
        <v>Imports</v>
      </c>
      <c r="C171" s="19">
        <f>SUMIF('OECD Data IO Table - Imports'!$F$2:$AY$2,Calculations!C$120,'OECD Data IO Table - Imports'!$F59:$AY59)</f>
        <v>4.2</v>
      </c>
      <c r="D171" s="19">
        <f>SUMIF('OECD Data IO Table - Imports'!$F$2:$AY$2,Calculations!D$120,'OECD Data IO Table - Imports'!$F59:$AY59)</f>
        <v>0.6</v>
      </c>
      <c r="E171" s="19">
        <f>SUMIF('OECD Data IO Table - Imports'!$F$2:$AY$2,Calculations!E$120,'OECD Data IO Table - Imports'!$F59:$AY59)</f>
        <v>4.7</v>
      </c>
      <c r="F171" s="19">
        <f>SUMIF('OECD Data IO Table - Imports'!$F$2:$AY$2,Calculations!F$120,'OECD Data IO Table - Imports'!$F59:$AY59)</f>
        <v>13.8</v>
      </c>
      <c r="G171" s="19">
        <f>SUMIF('OECD Data IO Table - Imports'!$F$2:$AY$2,Calculations!G$120,'OECD Data IO Table - Imports'!$F59:$AY59)</f>
        <v>0</v>
      </c>
      <c r="H171" s="19">
        <f>SUMIF('OECD Data IO Table - Imports'!$F$2:$AY$2,Calculations!H$120,'OECD Data IO Table - Imports'!$F59:$AY59)</f>
        <v>0</v>
      </c>
      <c r="I171" s="19">
        <f>SUMIF('OECD Data IO Table - Imports'!$F$2:$AY$2,Calculations!I$120,'OECD Data IO Table - Imports'!$F59:$AY59)</f>
        <v>1.1000000000000001</v>
      </c>
      <c r="J171" s="19">
        <f>SUMIF('OECD Data IO Table - Imports'!$F$2:$AY$2,Calculations!J$120,'OECD Data IO Table - Imports'!$F59:$AY59)</f>
        <v>78.8</v>
      </c>
    </row>
    <row r="172" spans="1:10" x14ac:dyDescent="0.25">
      <c r="A172" s="19" t="str">
        <f>'OECD Data IO Table - Imports'!D60</f>
        <v>IMP_27: Electrical equipment</v>
      </c>
      <c r="B172" s="19" t="str">
        <f>'OECD Data IO Table - Imports'!C60</f>
        <v>Imports</v>
      </c>
      <c r="C172" s="19">
        <f>SUMIF('OECD Data IO Table - Imports'!$F$2:$AY$2,Calculations!C$120,'OECD Data IO Table - Imports'!$F60:$AY60)</f>
        <v>4.2</v>
      </c>
      <c r="D172" s="19">
        <f>SUMIF('OECD Data IO Table - Imports'!$F$2:$AY$2,Calculations!D$120,'OECD Data IO Table - Imports'!$F60:$AY60)</f>
        <v>0.6</v>
      </c>
      <c r="E172" s="19">
        <f>SUMIF('OECD Data IO Table - Imports'!$F$2:$AY$2,Calculations!E$120,'OECD Data IO Table - Imports'!$F60:$AY60)</f>
        <v>8.1999999999999993</v>
      </c>
      <c r="F172" s="19">
        <f>SUMIF('OECD Data IO Table - Imports'!$F$2:$AY$2,Calculations!F$120,'OECD Data IO Table - Imports'!$F60:$AY60)</f>
        <v>6.9</v>
      </c>
      <c r="G172" s="19">
        <f>SUMIF('OECD Data IO Table - Imports'!$F$2:$AY$2,Calculations!G$120,'OECD Data IO Table - Imports'!$F60:$AY60)</f>
        <v>0</v>
      </c>
      <c r="H172" s="19">
        <f>SUMIF('OECD Data IO Table - Imports'!$F$2:$AY$2,Calculations!H$120,'OECD Data IO Table - Imports'!$F60:$AY60)</f>
        <v>0</v>
      </c>
      <c r="I172" s="19">
        <f>SUMIF('OECD Data IO Table - Imports'!$F$2:$AY$2,Calculations!I$120,'OECD Data IO Table - Imports'!$F60:$AY60)</f>
        <v>0.7</v>
      </c>
      <c r="J172" s="19">
        <f>SUMIF('OECD Data IO Table - Imports'!$F$2:$AY$2,Calculations!J$120,'OECD Data IO Table - Imports'!$F60:$AY60)</f>
        <v>143.6</v>
      </c>
    </row>
    <row r="173" spans="1:10" x14ac:dyDescent="0.25">
      <c r="A173" s="19" t="str">
        <f>'OECD Data IO Table - Imports'!D61</f>
        <v>IMP_28: Machinery and equipment n.e.c.</v>
      </c>
      <c r="B173" s="19" t="str">
        <f>'OECD Data IO Table - Imports'!C61</f>
        <v>Imports</v>
      </c>
      <c r="C173" s="19">
        <f>SUMIF('OECD Data IO Table - Imports'!$F$2:$AY$2,Calculations!C$120,'OECD Data IO Table - Imports'!$F61:$AY61)</f>
        <v>10.4</v>
      </c>
      <c r="D173" s="19">
        <f>SUMIF('OECD Data IO Table - Imports'!$F$2:$AY$2,Calculations!D$120,'OECD Data IO Table - Imports'!$F61:$AY61)</f>
        <v>1.7</v>
      </c>
      <c r="E173" s="19">
        <f>SUMIF('OECD Data IO Table - Imports'!$F$2:$AY$2,Calculations!E$120,'OECD Data IO Table - Imports'!$F61:$AY61)</f>
        <v>11.3</v>
      </c>
      <c r="F173" s="19">
        <f>SUMIF('OECD Data IO Table - Imports'!$F$2:$AY$2,Calculations!F$120,'OECD Data IO Table - Imports'!$F61:$AY61)</f>
        <v>12.7</v>
      </c>
      <c r="G173" s="19">
        <f>SUMIF('OECD Data IO Table - Imports'!$F$2:$AY$2,Calculations!G$120,'OECD Data IO Table - Imports'!$F61:$AY61)</f>
        <v>0</v>
      </c>
      <c r="H173" s="19">
        <f>SUMIF('OECD Data IO Table - Imports'!$F$2:$AY$2,Calculations!H$120,'OECD Data IO Table - Imports'!$F61:$AY61)</f>
        <v>0</v>
      </c>
      <c r="I173" s="19">
        <f>SUMIF('OECD Data IO Table - Imports'!$F$2:$AY$2,Calculations!I$120,'OECD Data IO Table - Imports'!$F61:$AY61)</f>
        <v>3.5</v>
      </c>
      <c r="J173" s="19">
        <f>SUMIF('OECD Data IO Table - Imports'!$F$2:$AY$2,Calculations!J$120,'OECD Data IO Table - Imports'!$F61:$AY61)</f>
        <v>131.4</v>
      </c>
    </row>
    <row r="174" spans="1:10" x14ac:dyDescent="0.25">
      <c r="A174" s="19" t="str">
        <f>'OECD Data IO Table - Imports'!D62</f>
        <v>IMP_29: Motor vehicles, trailers and semi-trailers</v>
      </c>
      <c r="B174" s="19" t="str">
        <f>'OECD Data IO Table - Imports'!C62</f>
        <v>Imports</v>
      </c>
      <c r="C174" s="19">
        <f>SUMIF('OECD Data IO Table - Imports'!$F$2:$AY$2,Calculations!C$120,'OECD Data IO Table - Imports'!$F62:$AY62)</f>
        <v>4</v>
      </c>
      <c r="D174" s="19">
        <f>SUMIF('OECD Data IO Table - Imports'!$F$2:$AY$2,Calculations!D$120,'OECD Data IO Table - Imports'!$F62:$AY62)</f>
        <v>0.2</v>
      </c>
      <c r="E174" s="19">
        <f>SUMIF('OECD Data IO Table - Imports'!$F$2:$AY$2,Calculations!E$120,'OECD Data IO Table - Imports'!$F62:$AY62)</f>
        <v>5.5</v>
      </c>
      <c r="F174" s="19">
        <f>SUMIF('OECD Data IO Table - Imports'!$F$2:$AY$2,Calculations!F$120,'OECD Data IO Table - Imports'!$F62:$AY62)</f>
        <v>5.3</v>
      </c>
      <c r="G174" s="19">
        <f>SUMIF('OECD Data IO Table - Imports'!$F$2:$AY$2,Calculations!G$120,'OECD Data IO Table - Imports'!$F62:$AY62)</f>
        <v>0</v>
      </c>
      <c r="H174" s="19">
        <f>SUMIF('OECD Data IO Table - Imports'!$F$2:$AY$2,Calculations!H$120,'OECD Data IO Table - Imports'!$F62:$AY62)</f>
        <v>0</v>
      </c>
      <c r="I174" s="19">
        <f>SUMIF('OECD Data IO Table - Imports'!$F$2:$AY$2,Calculations!I$120,'OECD Data IO Table - Imports'!$F62:$AY62)</f>
        <v>0.3</v>
      </c>
      <c r="J174" s="19">
        <f>SUMIF('OECD Data IO Table - Imports'!$F$2:$AY$2,Calculations!J$120,'OECD Data IO Table - Imports'!$F62:$AY62)</f>
        <v>81.2</v>
      </c>
    </row>
    <row r="175" spans="1:10" x14ac:dyDescent="0.25">
      <c r="A175" s="19" t="str">
        <f>'OECD Data IO Table - Imports'!D63</f>
        <v>IMP_30: Other transport equipment</v>
      </c>
      <c r="B175" s="19" t="str">
        <f>'OECD Data IO Table - Imports'!C63</f>
        <v>Imports</v>
      </c>
      <c r="C175" s="19">
        <f>SUMIF('OECD Data IO Table - Imports'!$F$2:$AY$2,Calculations!C$120,'OECD Data IO Table - Imports'!$F63:$AY63)</f>
        <v>0.8</v>
      </c>
      <c r="D175" s="19">
        <f>SUMIF('OECD Data IO Table - Imports'!$F$2:$AY$2,Calculations!D$120,'OECD Data IO Table - Imports'!$F63:$AY63)</f>
        <v>0.1</v>
      </c>
      <c r="E175" s="19">
        <f>SUMIF('OECD Data IO Table - Imports'!$F$2:$AY$2,Calculations!E$120,'OECD Data IO Table - Imports'!$F63:$AY63)</f>
        <v>1.2</v>
      </c>
      <c r="F175" s="19">
        <f>SUMIF('OECD Data IO Table - Imports'!$F$2:$AY$2,Calculations!F$120,'OECD Data IO Table - Imports'!$F63:$AY63)</f>
        <v>1.4</v>
      </c>
      <c r="G175" s="19">
        <f>SUMIF('OECD Data IO Table - Imports'!$F$2:$AY$2,Calculations!G$120,'OECD Data IO Table - Imports'!$F63:$AY63)</f>
        <v>0</v>
      </c>
      <c r="H175" s="19">
        <f>SUMIF('OECD Data IO Table - Imports'!$F$2:$AY$2,Calculations!H$120,'OECD Data IO Table - Imports'!$F63:$AY63)</f>
        <v>0</v>
      </c>
      <c r="I175" s="19">
        <f>SUMIF('OECD Data IO Table - Imports'!$F$2:$AY$2,Calculations!I$120,'OECD Data IO Table - Imports'!$F63:$AY63)</f>
        <v>0.3</v>
      </c>
      <c r="J175" s="19">
        <f>SUMIF('OECD Data IO Table - Imports'!$F$2:$AY$2,Calculations!J$120,'OECD Data IO Table - Imports'!$F63:$AY63)</f>
        <v>29.5</v>
      </c>
    </row>
    <row r="176" spans="1:10" x14ac:dyDescent="0.25">
      <c r="A176" s="19" t="str">
        <f>'OECD Data IO Table - Imports'!D64</f>
        <v>IMP_31T33: Other manufacturing; repair and installation of machinery and equipment</v>
      </c>
      <c r="B176" s="19" t="str">
        <f>'OECD Data IO Table - Imports'!C64</f>
        <v>Imports</v>
      </c>
      <c r="C176" s="19">
        <f>SUMIF('OECD Data IO Table - Imports'!$F$2:$AY$2,Calculations!C$120,'OECD Data IO Table - Imports'!$F64:$AY64)</f>
        <v>7.9</v>
      </c>
      <c r="D176" s="19">
        <f>SUMIF('OECD Data IO Table - Imports'!$F$2:$AY$2,Calculations!D$120,'OECD Data IO Table - Imports'!$F64:$AY64)</f>
        <v>1.6</v>
      </c>
      <c r="E176" s="19">
        <f>SUMIF('OECD Data IO Table - Imports'!$F$2:$AY$2,Calculations!E$120,'OECD Data IO Table - Imports'!$F64:$AY64)</f>
        <v>10.199999999999999</v>
      </c>
      <c r="F176" s="19">
        <f>SUMIF('OECD Data IO Table - Imports'!$F$2:$AY$2,Calculations!F$120,'OECD Data IO Table - Imports'!$F64:$AY64)</f>
        <v>13</v>
      </c>
      <c r="G176" s="19">
        <f>SUMIF('OECD Data IO Table - Imports'!$F$2:$AY$2,Calculations!G$120,'OECD Data IO Table - Imports'!$F64:$AY64)</f>
        <v>0</v>
      </c>
      <c r="H176" s="19">
        <f>SUMIF('OECD Data IO Table - Imports'!$F$2:$AY$2,Calculations!H$120,'OECD Data IO Table - Imports'!$F64:$AY64)</f>
        <v>0</v>
      </c>
      <c r="I176" s="19">
        <f>SUMIF('OECD Data IO Table - Imports'!$F$2:$AY$2,Calculations!I$120,'OECD Data IO Table - Imports'!$F64:$AY64)</f>
        <v>3.4</v>
      </c>
      <c r="J176" s="19">
        <f>SUMIF('OECD Data IO Table - Imports'!$F$2:$AY$2,Calculations!J$120,'OECD Data IO Table - Imports'!$F64:$AY64)</f>
        <v>96.5</v>
      </c>
    </row>
    <row r="177" spans="1:10" x14ac:dyDescent="0.25">
      <c r="A177" s="19" t="str">
        <f>'OECD Data IO Table - Imports'!D65</f>
        <v>IMP_35T39: Electricity, gas, water supply, sewerage, waste and remediation services</v>
      </c>
      <c r="B177" s="19" t="str">
        <f>'OECD Data IO Table - Imports'!C65</f>
        <v>Imports</v>
      </c>
      <c r="C177" s="19">
        <f>SUMIF('OECD Data IO Table - Imports'!$F$2:$AY$2,Calculations!C$120,'OECD Data IO Table - Imports'!$F65:$AY65)</f>
        <v>1.6</v>
      </c>
      <c r="D177" s="19">
        <f>SUMIF('OECD Data IO Table - Imports'!$F$2:$AY$2,Calculations!D$120,'OECD Data IO Table - Imports'!$F65:$AY65)</f>
        <v>0.3</v>
      </c>
      <c r="E177" s="19">
        <f>SUMIF('OECD Data IO Table - Imports'!$F$2:$AY$2,Calculations!E$120,'OECD Data IO Table - Imports'!$F65:$AY65)</f>
        <v>2.9</v>
      </c>
      <c r="F177" s="19">
        <f>SUMIF('OECD Data IO Table - Imports'!$F$2:$AY$2,Calculations!F$120,'OECD Data IO Table - Imports'!$F65:$AY65)</f>
        <v>4.5</v>
      </c>
      <c r="G177" s="19">
        <f>SUMIF('OECD Data IO Table - Imports'!$F$2:$AY$2,Calculations!G$120,'OECD Data IO Table - Imports'!$F65:$AY65)</f>
        <v>0</v>
      </c>
      <c r="H177" s="19">
        <f>SUMIF('OECD Data IO Table - Imports'!$F$2:$AY$2,Calculations!H$120,'OECD Data IO Table - Imports'!$F65:$AY65)</f>
        <v>0</v>
      </c>
      <c r="I177" s="19">
        <f>SUMIF('OECD Data IO Table - Imports'!$F$2:$AY$2,Calculations!I$120,'OECD Data IO Table - Imports'!$F65:$AY65)</f>
        <v>0.4</v>
      </c>
      <c r="J177" s="19">
        <f>SUMIF('OECD Data IO Table - Imports'!$F$2:$AY$2,Calculations!J$120,'OECD Data IO Table - Imports'!$F65:$AY65)</f>
        <v>15.5</v>
      </c>
    </row>
    <row r="178" spans="1:10" x14ac:dyDescent="0.25">
      <c r="A178" s="19" t="str">
        <f>'OECD Data IO Table - Imports'!D66</f>
        <v>IMP_41T43: Construction</v>
      </c>
      <c r="B178" s="19" t="str">
        <f>'OECD Data IO Table - Imports'!C66</f>
        <v>Imports</v>
      </c>
      <c r="C178" s="19">
        <f>SUMIF('OECD Data IO Table - Imports'!$F$2:$AY$2,Calculations!C$120,'OECD Data IO Table - Imports'!$F66:$AY66)</f>
        <v>3.6</v>
      </c>
      <c r="D178" s="19">
        <f>SUMIF('OECD Data IO Table - Imports'!$F$2:$AY$2,Calculations!D$120,'OECD Data IO Table - Imports'!$F66:$AY66)</f>
        <v>0.2</v>
      </c>
      <c r="E178" s="19">
        <f>SUMIF('OECD Data IO Table - Imports'!$F$2:$AY$2,Calculations!E$120,'OECD Data IO Table - Imports'!$F66:$AY66)</f>
        <v>18.2</v>
      </c>
      <c r="F178" s="19">
        <f>SUMIF('OECD Data IO Table - Imports'!$F$2:$AY$2,Calculations!F$120,'OECD Data IO Table - Imports'!$F66:$AY66)</f>
        <v>3.3</v>
      </c>
      <c r="G178" s="19">
        <f>SUMIF('OECD Data IO Table - Imports'!$F$2:$AY$2,Calculations!G$120,'OECD Data IO Table - Imports'!$F66:$AY66)</f>
        <v>0</v>
      </c>
      <c r="H178" s="19">
        <f>SUMIF('OECD Data IO Table - Imports'!$F$2:$AY$2,Calculations!H$120,'OECD Data IO Table - Imports'!$F66:$AY66)</f>
        <v>0</v>
      </c>
      <c r="I178" s="19">
        <f>SUMIF('OECD Data IO Table - Imports'!$F$2:$AY$2,Calculations!I$120,'OECD Data IO Table - Imports'!$F66:$AY66)</f>
        <v>0.3</v>
      </c>
      <c r="J178" s="19">
        <f>SUMIF('OECD Data IO Table - Imports'!$F$2:$AY$2,Calculations!J$120,'OECD Data IO Table - Imports'!$F66:$AY66)</f>
        <v>10.299999999999999</v>
      </c>
    </row>
    <row r="179" spans="1:10" x14ac:dyDescent="0.25">
      <c r="A179" s="19" t="str">
        <f>'OECD Data IO Table - Imports'!D67</f>
        <v>IMP_45T47: Wholesale and retail trade; repair of motor vehicles</v>
      </c>
      <c r="B179" s="19" t="str">
        <f>'OECD Data IO Table - Imports'!C67</f>
        <v>Imports</v>
      </c>
      <c r="C179" s="19">
        <f>SUMIF('OECD Data IO Table - Imports'!$F$2:$AY$2,Calculations!C$120,'OECD Data IO Table - Imports'!$F67:$AY67)</f>
        <v>122.1</v>
      </c>
      <c r="D179" s="19">
        <f>SUMIF('OECD Data IO Table - Imports'!$F$2:$AY$2,Calculations!D$120,'OECD Data IO Table - Imports'!$F67:$AY67)</f>
        <v>25.3</v>
      </c>
      <c r="E179" s="19">
        <f>SUMIF('OECD Data IO Table - Imports'!$F$2:$AY$2,Calculations!E$120,'OECD Data IO Table - Imports'!$F67:$AY67)</f>
        <v>175</v>
      </c>
      <c r="F179" s="19">
        <f>SUMIF('OECD Data IO Table - Imports'!$F$2:$AY$2,Calculations!F$120,'OECD Data IO Table - Imports'!$F67:$AY67)</f>
        <v>687.6</v>
      </c>
      <c r="G179" s="19">
        <f>SUMIF('OECD Data IO Table - Imports'!$F$2:$AY$2,Calculations!G$120,'OECD Data IO Table - Imports'!$F67:$AY67)</f>
        <v>0</v>
      </c>
      <c r="H179" s="19">
        <f>SUMIF('OECD Data IO Table - Imports'!$F$2:$AY$2,Calculations!H$120,'OECD Data IO Table - Imports'!$F67:$AY67)</f>
        <v>0</v>
      </c>
      <c r="I179" s="19">
        <f>SUMIF('OECD Data IO Table - Imports'!$F$2:$AY$2,Calculations!I$120,'OECD Data IO Table - Imports'!$F67:$AY67)</f>
        <v>83.2</v>
      </c>
      <c r="J179" s="19">
        <f>SUMIF('OECD Data IO Table - Imports'!$F$2:$AY$2,Calculations!J$120,'OECD Data IO Table - Imports'!$F67:$AY67)</f>
        <v>1772.6</v>
      </c>
    </row>
    <row r="180" spans="1:10" x14ac:dyDescent="0.25">
      <c r="A180" s="19" t="str">
        <f>'OECD Data IO Table - Imports'!D68</f>
        <v>IMP_49T53: Transportation and storage</v>
      </c>
      <c r="B180" s="19" t="str">
        <f>'OECD Data IO Table - Imports'!C68</f>
        <v>Imports</v>
      </c>
      <c r="C180" s="19">
        <f>SUMIF('OECD Data IO Table - Imports'!$F$2:$AY$2,Calculations!C$120,'OECD Data IO Table - Imports'!$F68:$AY68)</f>
        <v>173.9</v>
      </c>
      <c r="D180" s="19">
        <f>SUMIF('OECD Data IO Table - Imports'!$F$2:$AY$2,Calculations!D$120,'OECD Data IO Table - Imports'!$F68:$AY68)</f>
        <v>43.2</v>
      </c>
      <c r="E180" s="19">
        <f>SUMIF('OECD Data IO Table - Imports'!$F$2:$AY$2,Calculations!E$120,'OECD Data IO Table - Imports'!$F68:$AY68)</f>
        <v>77</v>
      </c>
      <c r="F180" s="19">
        <f>SUMIF('OECD Data IO Table - Imports'!$F$2:$AY$2,Calculations!F$120,'OECD Data IO Table - Imports'!$F68:$AY68)</f>
        <v>299.5</v>
      </c>
      <c r="G180" s="19">
        <f>SUMIF('OECD Data IO Table - Imports'!$F$2:$AY$2,Calculations!G$120,'OECD Data IO Table - Imports'!$F68:$AY68)</f>
        <v>0</v>
      </c>
      <c r="H180" s="19">
        <f>SUMIF('OECD Data IO Table - Imports'!$F$2:$AY$2,Calculations!H$120,'OECD Data IO Table - Imports'!$F68:$AY68)</f>
        <v>0</v>
      </c>
      <c r="I180" s="19">
        <f>SUMIF('OECD Data IO Table - Imports'!$F$2:$AY$2,Calculations!I$120,'OECD Data IO Table - Imports'!$F68:$AY68)</f>
        <v>24.3</v>
      </c>
      <c r="J180" s="19">
        <f>SUMIF('OECD Data IO Table - Imports'!$F$2:$AY$2,Calculations!J$120,'OECD Data IO Table - Imports'!$F68:$AY68)</f>
        <v>864.99999999999989</v>
      </c>
    </row>
    <row r="181" spans="1:10" x14ac:dyDescent="0.25">
      <c r="A181" s="19" t="str">
        <f>'OECD Data IO Table - Imports'!D69</f>
        <v>IMP_55T56: Accomodation and food services</v>
      </c>
      <c r="B181" s="19" t="str">
        <f>'OECD Data IO Table - Imports'!C69</f>
        <v>Imports</v>
      </c>
      <c r="C181" s="19">
        <f>SUMIF('OECD Data IO Table - Imports'!$F$2:$AY$2,Calculations!C$120,'OECD Data IO Table - Imports'!$F69:$AY69)</f>
        <v>0.1</v>
      </c>
      <c r="D181" s="19">
        <f>SUMIF('OECD Data IO Table - Imports'!$F$2:$AY$2,Calculations!D$120,'OECD Data IO Table - Imports'!$F69:$AY69)</f>
        <v>0</v>
      </c>
      <c r="E181" s="19">
        <f>SUMIF('OECD Data IO Table - Imports'!$F$2:$AY$2,Calculations!E$120,'OECD Data IO Table - Imports'!$F69:$AY69)</f>
        <v>0.1</v>
      </c>
      <c r="F181" s="19">
        <f>SUMIF('OECD Data IO Table - Imports'!$F$2:$AY$2,Calculations!F$120,'OECD Data IO Table - Imports'!$F69:$AY69)</f>
        <v>0.6</v>
      </c>
      <c r="G181" s="19">
        <f>SUMIF('OECD Data IO Table - Imports'!$F$2:$AY$2,Calculations!G$120,'OECD Data IO Table - Imports'!$F69:$AY69)</f>
        <v>0</v>
      </c>
      <c r="H181" s="19">
        <f>SUMIF('OECD Data IO Table - Imports'!$F$2:$AY$2,Calculations!H$120,'OECD Data IO Table - Imports'!$F69:$AY69)</f>
        <v>0</v>
      </c>
      <c r="I181" s="19">
        <f>SUMIF('OECD Data IO Table - Imports'!$F$2:$AY$2,Calculations!I$120,'OECD Data IO Table - Imports'!$F69:$AY69)</f>
        <v>0.1</v>
      </c>
      <c r="J181" s="19">
        <f>SUMIF('OECD Data IO Table - Imports'!$F$2:$AY$2,Calculations!J$120,'OECD Data IO Table - Imports'!$F69:$AY69)</f>
        <v>1.6000000000000005</v>
      </c>
    </row>
    <row r="182" spans="1:10" x14ac:dyDescent="0.25">
      <c r="A182" s="19" t="str">
        <f>'OECD Data IO Table - Imports'!D70</f>
        <v>IMP_58T60: Publishing, audiovisual and broadcasting activities</v>
      </c>
      <c r="B182" s="19" t="str">
        <f>'OECD Data IO Table - Imports'!C70</f>
        <v>Imports</v>
      </c>
      <c r="C182" s="19">
        <f>SUMIF('OECD Data IO Table - Imports'!$F$2:$AY$2,Calculations!C$120,'OECD Data IO Table - Imports'!$F70:$AY70)</f>
        <v>2</v>
      </c>
      <c r="D182" s="19">
        <f>SUMIF('OECD Data IO Table - Imports'!$F$2:$AY$2,Calculations!D$120,'OECD Data IO Table - Imports'!$F70:$AY70)</f>
        <v>0.5</v>
      </c>
      <c r="E182" s="19">
        <f>SUMIF('OECD Data IO Table - Imports'!$F$2:$AY$2,Calculations!E$120,'OECD Data IO Table - Imports'!$F70:$AY70)</f>
        <v>0.6</v>
      </c>
      <c r="F182" s="19">
        <f>SUMIF('OECD Data IO Table - Imports'!$F$2:$AY$2,Calculations!F$120,'OECD Data IO Table - Imports'!$F70:$AY70)</f>
        <v>6</v>
      </c>
      <c r="G182" s="19">
        <f>SUMIF('OECD Data IO Table - Imports'!$F$2:$AY$2,Calculations!G$120,'OECD Data IO Table - Imports'!$F70:$AY70)</f>
        <v>0</v>
      </c>
      <c r="H182" s="19">
        <f>SUMIF('OECD Data IO Table - Imports'!$F$2:$AY$2,Calculations!H$120,'OECD Data IO Table - Imports'!$F70:$AY70)</f>
        <v>0</v>
      </c>
      <c r="I182" s="19">
        <f>SUMIF('OECD Data IO Table - Imports'!$F$2:$AY$2,Calculations!I$120,'OECD Data IO Table - Imports'!$F70:$AY70)</f>
        <v>0.4</v>
      </c>
      <c r="J182" s="19">
        <f>SUMIF('OECD Data IO Table - Imports'!$F$2:$AY$2,Calculations!J$120,'OECD Data IO Table - Imports'!$F70:$AY70)</f>
        <v>20.599999999999998</v>
      </c>
    </row>
    <row r="183" spans="1:10" x14ac:dyDescent="0.25">
      <c r="A183" s="19" t="str">
        <f>'OECD Data IO Table - Imports'!D71</f>
        <v>IMP_61: Telecommunications</v>
      </c>
      <c r="B183" s="19" t="str">
        <f>'OECD Data IO Table - Imports'!C71</f>
        <v>Imports</v>
      </c>
      <c r="C183" s="19">
        <f>SUMIF('OECD Data IO Table - Imports'!$F$2:$AY$2,Calculations!C$120,'OECD Data IO Table - Imports'!$F71:$AY71)</f>
        <v>13.7</v>
      </c>
      <c r="D183" s="19">
        <f>SUMIF('OECD Data IO Table - Imports'!$F$2:$AY$2,Calculations!D$120,'OECD Data IO Table - Imports'!$F71:$AY71)</f>
        <v>3.3</v>
      </c>
      <c r="E183" s="19">
        <f>SUMIF('OECD Data IO Table - Imports'!$F$2:$AY$2,Calculations!E$120,'OECD Data IO Table - Imports'!$F71:$AY71)</f>
        <v>2.2999999999999998</v>
      </c>
      <c r="F183" s="19">
        <f>SUMIF('OECD Data IO Table - Imports'!$F$2:$AY$2,Calculations!F$120,'OECD Data IO Table - Imports'!$F71:$AY71)</f>
        <v>18.3</v>
      </c>
      <c r="G183" s="19">
        <f>SUMIF('OECD Data IO Table - Imports'!$F$2:$AY$2,Calculations!G$120,'OECD Data IO Table - Imports'!$F71:$AY71)</f>
        <v>0</v>
      </c>
      <c r="H183" s="19">
        <f>SUMIF('OECD Data IO Table - Imports'!$F$2:$AY$2,Calculations!H$120,'OECD Data IO Table - Imports'!$F71:$AY71)</f>
        <v>0</v>
      </c>
      <c r="I183" s="19">
        <f>SUMIF('OECD Data IO Table - Imports'!$F$2:$AY$2,Calculations!I$120,'OECD Data IO Table - Imports'!$F71:$AY71)</f>
        <v>4.9000000000000004</v>
      </c>
      <c r="J183" s="19">
        <f>SUMIF('OECD Data IO Table - Imports'!$F$2:$AY$2,Calculations!J$120,'OECD Data IO Table - Imports'!$F71:$AY71)</f>
        <v>81</v>
      </c>
    </row>
    <row r="184" spans="1:10" x14ac:dyDescent="0.25">
      <c r="A184" s="19" t="str">
        <f>'OECD Data IO Table - Imports'!D72</f>
        <v>IMP_62T63: IT and other information services</v>
      </c>
      <c r="B184" s="19" t="str">
        <f>'OECD Data IO Table - Imports'!C72</f>
        <v>Imports</v>
      </c>
      <c r="C184" s="19">
        <f>SUMIF('OECD Data IO Table - Imports'!$F$2:$AY$2,Calculations!C$120,'OECD Data IO Table - Imports'!$F72:$AY72)</f>
        <v>44.5</v>
      </c>
      <c r="D184" s="19">
        <f>SUMIF('OECD Data IO Table - Imports'!$F$2:$AY$2,Calculations!D$120,'OECD Data IO Table - Imports'!$F72:$AY72)</f>
        <v>14.7</v>
      </c>
      <c r="E184" s="19">
        <f>SUMIF('OECD Data IO Table - Imports'!$F$2:$AY$2,Calculations!E$120,'OECD Data IO Table - Imports'!$F72:$AY72)</f>
        <v>11.8</v>
      </c>
      <c r="F184" s="19">
        <f>SUMIF('OECD Data IO Table - Imports'!$F$2:$AY$2,Calculations!F$120,'OECD Data IO Table - Imports'!$F72:$AY72)</f>
        <v>100.3</v>
      </c>
      <c r="G184" s="19">
        <f>SUMIF('OECD Data IO Table - Imports'!$F$2:$AY$2,Calculations!G$120,'OECD Data IO Table - Imports'!$F72:$AY72)</f>
        <v>0</v>
      </c>
      <c r="H184" s="19">
        <f>SUMIF('OECD Data IO Table - Imports'!$F$2:$AY$2,Calculations!H$120,'OECD Data IO Table - Imports'!$F72:$AY72)</f>
        <v>0</v>
      </c>
      <c r="I184" s="19">
        <f>SUMIF('OECD Data IO Table - Imports'!$F$2:$AY$2,Calculations!I$120,'OECD Data IO Table - Imports'!$F72:$AY72)</f>
        <v>4.2</v>
      </c>
      <c r="J184" s="19">
        <f>SUMIF('OECD Data IO Table - Imports'!$F$2:$AY$2,Calculations!J$120,'OECD Data IO Table - Imports'!$F72:$AY72)</f>
        <v>344.2000000000001</v>
      </c>
    </row>
    <row r="185" spans="1:10" x14ac:dyDescent="0.25">
      <c r="A185" s="19" t="str">
        <f>'OECD Data IO Table - Imports'!D73</f>
        <v>IMP_64T66: Financial and insurance activities</v>
      </c>
      <c r="B185" s="19" t="str">
        <f>'OECD Data IO Table - Imports'!C73</f>
        <v>Imports</v>
      </c>
      <c r="C185" s="19">
        <f>SUMIF('OECD Data IO Table - Imports'!$F$2:$AY$2,Calculations!C$120,'OECD Data IO Table - Imports'!$F73:$AY73)</f>
        <v>44.7</v>
      </c>
      <c r="D185" s="19">
        <f>SUMIF('OECD Data IO Table - Imports'!$F$2:$AY$2,Calculations!D$120,'OECD Data IO Table - Imports'!$F73:$AY73)</f>
        <v>14.3</v>
      </c>
      <c r="E185" s="19">
        <f>SUMIF('OECD Data IO Table - Imports'!$F$2:$AY$2,Calculations!E$120,'OECD Data IO Table - Imports'!$F73:$AY73)</f>
        <v>22.4</v>
      </c>
      <c r="F185" s="19">
        <f>SUMIF('OECD Data IO Table - Imports'!$F$2:$AY$2,Calculations!F$120,'OECD Data IO Table - Imports'!$F73:$AY73)</f>
        <v>73.599999999999994</v>
      </c>
      <c r="G185" s="19">
        <f>SUMIF('OECD Data IO Table - Imports'!$F$2:$AY$2,Calculations!G$120,'OECD Data IO Table - Imports'!$F73:$AY73)</f>
        <v>0</v>
      </c>
      <c r="H185" s="19">
        <f>SUMIF('OECD Data IO Table - Imports'!$F$2:$AY$2,Calculations!H$120,'OECD Data IO Table - Imports'!$F73:$AY73)</f>
        <v>0</v>
      </c>
      <c r="I185" s="19">
        <f>SUMIF('OECD Data IO Table - Imports'!$F$2:$AY$2,Calculations!I$120,'OECD Data IO Table - Imports'!$F73:$AY73)</f>
        <v>26.8</v>
      </c>
      <c r="J185" s="19">
        <f>SUMIF('OECD Data IO Table - Imports'!$F$2:$AY$2,Calculations!J$120,'OECD Data IO Table - Imports'!$F73:$AY73)</f>
        <v>292.20000000000005</v>
      </c>
    </row>
    <row r="186" spans="1:10" x14ac:dyDescent="0.25">
      <c r="A186" s="19" t="str">
        <f>'OECD Data IO Table - Imports'!D74</f>
        <v>IMP_68: Real estate activities</v>
      </c>
      <c r="B186" s="19" t="str">
        <f>'OECD Data IO Table - Imports'!C74</f>
        <v>Imports</v>
      </c>
      <c r="C186" s="19">
        <f>SUMIF('OECD Data IO Table - Imports'!$F$2:$AY$2,Calculations!C$120,'OECD Data IO Table - Imports'!$F74:$AY74)</f>
        <v>0.9</v>
      </c>
      <c r="D186" s="19">
        <f>SUMIF('OECD Data IO Table - Imports'!$F$2:$AY$2,Calculations!D$120,'OECD Data IO Table - Imports'!$F74:$AY74)</f>
        <v>0.2</v>
      </c>
      <c r="E186" s="19">
        <f>SUMIF('OECD Data IO Table - Imports'!$F$2:$AY$2,Calculations!E$120,'OECD Data IO Table - Imports'!$F74:$AY74)</f>
        <v>0.2</v>
      </c>
      <c r="F186" s="19">
        <f>SUMIF('OECD Data IO Table - Imports'!$F$2:$AY$2,Calculations!F$120,'OECD Data IO Table - Imports'!$F74:$AY74)</f>
        <v>1.3</v>
      </c>
      <c r="G186" s="19">
        <f>SUMIF('OECD Data IO Table - Imports'!$F$2:$AY$2,Calculations!G$120,'OECD Data IO Table - Imports'!$F74:$AY74)</f>
        <v>0</v>
      </c>
      <c r="H186" s="19">
        <f>SUMIF('OECD Data IO Table - Imports'!$F$2:$AY$2,Calculations!H$120,'OECD Data IO Table - Imports'!$F74:$AY74)</f>
        <v>0</v>
      </c>
      <c r="I186" s="19">
        <f>SUMIF('OECD Data IO Table - Imports'!$F$2:$AY$2,Calculations!I$120,'OECD Data IO Table - Imports'!$F74:$AY74)</f>
        <v>0.3</v>
      </c>
      <c r="J186" s="19">
        <f>SUMIF('OECD Data IO Table - Imports'!$F$2:$AY$2,Calculations!J$120,'OECD Data IO Table - Imports'!$F74:$AY74)</f>
        <v>7.5</v>
      </c>
    </row>
    <row r="187" spans="1:10" x14ac:dyDescent="0.25">
      <c r="A187" s="19" t="str">
        <f>'OECD Data IO Table - Imports'!D75</f>
        <v>IMP_69T82: Other business sector services</v>
      </c>
      <c r="B187" s="19" t="str">
        <f>'OECD Data IO Table - Imports'!C75</f>
        <v>Imports</v>
      </c>
      <c r="C187" s="19">
        <f>SUMIF('OECD Data IO Table - Imports'!$F$2:$AY$2,Calculations!C$120,'OECD Data IO Table - Imports'!$F75:$AY75)</f>
        <v>64.8</v>
      </c>
      <c r="D187" s="19">
        <f>SUMIF('OECD Data IO Table - Imports'!$F$2:$AY$2,Calculations!D$120,'OECD Data IO Table - Imports'!$F75:$AY75)</f>
        <v>16.5</v>
      </c>
      <c r="E187" s="19">
        <f>SUMIF('OECD Data IO Table - Imports'!$F$2:$AY$2,Calculations!E$120,'OECD Data IO Table - Imports'!$F75:$AY75)</f>
        <v>14</v>
      </c>
      <c r="F187" s="19">
        <f>SUMIF('OECD Data IO Table - Imports'!$F$2:$AY$2,Calculations!F$120,'OECD Data IO Table - Imports'!$F75:$AY75)</f>
        <v>129.69999999999999</v>
      </c>
      <c r="G187" s="19">
        <f>SUMIF('OECD Data IO Table - Imports'!$F$2:$AY$2,Calculations!G$120,'OECD Data IO Table - Imports'!$F75:$AY75)</f>
        <v>0</v>
      </c>
      <c r="H187" s="19">
        <f>SUMIF('OECD Data IO Table - Imports'!$F$2:$AY$2,Calculations!H$120,'OECD Data IO Table - Imports'!$F75:$AY75)</f>
        <v>0</v>
      </c>
      <c r="I187" s="19">
        <f>SUMIF('OECD Data IO Table - Imports'!$F$2:$AY$2,Calculations!I$120,'OECD Data IO Table - Imports'!$F75:$AY75)</f>
        <v>17.600000000000001</v>
      </c>
      <c r="J187" s="19">
        <f>SUMIF('OECD Data IO Table - Imports'!$F$2:$AY$2,Calculations!J$120,'OECD Data IO Table - Imports'!$F75:$AY75)</f>
        <v>499.49999999999994</v>
      </c>
    </row>
    <row r="188" spans="1:10" x14ac:dyDescent="0.25">
      <c r="A188" s="19" t="str">
        <f>'OECD Data IO Table - Imports'!D76</f>
        <v>IMP_84: Public administration and defence; compulsory social security</v>
      </c>
      <c r="B188" s="19" t="str">
        <f>'OECD Data IO Table - Imports'!C76</f>
        <v>Imports</v>
      </c>
      <c r="C188" s="19">
        <f>SUMIF('OECD Data IO Table - Imports'!$F$2:$AY$2,Calculations!C$120,'OECD Data IO Table - Imports'!$F76:$AY76)</f>
        <v>0.6</v>
      </c>
      <c r="D188" s="19">
        <f>SUMIF('OECD Data IO Table - Imports'!$F$2:$AY$2,Calculations!D$120,'OECD Data IO Table - Imports'!$F76:$AY76)</f>
        <v>0.2</v>
      </c>
      <c r="E188" s="19">
        <f>SUMIF('OECD Data IO Table - Imports'!$F$2:$AY$2,Calculations!E$120,'OECD Data IO Table - Imports'!$F76:$AY76)</f>
        <v>0.3</v>
      </c>
      <c r="F188" s="19">
        <f>SUMIF('OECD Data IO Table - Imports'!$F$2:$AY$2,Calculations!F$120,'OECD Data IO Table - Imports'!$F76:$AY76)</f>
        <v>1.5</v>
      </c>
      <c r="G188" s="19">
        <f>SUMIF('OECD Data IO Table - Imports'!$F$2:$AY$2,Calculations!G$120,'OECD Data IO Table - Imports'!$F76:$AY76)</f>
        <v>0</v>
      </c>
      <c r="H188" s="19">
        <f>SUMIF('OECD Data IO Table - Imports'!$F$2:$AY$2,Calculations!H$120,'OECD Data IO Table - Imports'!$F76:$AY76)</f>
        <v>0</v>
      </c>
      <c r="I188" s="19">
        <f>SUMIF('OECD Data IO Table - Imports'!$F$2:$AY$2,Calculations!I$120,'OECD Data IO Table - Imports'!$F76:$AY76)</f>
        <v>0.2</v>
      </c>
      <c r="J188" s="19">
        <f>SUMIF('OECD Data IO Table - Imports'!$F$2:$AY$2,Calculations!J$120,'OECD Data IO Table - Imports'!$F76:$AY76)</f>
        <v>4.2</v>
      </c>
    </row>
    <row r="189" spans="1:10" x14ac:dyDescent="0.25">
      <c r="A189" s="19" t="str">
        <f>'OECD Data IO Table - Imports'!D77</f>
        <v>IMP_85: Education</v>
      </c>
      <c r="B189" s="19" t="str">
        <f>'OECD Data IO Table - Imports'!C77</f>
        <v>Imports</v>
      </c>
      <c r="C189" s="19">
        <f>SUMIF('OECD Data IO Table - Imports'!$F$2:$AY$2,Calculations!C$120,'OECD Data IO Table - Imports'!$F77:$AY77)</f>
        <v>0.4</v>
      </c>
      <c r="D189" s="19">
        <f>SUMIF('OECD Data IO Table - Imports'!$F$2:$AY$2,Calculations!D$120,'OECD Data IO Table - Imports'!$F77:$AY77)</f>
        <v>0.1</v>
      </c>
      <c r="E189" s="19">
        <f>SUMIF('OECD Data IO Table - Imports'!$F$2:$AY$2,Calculations!E$120,'OECD Data IO Table - Imports'!$F77:$AY77)</f>
        <v>0.1</v>
      </c>
      <c r="F189" s="19">
        <f>SUMIF('OECD Data IO Table - Imports'!$F$2:$AY$2,Calculations!F$120,'OECD Data IO Table - Imports'!$F77:$AY77)</f>
        <v>1</v>
      </c>
      <c r="G189" s="19">
        <f>SUMIF('OECD Data IO Table - Imports'!$F$2:$AY$2,Calculations!G$120,'OECD Data IO Table - Imports'!$F77:$AY77)</f>
        <v>0</v>
      </c>
      <c r="H189" s="19">
        <f>SUMIF('OECD Data IO Table - Imports'!$F$2:$AY$2,Calculations!H$120,'OECD Data IO Table - Imports'!$F77:$AY77)</f>
        <v>0</v>
      </c>
      <c r="I189" s="19">
        <f>SUMIF('OECD Data IO Table - Imports'!$F$2:$AY$2,Calculations!I$120,'OECD Data IO Table - Imports'!$F77:$AY77)</f>
        <v>0.1</v>
      </c>
      <c r="J189" s="19">
        <f>SUMIF('OECD Data IO Table - Imports'!$F$2:$AY$2,Calculations!J$120,'OECD Data IO Table - Imports'!$F77:$AY77)</f>
        <v>3.0000000000000009</v>
      </c>
    </row>
    <row r="190" spans="1:10" x14ac:dyDescent="0.25">
      <c r="A190" s="19" t="str">
        <f>'OECD Data IO Table - Imports'!D78</f>
        <v>IMP_86T88: Human health and social work</v>
      </c>
      <c r="B190" s="19" t="str">
        <f>'OECD Data IO Table - Imports'!C78</f>
        <v>Imports</v>
      </c>
      <c r="C190" s="19">
        <f>SUMIF('OECD Data IO Table - Imports'!$F$2:$AY$2,Calculations!C$120,'OECD Data IO Table - Imports'!$F78:$AY78)</f>
        <v>0.1</v>
      </c>
      <c r="D190" s="19">
        <f>SUMIF('OECD Data IO Table - Imports'!$F$2:$AY$2,Calculations!D$120,'OECD Data IO Table - Imports'!$F78:$AY78)</f>
        <v>0</v>
      </c>
      <c r="E190" s="19">
        <f>SUMIF('OECD Data IO Table - Imports'!$F$2:$AY$2,Calculations!E$120,'OECD Data IO Table - Imports'!$F78:$AY78)</f>
        <v>0.1</v>
      </c>
      <c r="F190" s="19">
        <f>SUMIF('OECD Data IO Table - Imports'!$F$2:$AY$2,Calculations!F$120,'OECD Data IO Table - Imports'!$F78:$AY78)</f>
        <v>0.4</v>
      </c>
      <c r="G190" s="19">
        <f>SUMIF('OECD Data IO Table - Imports'!$F$2:$AY$2,Calculations!G$120,'OECD Data IO Table - Imports'!$F78:$AY78)</f>
        <v>0</v>
      </c>
      <c r="H190" s="19">
        <f>SUMIF('OECD Data IO Table - Imports'!$F$2:$AY$2,Calculations!H$120,'OECD Data IO Table - Imports'!$F78:$AY78)</f>
        <v>0</v>
      </c>
      <c r="I190" s="19">
        <f>SUMIF('OECD Data IO Table - Imports'!$F$2:$AY$2,Calculations!I$120,'OECD Data IO Table - Imports'!$F78:$AY78)</f>
        <v>0</v>
      </c>
      <c r="J190" s="19">
        <f>SUMIF('OECD Data IO Table - Imports'!$F$2:$AY$2,Calculations!J$120,'OECD Data IO Table - Imports'!$F78:$AY78)</f>
        <v>1.2</v>
      </c>
    </row>
    <row r="191" spans="1:10" x14ac:dyDescent="0.25">
      <c r="A191" s="19" t="str">
        <f>'OECD Data IO Table - Imports'!D79</f>
        <v>IMP_90T96: Arts, entertainment, recreation and other service activities</v>
      </c>
      <c r="B191" s="19" t="str">
        <f>'OECD Data IO Table - Imports'!C79</f>
        <v>Imports</v>
      </c>
      <c r="C191" s="19">
        <f>SUMIF('OECD Data IO Table - Imports'!$F$2:$AY$2,Calculations!C$120,'OECD Data IO Table - Imports'!$F79:$AY79)</f>
        <v>0.5</v>
      </c>
      <c r="D191" s="19">
        <f>SUMIF('OECD Data IO Table - Imports'!$F$2:$AY$2,Calculations!D$120,'OECD Data IO Table - Imports'!$F79:$AY79)</f>
        <v>0.1</v>
      </c>
      <c r="E191" s="19">
        <f>SUMIF('OECD Data IO Table - Imports'!$F$2:$AY$2,Calculations!E$120,'OECD Data IO Table - Imports'!$F79:$AY79)</f>
        <v>0.2</v>
      </c>
      <c r="F191" s="19">
        <f>SUMIF('OECD Data IO Table - Imports'!$F$2:$AY$2,Calculations!F$120,'OECD Data IO Table - Imports'!$F79:$AY79)</f>
        <v>1.6</v>
      </c>
      <c r="G191" s="19">
        <f>SUMIF('OECD Data IO Table - Imports'!$F$2:$AY$2,Calculations!G$120,'OECD Data IO Table - Imports'!$F79:$AY79)</f>
        <v>0</v>
      </c>
      <c r="H191" s="19">
        <f>SUMIF('OECD Data IO Table - Imports'!$F$2:$AY$2,Calculations!H$120,'OECD Data IO Table - Imports'!$F79:$AY79)</f>
        <v>0</v>
      </c>
      <c r="I191" s="19">
        <f>SUMIF('OECD Data IO Table - Imports'!$F$2:$AY$2,Calculations!I$120,'OECD Data IO Table - Imports'!$F79:$AY79)</f>
        <v>0.2</v>
      </c>
      <c r="J191" s="19">
        <f>SUMIF('OECD Data IO Table - Imports'!$F$2:$AY$2,Calculations!J$120,'OECD Data IO Table - Imports'!$F79:$AY79)</f>
        <v>4.5</v>
      </c>
    </row>
    <row r="192" spans="1:10" x14ac:dyDescent="0.25">
      <c r="A192" s="19" t="str">
        <f>'OECD Data IO Table - Imports'!D80</f>
        <v>IMP_97T98: Private households with employed persons</v>
      </c>
      <c r="B192" s="19" t="str">
        <f>'OECD Data IO Table - Imports'!C80</f>
        <v>Imports</v>
      </c>
      <c r="C192" s="19">
        <f>SUMIF('OECD Data IO Table - Imports'!$F$2:$AY$2,Calculations!C$120,'OECD Data IO Table - Imports'!$F80:$AY80)</f>
        <v>0</v>
      </c>
      <c r="D192" s="19">
        <f>SUMIF('OECD Data IO Table - Imports'!$F$2:$AY$2,Calculations!D$120,'OECD Data IO Table - Imports'!$F80:$AY80)</f>
        <v>0</v>
      </c>
      <c r="E192" s="19">
        <f>SUMIF('OECD Data IO Table - Imports'!$F$2:$AY$2,Calculations!E$120,'OECD Data IO Table - Imports'!$F80:$AY80)</f>
        <v>0</v>
      </c>
      <c r="F192" s="19">
        <f>SUMIF('OECD Data IO Table - Imports'!$F$2:$AY$2,Calculations!F$120,'OECD Data IO Table - Imports'!$F80:$AY80)</f>
        <v>0</v>
      </c>
      <c r="G192" s="19">
        <f>SUMIF('OECD Data IO Table - Imports'!$F$2:$AY$2,Calculations!G$120,'OECD Data IO Table - Imports'!$F80:$AY80)</f>
        <v>0</v>
      </c>
      <c r="H192" s="19">
        <f>SUMIF('OECD Data IO Table - Imports'!$F$2:$AY$2,Calculations!H$120,'OECD Data IO Table - Imports'!$F80:$AY80)</f>
        <v>0</v>
      </c>
      <c r="I192" s="19">
        <f>SUMIF('OECD Data IO Table - Imports'!$F$2:$AY$2,Calculations!I$120,'OECD Data IO Table - Imports'!$F80:$AY80)</f>
        <v>0</v>
      </c>
      <c r="J192" s="19">
        <f>SUMIF('OECD Data IO Table - Imports'!$F$2:$AY$2,Calculations!J$120,'OECD Data IO Table - Imports'!$F80:$AY80)</f>
        <v>0</v>
      </c>
    </row>
    <row r="193" spans="1:10" x14ac:dyDescent="0.25">
      <c r="A193" s="19" t="str">
        <f>'OECD Data IO Table - Imports'!D81</f>
        <v>TXS_IMP_FNL: Taxes less subsidies on intermediate and final products (paid in foreign countries)</v>
      </c>
      <c r="B193" s="19">
        <f>'OECD Data IO Table - Imports'!C81</f>
        <v>0</v>
      </c>
      <c r="C193" s="19">
        <f>SUMIF('OECD Data IO Table - Imports'!$F$2:$AY$2,Calculations!C$120,'OECD Data IO Table - Imports'!$F81:$AY81)</f>
        <v>14.7</v>
      </c>
      <c r="D193" s="19">
        <f>SUMIF('OECD Data IO Table - Imports'!$F$2:$AY$2,Calculations!D$120,'OECD Data IO Table - Imports'!$F81:$AY81)</f>
        <v>13.3</v>
      </c>
      <c r="E193" s="19">
        <f>SUMIF('OECD Data IO Table - Imports'!$F$2:$AY$2,Calculations!E$120,'OECD Data IO Table - Imports'!$F81:$AY81)</f>
        <v>3.9</v>
      </c>
      <c r="F193" s="19">
        <f>SUMIF('OECD Data IO Table - Imports'!$F$2:$AY$2,Calculations!F$120,'OECD Data IO Table - Imports'!$F81:$AY81)</f>
        <v>68.099999999999994</v>
      </c>
      <c r="G193" s="19">
        <f>SUMIF('OECD Data IO Table - Imports'!$F$2:$AY$2,Calculations!G$120,'OECD Data IO Table - Imports'!$F81:$AY81)</f>
        <v>0</v>
      </c>
      <c r="H193" s="19">
        <f>SUMIF('OECD Data IO Table - Imports'!$F$2:$AY$2,Calculations!H$120,'OECD Data IO Table - Imports'!$F81:$AY81)</f>
        <v>0</v>
      </c>
      <c r="I193" s="19">
        <f>SUMIF('OECD Data IO Table - Imports'!$F$2:$AY$2,Calculations!I$120,'OECD Data IO Table - Imports'!$F81:$AY81)</f>
        <v>6.4</v>
      </c>
      <c r="J193" s="19">
        <f>SUMIF('OECD Data IO Table - Imports'!$F$2:$AY$2,Calculations!J$120,'OECD Data IO Table - Imports'!$F81:$AY81)</f>
        <v>87.6</v>
      </c>
    </row>
    <row r="194" spans="1:10" x14ac:dyDescent="0.25">
      <c r="A194" s="19" t="str">
        <f>'OECD Data IO Table - Imports'!D82</f>
        <v>TXS_INT_FNL: Taxes less subsidies on intermediate and final products (paid in domestic agencies, includes duty on imported products)</v>
      </c>
      <c r="B194" s="19">
        <f>'OECD Data IO Table - Imports'!C82</f>
        <v>0</v>
      </c>
      <c r="C194" s="19">
        <f>SUMIF('OECD Data IO Table - Imports'!$F$2:$AY$2,Calculations!C$120,'OECD Data IO Table - Imports'!$F82:$AY82)</f>
        <v>12.8</v>
      </c>
      <c r="D194" s="19">
        <f>SUMIF('OECD Data IO Table - Imports'!$F$2:$AY$2,Calculations!D$120,'OECD Data IO Table - Imports'!$F82:$AY82)</f>
        <v>36.5</v>
      </c>
      <c r="E194" s="19">
        <f>SUMIF('OECD Data IO Table - Imports'!$F$2:$AY$2,Calculations!E$120,'OECD Data IO Table - Imports'!$F82:$AY82)</f>
        <v>12.9</v>
      </c>
      <c r="F194" s="19">
        <f>SUMIF('OECD Data IO Table - Imports'!$F$2:$AY$2,Calculations!F$120,'OECD Data IO Table - Imports'!$F82:$AY82)</f>
        <v>50.7</v>
      </c>
      <c r="G194" s="19">
        <f>SUMIF('OECD Data IO Table - Imports'!$F$2:$AY$2,Calculations!G$120,'OECD Data IO Table - Imports'!$F82:$AY82)</f>
        <v>0</v>
      </c>
      <c r="H194" s="19">
        <f>SUMIF('OECD Data IO Table - Imports'!$F$2:$AY$2,Calculations!H$120,'OECD Data IO Table - Imports'!$F82:$AY82)</f>
        <v>0</v>
      </c>
      <c r="I194" s="19">
        <f>SUMIF('OECD Data IO Table - Imports'!$F$2:$AY$2,Calculations!I$120,'OECD Data IO Table - Imports'!$F82:$AY82)</f>
        <v>3.9</v>
      </c>
      <c r="J194" s="19">
        <f>SUMIF('OECD Data IO Table - Imports'!$F$2:$AY$2,Calculations!J$120,'OECD Data IO Table - Imports'!$F82:$AY82)</f>
        <v>81.2</v>
      </c>
    </row>
    <row r="195" spans="1:10" x14ac:dyDescent="0.25">
      <c r="A195" s="19" t="str">
        <f>'OECD Data IO Table - Imports'!D83</f>
        <v>TTL_INT_FNL: Total intermediate consumption at purchasers’ prices</v>
      </c>
      <c r="B195" s="19">
        <f>'OECD Data IO Table - Imports'!C83</f>
        <v>0</v>
      </c>
      <c r="C195" s="19">
        <f>SUMIF('OECD Data IO Table - Imports'!$F$2:$AY$2,Calculations!C$120,'OECD Data IO Table - Imports'!$F83:$AY83)</f>
        <v>5462.2</v>
      </c>
      <c r="D195" s="19">
        <f>SUMIF('OECD Data IO Table - Imports'!$F$2:$AY$2,Calculations!D$120,'OECD Data IO Table - Imports'!$F83:$AY83)</f>
        <v>19776.900000000001</v>
      </c>
      <c r="E195" s="19">
        <f>SUMIF('OECD Data IO Table - Imports'!$F$2:$AY$2,Calculations!E$120,'OECD Data IO Table - Imports'!$F83:$AY83)</f>
        <v>5070.3999999999996</v>
      </c>
      <c r="F195" s="19">
        <f>SUMIF('OECD Data IO Table - Imports'!$F$2:$AY$2,Calculations!F$120,'OECD Data IO Table - Imports'!$F83:$AY83)</f>
        <v>23524.1</v>
      </c>
      <c r="G195" s="19">
        <f>SUMIF('OECD Data IO Table - Imports'!$F$2:$AY$2,Calculations!G$120,'OECD Data IO Table - Imports'!$F83:$AY83)</f>
        <v>0</v>
      </c>
      <c r="H195" s="19">
        <f>SUMIF('OECD Data IO Table - Imports'!$F$2:$AY$2,Calculations!H$120,'OECD Data IO Table - Imports'!$F83:$AY83)</f>
        <v>0</v>
      </c>
      <c r="I195" s="19">
        <f>SUMIF('OECD Data IO Table - Imports'!$F$2:$AY$2,Calculations!I$120,'OECD Data IO Table - Imports'!$F83:$AY83)</f>
        <v>2531.5</v>
      </c>
      <c r="J195" s="19">
        <f>SUMIF('OECD Data IO Table - Imports'!$F$2:$AY$2,Calculations!J$120,'OECD Data IO Table - Imports'!$F83:$AY83)</f>
        <v>46278</v>
      </c>
    </row>
    <row r="196" spans="1:10" x14ac:dyDescent="0.25">
      <c r="A196" s="19" t="str">
        <f>'OECD Data IO Table - Imports'!D84</f>
        <v>VALU: Value added at basic prices</v>
      </c>
      <c r="B196" s="19">
        <f>'OECD Data IO Table - Imports'!C84</f>
        <v>0</v>
      </c>
      <c r="C196" s="19">
        <f>SUMIF('OECD Data IO Table - Imports'!$F$2:$AY$2,Calculations!C$120,'OECD Data IO Table - Imports'!$F84:$AY84)</f>
        <v>4652.3999999999996</v>
      </c>
      <c r="D196" s="19">
        <f>SUMIF('OECD Data IO Table - Imports'!$F$2:$AY$2,Calculations!D$120,'OECD Data IO Table - Imports'!$F84:$AY84)</f>
        <v>16100.7</v>
      </c>
      <c r="E196" s="19">
        <f>SUMIF('OECD Data IO Table - Imports'!$F$2:$AY$2,Calculations!E$120,'OECD Data IO Table - Imports'!$F84:$AY84)</f>
        <v>3532.5</v>
      </c>
      <c r="F196" s="19">
        <f>SUMIF('OECD Data IO Table - Imports'!$F$2:$AY$2,Calculations!F$120,'OECD Data IO Table - Imports'!$F84:$AY84)</f>
        <v>22113.4</v>
      </c>
      <c r="G196" s="19">
        <f>SUMIF('OECD Data IO Table - Imports'!$F$2:$AY$2,Calculations!G$120,'OECD Data IO Table - Imports'!$F84:$AY84)</f>
        <v>0</v>
      </c>
      <c r="H196" s="19">
        <f>SUMIF('OECD Data IO Table - Imports'!$F$2:$AY$2,Calculations!H$120,'OECD Data IO Table - Imports'!$F84:$AY84)</f>
        <v>0</v>
      </c>
      <c r="I196" s="19">
        <f>SUMIF('OECD Data IO Table - Imports'!$F$2:$AY$2,Calculations!I$120,'OECD Data IO Table - Imports'!$F84:$AY84)</f>
        <v>16444.5</v>
      </c>
      <c r="J196" s="19">
        <f>SUMIF('OECD Data IO Table - Imports'!$F$2:$AY$2,Calculations!J$120,'OECD Data IO Table - Imports'!$F84:$AY84)</f>
        <v>204173.19999999995</v>
      </c>
    </row>
    <row r="197" spans="1:10" x14ac:dyDescent="0.25">
      <c r="A197" s="19" t="str">
        <f>'OECD Data IO Table - Imports'!D85</f>
        <v>OUTPUT: Output at basic prices</v>
      </c>
      <c r="B197" s="19">
        <f>'OECD Data IO Table - Imports'!C85</f>
        <v>0</v>
      </c>
      <c r="C197" s="19">
        <f>SUMIF('OECD Data IO Table - Imports'!$F$2:$AY$2,Calculations!C$120,'OECD Data IO Table - Imports'!$F85:$AY85)</f>
        <v>10114.6</v>
      </c>
      <c r="D197" s="19">
        <f>SUMIF('OECD Data IO Table - Imports'!$F$2:$AY$2,Calculations!D$120,'OECD Data IO Table - Imports'!$F85:$AY85)</f>
        <v>35877.5</v>
      </c>
      <c r="E197" s="19">
        <f>SUMIF('OECD Data IO Table - Imports'!$F$2:$AY$2,Calculations!E$120,'OECD Data IO Table - Imports'!$F85:$AY85)</f>
        <v>8602.9</v>
      </c>
      <c r="F197" s="19">
        <f>SUMIF('OECD Data IO Table - Imports'!$F$2:$AY$2,Calculations!F$120,'OECD Data IO Table - Imports'!$F85:$AY85)</f>
        <v>45637.599999999999</v>
      </c>
      <c r="G197" s="19">
        <f>SUMIF('OECD Data IO Table - Imports'!$F$2:$AY$2,Calculations!G$120,'OECD Data IO Table - Imports'!$F85:$AY85)</f>
        <v>0</v>
      </c>
      <c r="H197" s="19">
        <f>SUMIF('OECD Data IO Table - Imports'!$F$2:$AY$2,Calculations!H$120,'OECD Data IO Table - Imports'!$F85:$AY85)</f>
        <v>0</v>
      </c>
      <c r="I197" s="19">
        <f>SUMIF('OECD Data IO Table - Imports'!$F$2:$AY$2,Calculations!I$120,'OECD Data IO Table - Imports'!$F85:$AY85)</f>
        <v>18976</v>
      </c>
      <c r="J197" s="19">
        <f>SUMIF('OECD Data IO Table - Imports'!$F$2:$AY$2,Calculations!J$120,'OECD Data IO Table - Imports'!$F85:$AY85)</f>
        <v>250451.4</v>
      </c>
    </row>
    <row r="198" spans="1:10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</row>
    <row r="199" spans="1:10" s="32" customFormat="1" x14ac:dyDescent="0.25">
      <c r="A199" s="32" t="s">
        <v>276</v>
      </c>
    </row>
    <row r="200" spans="1:10" x14ac:dyDescent="0.25">
      <c r="A200" s="17"/>
      <c r="B200" s="19" t="s">
        <v>1</v>
      </c>
      <c r="C200" s="19" t="s">
        <v>2</v>
      </c>
      <c r="D200" s="19" t="s">
        <v>3</v>
      </c>
      <c r="E200" s="19" t="s">
        <v>4</v>
      </c>
      <c r="F200" s="19" t="s">
        <v>43</v>
      </c>
      <c r="G200" s="19" t="s">
        <v>5</v>
      </c>
      <c r="H200" s="19" t="s">
        <v>6</v>
      </c>
      <c r="I200" s="19" t="s">
        <v>7</v>
      </c>
    </row>
    <row r="201" spans="1:10" x14ac:dyDescent="0.25">
      <c r="A201" s="17" t="s">
        <v>275</v>
      </c>
      <c r="B201" s="17">
        <f>SUMIF($B$121:$B$197,$A201,C$121:C$197)</f>
        <v>4141.7999999999993</v>
      </c>
      <c r="C201" s="19">
        <f t="shared" ref="C201:I201" si="22">SUMIF($B$121:$B$197,$A201,D$121:D$197)</f>
        <v>19441.7</v>
      </c>
      <c r="D201" s="19">
        <f t="shared" si="22"/>
        <v>2605.5000000000005</v>
      </c>
      <c r="E201" s="19">
        <f t="shared" si="22"/>
        <v>18521.500000000004</v>
      </c>
      <c r="F201" s="19">
        <f t="shared" si="22"/>
        <v>0</v>
      </c>
      <c r="G201" s="19">
        <f t="shared" si="22"/>
        <v>0</v>
      </c>
      <c r="H201" s="19">
        <f t="shared" si="22"/>
        <v>1980.3000000000004</v>
      </c>
      <c r="I201" s="19">
        <f t="shared" si="22"/>
        <v>30039.600000000002</v>
      </c>
    </row>
    <row r="202" spans="1:10" x14ac:dyDescent="0.25">
      <c r="A202" s="17" t="s">
        <v>14</v>
      </c>
      <c r="B202" s="19">
        <f>SUMIF($B$121:$B$197,$A202,C$121:C$197)</f>
        <v>1292.8000000000002</v>
      </c>
      <c r="C202" s="19">
        <f t="shared" ref="C202:I202" si="23">SUMIF($B$121:$B$197,$A202,D$121:D$197)</f>
        <v>285.60000000000002</v>
      </c>
      <c r="D202" s="19">
        <f t="shared" si="23"/>
        <v>2447.7999999999993</v>
      </c>
      <c r="E202" s="19">
        <f t="shared" si="23"/>
        <v>4883.6000000000013</v>
      </c>
      <c r="F202" s="19">
        <f t="shared" si="23"/>
        <v>0</v>
      </c>
      <c r="G202" s="19">
        <f t="shared" si="23"/>
        <v>0</v>
      </c>
      <c r="H202" s="19">
        <f t="shared" si="23"/>
        <v>541.09999999999991</v>
      </c>
      <c r="I202" s="19">
        <f t="shared" si="23"/>
        <v>16070.100000000004</v>
      </c>
    </row>
    <row r="203" spans="1:10" x14ac:dyDescent="0.25">
      <c r="A203" s="17" t="s">
        <v>15</v>
      </c>
      <c r="B203" s="17">
        <f>SUM(B201:B202)</f>
        <v>5434.5999999999995</v>
      </c>
      <c r="C203" s="19">
        <f t="shared" ref="C203:I203" si="24">SUM(C201:C202)</f>
        <v>19727.3</v>
      </c>
      <c r="D203" s="19">
        <f t="shared" si="24"/>
        <v>5053.2999999999993</v>
      </c>
      <c r="E203" s="19">
        <f t="shared" si="24"/>
        <v>23405.100000000006</v>
      </c>
      <c r="F203" s="19">
        <f t="shared" si="24"/>
        <v>0</v>
      </c>
      <c r="G203" s="19">
        <f t="shared" si="24"/>
        <v>0</v>
      </c>
      <c r="H203" s="19">
        <f t="shared" si="24"/>
        <v>2521.4000000000005</v>
      </c>
      <c r="I203" s="19">
        <f t="shared" si="24"/>
        <v>46109.700000000004</v>
      </c>
    </row>
    <row r="204" spans="1:10" s="19" customFormat="1" x14ac:dyDescent="0.25"/>
    <row r="205" spans="1:10" s="32" customFormat="1" x14ac:dyDescent="0.25">
      <c r="A205" s="32" t="s">
        <v>277</v>
      </c>
    </row>
    <row r="206" spans="1:10" x14ac:dyDescent="0.25">
      <c r="A206" s="19" t="s">
        <v>1</v>
      </c>
      <c r="B206" s="17">
        <f>INDEX($B$201:$I$203,MATCH("Imports",$A$201:$A$203,0),MATCH(A206,$B$200:$I$200,0))/INDEX($B$201:$I$203,MATCH("Total",$A$201:$A$203,0),MATCH(A206,$B$200:$I$200,0))</f>
        <v>0.23788319287528067</v>
      </c>
    </row>
    <row r="207" spans="1:10" x14ac:dyDescent="0.25">
      <c r="A207" s="19" t="s">
        <v>2</v>
      </c>
      <c r="B207" s="19">
        <f t="shared" ref="B207:B213" si="25">INDEX($B$201:$I$203,MATCH("Imports",$A$201:$A$203,0),MATCH(A207,$B$200:$I$200,0))/INDEX($B$201:$I$203,MATCH("Total",$A$201:$A$203,0),MATCH(A207,$B$200:$I$200,0))</f>
        <v>1.4477399340000915E-2</v>
      </c>
    </row>
    <row r="208" spans="1:10" x14ac:dyDescent="0.25">
      <c r="A208" s="19" t="s">
        <v>3</v>
      </c>
      <c r="B208" s="19">
        <f t="shared" si="25"/>
        <v>0.4843963350681732</v>
      </c>
    </row>
    <row r="209" spans="1:10" x14ac:dyDescent="0.25">
      <c r="A209" s="19" t="s">
        <v>4</v>
      </c>
      <c r="B209" s="19">
        <f t="shared" si="25"/>
        <v>0.2086553785286113</v>
      </c>
    </row>
    <row r="210" spans="1:10" x14ac:dyDescent="0.25">
      <c r="A210" s="19" t="s">
        <v>43</v>
      </c>
      <c r="B210" s="19" t="e">
        <f t="shared" si="25"/>
        <v>#DIV/0!</v>
      </c>
    </row>
    <row r="211" spans="1:10" x14ac:dyDescent="0.25">
      <c r="A211" s="19" t="s">
        <v>5</v>
      </c>
      <c r="B211" s="19" t="e">
        <f t="shared" si="25"/>
        <v>#DIV/0!</v>
      </c>
    </row>
    <row r="212" spans="1:10" x14ac:dyDescent="0.25">
      <c r="A212" s="19" t="s">
        <v>6</v>
      </c>
      <c r="B212" s="19">
        <f t="shared" si="25"/>
        <v>0.21460299833425867</v>
      </c>
    </row>
    <row r="213" spans="1:10" x14ac:dyDescent="0.25">
      <c r="A213" s="19" t="s">
        <v>7</v>
      </c>
      <c r="B213" s="19">
        <f t="shared" si="25"/>
        <v>0.34851885828795248</v>
      </c>
    </row>
    <row r="214" spans="1:10" x14ac:dyDescent="0.25">
      <c r="A214" s="17"/>
      <c r="B214" s="17"/>
    </row>
    <row r="215" spans="1:10" s="32" customFormat="1" x14ac:dyDescent="0.25">
      <c r="A215" s="32" t="s">
        <v>278</v>
      </c>
    </row>
    <row r="216" spans="1:10" s="19" customFormat="1" x14ac:dyDescent="0.25">
      <c r="B216" s="3" t="s">
        <v>8</v>
      </c>
      <c r="C216" s="3" t="s">
        <v>60</v>
      </c>
      <c r="D216" s="3" t="s">
        <v>61</v>
      </c>
      <c r="E216" s="3" t="s">
        <v>9</v>
      </c>
      <c r="F216" s="3" t="s">
        <v>62</v>
      </c>
      <c r="G216" s="3" t="s">
        <v>63</v>
      </c>
      <c r="H216" s="3" t="s">
        <v>64</v>
      </c>
      <c r="I216" s="3" t="s">
        <v>65</v>
      </c>
      <c r="J216" s="3" t="s">
        <v>66</v>
      </c>
    </row>
    <row r="217" spans="1:10" s="19" customFormat="1" x14ac:dyDescent="0.25">
      <c r="A217" s="19" t="s">
        <v>1</v>
      </c>
      <c r="B217" s="7">
        <f>B110</f>
        <v>2.775933230998855E-3</v>
      </c>
      <c r="C217" s="7">
        <f>C110*(1-B206)</f>
        <v>0.50014654579760376</v>
      </c>
      <c r="D217" s="7">
        <f t="shared" ref="C217:E217" si="26">D110</f>
        <v>0.18776062552061787</v>
      </c>
      <c r="E217" s="7">
        <f>C110*B206</f>
        <v>0.15611315235094461</v>
      </c>
      <c r="F217" s="54"/>
      <c r="G217" s="54"/>
      <c r="H217" s="54"/>
      <c r="I217" s="54"/>
      <c r="J217" s="54"/>
    </row>
    <row r="218" spans="1:10" s="19" customFormat="1" x14ac:dyDescent="0.25">
      <c r="A218" s="19" t="s">
        <v>2</v>
      </c>
      <c r="B218" s="7">
        <f t="shared" ref="B218:E224" si="27">B111</f>
        <v>0.143439237512093</v>
      </c>
      <c r="C218" s="7">
        <f t="shared" ref="C218:C220" si="28">C111*(1-B207)</f>
        <v>4.371001805878888E-2</v>
      </c>
      <c r="D218" s="7">
        <f t="shared" si="27"/>
        <v>5.2265741863640414E-2</v>
      </c>
      <c r="E218" s="7">
        <f t="shared" ref="E218:E220" si="29">C111*B207</f>
        <v>6.4210337355221541E-4</v>
      </c>
      <c r="F218" s="54"/>
      <c r="G218" s="54"/>
      <c r="H218" s="54"/>
      <c r="I218" s="54"/>
      <c r="J218" s="54"/>
    </row>
    <row r="219" spans="1:10" s="19" customFormat="1" x14ac:dyDescent="0.25">
      <c r="A219" s="19" t="s">
        <v>3</v>
      </c>
      <c r="B219" s="7">
        <f t="shared" si="27"/>
        <v>-5.6214811998109347E-4</v>
      </c>
      <c r="C219" s="7">
        <f t="shared" si="28"/>
        <v>0.32875723776180166</v>
      </c>
      <c r="D219" s="7">
        <f t="shared" si="27"/>
        <v>0.26404171526738618</v>
      </c>
      <c r="E219" s="7">
        <f t="shared" si="29"/>
        <v>0.30885893939487158</v>
      </c>
      <c r="F219" s="54"/>
      <c r="G219" s="54"/>
      <c r="H219" s="54"/>
      <c r="I219" s="54"/>
      <c r="J219" s="54"/>
    </row>
    <row r="220" spans="1:10" s="19" customFormat="1" x14ac:dyDescent="0.25">
      <c r="A220" s="19" t="s">
        <v>4</v>
      </c>
      <c r="B220" s="7">
        <f t="shared" si="27"/>
        <v>2.6827338914185549E-3</v>
      </c>
      <c r="C220" s="7">
        <f t="shared" si="28"/>
        <v>0.4888675985782252</v>
      </c>
      <c r="D220" s="7">
        <f t="shared" si="27"/>
        <v>0.14017706695623555</v>
      </c>
      <c r="E220" s="7">
        <f t="shared" si="29"/>
        <v>0.12890067243023626</v>
      </c>
      <c r="F220" s="54"/>
      <c r="G220" s="54"/>
      <c r="H220" s="54"/>
      <c r="I220" s="54"/>
      <c r="J220" s="54"/>
    </row>
    <row r="221" spans="1:10" s="19" customFormat="1" x14ac:dyDescent="0.25">
      <c r="A221" s="19" t="s">
        <v>43</v>
      </c>
      <c r="B221" s="54"/>
      <c r="C221" s="54"/>
      <c r="D221" s="54"/>
      <c r="E221" s="54"/>
      <c r="F221" s="54"/>
      <c r="G221" s="54"/>
      <c r="H221" s="54"/>
      <c r="I221" s="54"/>
      <c r="J221" s="54"/>
    </row>
    <row r="222" spans="1:10" s="19" customFormat="1" x14ac:dyDescent="0.25">
      <c r="A222" s="19" t="s">
        <v>5</v>
      </c>
      <c r="B222" s="54"/>
      <c r="C222" s="54"/>
      <c r="D222" s="54"/>
      <c r="E222" s="54"/>
      <c r="F222" s="54"/>
      <c r="G222" s="54"/>
      <c r="H222" s="54"/>
      <c r="I222" s="54"/>
      <c r="J222" s="54"/>
    </row>
    <row r="223" spans="1:10" s="19" customFormat="1" x14ac:dyDescent="0.25">
      <c r="A223" s="19" t="s">
        <v>6</v>
      </c>
      <c r="B223" s="7">
        <f t="shared" si="27"/>
        <v>-0.39862135257079978</v>
      </c>
      <c r="C223" s="7">
        <f t="shared" ref="C223:C224" si="30">C116*(1-B212)</f>
        <v>0.49801194700351642</v>
      </c>
      <c r="D223" s="7">
        <f t="shared" si="27"/>
        <v>0.63572256112693659</v>
      </c>
      <c r="E223" s="7">
        <f t="shared" ref="E223:E224" si="31">C116*B212</f>
        <v>0.13607749559339627</v>
      </c>
      <c r="F223" s="54"/>
      <c r="G223" s="54"/>
      <c r="H223" s="54"/>
      <c r="I223" s="54"/>
      <c r="J223" s="54"/>
    </row>
    <row r="224" spans="1:10" s="19" customFormat="1" x14ac:dyDescent="0.25">
      <c r="A224" s="19" t="s">
        <v>7</v>
      </c>
      <c r="B224" s="7">
        <f t="shared" si="27"/>
        <v>4.5654213047852162E-3</v>
      </c>
      <c r="C224" s="7">
        <f t="shared" si="30"/>
        <v>0.43265288563283988</v>
      </c>
      <c r="D224" s="7">
        <f t="shared" si="27"/>
        <v>0.24048698613299974</v>
      </c>
      <c r="E224" s="7">
        <f t="shared" si="31"/>
        <v>0.23145365242574142</v>
      </c>
      <c r="F224" s="54"/>
      <c r="G224" s="54"/>
      <c r="H224" s="54"/>
      <c r="I224" s="54"/>
      <c r="J224" s="54"/>
    </row>
    <row r="225" spans="1:2" x14ac:dyDescent="0.25">
      <c r="A225" s="17"/>
      <c r="B225" s="17"/>
    </row>
    <row r="226" spans="1:2" x14ac:dyDescent="0.25">
      <c r="A226" s="17"/>
      <c r="B226" s="17"/>
    </row>
    <row r="227" spans="1:2" x14ac:dyDescent="0.25">
      <c r="A227" s="17"/>
      <c r="B227" s="17"/>
    </row>
    <row r="228" spans="1:2" x14ac:dyDescent="0.25">
      <c r="A228" s="17"/>
      <c r="B228" s="17"/>
    </row>
    <row r="229" spans="1:2" x14ac:dyDescent="0.25">
      <c r="A229" s="17"/>
      <c r="B229" s="17"/>
    </row>
    <row r="230" spans="1:2" x14ac:dyDescent="0.25">
      <c r="A230" s="17"/>
      <c r="B230" s="17"/>
    </row>
    <row r="231" spans="1:2" x14ac:dyDescent="0.25">
      <c r="A231" s="17"/>
      <c r="B231" s="17"/>
    </row>
    <row r="232" spans="1:2" x14ac:dyDescent="0.25">
      <c r="A232" s="17"/>
      <c r="B232" s="17"/>
    </row>
    <row r="233" spans="1:2" x14ac:dyDescent="0.25">
      <c r="A233" s="17"/>
      <c r="B233" s="17"/>
    </row>
    <row r="234" spans="1:2" x14ac:dyDescent="0.25">
      <c r="A234" s="17"/>
      <c r="B234" s="17"/>
    </row>
    <row r="235" spans="1:2" x14ac:dyDescent="0.25">
      <c r="A235" s="17"/>
      <c r="B235" s="17"/>
    </row>
    <row r="236" spans="1:2" x14ac:dyDescent="0.25">
      <c r="A236" s="17"/>
      <c r="B236" s="17"/>
    </row>
    <row r="237" spans="1:2" x14ac:dyDescent="0.25">
      <c r="A237" s="17"/>
      <c r="B237" s="17"/>
    </row>
    <row r="238" spans="1:2" x14ac:dyDescent="0.25">
      <c r="A238" s="17"/>
      <c r="B238" s="17"/>
    </row>
    <row r="239" spans="1:2" x14ac:dyDescent="0.25">
      <c r="A239" s="17"/>
      <c r="B239" s="17"/>
    </row>
    <row r="240" spans="1:2" x14ac:dyDescent="0.25">
      <c r="A240" s="17"/>
      <c r="B240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5"/>
  <sheetViews>
    <sheetView workbookViewId="0">
      <selection activeCell="E2" sqref="E2:E9"/>
    </sheetView>
  </sheetViews>
  <sheetFormatPr defaultRowHeight="15" x14ac:dyDescent="0.25"/>
  <cols>
    <col min="1" max="1" width="33.42578125" customWidth="1"/>
    <col min="2" max="10" width="19.7109375" customWidth="1"/>
  </cols>
  <sheetData>
    <row r="1" spans="1:10" s="18" customFormat="1" ht="30" x14ac:dyDescent="0.25">
      <c r="B1" s="18" t="s">
        <v>8</v>
      </c>
      <c r="C1" s="18" t="s">
        <v>60</v>
      </c>
      <c r="D1" s="18" t="s">
        <v>61</v>
      </c>
      <c r="E1" s="18" t="s">
        <v>9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</row>
    <row r="2" spans="1:10" x14ac:dyDescent="0.25">
      <c r="A2" t="s">
        <v>1</v>
      </c>
      <c r="B2" s="10">
        <f>Calculations!B28</f>
        <v>2.8754124847671595E-3</v>
      </c>
      <c r="C2" s="10">
        <f>Calculations!C28</f>
        <v>0.58828200950255372</v>
      </c>
      <c r="D2" s="10">
        <f>Calculations!D28</f>
        <v>0.34619966316596601</v>
      </c>
      <c r="E2" s="10">
        <f>Calculations!E28</f>
        <v>6.0917667355852821E-2</v>
      </c>
      <c r="F2" s="10">
        <f>Calculations!F28</f>
        <v>2.7384880807306282E-4</v>
      </c>
      <c r="G2" s="10">
        <f>Calculations!G28</f>
        <v>0</v>
      </c>
      <c r="H2" s="10">
        <f>Calculations!H28</f>
        <v>1.4513986827872328E-3</v>
      </c>
      <c r="I2" s="10">
        <f>Calculations!I28</f>
        <v>0</v>
      </c>
      <c r="J2" s="10">
        <f>Calculations!J28</f>
        <v>0</v>
      </c>
    </row>
    <row r="3" spans="1:10" x14ac:dyDescent="0.25">
      <c r="A3" t="s">
        <v>2</v>
      </c>
      <c r="B3" s="35">
        <f>Calculations!B29</f>
        <v>1.5136737168260812E-2</v>
      </c>
      <c r="C3" s="35">
        <f>Calculations!C29</f>
        <v>0.49629260406843601</v>
      </c>
      <c r="D3" s="35">
        <f>Calculations!D29</f>
        <v>7.7491580223629272E-2</v>
      </c>
      <c r="E3" s="35">
        <f>Calculations!E29</f>
        <v>0.3514158695945036</v>
      </c>
      <c r="F3" s="35">
        <f>Calculations!F29</f>
        <v>2.1174727199245593E-2</v>
      </c>
      <c r="G3" s="35">
        <f>Calculations!G29</f>
        <v>0</v>
      </c>
      <c r="H3" s="35">
        <f>Calculations!H29</f>
        <v>3.8488481745924834E-2</v>
      </c>
      <c r="I3" s="35">
        <f>Calculations!I29</f>
        <v>0</v>
      </c>
      <c r="J3" s="35">
        <f>Calculations!J29</f>
        <v>0</v>
      </c>
    </row>
    <row r="4" spans="1:10" x14ac:dyDescent="0.25">
      <c r="A4" t="s">
        <v>3</v>
      </c>
      <c r="B4" s="10">
        <f>Calculations!B30</f>
        <v>9.5057851950621582E-4</v>
      </c>
      <c r="C4" s="10">
        <f>Calculations!C30</f>
        <v>0.86672545055701333</v>
      </c>
      <c r="D4" s="10">
        <f>Calculations!D30</f>
        <v>5.0324745150329073E-3</v>
      </c>
      <c r="E4" s="10">
        <f>Calculations!E30</f>
        <v>0.11652544195449271</v>
      </c>
      <c r="F4" s="10">
        <f>Calculations!F30</f>
        <v>5.1314035012258617E-3</v>
      </c>
      <c r="G4" s="10">
        <f>Calculations!G30</f>
        <v>0</v>
      </c>
      <c r="H4" s="10">
        <f>Calculations!H30</f>
        <v>5.6346509527291522E-3</v>
      </c>
      <c r="I4" s="10">
        <f>Calculations!I30</f>
        <v>0</v>
      </c>
      <c r="J4" s="10">
        <f>Calculations!J30</f>
        <v>0</v>
      </c>
    </row>
    <row r="5" spans="1:10" x14ac:dyDescent="0.25">
      <c r="A5" t="s">
        <v>4</v>
      </c>
      <c r="B5" s="10">
        <f>Calculations!B31</f>
        <v>8.9566942815045458E-2</v>
      </c>
      <c r="C5" s="10">
        <f>Calculations!C31</f>
        <v>0.36223277084317917</v>
      </c>
      <c r="D5" s="10">
        <f>Calculations!D31</f>
        <v>0.10933460287453782</v>
      </c>
      <c r="E5" s="10">
        <f>Calculations!E31</f>
        <v>0.42568840176809092</v>
      </c>
      <c r="F5" s="10">
        <f>Calculations!F31</f>
        <v>2.9798309749520446E-3</v>
      </c>
      <c r="G5" s="10">
        <f>Calculations!G31</f>
        <v>0</v>
      </c>
      <c r="H5" s="10">
        <f>Calculations!H31</f>
        <v>1.0197450724194489E-2</v>
      </c>
      <c r="I5" s="10">
        <f>Calculations!I31</f>
        <v>0</v>
      </c>
      <c r="J5" s="10">
        <f>Calculations!J31</f>
        <v>0</v>
      </c>
    </row>
    <row r="6" spans="1:10" x14ac:dyDescent="0.25">
      <c r="A6" t="s">
        <v>43</v>
      </c>
      <c r="B6" s="34">
        <f>Calculations!B32</f>
        <v>0</v>
      </c>
      <c r="C6" s="34">
        <f>Calculations!C32</f>
        <v>0</v>
      </c>
      <c r="D6" s="34">
        <f>Calculations!D32</f>
        <v>0</v>
      </c>
      <c r="E6" s="34">
        <f>Calculations!E32</f>
        <v>0</v>
      </c>
      <c r="F6" s="34">
        <f>Calculations!F32</f>
        <v>0</v>
      </c>
      <c r="G6" s="34">
        <f>Calculations!G32</f>
        <v>0</v>
      </c>
      <c r="H6" s="34">
        <f>Calculations!H32</f>
        <v>0</v>
      </c>
      <c r="I6" s="34">
        <f>Calculations!I32</f>
        <v>0</v>
      </c>
      <c r="J6" s="34">
        <f>Calculations!J32</f>
        <v>0</v>
      </c>
    </row>
    <row r="7" spans="1:10" x14ac:dyDescent="0.25">
      <c r="A7" t="s">
        <v>5</v>
      </c>
      <c r="B7" s="34">
        <f>Calculations!B33</f>
        <v>0</v>
      </c>
      <c r="C7" s="34">
        <f>Calculations!C33</f>
        <v>0</v>
      </c>
      <c r="D7" s="34">
        <f>Calculations!D33</f>
        <v>0</v>
      </c>
      <c r="E7" s="34">
        <f>Calculations!E33</f>
        <v>0</v>
      </c>
      <c r="F7" s="34">
        <f>Calculations!F33</f>
        <v>0</v>
      </c>
      <c r="G7" s="34">
        <f>Calculations!G33</f>
        <v>0</v>
      </c>
      <c r="H7" s="34">
        <f>Calculations!H33</f>
        <v>0</v>
      </c>
      <c r="I7" s="34">
        <f>Calculations!I33</f>
        <v>0</v>
      </c>
      <c r="J7" s="34">
        <f>Calculations!J33</f>
        <v>0</v>
      </c>
    </row>
    <row r="8" spans="1:10" x14ac:dyDescent="0.25">
      <c r="A8" t="s">
        <v>6</v>
      </c>
      <c r="B8" s="10">
        <f>Calculations!B34</f>
        <v>1.8430648217441837E-3</v>
      </c>
      <c r="C8" s="10">
        <f>Calculations!C34</f>
        <v>0.19907488495772491</v>
      </c>
      <c r="D8" s="10">
        <f>Calculations!D34</f>
        <v>0.7812485072369153</v>
      </c>
      <c r="E8" s="10">
        <f>Calculations!E34</f>
        <v>1.7606642994761394E-2</v>
      </c>
      <c r="F8" s="10">
        <f>Calculations!F34</f>
        <v>5.9710523382640947E-6</v>
      </c>
      <c r="G8" s="10">
        <f>Calculations!G34</f>
        <v>0</v>
      </c>
      <c r="H8" s="10">
        <f>Calculations!H34</f>
        <v>2.2092893651577152E-4</v>
      </c>
      <c r="I8" s="10">
        <f>Calculations!I34</f>
        <v>0</v>
      </c>
      <c r="J8" s="10">
        <f>Calculations!J34</f>
        <v>0</v>
      </c>
    </row>
    <row r="9" spans="1:10" x14ac:dyDescent="0.25">
      <c r="A9" t="s">
        <v>7</v>
      </c>
      <c r="B9" s="10">
        <f>Calculations!B35</f>
        <v>2.0092691179712976E-2</v>
      </c>
      <c r="C9" s="10">
        <f>Calculations!C35</f>
        <v>0.13226940493060349</v>
      </c>
      <c r="D9" s="10">
        <f>Calculations!D35</f>
        <v>0.20771569682176871</v>
      </c>
      <c r="E9" s="10">
        <f>Calculations!E35</f>
        <v>0.54201553273422709</v>
      </c>
      <c r="F9" s="10">
        <f>Calculations!F35</f>
        <v>1.0672891873955063E-2</v>
      </c>
      <c r="G9" s="10">
        <f>Calculations!G35</f>
        <v>0</v>
      </c>
      <c r="H9" s="10">
        <f>Calculations!H35</f>
        <v>8.7233782459732442E-2</v>
      </c>
      <c r="I9" s="10">
        <f>Calculations!I35</f>
        <v>0</v>
      </c>
      <c r="J9" s="10">
        <f>Calculations!J35</f>
        <v>0</v>
      </c>
    </row>
    <row r="10" spans="1:10" x14ac:dyDescent="0.25">
      <c r="E10" s="7"/>
    </row>
    <row r="12" spans="1:10" x14ac:dyDescent="0.25">
      <c r="A12" s="13" t="s">
        <v>47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t="s">
        <v>58</v>
      </c>
    </row>
    <row r="15" spans="1:10" x14ac:dyDescent="0.25">
      <c r="C15" s="17"/>
      <c r="D15" s="17"/>
      <c r="E15" s="17"/>
      <c r="F15" s="17"/>
      <c r="G15" s="17"/>
      <c r="H15" s="17"/>
      <c r="I15" s="17"/>
      <c r="J15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J13"/>
  <sheetViews>
    <sheetView workbookViewId="0">
      <selection activeCell="F15" sqref="F15"/>
    </sheetView>
  </sheetViews>
  <sheetFormatPr defaultRowHeight="15" x14ac:dyDescent="0.25"/>
  <cols>
    <col min="1" max="1" width="33.42578125" style="11" customWidth="1"/>
    <col min="2" max="10" width="17.42578125" style="11" customWidth="1"/>
    <col min="11" max="16384" width="9.140625" style="11"/>
  </cols>
  <sheetData>
    <row r="1" spans="1:10" ht="45" x14ac:dyDescent="0.25">
      <c r="B1" s="18" t="s">
        <v>8</v>
      </c>
      <c r="C1" s="18" t="s">
        <v>60</v>
      </c>
      <c r="D1" s="18" t="s">
        <v>61</v>
      </c>
      <c r="E1" s="18" t="s">
        <v>9</v>
      </c>
      <c r="F1" s="18" t="s">
        <v>62</v>
      </c>
      <c r="G1" s="18" t="s">
        <v>63</v>
      </c>
      <c r="H1" s="18" t="s">
        <v>64</v>
      </c>
      <c r="I1" s="18" t="s">
        <v>65</v>
      </c>
      <c r="J1" s="18" t="s">
        <v>66</v>
      </c>
    </row>
    <row r="2" spans="1:10" x14ac:dyDescent="0.25">
      <c r="A2" s="11" t="s">
        <v>1</v>
      </c>
      <c r="B2" s="49">
        <f>Calculations!B217</f>
        <v>2.775933230998855E-3</v>
      </c>
      <c r="C2" s="49">
        <f>Calculations!C217</f>
        <v>0.50014654579760376</v>
      </c>
      <c r="D2" s="49">
        <f>Calculations!D217</f>
        <v>0.18776062552061787</v>
      </c>
      <c r="E2" s="49">
        <f>Calculations!E217</f>
        <v>0.15611315235094461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</row>
    <row r="3" spans="1:10" x14ac:dyDescent="0.25">
      <c r="A3" s="11" t="s">
        <v>2</v>
      </c>
      <c r="B3" s="49">
        <f>Calculations!B218</f>
        <v>0.143439237512093</v>
      </c>
      <c r="C3" s="49">
        <f>Calculations!C218</f>
        <v>4.371001805878888E-2</v>
      </c>
      <c r="D3" s="49">
        <f>Calculations!D218</f>
        <v>5.2265741863640414E-2</v>
      </c>
      <c r="E3" s="49">
        <f>Calculations!E218</f>
        <v>6.4210337355221541E-4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</row>
    <row r="4" spans="1:10" x14ac:dyDescent="0.25">
      <c r="A4" s="11" t="s">
        <v>3</v>
      </c>
      <c r="B4" s="49">
        <f>Calculations!B219</f>
        <v>-5.6214811998109347E-4</v>
      </c>
      <c r="C4" s="49">
        <f>Calculations!C219</f>
        <v>0.32875723776180166</v>
      </c>
      <c r="D4" s="49">
        <f>Calculations!D219</f>
        <v>0.26404171526738618</v>
      </c>
      <c r="E4" s="49">
        <f>Calculations!E219</f>
        <v>0.30885893939487158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</row>
    <row r="5" spans="1:10" x14ac:dyDescent="0.25">
      <c r="A5" s="11" t="s">
        <v>4</v>
      </c>
      <c r="B5" s="49">
        <f>Calculations!B220</f>
        <v>2.6827338914185549E-3</v>
      </c>
      <c r="C5" s="49">
        <f>Calculations!C220</f>
        <v>0.4888675985782252</v>
      </c>
      <c r="D5" s="49">
        <f>Calculations!D220</f>
        <v>0.14017706695623555</v>
      </c>
      <c r="E5" s="49">
        <f>Calculations!E220</f>
        <v>0.12890067243023626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</row>
    <row r="6" spans="1:10" x14ac:dyDescent="0.25">
      <c r="A6" s="11" t="s">
        <v>43</v>
      </c>
      <c r="B6" s="12">
        <v>0</v>
      </c>
      <c r="C6" s="54">
        <v>0</v>
      </c>
      <c r="D6" s="54">
        <v>0</v>
      </c>
      <c r="E6" s="54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</row>
    <row r="7" spans="1:10" x14ac:dyDescent="0.25">
      <c r="A7" s="11" t="s">
        <v>5</v>
      </c>
      <c r="B7" s="12">
        <v>0</v>
      </c>
      <c r="C7" s="5">
        <v>0</v>
      </c>
      <c r="D7" s="5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</row>
    <row r="8" spans="1:10" x14ac:dyDescent="0.25">
      <c r="A8" s="11" t="s">
        <v>6</v>
      </c>
      <c r="B8" s="49">
        <f>Calculations!B223</f>
        <v>-0.39862135257079978</v>
      </c>
      <c r="C8" s="49">
        <f>Calculations!C223</f>
        <v>0.49801194700351642</v>
      </c>
      <c r="D8" s="49">
        <f>Calculations!D223</f>
        <v>0.63572256112693659</v>
      </c>
      <c r="E8" s="49">
        <f>Calculations!E223</f>
        <v>0.13607749559339627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</row>
    <row r="9" spans="1:10" x14ac:dyDescent="0.25">
      <c r="A9" s="11" t="s">
        <v>7</v>
      </c>
      <c r="B9" s="49">
        <f>Calculations!B224</f>
        <v>4.5654213047852162E-3</v>
      </c>
      <c r="C9" s="49">
        <f>Calculations!C224</f>
        <v>0.43265288563283988</v>
      </c>
      <c r="D9" s="49">
        <f>Calculations!D224</f>
        <v>0.24048698613299974</v>
      </c>
      <c r="E9" s="49">
        <f>Calculations!E224</f>
        <v>0.23145365242574142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</row>
    <row r="10" spans="1:10" x14ac:dyDescent="0.25">
      <c r="E10" s="7"/>
    </row>
    <row r="12" spans="1:10" x14ac:dyDescent="0.25">
      <c r="A12" s="13" t="s">
        <v>27</v>
      </c>
      <c r="B12" s="13"/>
      <c r="C12" s="13"/>
      <c r="D12" s="13"/>
      <c r="E12" s="13"/>
    </row>
    <row r="13" spans="1:10" x14ac:dyDescent="0.25">
      <c r="A13" s="1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Crosswalk</vt:lpstr>
      <vt:lpstr>OECD Data IO Table - Total</vt:lpstr>
      <vt:lpstr>OECD Data IO Table - Value Add</vt:lpstr>
      <vt:lpstr>OECD Data IO Table - Imports</vt:lpstr>
      <vt:lpstr>Calculations</vt:lpstr>
      <vt:lpstr>FoISaGPbE-FoGPbE</vt:lpstr>
      <vt:lpstr>FoISaGPbE-NIbSEaSoGO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2019-05-13T22:42:28Z</dcterms:created>
  <dcterms:modified xsi:type="dcterms:W3CDTF">2019-08-28T23:42:19Z</dcterms:modified>
</cp:coreProperties>
</file>