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0" windowWidth="19420" windowHeight="11020"/>
  </bookViews>
  <sheets>
    <sheet name="About" sheetId="1" r:id="rId1"/>
    <sheet name="KSA Source Data" sheetId="4" r:id="rId2"/>
    <sheet name="Calculations" sheetId="2" r:id="rId3"/>
    <sheet name="EoFoNVFE" sheetId="3" r:id="rId4"/>
  </sheets>
  <calcPr calcId="145621" iterate="1" iterateDelta="1.0000000000000001E-5"/>
</workbook>
</file>

<file path=xl/calcChain.xml><?xml version="1.0" encoding="utf-8"?>
<calcChain xmlns="http://schemas.openxmlformats.org/spreadsheetml/2006/main">
  <c r="B4" i="2" l="1"/>
  <c r="B2" i="2"/>
  <c r="B6" i="2" l="1"/>
  <c r="B7" i="2" l="1"/>
  <c r="B11" i="2" s="1"/>
  <c r="B2" i="3" s="1"/>
</calcChain>
</file>

<file path=xl/sharedStrings.xml><?xml version="1.0" encoding="utf-8"?>
<sst xmlns="http://schemas.openxmlformats.org/spreadsheetml/2006/main" count="61" uniqueCount="58">
  <si>
    <t>EoFoNVFE Effect of Feebate on New Veh Fuel Economy</t>
  </si>
  <si>
    <t>Source:</t>
  </si>
  <si>
    <t>Feebate Amount</t>
  </si>
  <si>
    <t>per Unit</t>
  </si>
  <si>
    <t>Resulting Increase in Fuel Econ</t>
  </si>
  <si>
    <t>percent</t>
  </si>
  <si>
    <t>Quantity</t>
  </si>
  <si>
    <t>Value</t>
  </si>
  <si>
    <t>Unit</t>
  </si>
  <si>
    <t>Feebate Rate</t>
  </si>
  <si>
    <t>hundredth gal/mile (0.01 gal/mile)</t>
  </si>
  <si>
    <t>Effect of Feebate</t>
  </si>
  <si>
    <t>New Vehicle Fuel Econ</t>
  </si>
  <si>
    <t>Note:</t>
  </si>
  <si>
    <t>See "cpi.xlsx" in the InputData folder for source information.</t>
  </si>
  <si>
    <t>perc increase in fuel econ / 2012$</t>
  </si>
  <si>
    <t>Since the feebate is natively expressed in unusual units (dollars per (hundredth gallon per mile)), we</t>
  </si>
  <si>
    <t>cause the lever in the EPS to represent the fraction of the best practice feebate rate, to improve</t>
  </si>
  <si>
    <t>model usability for users.</t>
  </si>
  <si>
    <t>Currency Year</t>
  </si>
  <si>
    <t>Best Practice Feebate Rate</t>
  </si>
  <si>
    <t>2012$ / (hundredth gal/mile)</t>
  </si>
  <si>
    <t>Feebate at Full Policy Implementation</t>
  </si>
  <si>
    <t>perc increase in fuel econ at full policy implementation</t>
  </si>
  <si>
    <t>Effect of Feebate on Fuel Economy</t>
  </si>
  <si>
    <t>Best Practices for Feebate Program Design and Implementation</t>
  </si>
  <si>
    <t>http://www.theicct.org/sites/default/files/publications/ICCT_feebates_may2010.pdf</t>
  </si>
  <si>
    <t>Table 2</t>
  </si>
  <si>
    <t>John German and Dan Meszler, ICCT</t>
  </si>
  <si>
    <t>This rate is from Germany.</t>
  </si>
  <si>
    <t>Notes</t>
  </si>
  <si>
    <t>2016$</t>
  </si>
  <si>
    <t>perc increase in fuel econ / 2016$</t>
  </si>
  <si>
    <t>We adjust 2016 dollars to 2012 dollars using the following conversion factor:</t>
  </si>
  <si>
    <t>The KSA source considers vehicle years 2013-2016 and is assumed to use 2016 U.S. dollars.</t>
  </si>
  <si>
    <t>KAPSARC</t>
  </si>
  <si>
    <t>Drivers of Light-Duty Vehicle Fleet Fuel Economy in Saudi Arabia</t>
  </si>
  <si>
    <t>not yet online, will be published soon</t>
  </si>
  <si>
    <t>Page 6, Table 1</t>
  </si>
  <si>
    <t>Counterfactual Scenario 1: increase gasoline price to 1.21 SAR/liter from 0.75 SAR/liter</t>
  </si>
  <si>
    <t>Counterfactual Scenario 2: gasoline price of 0.75 SAR/liter &amp; feebate</t>
  </si>
  <si>
    <t>Counterfactual Scenario 3: gasoline price of 0.75 SAR/liter &amp; revenue neutral feebate</t>
  </si>
  <si>
    <t>Counterfactual Scenario 4: gasoline price of 0.75 SAR/liter &amp; revenue neutral feebate; separate feebate for cars and trucks</t>
  </si>
  <si>
    <t>Change in new vehicle fleet fuel economy</t>
  </si>
  <si>
    <t>Annual gasoline savings</t>
  </si>
  <si>
    <t>Change in new car fuel economy</t>
  </si>
  <si>
    <t>Change in new truck fuel economy</t>
  </si>
  <si>
    <t>Change in car market share</t>
  </si>
  <si>
    <t>Net annual revenue, where saved gallon is exported (millions $)</t>
  </si>
  <si>
    <t>Average fee</t>
  </si>
  <si>
    <t>(% of MSRP)</t>
  </si>
  <si>
    <t>Car: $2,475</t>
  </si>
  <si>
    <t>Truck: $3,764</t>
  </si>
  <si>
    <t>Average rebate</t>
  </si>
  <si>
    <t>Car: $1,439</t>
  </si>
  <si>
    <t>Truck: $2,380</t>
  </si>
  <si>
    <t>Table 4. Comparison of policy counterfactuals</t>
  </si>
  <si>
    <t>We choose to use the overall change in new vehicle fuel economy, not the narrow change in new car or new truck fuel economy, because we wish to capture the effect of buyers preferring cars over trucks as a result of the feebate (denoted here by "Change in car market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</si>
</sst>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quot;$&quot;#,##0.00"/>
  </numFmts>
  <fonts count="6" x14ac:knownFonts="1">
    <font>
      <sz val="11"/>
      <color theme="1"/>
      <name val="Calibri"/>
      <family val="2"/>
      <scheme val="minor"/>
    </font>
    <font>
      <b/>
      <sz val="11"/>
      <color theme="1"/>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medium">
        <color indexed="64"/>
      </top>
      <bottom style="medium">
        <color indexed="64"/>
      </bottom>
      <diagonal/>
    </border>
  </borders>
  <cellStyleXfs count="7">
    <xf numFmtId="0" fontId="0" fillId="0" borderId="0"/>
    <xf numFmtId="0" fontId="2" fillId="0" borderId="0" applyNumberFormat="0" applyProtection="0">
      <alignment horizontal="left"/>
    </xf>
    <xf numFmtId="0" fontId="3" fillId="0" borderId="0" applyNumberFormat="0" applyFill="0" applyBorder="0" applyAlignment="0" applyProtection="0"/>
    <xf numFmtId="0" fontId="4" fillId="0" borderId="1" applyNumberFormat="0" applyProtection="0">
      <alignment wrapText="1"/>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cellStyleXfs>
  <cellXfs count="53">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1" fillId="2" borderId="0" xfId="0" applyFont="1" applyFill="1"/>
    <xf numFmtId="0" fontId="1" fillId="2" borderId="0" xfId="0" applyFont="1" applyFill="1" applyAlignment="1">
      <alignment horizontal="center"/>
    </xf>
    <xf numFmtId="0" fontId="0" fillId="0" borderId="0" xfId="0" applyAlignment="1">
      <alignment horizontal="right"/>
    </xf>
    <xf numFmtId="0" fontId="0" fillId="0" borderId="0" xfId="0" applyFont="1"/>
    <xf numFmtId="0" fontId="0" fillId="0" borderId="0" xfId="0"/>
    <xf numFmtId="0" fontId="1" fillId="0" borderId="0" xfId="0" applyFont="1"/>
    <xf numFmtId="0" fontId="1" fillId="2" borderId="0" xfId="0" applyFont="1" applyFill="1" applyAlignment="1">
      <alignment horizontal="left"/>
    </xf>
    <xf numFmtId="0" fontId="0" fillId="0" borderId="0" xfId="0" applyFill="1" applyAlignment="1">
      <alignment horizontal="left"/>
    </xf>
    <xf numFmtId="0" fontId="0" fillId="0" borderId="0" xfId="0" applyFill="1"/>
    <xf numFmtId="0" fontId="5" fillId="0" borderId="0" xfId="0" applyFont="1" applyFill="1"/>
    <xf numFmtId="0" fontId="0" fillId="0" borderId="10" xfId="0" applyBorder="1"/>
    <xf numFmtId="0" fontId="0" fillId="0" borderId="8" xfId="0" applyBorder="1"/>
    <xf numFmtId="0" fontId="0" fillId="0" borderId="0" xfId="0" applyAlignment="1">
      <alignment wrapText="1"/>
    </xf>
    <xf numFmtId="0" fontId="0" fillId="0" borderId="0" xfId="0" applyBorder="1"/>
    <xf numFmtId="10" fontId="0" fillId="0" borderId="0" xfId="0" applyNumberFormat="1" applyBorder="1"/>
    <xf numFmtId="10" fontId="0" fillId="0" borderId="10" xfId="0" applyNumberFormat="1" applyBorder="1"/>
    <xf numFmtId="10" fontId="0" fillId="0" borderId="12" xfId="0" applyNumberFormat="1" applyBorder="1"/>
    <xf numFmtId="10" fontId="0" fillId="0" borderId="13" xfId="0" applyNumberFormat="1" applyBorder="1"/>
    <xf numFmtId="0" fontId="0" fillId="0" borderId="9" xfId="0" applyBorder="1" applyAlignment="1">
      <alignment wrapText="1"/>
    </xf>
    <xf numFmtId="0" fontId="0" fillId="0" borderId="7"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10" fontId="0" fillId="0" borderId="5" xfId="0" applyNumberFormat="1" applyBorder="1"/>
    <xf numFmtId="10" fontId="0" fillId="4" borderId="15" xfId="0" applyNumberFormat="1" applyFill="1" applyBorder="1"/>
    <xf numFmtId="10" fontId="0" fillId="0" borderId="6" xfId="0" applyNumberFormat="1" applyBorder="1"/>
    <xf numFmtId="10" fontId="0" fillId="0" borderId="9" xfId="0" applyNumberFormat="1" applyBorder="1"/>
    <xf numFmtId="10" fontId="0" fillId="0" borderId="15" xfId="0" applyNumberFormat="1" applyBorder="1"/>
    <xf numFmtId="6" fontId="0" fillId="0" borderId="7" xfId="0" applyNumberFormat="1" applyBorder="1"/>
    <xf numFmtId="168" fontId="0" fillId="0" borderId="0" xfId="0" applyNumberFormat="1" applyBorder="1"/>
    <xf numFmtId="168" fontId="0" fillId="0" borderId="7" xfId="0" applyNumberFormat="1" applyBorder="1"/>
    <xf numFmtId="8" fontId="0" fillId="0" borderId="10" xfId="0" applyNumberFormat="1" applyBorder="1"/>
    <xf numFmtId="10" fontId="0" fillId="0" borderId="11" xfId="0" applyNumberFormat="1" applyBorder="1"/>
    <xf numFmtId="0" fontId="0" fillId="0" borderId="5" xfId="0" applyBorder="1" applyAlignment="1">
      <alignment wrapText="1"/>
    </xf>
    <xf numFmtId="0" fontId="0" fillId="0" borderId="13" xfId="0" applyBorder="1" applyAlignment="1">
      <alignment horizontal="right"/>
    </xf>
    <xf numFmtId="10" fontId="0" fillId="0" borderId="10" xfId="0" applyNumberFormat="1" applyBorder="1" applyAlignment="1">
      <alignment horizontal="right"/>
    </xf>
    <xf numFmtId="0" fontId="0" fillId="0" borderId="10" xfId="0" applyBorder="1" applyAlignment="1">
      <alignment horizontal="right"/>
    </xf>
    <xf numFmtId="10" fontId="0" fillId="0" borderId="8" xfId="0" applyNumberFormat="1" applyBorder="1" applyAlignment="1">
      <alignment horizontal="right"/>
    </xf>
    <xf numFmtId="6" fontId="0" fillId="0" borderId="11" xfId="0" applyNumberFormat="1" applyBorder="1"/>
    <xf numFmtId="0" fontId="0" fillId="0" borderId="9" xfId="0" applyBorder="1"/>
    <xf numFmtId="0" fontId="0" fillId="0" borderId="7" xfId="0" applyBorder="1"/>
    <xf numFmtId="6" fontId="0" fillId="0" borderId="9" xfId="0" applyNumberFormat="1" applyBorder="1"/>
    <xf numFmtId="0" fontId="0" fillId="0" borderId="11" xfId="0" applyBorder="1"/>
    <xf numFmtId="0" fontId="1" fillId="0" borderId="14" xfId="0" applyFont="1" applyBorder="1" applyAlignment="1">
      <alignment wrapText="1"/>
    </xf>
    <xf numFmtId="6" fontId="0" fillId="4" borderId="13" xfId="0" applyNumberFormat="1" applyFill="1" applyBorder="1"/>
    <xf numFmtId="6" fontId="0" fillId="4" borderId="10" xfId="0" applyNumberFormat="1" applyFill="1" applyBorder="1"/>
    <xf numFmtId="6" fontId="0" fillId="0" borderId="0" xfId="0" applyNumberFormat="1" applyAlignment="1">
      <alignment horizontal="center"/>
    </xf>
    <xf numFmtId="10" fontId="0" fillId="0" borderId="0" xfId="0" applyNumberFormat="1" applyAlignment="1">
      <alignment horizontal="center"/>
    </xf>
    <xf numFmtId="0" fontId="5" fillId="3" borderId="0" xfId="0" applyFont="1" applyFill="1" applyAlignment="1">
      <alignment wrapText="1"/>
    </xf>
  </cellXfs>
  <cellStyles count="7">
    <cellStyle name="Body: normal cell" xfId="4"/>
    <cellStyle name="Font: Calibri, 9pt regular" xfId="2"/>
    <cellStyle name="Footnotes: top row" xfId="6"/>
    <cellStyle name="Header: bottom row" xfId="3"/>
    <cellStyle name="Normal" xfId="0" builtinId="0"/>
    <cellStyle name="Parent row" xfId="5"/>
    <cellStyle name="Table titl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workbookViewId="0"/>
  </sheetViews>
  <sheetFormatPr defaultRowHeight="14.5" x14ac:dyDescent="0.35"/>
  <cols>
    <col min="2" max="2" width="84.54296875" style="2" customWidth="1"/>
  </cols>
  <sheetData>
    <row r="1" spans="1:2" x14ac:dyDescent="0.25">
      <c r="A1" s="1" t="s">
        <v>0</v>
      </c>
    </row>
    <row r="3" spans="1:2" s="8" customFormat="1" ht="15" x14ac:dyDescent="0.25">
      <c r="A3" s="1" t="s">
        <v>1</v>
      </c>
      <c r="B3" s="10" t="s">
        <v>24</v>
      </c>
    </row>
    <row r="4" spans="1:2" x14ac:dyDescent="0.35">
      <c r="B4" s="8" t="s">
        <v>35</v>
      </c>
    </row>
    <row r="5" spans="1:2" x14ac:dyDescent="0.35">
      <c r="A5" s="1"/>
      <c r="B5" s="11">
        <v>2019</v>
      </c>
    </row>
    <row r="6" spans="1:2" x14ac:dyDescent="0.35">
      <c r="B6" s="12" t="s">
        <v>36</v>
      </c>
    </row>
    <row r="7" spans="1:2" x14ac:dyDescent="0.35">
      <c r="B7" s="13" t="s">
        <v>37</v>
      </c>
    </row>
    <row r="8" spans="1:2" x14ac:dyDescent="0.35">
      <c r="B8" s="12" t="s">
        <v>38</v>
      </c>
    </row>
    <row r="9" spans="1:2" s="8" customFormat="1" x14ac:dyDescent="0.25">
      <c r="B9" s="2"/>
    </row>
    <row r="10" spans="1:2" s="8" customFormat="1" ht="15" x14ac:dyDescent="0.25">
      <c r="B10" s="10" t="s">
        <v>20</v>
      </c>
    </row>
    <row r="11" spans="1:2" s="8" customFormat="1" x14ac:dyDescent="0.25">
      <c r="B11" s="2" t="s">
        <v>28</v>
      </c>
    </row>
    <row r="12" spans="1:2" s="8" customFormat="1" x14ac:dyDescent="0.25">
      <c r="B12" s="2">
        <v>2010</v>
      </c>
    </row>
    <row r="13" spans="1:2" s="8" customFormat="1" x14ac:dyDescent="0.25">
      <c r="B13" s="2" t="s">
        <v>25</v>
      </c>
    </row>
    <row r="14" spans="1:2" s="8" customFormat="1" x14ac:dyDescent="0.25">
      <c r="B14" s="2" t="s">
        <v>26</v>
      </c>
    </row>
    <row r="15" spans="1:2" s="8" customFormat="1" x14ac:dyDescent="0.25">
      <c r="B15" s="2" t="s">
        <v>27</v>
      </c>
    </row>
    <row r="17" spans="1:2" x14ac:dyDescent="0.3">
      <c r="A17" s="9" t="s">
        <v>13</v>
      </c>
    </row>
    <row r="18" spans="1:2" s="8" customFormat="1" ht="15" x14ac:dyDescent="0.25">
      <c r="A18" s="7" t="s">
        <v>16</v>
      </c>
      <c r="B18" s="2"/>
    </row>
    <row r="19" spans="1:2" s="8" customFormat="1" ht="15" x14ac:dyDescent="0.25">
      <c r="A19" s="7" t="s">
        <v>17</v>
      </c>
      <c r="B19" s="2"/>
    </row>
    <row r="20" spans="1:2" s="8" customFormat="1" ht="15" x14ac:dyDescent="0.25">
      <c r="A20" s="7" t="s">
        <v>18</v>
      </c>
      <c r="B20" s="2"/>
    </row>
    <row r="21" spans="1:2" s="8" customFormat="1" ht="15" x14ac:dyDescent="0.25">
      <c r="A21" s="7"/>
      <c r="B21" s="2"/>
    </row>
    <row r="22" spans="1:2" s="8" customFormat="1" ht="15" x14ac:dyDescent="0.25">
      <c r="A22" s="9" t="s">
        <v>19</v>
      </c>
      <c r="B22" s="2"/>
    </row>
    <row r="23" spans="1:2" s="8" customFormat="1" x14ac:dyDescent="0.3">
      <c r="A23" s="7" t="s">
        <v>34</v>
      </c>
      <c r="B23" s="2"/>
    </row>
    <row r="24" spans="1:2" x14ac:dyDescent="0.35">
      <c r="A24" s="8" t="s">
        <v>33</v>
      </c>
    </row>
    <row r="25" spans="1:2" x14ac:dyDescent="0.35">
      <c r="A25" s="8">
        <v>0.95299999999999996</v>
      </c>
    </row>
    <row r="26" spans="1:2" x14ac:dyDescent="0.35">
      <c r="A26" s="8" t="s">
        <v>14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defaultRowHeight="14.5" x14ac:dyDescent="0.35"/>
  <cols>
    <col min="1" max="1" width="40.08984375" style="16" customWidth="1"/>
    <col min="2" max="4" width="18.90625" customWidth="1"/>
    <col min="5" max="5" width="23.26953125" customWidth="1"/>
  </cols>
  <sheetData>
    <row r="1" spans="1:7" s="8" customFormat="1" ht="15" thickBot="1" x14ac:dyDescent="0.4">
      <c r="A1" s="47" t="s">
        <v>56</v>
      </c>
    </row>
    <row r="2" spans="1:7" s="16" customFormat="1" ht="73" thickBot="1" x14ac:dyDescent="0.4">
      <c r="A2" s="37"/>
      <c r="B2" s="24" t="s">
        <v>39</v>
      </c>
      <c r="C2" s="25" t="s">
        <v>40</v>
      </c>
      <c r="D2" s="24" t="s">
        <v>41</v>
      </c>
      <c r="E2" s="26" t="s">
        <v>42</v>
      </c>
    </row>
    <row r="3" spans="1:7" ht="15" thickBot="1" x14ac:dyDescent="0.4">
      <c r="A3" s="24" t="s">
        <v>43</v>
      </c>
      <c r="B3" s="27">
        <v>3.5700000000000003E-2</v>
      </c>
      <c r="C3" s="28">
        <v>3.5400000000000001E-2</v>
      </c>
      <c r="D3" s="27">
        <v>3.5400000000000001E-2</v>
      </c>
      <c r="E3" s="29">
        <v>3.5700000000000003E-2</v>
      </c>
    </row>
    <row r="4" spans="1:7" ht="15" thickBot="1" x14ac:dyDescent="0.4">
      <c r="A4" s="24" t="s">
        <v>44</v>
      </c>
      <c r="B4" s="30">
        <v>3.4500000000000003E-2</v>
      </c>
      <c r="C4" s="18">
        <v>3.4200000000000001E-2</v>
      </c>
      <c r="D4" s="30">
        <v>3.4200000000000001E-2</v>
      </c>
      <c r="E4" s="19">
        <v>3.4500000000000003E-2</v>
      </c>
    </row>
    <row r="5" spans="1:7" ht="15" thickBot="1" x14ac:dyDescent="0.4">
      <c r="A5" s="37" t="s">
        <v>45</v>
      </c>
      <c r="B5" s="27">
        <v>2.9600000000000001E-2</v>
      </c>
      <c r="C5" s="31">
        <v>1.6E-2</v>
      </c>
      <c r="D5" s="27">
        <v>1.49E-2</v>
      </c>
      <c r="E5" s="29">
        <v>3.32E-2</v>
      </c>
    </row>
    <row r="6" spans="1:7" ht="15" thickBot="1" x14ac:dyDescent="0.4">
      <c r="A6" s="22" t="s">
        <v>46</v>
      </c>
      <c r="B6" s="36">
        <v>1.4800000000000001E-2</v>
      </c>
      <c r="C6" s="20">
        <v>1.29E-2</v>
      </c>
      <c r="D6" s="36">
        <v>1.4500000000000001E-2</v>
      </c>
      <c r="E6" s="21">
        <v>3.4099999999999998E-2</v>
      </c>
    </row>
    <row r="7" spans="1:7" ht="15" thickBot="1" x14ac:dyDescent="0.4">
      <c r="A7" s="37" t="s">
        <v>47</v>
      </c>
      <c r="B7" s="27">
        <v>4.2700000000000002E-2</v>
      </c>
      <c r="C7" s="31">
        <v>7.0400000000000004E-2</v>
      </c>
      <c r="D7" s="27">
        <v>7.0199999999999999E-2</v>
      </c>
      <c r="E7" s="29">
        <v>7.1999999999999998E-3</v>
      </c>
    </row>
    <row r="8" spans="1:7" ht="29.5" thickBot="1" x14ac:dyDescent="0.4">
      <c r="A8" s="23" t="s">
        <v>48</v>
      </c>
      <c r="B8" s="32">
        <v>304</v>
      </c>
      <c r="C8" s="33">
        <v>-135</v>
      </c>
      <c r="D8" s="34">
        <v>-0.01</v>
      </c>
      <c r="E8" s="35">
        <v>0.05</v>
      </c>
      <c r="G8" s="17"/>
    </row>
    <row r="9" spans="1:7" x14ac:dyDescent="0.35">
      <c r="A9" s="24" t="s">
        <v>49</v>
      </c>
      <c r="B9" s="46"/>
      <c r="C9" s="48">
        <v>1920</v>
      </c>
      <c r="D9" s="42">
        <v>2177</v>
      </c>
      <c r="E9" s="38" t="s">
        <v>51</v>
      </c>
    </row>
    <row r="10" spans="1:7" x14ac:dyDescent="0.35">
      <c r="A10" s="22" t="s">
        <v>50</v>
      </c>
      <c r="B10" s="43"/>
      <c r="C10" s="19">
        <v>-5.2999999999999999E-2</v>
      </c>
      <c r="D10" s="30">
        <v>-0.06</v>
      </c>
      <c r="E10" s="39">
        <v>-0.09</v>
      </c>
    </row>
    <row r="11" spans="1:7" x14ac:dyDescent="0.35">
      <c r="A11" s="22"/>
      <c r="B11" s="43"/>
      <c r="C11" s="14"/>
      <c r="D11" s="43"/>
      <c r="E11" s="40" t="s">
        <v>52</v>
      </c>
    </row>
    <row r="12" spans="1:7" ht="15" thickBot="1" x14ac:dyDescent="0.4">
      <c r="A12" s="23"/>
      <c r="B12" s="44"/>
      <c r="C12" s="15"/>
      <c r="D12" s="44"/>
      <c r="E12" s="41">
        <v>-8.1000000000000003E-2</v>
      </c>
    </row>
    <row r="13" spans="1:7" x14ac:dyDescent="0.35">
      <c r="A13" s="22" t="s">
        <v>53</v>
      </c>
      <c r="B13" s="43"/>
      <c r="C13" s="49">
        <v>1492</v>
      </c>
      <c r="D13" s="45">
        <v>1304</v>
      </c>
      <c r="E13" s="40" t="s">
        <v>54</v>
      </c>
    </row>
    <row r="14" spans="1:7" x14ac:dyDescent="0.35">
      <c r="A14" s="22" t="s">
        <v>50</v>
      </c>
      <c r="B14" s="43"/>
      <c r="C14" s="19">
        <v>-9.5000000000000001E-2</v>
      </c>
      <c r="D14" s="30">
        <v>-8.3000000000000004E-2</v>
      </c>
      <c r="E14" s="39">
        <v>-0.1</v>
      </c>
    </row>
    <row r="15" spans="1:7" x14ac:dyDescent="0.35">
      <c r="A15" s="22"/>
      <c r="B15" s="43"/>
      <c r="C15" s="14"/>
      <c r="D15" s="43"/>
      <c r="E15" s="40" t="s">
        <v>55</v>
      </c>
    </row>
    <row r="16" spans="1:7" ht="15" thickBot="1" x14ac:dyDescent="0.4">
      <c r="A16" s="23"/>
      <c r="B16" s="44"/>
      <c r="C16" s="15"/>
      <c r="D16" s="44"/>
      <c r="E16" s="41">
        <v>-0.11</v>
      </c>
    </row>
    <row r="18" spans="1:5" ht="29" customHeight="1" x14ac:dyDescent="0.35">
      <c r="A18" s="52" t="s">
        <v>57</v>
      </c>
      <c r="B18" s="52"/>
      <c r="C18" s="52"/>
      <c r="D18" s="52"/>
      <c r="E18" s="52"/>
    </row>
  </sheetData>
  <mergeCells count="1">
    <mergeCell ref="A18:E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4.5" x14ac:dyDescent="0.35"/>
  <cols>
    <col min="1" max="1" width="38.7265625" customWidth="1"/>
    <col min="3" max="3" width="53.81640625" customWidth="1"/>
    <col min="4" max="4" width="32.26953125" customWidth="1"/>
  </cols>
  <sheetData>
    <row r="1" spans="1:4" x14ac:dyDescent="0.25">
      <c r="A1" s="4" t="s">
        <v>6</v>
      </c>
      <c r="B1" s="5" t="s">
        <v>7</v>
      </c>
      <c r="C1" s="4" t="s">
        <v>8</v>
      </c>
      <c r="D1" s="4" t="s">
        <v>30</v>
      </c>
    </row>
    <row r="2" spans="1:4" x14ac:dyDescent="0.25">
      <c r="A2" t="s">
        <v>2</v>
      </c>
      <c r="B2" s="50">
        <f>AVERAGE('KSA Source Data'!C9,'KSA Source Data'!C13)</f>
        <v>1706</v>
      </c>
      <c r="C2" t="s">
        <v>31</v>
      </c>
    </row>
    <row r="3" spans="1:4" x14ac:dyDescent="0.25">
      <c r="A3" t="s">
        <v>3</v>
      </c>
      <c r="B3" s="3">
        <v>1</v>
      </c>
      <c r="C3" t="s">
        <v>10</v>
      </c>
    </row>
    <row r="4" spans="1:4" x14ac:dyDescent="0.25">
      <c r="A4" t="s">
        <v>4</v>
      </c>
      <c r="B4" s="51">
        <f>'KSA Source Data'!C3</f>
        <v>3.5400000000000001E-2</v>
      </c>
      <c r="C4" t="s">
        <v>5</v>
      </c>
    </row>
    <row r="6" spans="1:4" x14ac:dyDescent="0.25">
      <c r="A6" t="s">
        <v>9</v>
      </c>
      <c r="B6">
        <f>B4/B2</f>
        <v>2.0750293083235638E-5</v>
      </c>
      <c r="C6" t="s">
        <v>32</v>
      </c>
    </row>
    <row r="7" spans="1:4" x14ac:dyDescent="0.3">
      <c r="A7" s="8" t="s">
        <v>9</v>
      </c>
      <c r="B7" s="8">
        <f>B6/About!A25</f>
        <v>2.1773654861737292E-5</v>
      </c>
      <c r="C7" s="8" t="s">
        <v>15</v>
      </c>
    </row>
    <row r="9" spans="1:4" x14ac:dyDescent="0.25">
      <c r="A9" t="s">
        <v>20</v>
      </c>
      <c r="B9">
        <v>2000</v>
      </c>
      <c r="C9" t="s">
        <v>21</v>
      </c>
      <c r="D9" t="s">
        <v>29</v>
      </c>
    </row>
    <row r="11" spans="1:4" x14ac:dyDescent="0.25">
      <c r="A11" t="s">
        <v>22</v>
      </c>
      <c r="B11">
        <f>B7*B9</f>
        <v>4.3547309723474585E-2</v>
      </c>
      <c r="C11"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heetViews>
  <sheetFormatPr defaultRowHeight="14.5" x14ac:dyDescent="0.35"/>
  <cols>
    <col min="1" max="1" width="25.26953125" customWidth="1"/>
    <col min="2" max="2" width="17.54296875" customWidth="1"/>
  </cols>
  <sheetData>
    <row r="1" spans="1:2" x14ac:dyDescent="0.25">
      <c r="B1" s="6" t="s">
        <v>11</v>
      </c>
    </row>
    <row r="2" spans="1:2" x14ac:dyDescent="0.25">
      <c r="A2" t="s">
        <v>12</v>
      </c>
      <c r="B2">
        <f>Calculations!B11</f>
        <v>4.3547309723474585E-2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KSA Source Data</vt:lpstr>
      <vt:lpstr>Calculations</vt:lpstr>
      <vt:lpstr>EoFoNVFE</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2015-06-16T18:10:47Z</dcterms:created>
  <dcterms:modified xsi:type="dcterms:W3CDTF">2019-03-25T14:29:46Z</dcterms:modified>
</cp:coreProperties>
</file>