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saudiarabia-wipJ\InputData\trans\PCiCDTdtTDM\"/>
    </mc:Choice>
  </mc:AlternateContent>
  <bookViews>
    <workbookView xWindow="360" yWindow="120" windowWidth="21075" windowHeight="10290"/>
  </bookViews>
  <sheets>
    <sheet name="About" sheetId="1" r:id="rId1"/>
    <sheet name="Passenger Data" sheetId="4" r:id="rId2"/>
    <sheet name="Freight Data" sheetId="8" r:id="rId3"/>
    <sheet name="Calcs" sheetId="5" r:id="rId4"/>
    <sheet name="PCiCDTdtTDM" sheetId="6" r:id="rId5"/>
  </sheets>
  <calcPr calcId="162913"/>
</workbook>
</file>

<file path=xl/calcChain.xml><?xml version="1.0" encoding="utf-8"?>
<calcChain xmlns="http://schemas.openxmlformats.org/spreadsheetml/2006/main">
  <c r="G4" i="5" l="1"/>
  <c r="D21" i="1"/>
  <c r="E4" i="5" s="1"/>
  <c r="B4" i="5" s="1"/>
  <c r="C4" i="5"/>
  <c r="C7" i="8"/>
  <c r="B7" i="8"/>
  <c r="E7" i="8"/>
  <c r="B10" i="5" l="1"/>
  <c r="B11" i="5" s="1"/>
  <c r="C3" i="6" s="1"/>
  <c r="C10" i="5"/>
  <c r="C11" i="5" s="1"/>
  <c r="C5" i="6" s="1"/>
  <c r="C9" i="5"/>
  <c r="B9" i="5"/>
  <c r="D9" i="5" s="1"/>
  <c r="D10" i="5" l="1"/>
  <c r="D11" i="5" s="1"/>
  <c r="B6" i="6"/>
  <c r="G3" i="5" l="1"/>
  <c r="G5" i="5" l="1"/>
  <c r="B7" i="6" s="1"/>
  <c r="D4" i="5"/>
  <c r="E3" i="5"/>
  <c r="D3" i="5"/>
  <c r="C3" i="5"/>
  <c r="B3" i="5"/>
  <c r="J6" i="4"/>
  <c r="J5" i="4"/>
  <c r="E5" i="5" l="1"/>
  <c r="B5" i="6" s="1"/>
  <c r="D5" i="5"/>
  <c r="B4" i="6" s="1"/>
  <c r="H3" i="5"/>
  <c r="H4" i="5"/>
  <c r="H5" i="5" s="1"/>
  <c r="B5" i="5"/>
  <c r="B2" i="6" s="1"/>
  <c r="C5" i="5"/>
  <c r="B3" i="6" s="1"/>
</calcChain>
</file>

<file path=xl/sharedStrings.xml><?xml version="1.0" encoding="utf-8"?>
<sst xmlns="http://schemas.openxmlformats.org/spreadsheetml/2006/main" count="106" uniqueCount="86">
  <si>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</si>
  <si>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</si>
  <si>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</si>
  <si>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</si>
  <si>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</si>
  <si>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</si>
  <si>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</si>
  <si>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</si>
  <si>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</si>
  <si>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</si>
  <si>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</si>
  <si>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</si>
  <si>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</si>
  <si>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</si>
  <si>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</si>
  <si>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</si>
  <si>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</si>
  <si>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</si>
  <si>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</si>
  <si>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</si>
  <si>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</si>
  <si>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</si>
  <si>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Below is a screenshot of part of Figure 5.12 (OECD nations).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</si>
  <si>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</si>
  <si>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</si>
  <si>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</si>
  <si>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</si>
  <si>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</si>
  <si>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</si>
  <si>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</si>
  <si>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</si>
  <si>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</si>
  <si>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</si>
  <si>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</si>
  <si>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</si>
  <si>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</si>
  <si>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</si>
  <si>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</si>
  <si>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</si>
  <si>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</si>
  <si>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</si>
  <si>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</si>
  <si>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</si>
  <si>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</si>
  <si>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</si>
  <si>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</si>
  <si>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</si>
  <si>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</si>
  <si>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</si>
  <si>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</si>
  <si>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Vehicle Type</t>
  </si>
  <si>
    <t>PCiCDTdtTDM Perc Change in Cargo Dist Transported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</si>
  <si>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</si>
  <si>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</si>
  <si>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</si>
  <si>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</si>
  <si>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</si>
  <si>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</si>
  <si>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</si>
  <si>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</si>
  <si>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</si>
  <si>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</si>
  <si>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</si>
  <si>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passengers</t>
  </si>
  <si>
    <t>freight</t>
  </si>
  <si>
    <t>In KSA, for passenger TDM, we use the OECD figures, because although KSA is not part of the</t>
  </si>
  <si>
    <t>OECD, its vehicle environment resembles the U.S. more closely than it does the non-OECD</t>
  </si>
  <si>
    <t>nations (like India) which the non-OECD figures from the IEA report seem to reflect.</t>
  </si>
  <si>
    <t>Methodology Notes</t>
  </si>
  <si>
    <t>KSA Notes</t>
  </si>
  <si>
    <t>U.S.</t>
  </si>
  <si>
    <t>KSA</t>
  </si>
  <si>
    <t>KSA Multiplier</t>
  </si>
  <si>
    <t>Adjusted 2050 BLUE Shifts</t>
  </si>
  <si>
    <t xml:space="preserve">However, due to KSA's low amount of passenger rail travel, we adjust the potential for modal </t>
  </si>
  <si>
    <t>shifting from LDVs to rail. We scale the potential shifting to rail using the</t>
  </si>
  <si>
    <t>ratios of passenger miles in passenger rail to passenger LDV travel in the U.S. and KSA.</t>
  </si>
  <si>
    <t>passenger rail: passenger LDV</t>
  </si>
  <si>
    <t>see trans/BAADTbVT</t>
  </si>
  <si>
    <t>Because KSA has more freight miles transported by rail than freight HDV, we do not</t>
  </si>
  <si>
    <t>adjust the Freight TDM modal shifting.</t>
  </si>
  <si>
    <t>Given extreme temperatures, we also adjust the potential shifting away from LDVs down</t>
  </si>
  <si>
    <t>down by an additional 20% of the identified potential.</t>
  </si>
  <si>
    <t>to account for the lower probability of switching to non-motorized transport.</t>
  </si>
  <si>
    <t xml:space="preserve">Given the likely importance of this policy to the Blue Shifts scenario from Table 5.22, </t>
  </si>
  <si>
    <t>we adjusted the potential shifting away from LDVs and 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</si>
</sst>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0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167" fontId="0" fillId="0" borderId="0" xfId="0" applyNumberFormat="1"/>
    <xf numFmtId="1" fontId="0" fillId="0" borderId="0" xfId="0" applyNumberFormat="1"/>
    <xf numFmtId="0" fontId="4" fillId="0" borderId="0" xfId="0" applyFont="1"/>
    <xf numFmtId="0" fontId="0" fillId="0" borderId="0" xfId="0" applyFont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190499</xdr:rowOff>
    </xdr:from>
    <xdr:to>
      <xdr:col>16</xdr:col>
      <xdr:colOff>25182</xdr:colOff>
      <xdr:row>42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>
      <selection activeCell="D30" sqref="D30"/>
    </sheetView>
  </sheetViews>
  <sheetFormatPr defaultRowHeight="15" x14ac:dyDescent="0.25"/>
  <cols>
    <col min="1" max="1" width="9.85546875" customWidth="1"/>
  </cols>
  <sheetData>
    <row r="1" spans="1:2" x14ac:dyDescent="0.25">
      <c r="A1" s="1" t="s">
        <v>51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2009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58</v>
      </c>
    </row>
    <row r="8" spans="1:2" x14ac:dyDescent="0.25">
      <c r="B8" t="s">
        <v>59</v>
      </c>
    </row>
    <row r="11" spans="1:2" x14ac:dyDescent="0.25">
      <c r="A11" s="1" t="s">
        <v>69</v>
      </c>
    </row>
    <row r="12" spans="1:2" x14ac:dyDescent="0.25">
      <c r="A12" s="13" t="s">
        <v>65</v>
      </c>
    </row>
    <row r="13" spans="1:2" x14ac:dyDescent="0.25">
      <c r="A13" s="13" t="s">
        <v>66</v>
      </c>
    </row>
    <row r="14" spans="1:2" x14ac:dyDescent="0.25">
      <c r="A14" s="13" t="s">
        <v>67</v>
      </c>
    </row>
    <row r="15" spans="1:2" x14ac:dyDescent="0.25">
      <c r="A15" s="13"/>
    </row>
    <row r="16" spans="1:2" x14ac:dyDescent="0.25">
      <c r="A16" s="13" t="s">
        <v>74</v>
      </c>
    </row>
    <row r="17" spans="1:6" x14ac:dyDescent="0.25">
      <c r="A17" s="13" t="s">
        <v>75</v>
      </c>
    </row>
    <row r="18" spans="1:6" x14ac:dyDescent="0.25">
      <c r="A18" s="13" t="s">
        <v>76</v>
      </c>
    </row>
    <row r="19" spans="1:6" x14ac:dyDescent="0.25">
      <c r="A19" s="13"/>
    </row>
    <row r="20" spans="1:6" x14ac:dyDescent="0.25">
      <c r="A20" s="13"/>
      <c r="B20" t="s">
        <v>70</v>
      </c>
      <c r="C20" t="s">
        <v>71</v>
      </c>
      <c r="D20" t="s">
        <v>72</v>
      </c>
    </row>
    <row r="21" spans="1:6" ht="60" x14ac:dyDescent="0.25">
      <c r="A21" s="15" t="s">
        <v>77</v>
      </c>
      <c r="B21">
        <v>29.640704640972906</v>
      </c>
      <c r="C21">
        <v>4.3984363771359023</v>
      </c>
      <c r="D21">
        <f>C21/B21</f>
        <v>0.1483917616133815</v>
      </c>
      <c r="F21" s="18" t="s">
        <v>78</v>
      </c>
    </row>
    <row r="22" spans="1:6" x14ac:dyDescent="0.25">
      <c r="A22" s="15"/>
      <c r="F22" s="18"/>
    </row>
    <row r="23" spans="1:6" x14ac:dyDescent="0.25">
      <c r="A23" s="19" t="s">
        <v>79</v>
      </c>
      <c r="F23" s="18"/>
    </row>
    <row r="24" spans="1:6" x14ac:dyDescent="0.25">
      <c r="A24" s="19" t="s">
        <v>80</v>
      </c>
      <c r="F24" s="18"/>
    </row>
    <row r="25" spans="1:6" x14ac:dyDescent="0.25">
      <c r="A25" s="19"/>
      <c r="F25" s="18"/>
    </row>
    <row r="26" spans="1:6" x14ac:dyDescent="0.25">
      <c r="A26" s="19" t="s">
        <v>81</v>
      </c>
      <c r="F26" s="18"/>
    </row>
    <row r="27" spans="1:6" x14ac:dyDescent="0.25">
      <c r="A27" s="19" t="s">
        <v>83</v>
      </c>
      <c r="F27" s="18"/>
    </row>
    <row r="28" spans="1:6" x14ac:dyDescent="0.25">
      <c r="A28" s="19" t="s">
        <v>84</v>
      </c>
      <c r="F28" s="18"/>
    </row>
    <row r="29" spans="1:6" x14ac:dyDescent="0.25">
      <c r="A29" s="19" t="s">
        <v>85</v>
      </c>
      <c r="F29" s="18"/>
    </row>
    <row r="30" spans="1:6" x14ac:dyDescent="0.25">
      <c r="A30" s="19" t="s">
        <v>82</v>
      </c>
      <c r="F30" s="18"/>
    </row>
    <row r="31" spans="1:6" x14ac:dyDescent="0.25">
      <c r="A31" s="13"/>
    </row>
    <row r="32" spans="1:6" x14ac:dyDescent="0.25">
      <c r="A32" s="1" t="s">
        <v>68</v>
      </c>
    </row>
    <row r="33" spans="1:1" x14ac:dyDescent="0.25">
      <c r="A33" t="s">
        <v>4</v>
      </c>
    </row>
    <row r="34" spans="1:1" x14ac:dyDescent="0.25">
      <c r="A34" t="s">
        <v>5</v>
      </c>
    </row>
    <row r="35" spans="1:1" x14ac:dyDescent="0.25">
      <c r="A35" t="s">
        <v>6</v>
      </c>
    </row>
    <row r="36" spans="1:1" x14ac:dyDescent="0.25">
      <c r="A36" t="s">
        <v>7</v>
      </c>
    </row>
    <row r="37" spans="1:1" x14ac:dyDescent="0.25">
      <c r="A37" t="s">
        <v>8</v>
      </c>
    </row>
    <row r="38" spans="1:1" x14ac:dyDescent="0.25">
      <c r="A38" t="s">
        <v>18</v>
      </c>
    </row>
    <row r="40" spans="1:1" x14ac:dyDescent="0.25">
      <c r="A40" t="s">
        <v>9</v>
      </c>
    </row>
    <row r="41" spans="1:1" x14ac:dyDescent="0.25">
      <c r="A41" t="s">
        <v>10</v>
      </c>
    </row>
    <row r="42" spans="1:1" x14ac:dyDescent="0.25">
      <c r="A42" t="s">
        <v>11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7" spans="1:1" x14ac:dyDescent="0.25">
      <c r="A47" t="s">
        <v>12</v>
      </c>
    </row>
    <row r="48" spans="1:1" x14ac:dyDescent="0.25">
      <c r="A48" t="s">
        <v>13</v>
      </c>
    </row>
    <row r="50" spans="1:1" x14ac:dyDescent="0.25">
      <c r="A50" t="s">
        <v>14</v>
      </c>
    </row>
    <row r="51" spans="1:1" x14ac:dyDescent="0.25">
      <c r="A51" t="s">
        <v>19</v>
      </c>
    </row>
    <row r="52" spans="1:1" x14ac:dyDescent="0.25">
      <c r="A52" t="s">
        <v>20</v>
      </c>
    </row>
    <row r="53" spans="1:1" x14ac:dyDescent="0.25">
      <c r="A53" t="s">
        <v>21</v>
      </c>
    </row>
    <row r="55" spans="1:1" x14ac:dyDescent="0.25">
      <c r="A55" t="s">
        <v>17</v>
      </c>
    </row>
    <row r="56" spans="1:1" x14ac:dyDescent="0.25">
      <c r="A56" t="s">
        <v>16</v>
      </c>
    </row>
    <row r="57" spans="1:1" x14ac:dyDescent="0.25">
      <c r="A57" t="s">
        <v>15</v>
      </c>
    </row>
    <row r="59" spans="1:1" x14ac:dyDescent="0.25">
      <c r="A59" t="s">
        <v>43</v>
      </c>
    </row>
    <row r="60" spans="1:1" x14ac:dyDescent="0.25">
      <c r="A60" t="s">
        <v>44</v>
      </c>
    </row>
    <row r="61" spans="1:1" x14ac:dyDescent="0.25">
      <c r="A61" t="s">
        <v>45</v>
      </c>
    </row>
    <row r="63" spans="1:1" x14ac:dyDescent="0.25">
      <c r="A63" s="1" t="s">
        <v>60</v>
      </c>
    </row>
    <row r="64" spans="1:1" x14ac:dyDescent="0.25">
      <c r="A64" t="s">
        <v>61</v>
      </c>
    </row>
    <row r="65" spans="1:1" x14ac:dyDescent="0.25">
      <c r="A65" t="s">
        <v>62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Normal="100" workbookViewId="0">
      <selection activeCell="A8" sqref="A8:XFD11"/>
    </sheetView>
  </sheetViews>
  <sheetFormatPr defaultRowHeight="15" x14ac:dyDescent="0.25"/>
  <cols>
    <col min="1" max="1" width="19.140625" customWidth="1"/>
    <col min="2" max="2" width="18.42578125" customWidth="1"/>
    <col min="3" max="3" width="16.7109375" customWidth="1"/>
    <col min="4" max="4" width="13.7109375" customWidth="1"/>
    <col min="5" max="5" width="11.42578125" customWidth="1"/>
    <col min="8" max="8" width="14.7109375" customWidth="1"/>
    <col min="10" max="10" width="14.140625" customWidth="1"/>
  </cols>
  <sheetData>
    <row r="1" spans="1:10" x14ac:dyDescent="0.25">
      <c r="A1" t="s">
        <v>22</v>
      </c>
    </row>
    <row r="3" spans="1:10" x14ac:dyDescent="0.25">
      <c r="B3" s="14" t="s">
        <v>34</v>
      </c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4" t="s">
        <v>23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 t="s">
        <v>31</v>
      </c>
      <c r="H4" s="4" t="s">
        <v>32</v>
      </c>
      <c r="I4" s="4" t="s">
        <v>33</v>
      </c>
      <c r="J4" s="4" t="s">
        <v>35</v>
      </c>
    </row>
    <row r="5" spans="1:10" x14ac:dyDescent="0.25">
      <c r="A5" s="4" t="s">
        <v>24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25">
      <c r="A6" s="4" t="s">
        <v>25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8" sqref="C8"/>
    </sheetView>
  </sheetViews>
  <sheetFormatPr defaultRowHeight="15" x14ac:dyDescent="0.25"/>
  <cols>
    <col min="1" max="1" width="18.42578125" customWidth="1"/>
    <col min="2" max="2" width="14.42578125" customWidth="1"/>
    <col min="3" max="3" width="16.140625" customWidth="1"/>
    <col min="4" max="4" width="17.5703125" customWidth="1"/>
  </cols>
  <sheetData>
    <row r="1" spans="1:10" x14ac:dyDescent="0.25">
      <c r="A1" t="s">
        <v>52</v>
      </c>
    </row>
    <row r="3" spans="1:10" x14ac:dyDescent="0.25">
      <c r="B3" s="14" t="s">
        <v>34</v>
      </c>
      <c r="C3" s="14"/>
      <c r="D3" s="14"/>
      <c r="E3" s="14"/>
      <c r="F3" s="11"/>
      <c r="G3" s="11"/>
      <c r="H3" s="11"/>
      <c r="I3" s="11"/>
      <c r="J3" s="11"/>
    </row>
    <row r="4" spans="1:10" x14ac:dyDescent="0.25">
      <c r="A4" s="4" t="s">
        <v>23</v>
      </c>
      <c r="B4" s="4" t="s">
        <v>53</v>
      </c>
      <c r="C4" s="4" t="s">
        <v>54</v>
      </c>
      <c r="D4" s="4" t="s">
        <v>55</v>
      </c>
      <c r="E4" s="4" t="s">
        <v>30</v>
      </c>
      <c r="F4" s="5"/>
      <c r="G4" s="5"/>
      <c r="H4" s="5"/>
      <c r="I4" s="5"/>
      <c r="J4" s="5"/>
    </row>
    <row r="5" spans="1:10" x14ac:dyDescent="0.25">
      <c r="A5" s="4" t="s">
        <v>24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25">
      <c r="A6" s="4" t="s">
        <v>25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  <row r="7" spans="1:10" x14ac:dyDescent="0.25">
      <c r="A7" s="4"/>
      <c r="B7">
        <f>B5-B6</f>
        <v>25</v>
      </c>
      <c r="C7">
        <f>C5-C6</f>
        <v>-1</v>
      </c>
      <c r="E7">
        <f>E5-E6</f>
        <v>-17</v>
      </c>
      <c r="F7" s="12"/>
      <c r="G7" s="12"/>
      <c r="H7" s="12"/>
      <c r="I7" s="12"/>
      <c r="J7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2" sqref="G12"/>
    </sheetView>
  </sheetViews>
  <sheetFormatPr defaultRowHeight="15" x14ac:dyDescent="0.25"/>
  <cols>
    <col min="1" max="1" width="29.5703125" customWidth="1"/>
    <col min="2" max="2" width="9.5703125" customWidth="1"/>
    <col min="7" max="7" width="11.140625" bestFit="1" customWidth="1"/>
  </cols>
  <sheetData>
    <row r="1" spans="1:8" x14ac:dyDescent="0.25">
      <c r="A1" s="5" t="s">
        <v>42</v>
      </c>
    </row>
    <row r="2" spans="1:8" x14ac:dyDescent="0.25">
      <c r="A2" s="4" t="s">
        <v>23</v>
      </c>
      <c r="B2" s="4" t="s">
        <v>36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49</v>
      </c>
      <c r="H2" s="4" t="s">
        <v>35</v>
      </c>
    </row>
    <row r="3" spans="1:8" x14ac:dyDescent="0.25">
      <c r="A3" s="4" t="s">
        <v>24</v>
      </c>
      <c r="B3">
        <f>SUM('Passenger Data'!G5:H5)</f>
        <v>296</v>
      </c>
      <c r="C3">
        <f>SUM('Passenger Data'!D5:E5)</f>
        <v>34</v>
      </c>
      <c r="D3">
        <f>'Passenger Data'!I5</f>
        <v>134</v>
      </c>
      <c r="E3">
        <f>'Passenger Data'!F5</f>
        <v>21</v>
      </c>
      <c r="F3">
        <v>0</v>
      </c>
      <c r="G3">
        <f>'Passenger Data'!C5</f>
        <v>6</v>
      </c>
      <c r="H3">
        <f>SUM(B3:F3)</f>
        <v>485</v>
      </c>
    </row>
    <row r="4" spans="1:8" x14ac:dyDescent="0.25">
      <c r="A4" s="4" t="s">
        <v>73</v>
      </c>
      <c r="B4" s="17">
        <f>SUM('Passenger Data'!G6:H6)+('Passenger Data'!F6-Calcs!E4)+(B3-SUM('Passenger Data'!G6:H6))*0.2</f>
        <v>253.13538124450562</v>
      </c>
      <c r="C4">
        <f>SUM('Passenger Data'!D6:E6)</f>
        <v>55</v>
      </c>
      <c r="D4">
        <f>'Passenger Data'!I6</f>
        <v>94</v>
      </c>
      <c r="E4" s="17">
        <f>('Passenger Data'!F6-'Passenger Data'!F5)*About!D21+'Passenger Data'!F5</f>
        <v>24.264618755494393</v>
      </c>
      <c r="F4">
        <v>0</v>
      </c>
      <c r="G4" s="17">
        <f>'Passenger Data'!C6+(G3-'Passenger Data'!C6)*0.2</f>
        <v>3.6</v>
      </c>
      <c r="H4">
        <f>SUM(B4:F4)</f>
        <v>426.40000000000003</v>
      </c>
    </row>
    <row r="5" spans="1:8" x14ac:dyDescent="0.25">
      <c r="A5" s="4" t="s">
        <v>41</v>
      </c>
      <c r="B5" s="6">
        <f>(B4-B3)/B3</f>
        <v>-0.14481290120099452</v>
      </c>
      <c r="C5" s="6">
        <f t="shared" ref="C5:H5" si="0">(C4-C3)/C3</f>
        <v>0.61764705882352944</v>
      </c>
      <c r="D5" s="6">
        <f t="shared" si="0"/>
        <v>-0.29850746268656714</v>
      </c>
      <c r="E5" s="6">
        <f t="shared" si="0"/>
        <v>0.15545803597592348</v>
      </c>
      <c r="F5" s="6">
        <v>0</v>
      </c>
      <c r="G5" s="6">
        <f t="shared" si="0"/>
        <v>-0.39999999999999997</v>
      </c>
      <c r="H5" s="7">
        <f t="shared" si="0"/>
        <v>-0.12082474226804117</v>
      </c>
    </row>
    <row r="6" spans="1:8" x14ac:dyDescent="0.25">
      <c r="B6" s="16"/>
    </row>
    <row r="7" spans="1:8" x14ac:dyDescent="0.25">
      <c r="A7" s="5" t="s">
        <v>56</v>
      </c>
    </row>
    <row r="8" spans="1:8" x14ac:dyDescent="0.25">
      <c r="A8" s="4" t="s">
        <v>23</v>
      </c>
      <c r="B8" s="4" t="s">
        <v>57</v>
      </c>
      <c r="C8" s="4" t="s">
        <v>30</v>
      </c>
      <c r="D8" s="4" t="s">
        <v>35</v>
      </c>
    </row>
    <row r="9" spans="1:8" x14ac:dyDescent="0.25">
      <c r="A9" s="4" t="s">
        <v>24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25">
      <c r="A10" s="4" t="s">
        <v>25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25">
      <c r="A11" s="4" t="s">
        <v>41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  <row r="13" spans="1:8" x14ac:dyDescent="0.25">
      <c r="B13" s="17"/>
    </row>
  </sheetData>
  <pageMargins left="0.7" right="0.7" top="0.75" bottom="0.75" header="0.3" footer="0.3"/>
  <ignoredErrors>
    <ignoredError sqref="B3:C3 C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>
      <selection activeCell="B2" sqref="B2"/>
    </sheetView>
  </sheetViews>
  <sheetFormatPr defaultRowHeight="15" x14ac:dyDescent="0.25"/>
  <cols>
    <col min="1" max="1" width="20.5703125" customWidth="1"/>
    <col min="2" max="2" width="13" customWidth="1"/>
    <col min="3" max="3" width="12.42578125" customWidth="1"/>
  </cols>
  <sheetData>
    <row r="1" spans="1:3" x14ac:dyDescent="0.25">
      <c r="A1" s="1" t="s">
        <v>50</v>
      </c>
      <c r="B1" s="9" t="s">
        <v>63</v>
      </c>
      <c r="C1" s="9" t="s">
        <v>64</v>
      </c>
    </row>
    <row r="2" spans="1:3" x14ac:dyDescent="0.25">
      <c r="A2" t="s">
        <v>36</v>
      </c>
      <c r="B2" s="8">
        <f>Calcs!B5</f>
        <v>-0.14481290120099452</v>
      </c>
      <c r="C2" s="10">
        <v>0</v>
      </c>
    </row>
    <row r="3" spans="1:3" x14ac:dyDescent="0.25">
      <c r="A3" t="s">
        <v>37</v>
      </c>
      <c r="B3" s="8">
        <f>Calcs!C5</f>
        <v>0.61764705882352944</v>
      </c>
      <c r="C3" s="8">
        <f>Calcs!B11</f>
        <v>-0.17518248175182483</v>
      </c>
    </row>
    <row r="4" spans="1:3" x14ac:dyDescent="0.25">
      <c r="A4" t="s">
        <v>38</v>
      </c>
      <c r="B4" s="8">
        <f>Calcs!D5</f>
        <v>-0.29850746268656714</v>
      </c>
      <c r="C4" s="10">
        <v>0</v>
      </c>
    </row>
    <row r="5" spans="1:3" x14ac:dyDescent="0.25">
      <c r="A5" t="s">
        <v>39</v>
      </c>
      <c r="B5" s="8">
        <f>Calcs!E5</f>
        <v>0.15545803597592348</v>
      </c>
      <c r="C5" s="8">
        <f>Calcs!C11</f>
        <v>0.12686567164179105</v>
      </c>
    </row>
    <row r="6" spans="1:3" x14ac:dyDescent="0.25">
      <c r="A6" t="s">
        <v>40</v>
      </c>
      <c r="B6">
        <f>Calcs!F5</f>
        <v>0</v>
      </c>
      <c r="C6" s="10">
        <v>0</v>
      </c>
    </row>
    <row r="7" spans="1:3" x14ac:dyDescent="0.25">
      <c r="A7" t="s">
        <v>49</v>
      </c>
      <c r="B7">
        <f>Calcs!G5</f>
        <v>-0.39999999999999997</v>
      </c>
      <c r="C7" s="10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Passenger Data</vt:lpstr>
      <vt:lpstr>Freight Data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2014-04-12T21:20:27Z</dcterms:created>
  <dcterms:modified xsi:type="dcterms:W3CDTF">2019-08-12T21:41:43Z</dcterms:modified>
</cp:coreProperties>
</file>