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Complete\land\lCoLUPpUA\"/>
    </mc:Choice>
  </mc:AlternateContent>
  <xr:revisionPtr revIDLastSave="0" documentId="13_ncr:1_{B987C606-7365-4667-A172-BFB2C0E06669}" xr6:coauthVersionLast="47" xr6:coauthVersionMax="47" xr10:uidLastSave="{00000000-0000-0000-0000-000000000000}"/>
  <bookViews>
    <workbookView xWindow="6840" yWindow="340" windowWidth="30850" windowHeight="20520" xr2:uid="{00000000-000D-0000-FFFF-FFFF00000000}"/>
  </bookViews>
  <sheets>
    <sheet name="About" sheetId="1" r:id="rId1"/>
    <sheet name="Mgmt Data" sheetId="8" r:id="rId2"/>
    <sheet name="Impr Forest Mgmt" sheetId="4" r:id="rId3"/>
    <sheet name="Aff &amp; Ref" sheetId="7" r:id="rId4"/>
    <sheet name="ICoLUPpUA" sheetId="3" r:id="rId5"/>
  </sheets>
  <definedNames>
    <definedName name="C_to_CO2">44/12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4" i="7"/>
  <c r="D4" i="7"/>
  <c r="E4" i="7"/>
  <c r="E5" i="7" s="1"/>
  <c r="B3" i="3" s="1"/>
  <c r="F4" i="7"/>
  <c r="F5" i="7" s="1"/>
  <c r="G4" i="7"/>
  <c r="B4" i="7"/>
  <c r="D15" i="8" l="1"/>
  <c r="C15" i="8"/>
  <c r="E15" i="8" l="1"/>
  <c r="B2" i="4" s="1"/>
  <c r="B5" i="4" s="1"/>
  <c r="B6" i="4" s="1"/>
  <c r="B4" i="3" s="1"/>
</calcChain>
</file>

<file path=xl/sharedStrings.xml><?xml version="1.0" encoding="utf-8"?>
<sst xmlns="http://schemas.openxmlformats.org/spreadsheetml/2006/main" count="76" uniqueCount="64">
  <si>
    <t>ICoLUPpUA Implementation Cost of Land Use Policies per Unit Area</t>
  </si>
  <si>
    <t>Sources:</t>
  </si>
  <si>
    <t>Notes</t>
  </si>
  <si>
    <t>forest set asides</t>
  </si>
  <si>
    <t>afforestation and reforestation</t>
  </si>
  <si>
    <t>avoid deforestation</t>
  </si>
  <si>
    <t>peatland restoration</t>
  </si>
  <si>
    <t>forest restoration</t>
  </si>
  <si>
    <t>policy implementation cost ($ / acre)</t>
  </si>
  <si>
    <t>민유림</t>
    <phoneticPr fontId="7" type="noConversion"/>
  </si>
  <si>
    <t>국유림</t>
    <phoneticPr fontId="7" type="noConversion"/>
  </si>
  <si>
    <t>ha</t>
    <phoneticPr fontId="7" type="noConversion"/>
  </si>
  <si>
    <t>acre</t>
    <phoneticPr fontId="7" type="noConversion"/>
  </si>
  <si>
    <t>2020won</t>
    <phoneticPr fontId="7" type="noConversion"/>
  </si>
  <si>
    <t>2020CPI</t>
    <phoneticPr fontId="7" type="noConversion"/>
  </si>
  <si>
    <t>improved forest management</t>
    <phoneticPr fontId="7" type="noConversion"/>
  </si>
  <si>
    <t>Cost of Passive forest management</t>
    <phoneticPr fontId="7" type="noConversion"/>
  </si>
  <si>
    <t>소계</t>
    <phoneticPr fontId="7" type="noConversion"/>
  </si>
  <si>
    <t>계</t>
    <phoneticPr fontId="7" type="noConversion"/>
  </si>
  <si>
    <t>연도별 사업계획</t>
    <phoneticPr fontId="7" type="noConversion"/>
  </si>
  <si>
    <t>연도별 투자액</t>
    <phoneticPr fontId="7" type="noConversion"/>
  </si>
  <si>
    <t>unit:</t>
    <phoneticPr fontId="7" type="noConversion"/>
  </si>
  <si>
    <t>백만원</t>
    <phoneticPr fontId="7" type="noConversion"/>
  </si>
  <si>
    <t>총사업비</t>
    <phoneticPr fontId="7" type="noConversion"/>
  </si>
  <si>
    <t>active forest mgmt cost</t>
    <phoneticPr fontId="7" type="noConversion"/>
  </si>
  <si>
    <t>passive forest mgmt cost</t>
    <phoneticPr fontId="7" type="noConversion"/>
  </si>
  <si>
    <t>cost difference</t>
    <phoneticPr fontId="7" type="noConversion"/>
  </si>
  <si>
    <t>2019CPI</t>
    <phoneticPr fontId="7" type="noConversion"/>
  </si>
  <si>
    <t>2019won</t>
    <phoneticPr fontId="7" type="noConversion"/>
  </si>
  <si>
    <t>Impr Forest Mgmt</t>
    <phoneticPr fontId="7" type="noConversion"/>
  </si>
  <si>
    <t>Aff &amp; Ref</t>
    <phoneticPr fontId="7" type="noConversion"/>
  </si>
  <si>
    <t>Unit</t>
    <phoneticPr fontId="7" type="noConversion"/>
  </si>
  <si>
    <t>Afforestation and Reforestation</t>
    <phoneticPr fontId="7" type="noConversion"/>
  </si>
  <si>
    <t>Korea Forest Service</t>
  </si>
  <si>
    <t>won/acre</t>
    <phoneticPr fontId="7" type="noConversion"/>
  </si>
  <si>
    <t>won/ha</t>
    <phoneticPr fontId="7" type="noConversion"/>
  </si>
  <si>
    <t>won/acre</t>
    <phoneticPr fontId="7" type="noConversion"/>
  </si>
  <si>
    <t>$/acre</t>
    <phoneticPr fontId="7" type="noConversion"/>
  </si>
  <si>
    <t>Forest Management Data</t>
    <phoneticPr fontId="7" type="noConversion"/>
  </si>
  <si>
    <t>https://forest.go.kr/kfsweb/cop/bbs/selectBoardArticle.do?nttId=3131520&amp;bbsId=BBSMSTR_1008&amp;pageUnit=9&amp;pageIndex=1&amp;searchtitle=title&amp;searchcont=&amp;searchkey=&amp;searchwriter=&amp;searchWrd=&amp;ctgryLrcls=&amp;ctgryMdcls=&amp;ctgrySmcls=&amp;ntcStartDt=&amp;ntcEndDt=&amp;mn=NKFS_06_09_05</t>
    <phoneticPr fontId="7" type="noConversion"/>
  </si>
  <si>
    <t>Page 54, 55</t>
    <phoneticPr fontId="7" type="noConversion"/>
  </si>
  <si>
    <t>https://www.ulex.co.kr/%EB%B2%95%EB%A5%A0/2100000175302-2036456-20</t>
    <phoneticPr fontId="7" type="noConversion"/>
  </si>
  <si>
    <t>의정부시청 자료 반영</t>
    <phoneticPr fontId="7" type="noConversion"/>
  </si>
  <si>
    <t>Cost of Afforestation and Reforestation</t>
    <phoneticPr fontId="7" type="noConversion"/>
  </si>
  <si>
    <t>Cost Difference of Active forest management and Passive forest management</t>
    <phoneticPr fontId="7" type="noConversion"/>
  </si>
  <si>
    <t>연도별 숲가꾸기 사업(management) 투자계획</t>
    <phoneticPr fontId="7" type="noConversion"/>
  </si>
  <si>
    <t>Note</t>
    <phoneticPr fontId="7" type="noConversion"/>
  </si>
  <si>
    <t>5년간 총 사업비와 총 면적을 통해 산출</t>
    <phoneticPr fontId="7" type="noConversion"/>
  </si>
  <si>
    <t>Start year 2019 기준</t>
    <phoneticPr fontId="7" type="noConversion"/>
  </si>
  <si>
    <t>국가주관 acre당 숲가꾸기 비용</t>
    <phoneticPr fontId="7" type="noConversion"/>
  </si>
  <si>
    <t>https://www.ui4u.go.kr/portal/saeol/gosiView.do?notAncmtMgtNo=33931&amp;mId=0301040000</t>
    <phoneticPr fontId="7" type="noConversion"/>
  </si>
  <si>
    <t>면적</t>
    <phoneticPr fontId="7" type="noConversion"/>
  </si>
  <si>
    <t>면적당 사업비(won/acre)</t>
    <phoneticPr fontId="7" type="noConversion"/>
  </si>
  <si>
    <t>Forestry 5 years plan</t>
    <phoneticPr fontId="7" type="noConversion"/>
  </si>
  <si>
    <t>Notification of application for establishment of forest management plan</t>
    <phoneticPr fontId="7" type="noConversion"/>
  </si>
  <si>
    <t>Uijeongbu City Hall</t>
    <phoneticPr fontId="7" type="noConversion"/>
  </si>
  <si>
    <t>Notice of afforestation cost</t>
    <phoneticPr fontId="7" type="noConversion"/>
  </si>
  <si>
    <t>Considered the cost difference between active mgmt and passive mgmt</t>
    <phoneticPr fontId="7" type="noConversion"/>
  </si>
  <si>
    <t>active mgmt includes subsidies for afforestation (100% for state-owned forest and 50% for private forest)</t>
    <phoneticPr fontId="7" type="noConversion"/>
  </si>
  <si>
    <t>passive mgmt includes the cost for the forest management plan of Uijeongbu City Hall</t>
    <phoneticPr fontId="7" type="noConversion"/>
  </si>
  <si>
    <t>This is the cost of making a request directly from the city hall, not the owner.</t>
    <phoneticPr fontId="7" type="noConversion"/>
  </si>
  <si>
    <t>Afforestation project was considered among forest management.</t>
    <phoneticPr fontId="7" type="noConversion"/>
  </si>
  <si>
    <t>It was calculated based on the notification of the annual reforestation cost of the Ministry of Industry.</t>
    <phoneticPr fontId="7" type="noConversion"/>
  </si>
  <si>
    <t>Forestry project: A general term for the entire project from reforestation (mowing, vine removal), young tree planting, and large tree planting (cutting down).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</si>
</sst>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\$#,##0.00"/>
  </numFmts>
  <fonts count="1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9"/>
      <color theme="1"/>
      <name val="맑은 고딕"/>
      <family val="2"/>
      <scheme val="minor"/>
    </font>
    <font>
      <b/>
      <sz val="12"/>
      <color theme="4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41" fontId="6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41" fontId="0" fillId="0" borderId="0" xfId="8" applyFont="1" applyAlignment="1"/>
    <xf numFmtId="43" fontId="0" fillId="0" borderId="0" xfId="0" applyNumberFormat="1"/>
    <xf numFmtId="0" fontId="8" fillId="0" borderId="0" xfId="0" applyFont="1"/>
    <xf numFmtId="0" fontId="9" fillId="0" borderId="0" xfId="0" applyFont="1"/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0" fontId="0" fillId="2" borderId="0" xfId="0" applyFill="1"/>
    <xf numFmtId="41" fontId="0" fillId="0" borderId="0" xfId="8" applyFont="1" applyFill="1" applyAlignment="1"/>
    <xf numFmtId="43" fontId="0" fillId="0" borderId="0" xfId="0" applyNumberFormat="1" applyFill="1"/>
    <xf numFmtId="0" fontId="0" fillId="0" borderId="0" xfId="0" applyFill="1"/>
    <xf numFmtId="0" fontId="12" fillId="0" borderId="0" xfId="1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11" fillId="0" borderId="0" xfId="1" applyFont="1" applyAlignment="1">
      <alignment vertical="center"/>
    </xf>
    <xf numFmtId="0" fontId="2" fillId="0" borderId="0" xfId="1" applyAlignment="1">
      <alignment vertical="center"/>
    </xf>
    <xf numFmtId="0" fontId="12" fillId="0" borderId="0" xfId="1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8" fillId="0" borderId="0" xfId="0" applyFont="1" applyAlignment="1">
      <alignment vertical="center"/>
    </xf>
    <xf numFmtId="0" fontId="0" fillId="0" borderId="5" xfId="0" applyNumberFormat="1" applyBorder="1" applyAlignment="1">
      <alignment horizontal="center" vertical="center"/>
    </xf>
    <xf numFmtId="0" fontId="0" fillId="0" borderId="5" xfId="0" applyNumberFormat="1" applyBorder="1" applyAlignment="1">
      <alignment vertical="center"/>
    </xf>
    <xf numFmtId="0" fontId="0" fillId="0" borderId="5" xfId="0" applyBorder="1"/>
    <xf numFmtId="41" fontId="0" fillId="0" borderId="5" xfId="8" applyFont="1" applyBorder="1" applyAlignment="1"/>
    <xf numFmtId="1" fontId="0" fillId="0" borderId="0" xfId="8" applyNumberFormat="1" applyFont="1" applyAlignment="1"/>
    <xf numFmtId="1" fontId="0" fillId="0" borderId="0" xfId="0" applyNumberFormat="1"/>
    <xf numFmtId="3" fontId="0" fillId="2" borderId="0" xfId="0" applyNumberFormat="1" applyFill="1"/>
    <xf numFmtId="0" fontId="0" fillId="3" borderId="0" xfId="0" applyFill="1"/>
    <xf numFmtId="0" fontId="9" fillId="0" borderId="0" xfId="0" applyNumberFormat="1" applyFont="1" applyAlignment="1">
      <alignment vertical="center"/>
    </xf>
    <xf numFmtId="0" fontId="0" fillId="0" borderId="0" xfId="8" applyNumberFormat="1" applyFont="1" applyAlignment="1"/>
    <xf numFmtId="0" fontId="0" fillId="0" borderId="0" xfId="0" applyNumberFormat="1" applyBorder="1" applyAlignment="1">
      <alignment vertical="center"/>
    </xf>
    <xf numFmtId="41" fontId="0" fillId="3" borderId="5" xfId="8" applyFont="1" applyFill="1" applyBorder="1" applyAlignment="1">
      <alignment vertical="center"/>
    </xf>
    <xf numFmtId="41" fontId="0" fillId="0" borderId="5" xfId="8" applyFont="1" applyBorder="1" applyAlignment="1">
      <alignment vertical="center"/>
    </xf>
  </cellXfs>
  <cellStyles count="9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Parent row" xfId="6" xr:uid="{00000000-0005-0000-0000-000006000000}"/>
    <cellStyle name="Table title" xfId="7" xr:uid="{00000000-0005-0000-0000-000007000000}"/>
    <cellStyle name="쉼표 [0]" xfId="8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i4u.go.kr/portal/saeol/gosiView.do?notAncmtMgtNo=33931&amp;mId=0301040000" TargetMode="External"/><Relationship Id="rId2" Type="http://schemas.openxmlformats.org/officeDocument/2006/relationships/hyperlink" Target="https://www.ulex.co.kr/%EB%B2%95%EB%A5%A0/2100000175302-2036456-20" TargetMode="External"/><Relationship Id="rId1" Type="http://schemas.openxmlformats.org/officeDocument/2006/relationships/hyperlink" Target="https://forest.go.kr/kfsweb/cop/bbs/selectBoardArticle.do?nttId=3131520&amp;bbsId=BBSMSTR_1008&amp;pageUnit=9&amp;pageIndex=1&amp;searchtitle=title&amp;searchcont=&amp;searchkey=&amp;searchwriter=&amp;searchWrd=&amp;ctgryLrcls=&amp;ctgryMdcls=&amp;ctgrySmcls=&amp;ntcStartDt=&amp;ntcEndDt=&amp;mn=NKFS_06_09_0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0"/>
  <sheetViews>
    <sheetView tabSelected="1" workbookViewId="0">
      <selection activeCell="B36" sqref="B36"/>
    </sheetView>
  </sheetViews>
  <sheetFormatPr defaultColWidth="9" defaultRowHeight="17"/>
  <cols>
    <col min="1" max="1" width="9" style="18"/>
    <col min="2" max="2" width="9" style="18" customWidth="1"/>
    <col min="3" max="16384" width="9" style="18"/>
  </cols>
  <sheetData>
    <row r="1" spans="1:2">
      <c r="A1" s="17" t="s">
        <v>0</v>
      </c>
    </row>
    <row r="3" spans="1:2">
      <c r="A3" s="17" t="s">
        <v>1</v>
      </c>
      <c r="B3" s="19" t="s">
        <v>38</v>
      </c>
    </row>
    <row r="4" spans="1:2">
      <c r="B4" s="18" t="s">
        <v>33</v>
      </c>
    </row>
    <row r="5" spans="1:2">
      <c r="B5" s="20">
        <v>2018</v>
      </c>
    </row>
    <row r="6" spans="1:2">
      <c r="B6" s="21" t="s">
        <v>53</v>
      </c>
    </row>
    <row r="7" spans="1:2">
      <c r="B7" s="22" t="s">
        <v>39</v>
      </c>
    </row>
    <row r="8" spans="1:2">
      <c r="B8" s="21" t="s">
        <v>40</v>
      </c>
    </row>
    <row r="9" spans="1:2">
      <c r="B9" s="22"/>
    </row>
    <row r="10" spans="1:2">
      <c r="B10" s="19" t="s">
        <v>16</v>
      </c>
    </row>
    <row r="11" spans="1:2">
      <c r="B11" s="23" t="s">
        <v>55</v>
      </c>
    </row>
    <row r="12" spans="1:2">
      <c r="B12" s="16">
        <v>2019</v>
      </c>
    </row>
    <row r="13" spans="1:2">
      <c r="B13" s="16" t="s">
        <v>54</v>
      </c>
    </row>
    <row r="14" spans="1:2">
      <c r="B14" s="22" t="s">
        <v>50</v>
      </c>
    </row>
    <row r="16" spans="1:2">
      <c r="B16" s="17" t="s">
        <v>32</v>
      </c>
    </row>
    <row r="17" spans="1:2">
      <c r="B17" s="18" t="s">
        <v>33</v>
      </c>
    </row>
    <row r="18" spans="1:2">
      <c r="B18" s="20">
        <v>2019</v>
      </c>
    </row>
    <row r="19" spans="1:2">
      <c r="B19" s="18" t="s">
        <v>56</v>
      </c>
    </row>
    <row r="20" spans="1:2">
      <c r="B20" s="22" t="s">
        <v>41</v>
      </c>
    </row>
    <row r="22" spans="1:2">
      <c r="A22" s="17" t="s">
        <v>2</v>
      </c>
    </row>
    <row r="23" spans="1:2">
      <c r="A23" s="25" t="s">
        <v>29</v>
      </c>
    </row>
    <row r="24" spans="1:2">
      <c r="A24" s="18" t="s">
        <v>57</v>
      </c>
    </row>
    <row r="25" spans="1:2">
      <c r="A25" s="18" t="s">
        <v>58</v>
      </c>
    </row>
    <row r="26" spans="1:2">
      <c r="A26" s="18" t="s">
        <v>59</v>
      </c>
    </row>
    <row r="27" spans="1:2">
      <c r="A27" s="18" t="s">
        <v>60</v>
      </c>
    </row>
    <row r="28" spans="1:2">
      <c r="A28" s="25" t="s">
        <v>30</v>
      </c>
    </row>
    <row r="29" spans="1:2">
      <c r="A29" s="24" t="s">
        <v>61</v>
      </c>
    </row>
    <row r="30" spans="1:2">
      <c r="A30" s="26" t="s">
        <v>62</v>
      </c>
    </row>
    <row r="32" spans="1:2">
      <c r="A32" s="25" t="s">
        <v>31</v>
      </c>
    </row>
    <row r="33" spans="1:2">
      <c r="A33" s="18" t="s">
        <v>11</v>
      </c>
      <c r="B33" s="18">
        <v>1</v>
      </c>
    </row>
    <row r="34" spans="1:2">
      <c r="A34" s="18" t="s">
        <v>12</v>
      </c>
      <c r="B34" s="27">
        <v>2.4710540000000001</v>
      </c>
    </row>
    <row r="35" spans="1:2">
      <c r="A35" s="18" t="s">
        <v>28</v>
      </c>
      <c r="B35" s="11">
        <v>1179.9000000000001</v>
      </c>
    </row>
    <row r="36" spans="1:2">
      <c r="A36" s="18" t="s">
        <v>13</v>
      </c>
      <c r="B36" s="11">
        <v>1086.3</v>
      </c>
    </row>
    <row r="37" spans="1:2">
      <c r="A37" s="18" t="s">
        <v>27</v>
      </c>
      <c r="B37" s="27">
        <v>104.9</v>
      </c>
    </row>
    <row r="38" spans="1:2">
      <c r="A38" s="18" t="s">
        <v>14</v>
      </c>
      <c r="B38" s="27">
        <v>105.4</v>
      </c>
    </row>
    <row r="40" spans="1:2">
      <c r="A40" s="18" t="s">
        <v>63</v>
      </c>
    </row>
  </sheetData>
  <phoneticPr fontId="7" type="noConversion"/>
  <hyperlinks>
    <hyperlink ref="B7" r:id="rId1" xr:uid="{33C3BCA1-2DCD-4530-8EF4-5BF84668F517}"/>
    <hyperlink ref="B20" r:id="rId2" xr:uid="{0E996264-B8DF-47CD-B3EE-7E3C64872D02}"/>
    <hyperlink ref="B14" r:id="rId3" xr:uid="{E810312E-A366-42DB-9369-879990117259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C9DE-B70A-452B-B715-E20167044187}">
  <dimension ref="A1:H17"/>
  <sheetViews>
    <sheetView workbookViewId="0">
      <selection activeCell="C24" sqref="C24"/>
    </sheetView>
  </sheetViews>
  <sheetFormatPr defaultColWidth="9" defaultRowHeight="17"/>
  <cols>
    <col min="1" max="1" width="9" style="8"/>
    <col min="2" max="2" width="14.9140625" style="8" customWidth="1"/>
    <col min="3" max="3" width="18.08203125" style="8" bestFit="1" customWidth="1"/>
    <col min="4" max="5" width="10.6640625" style="8" bestFit="1" customWidth="1"/>
    <col min="6" max="8" width="9.1640625" style="8" bestFit="1" customWidth="1"/>
    <col min="9" max="16384" width="9" style="8"/>
  </cols>
  <sheetData>
    <row r="1" spans="1:8">
      <c r="A1" s="36" t="s">
        <v>45</v>
      </c>
    </row>
    <row r="2" spans="1:8">
      <c r="F2" s="9" t="s">
        <v>21</v>
      </c>
      <c r="G2" s="8" t="s">
        <v>11</v>
      </c>
    </row>
    <row r="3" spans="1:8">
      <c r="B3" s="28" t="s">
        <v>19</v>
      </c>
      <c r="C3" s="28" t="s">
        <v>18</v>
      </c>
      <c r="D3" s="28">
        <v>2019</v>
      </c>
      <c r="E3" s="28">
        <v>2020</v>
      </c>
      <c r="F3" s="28">
        <v>2021</v>
      </c>
      <c r="G3" s="28">
        <v>2022</v>
      </c>
      <c r="H3" s="28">
        <v>2023</v>
      </c>
    </row>
    <row r="4" spans="1:8">
      <c r="B4" s="28" t="s">
        <v>17</v>
      </c>
      <c r="C4" s="39">
        <v>1100000</v>
      </c>
      <c r="D4" s="40">
        <v>166000</v>
      </c>
      <c r="E4" s="40">
        <v>221500</v>
      </c>
      <c r="F4" s="40">
        <v>228500</v>
      </c>
      <c r="G4" s="40">
        <v>237500</v>
      </c>
      <c r="H4" s="40">
        <v>246500</v>
      </c>
    </row>
    <row r="5" spans="1:8">
      <c r="B5" s="28" t="s">
        <v>10</v>
      </c>
      <c r="C5" s="40">
        <v>248250</v>
      </c>
      <c r="D5" s="40">
        <v>41250</v>
      </c>
      <c r="E5" s="40">
        <v>48750</v>
      </c>
      <c r="F5" s="40">
        <v>50500</v>
      </c>
      <c r="G5" s="40">
        <v>52750</v>
      </c>
      <c r="H5" s="40">
        <v>55000</v>
      </c>
    </row>
    <row r="6" spans="1:8">
      <c r="B6" s="28" t="s">
        <v>9</v>
      </c>
      <c r="C6" s="40">
        <v>851750</v>
      </c>
      <c r="D6" s="40">
        <v>124750</v>
      </c>
      <c r="E6" s="40">
        <v>172750</v>
      </c>
      <c r="F6" s="40">
        <v>178000</v>
      </c>
      <c r="G6" s="40">
        <v>184750</v>
      </c>
      <c r="H6" s="40">
        <v>191500</v>
      </c>
    </row>
    <row r="7" spans="1:8">
      <c r="B7" s="10"/>
    </row>
    <row r="8" spans="1:8">
      <c r="B8" s="10"/>
      <c r="F8" s="9" t="s">
        <v>21</v>
      </c>
      <c r="G8" s="8" t="s">
        <v>22</v>
      </c>
    </row>
    <row r="9" spans="1:8">
      <c r="B9" s="28" t="s">
        <v>20</v>
      </c>
      <c r="C9" s="28" t="s">
        <v>18</v>
      </c>
      <c r="D9" s="28">
        <v>2019</v>
      </c>
      <c r="E9" s="28">
        <v>2020</v>
      </c>
      <c r="F9" s="28">
        <v>2021</v>
      </c>
      <c r="G9" s="28">
        <v>2022</v>
      </c>
      <c r="H9" s="28">
        <v>2023</v>
      </c>
    </row>
    <row r="10" spans="1:8">
      <c r="B10" s="28" t="s">
        <v>18</v>
      </c>
      <c r="C10" s="39">
        <v>1157454</v>
      </c>
      <c r="D10" s="40">
        <v>184108</v>
      </c>
      <c r="E10" s="40">
        <v>231803</v>
      </c>
      <c r="F10" s="40">
        <v>238530</v>
      </c>
      <c r="G10" s="40">
        <v>247181</v>
      </c>
      <c r="H10" s="40">
        <v>255832</v>
      </c>
    </row>
    <row r="11" spans="1:8">
      <c r="B11" s="28" t="s">
        <v>10</v>
      </c>
      <c r="C11" s="40">
        <v>415461</v>
      </c>
      <c r="D11" s="40">
        <v>70809</v>
      </c>
      <c r="E11" s="40">
        <v>81522</v>
      </c>
      <c r="F11" s="40">
        <v>84229</v>
      </c>
      <c r="G11" s="40">
        <v>87710</v>
      </c>
      <c r="H11" s="40">
        <v>91191</v>
      </c>
    </row>
    <row r="12" spans="1:8">
      <c r="B12" s="28" t="s">
        <v>9</v>
      </c>
      <c r="C12" s="40">
        <v>741993</v>
      </c>
      <c r="D12" s="40">
        <v>113299</v>
      </c>
      <c r="E12" s="40">
        <v>150281</v>
      </c>
      <c r="F12" s="40">
        <v>154301</v>
      </c>
      <c r="G12" s="40">
        <v>159471</v>
      </c>
      <c r="H12" s="40">
        <v>164641</v>
      </c>
    </row>
    <row r="13" spans="1:8">
      <c r="B13" s="10"/>
    </row>
    <row r="14" spans="1:8">
      <c r="C14" s="28" t="s">
        <v>23</v>
      </c>
      <c r="D14" s="29" t="s">
        <v>51</v>
      </c>
      <c r="E14" s="29" t="s">
        <v>52</v>
      </c>
    </row>
    <row r="15" spans="1:8">
      <c r="C15" s="40">
        <f>C10*10^6</f>
        <v>1157454000000</v>
      </c>
      <c r="D15" s="40">
        <f>C4</f>
        <v>1100000</v>
      </c>
      <c r="E15" s="39">
        <f>C15/(D15*About!$B$34)</f>
        <v>425822.70929364924</v>
      </c>
      <c r="F15" s="38"/>
    </row>
    <row r="16" spans="1:8">
      <c r="A16" s="36" t="s">
        <v>46</v>
      </c>
      <c r="C16" s="10"/>
    </row>
    <row r="17" spans="1:1">
      <c r="A17" s="8" t="s">
        <v>47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6"/>
  <sheetViews>
    <sheetView workbookViewId="0">
      <selection activeCell="B6" sqref="B6"/>
    </sheetView>
  </sheetViews>
  <sheetFormatPr defaultRowHeight="17"/>
  <cols>
    <col min="1" max="1" width="24.08203125" customWidth="1"/>
    <col min="2" max="4" width="9" customWidth="1"/>
  </cols>
  <sheetData>
    <row r="1" spans="1:4">
      <c r="A1" s="7" t="s">
        <v>44</v>
      </c>
    </row>
    <row r="2" spans="1:4">
      <c r="A2" t="s">
        <v>24</v>
      </c>
      <c r="B2" s="35">
        <f>'Mgmt Data'!$E$15</f>
        <v>425822.70929364924</v>
      </c>
      <c r="C2" t="s">
        <v>34</v>
      </c>
      <c r="D2" t="s">
        <v>49</v>
      </c>
    </row>
    <row r="3" spans="1:4">
      <c r="A3" t="s">
        <v>25</v>
      </c>
      <c r="B3" s="15">
        <f>19870/About!$B$34</f>
        <v>8041.1031082283107</v>
      </c>
      <c r="C3" t="s">
        <v>34</v>
      </c>
      <c r="D3" t="s">
        <v>42</v>
      </c>
    </row>
    <row r="4" spans="1:4">
      <c r="B4" s="15"/>
    </row>
    <row r="5" spans="1:4">
      <c r="A5" t="s">
        <v>26</v>
      </c>
      <c r="B5" s="15">
        <f>B2-B3</f>
        <v>417781.60618542094</v>
      </c>
      <c r="C5" t="s">
        <v>34</v>
      </c>
    </row>
    <row r="6" spans="1:4">
      <c r="A6" t="s">
        <v>26</v>
      </c>
      <c r="B6" s="12">
        <f>$B$5/About!$B$35</f>
        <v>354.0822155991363</v>
      </c>
      <c r="C6" t="s">
        <v>37</v>
      </c>
    </row>
    <row r="10" spans="1:4">
      <c r="B10" s="15"/>
    </row>
    <row r="11" spans="1:4">
      <c r="B11" s="15"/>
    </row>
    <row r="13" spans="1:4">
      <c r="C13" s="6"/>
    </row>
    <row r="14" spans="1:4">
      <c r="C14" s="11"/>
    </row>
    <row r="15" spans="1:4">
      <c r="C15" s="11"/>
    </row>
    <row r="16" spans="1:4">
      <c r="C16" s="11"/>
    </row>
    <row r="17" spans="1:4">
      <c r="C17" s="6"/>
      <c r="D17" s="2"/>
    </row>
    <row r="18" spans="1:4">
      <c r="C18" s="6"/>
      <c r="D18" s="2"/>
    </row>
    <row r="19" spans="1:4">
      <c r="C19" s="6"/>
      <c r="D19" s="2"/>
    </row>
    <row r="20" spans="1:4">
      <c r="B20" s="2"/>
      <c r="C20" s="2"/>
      <c r="D20" s="2"/>
    </row>
    <row r="21" spans="1:4">
      <c r="B21" s="2"/>
      <c r="C21" s="2"/>
      <c r="D21" s="2"/>
    </row>
    <row r="22" spans="1:4">
      <c r="B22" s="2"/>
      <c r="C22" s="2"/>
      <c r="D22" s="2"/>
    </row>
    <row r="24" spans="1:4">
      <c r="A24" s="1"/>
    </row>
    <row r="26" spans="1:4">
      <c r="A26" s="3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3"/>
  <sheetViews>
    <sheetView workbookViewId="0">
      <selection activeCell="F3" sqref="F3"/>
    </sheetView>
  </sheetViews>
  <sheetFormatPr defaultRowHeight="17"/>
  <cols>
    <col min="1" max="1" width="9.1640625" bestFit="1" customWidth="1"/>
    <col min="2" max="7" width="10.9140625" bestFit="1" customWidth="1"/>
    <col min="8" max="8" width="9.4140625" bestFit="1" customWidth="1"/>
  </cols>
  <sheetData>
    <row r="1" spans="1:8">
      <c r="A1" s="1" t="s">
        <v>43</v>
      </c>
    </row>
    <row r="2" spans="1:8">
      <c r="B2" s="30">
        <v>2016</v>
      </c>
      <c r="C2" s="30">
        <v>2017</v>
      </c>
      <c r="D2" s="30">
        <v>2018</v>
      </c>
      <c r="E2" s="30">
        <v>2019</v>
      </c>
      <c r="F2" s="30">
        <v>2020</v>
      </c>
      <c r="G2" s="30">
        <v>2021</v>
      </c>
      <c r="H2" s="30"/>
    </row>
    <row r="3" spans="1:8">
      <c r="A3" s="1"/>
      <c r="B3" s="31">
        <v>5878000</v>
      </c>
      <c r="C3" s="31">
        <v>6377000</v>
      </c>
      <c r="D3" s="31">
        <v>7654000</v>
      </c>
      <c r="E3" s="31">
        <v>8530000</v>
      </c>
      <c r="F3" s="31">
        <v>9057000</v>
      </c>
      <c r="G3" s="31">
        <v>9323000</v>
      </c>
      <c r="H3" s="30" t="s">
        <v>35</v>
      </c>
    </row>
    <row r="4" spans="1:8">
      <c r="B4" s="31">
        <f>B3/About!$B$34</f>
        <v>2378742.0266817315</v>
      </c>
      <c r="C4" s="31">
        <f>C3/About!$B$34</f>
        <v>2580680.147014189</v>
      </c>
      <c r="D4" s="31">
        <f>D3/About!$B$34</f>
        <v>3097463.6733960486</v>
      </c>
      <c r="E4" s="31">
        <f>E3/About!$B$34</f>
        <v>3451968.2694105431</v>
      </c>
      <c r="F4" s="31">
        <f>F3/About!$B$34</f>
        <v>3665237.5868758834</v>
      </c>
      <c r="G4" s="31">
        <f>G3/About!$B$34</f>
        <v>3772883.9596382757</v>
      </c>
      <c r="H4" s="30" t="s">
        <v>36</v>
      </c>
    </row>
    <row r="5" spans="1:8">
      <c r="E5" s="34">
        <f>$E$4/About!$B$35</f>
        <v>2925.6447744813481</v>
      </c>
      <c r="F5" s="4">
        <f>$F$4/About!$B$36</f>
        <v>3374.0565100578879</v>
      </c>
      <c r="H5" t="s">
        <v>37</v>
      </c>
    </row>
    <row r="6" spans="1:8">
      <c r="A6" s="13"/>
    </row>
    <row r="7" spans="1:8">
      <c r="A7" s="36" t="s">
        <v>46</v>
      </c>
    </row>
    <row r="8" spans="1:8">
      <c r="A8" s="37" t="s">
        <v>48</v>
      </c>
    </row>
    <row r="11" spans="1:8">
      <c r="A11" s="4"/>
      <c r="D11" s="4"/>
    </row>
    <row r="12" spans="1:8">
      <c r="A12" s="5"/>
      <c r="D12" s="5"/>
    </row>
    <row r="13" spans="1:8">
      <c r="A13" s="14"/>
      <c r="D13" s="5"/>
    </row>
    <row r="17" spans="2:2">
      <c r="B17" s="6"/>
    </row>
    <row r="18" spans="2:2">
      <c r="B18" s="11"/>
    </row>
    <row r="19" spans="2:2">
      <c r="B19" s="11"/>
    </row>
    <row r="20" spans="2:2">
      <c r="B20" s="11"/>
    </row>
    <row r="21" spans="2:2">
      <c r="B21" s="6"/>
    </row>
    <row r="22" spans="2:2">
      <c r="B22" s="6"/>
    </row>
    <row r="23" spans="2:2">
      <c r="B23" s="6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3"/>
  </sheetPr>
  <dimension ref="A1:B7"/>
  <sheetViews>
    <sheetView workbookViewId="0">
      <selection activeCell="T8" sqref="T8"/>
    </sheetView>
  </sheetViews>
  <sheetFormatPr defaultRowHeight="17"/>
  <cols>
    <col min="1" max="1" width="28" customWidth="1"/>
    <col min="2" max="2" width="10.1640625" customWidth="1"/>
  </cols>
  <sheetData>
    <row r="1" spans="1:2">
      <c r="B1" t="s">
        <v>8</v>
      </c>
    </row>
    <row r="2" spans="1:2">
      <c r="A2" s="1" t="s">
        <v>3</v>
      </c>
      <c r="B2">
        <v>0</v>
      </c>
    </row>
    <row r="3" spans="1:2">
      <c r="A3" s="1" t="s">
        <v>4</v>
      </c>
      <c r="B3" s="32">
        <f>'Aff &amp; Ref'!$E$5</f>
        <v>2925.6447744813481</v>
      </c>
    </row>
    <row r="4" spans="1:2">
      <c r="A4" s="1" t="s">
        <v>15</v>
      </c>
      <c r="B4" s="33">
        <f>'Impr Forest Mgmt'!$B$6</f>
        <v>354.0822155991363</v>
      </c>
    </row>
    <row r="5" spans="1:2">
      <c r="A5" s="1" t="s">
        <v>5</v>
      </c>
      <c r="B5">
        <v>0</v>
      </c>
    </row>
    <row r="6" spans="1:2">
      <c r="A6" s="1" t="s">
        <v>6</v>
      </c>
      <c r="B6">
        <v>0</v>
      </c>
    </row>
    <row r="7" spans="1:2">
      <c r="A7" s="1" t="s">
        <v>7</v>
      </c>
      <c r="B7">
        <v>0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About</vt:lpstr>
      <vt:lpstr>Mgmt Data</vt:lpstr>
      <vt:lpstr>Impr Forest Mgmt</vt:lpstr>
      <vt:lpstr>Aff &amp; Ref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2017-01-27T08:55:59Z</dcterms:created>
  <dcterms:modified xsi:type="dcterms:W3CDTF">2021-09-26T23:26:03Z</dcterms:modified>
</cp:coreProperties>
</file>