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mmahajan\Documents\eps-southkorea\"/>
    </mc:Choice>
  </mc:AlternateContent>
  <xr:revisionPtr revIDLastSave="0" documentId="13_ncr:1_{FE0D9BCD-CBF5-4003-82E3-7C16655BFD02}"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J333" i="1"/>
  <c r="K333" i="1"/>
  <c r="L333" i="1"/>
  <c r="M333" i="1"/>
  <c r="N333" i="1"/>
  <c r="O333" i="1"/>
  <c r="P333" i="1"/>
  <c r="Q333" i="1"/>
  <c r="J334" i="1"/>
  <c r="K334" i="1"/>
  <c r="L334" i="1"/>
  <c r="M334" i="1"/>
  <c r="N334" i="1"/>
  <c r="O334" i="1"/>
  <c r="P334" i="1"/>
  <c r="Q334" i="1"/>
  <c r="J335" i="1"/>
  <c r="K335" i="1"/>
  <c r="L335" i="1"/>
  <c r="M335" i="1"/>
  <c r="N335" i="1"/>
  <c r="O335" i="1"/>
  <c r="P335" i="1"/>
  <c r="Q335" i="1"/>
  <c r="C333" i="1"/>
  <c r="A333" i="1" s="1"/>
  <c r="C334" i="1"/>
  <c r="A334" i="1" s="1"/>
  <c r="C335" i="1"/>
  <c r="A335" i="1" s="1"/>
  <c r="J389" i="1"/>
  <c r="K389" i="1"/>
  <c r="L389" i="1"/>
  <c r="M389" i="1"/>
  <c r="N389" i="1"/>
  <c r="O389" i="1"/>
  <c r="P389" i="1"/>
  <c r="Q389" i="1"/>
  <c r="R389" i="1"/>
  <c r="B335" i="1" l="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A342" i="1" l="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<sst xmlns="http://schemas.openxmlformats.org/spreadsheetml/2006/main" count="15330" uniqueCount="3565">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</sst>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9">
      <alignment vertical="center"/>
    </xf>
    <xf numFmtId="0" fontId="107" fillId="4" borderId="0" xfId="2309" applyFill="1">
      <alignment vertical="center"/>
    </xf>
    <xf numFmtId="0" fontId="107" fillId="20" borderId="0" xfId="2309" applyFill="1">
      <alignment vertical="center"/>
    </xf>
    <xf numFmtId="0" fontId="107" fillId="91" borderId="0" xfId="2309" applyFill="1">
      <alignment vertical="center"/>
    </xf>
    <xf numFmtId="0" fontId="4" fillId="0" borderId="0" xfId="2309" applyFont="1">
      <alignment vertical="center"/>
    </xf>
    <xf numFmtId="0" fontId="5" fillId="0" borderId="26" xfId="0" applyFont="1" applyBorder="1" applyAlignment="1">
      <alignment wrapText="1"/>
    </xf>
    <xf numFmtId="0" fontId="6" fillId="0" borderId="0" xfId="0" applyFont="1"/>
    <xf numFmtId="0" fontId="0" fillId="0" borderId="54" xfId="0" applyBorder="1"/>
    <xf numFmtId="49" fontId="5" fillId="0" borderId="0" xfId="0" applyNumberFormat="1" applyFont="1"/>
    <xf numFmtId="0" fontId="6" fillId="0" borderId="54" xfId="0" applyFont="1" applyBorder="1"/>
    <xf numFmtId="49" fontId="6" fillId="0" borderId="0" xfId="0" applyNumberFormat="1" applyFont="1" applyAlignment="1">
      <alignment wrapText="1"/>
    </xf>
    <xf numFmtId="0" fontId="4" fillId="20" borderId="0" xfId="0" applyFont="1" applyFill="1" applyAlignment="1">
      <alignment horizontal="center"/>
    </xf>
    <xf numFmtId="0" fontId="107" fillId="0" borderId="0" xfId="2309" applyAlignment="1">
      <alignment horizontal="center" vertical="center"/>
    </xf>
    <xf numFmtId="0" fontId="107" fillId="0" borderId="0" xfId="2309">
      <alignment vertical="center"/>
    </xf>
    <xf numFmtId="0" fontId="107" fillId="0" borderId="0" xfId="2309" applyAlignment="1">
      <alignment horizontal="left" vertical="center" wrapText="1"/>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9" xr:uid="{B2965F26-F021-4AEF-9D47-FFB5EBE0DBA0}"/>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4"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2958</v>
      </c>
      <c r="B16" s="260"/>
    </row>
    <row r="17" spans="1:3">
      <c r="A17" s="263" t="s">
        <v>2941</v>
      </c>
      <c r="B17" s="215">
        <f>MAX(PolicyLevers!H:H)</f>
        <v>1601</v>
      </c>
    </row>
    <row r="18" spans="1:3">
      <c r="A18" s="264" t="s">
        <v>2957</v>
      </c>
      <c r="B18" s="215" t="str">
        <f t="array" ref="B18">IF(MIN(IF(COUNTIF(PolicyLevers!$H$2:$H$1227,PolicyLevers!$H$2:$H$1227)&gt;1,PolicyLevers!$H$2:$H$1227, ""))=0,"No duplicate ID numbers",MIN(IF(COUNTIF(PolicyLevers!$H$2:$H$1227,PolicyLevers!$H$2:$H$1227)&gt;1,PolicyLevers!$H$2:$H$1227, "")))</f>
        <v>No duplicate ID numbers</v>
      </c>
    </row>
    <row r="19" spans="1:3" ht="30">
      <c r="A19" s="109" t="s">
        <v>3116</v>
      </c>
      <c r="B19" s="215" t="str">
        <f t="array" ref="B19">IF(MIN(IF((NOT(ISNUMBER(PolicyLevers!$H$2:$H$1227)))*(ISTEXT(PolicyLevers!$I$2:$I$1227)),ROW(PolicyLevers!$H$2:$H$1227)))=0,"No missing ID numbers",MIN(IF((NOT(ISNUMBER(PolicyLevers!$H$2:$H$1227)))*(ISTEXT(PolicyLevers!$I$2:$I$1227)),ROW(PolicyLevers!$H$2:$H$1227))))</f>
        <v>No missing ID numbers</v>
      </c>
    </row>
    <row r="21" spans="1:3">
      <c r="A21" s="48" t="s">
        <v>3373</v>
      </c>
      <c r="B21" s="260"/>
    </row>
    <row r="22" spans="1:3">
      <c r="A22" s="8" t="s">
        <v>3367</v>
      </c>
    </row>
    <row r="23" spans="1:3">
      <c r="A23" s="8" t="s">
        <v>3368</v>
      </c>
    </row>
    <row r="24" spans="1:3">
      <c r="A24" s="8" t="s">
        <v>3369</v>
      </c>
    </row>
    <row r="25" spans="1:3">
      <c r="A25" s="8" t="s">
        <v>3370</v>
      </c>
    </row>
    <row r="27" spans="1:3">
      <c r="A27" s="48" t="s">
        <v>3371</v>
      </c>
      <c r="B27" s="260"/>
      <c r="C27" s="260"/>
    </row>
    <row r="28" spans="1:3">
      <c r="A28" s="8" t="s">
        <v>2951</v>
      </c>
    </row>
    <row r="29" spans="1:3">
      <c r="A29" s="8" t="s">
        <v>2937</v>
      </c>
    </row>
    <row r="30" spans="1:3">
      <c r="A30" s="8" t="s">
        <v>2938</v>
      </c>
    </row>
    <row r="31" spans="1:3">
      <c r="A31" s="8" t="s">
        <v>2939</v>
      </c>
    </row>
    <row r="32" spans="1:3">
      <c r="A32" s="8" t="s">
        <v>2940</v>
      </c>
    </row>
    <row r="34" spans="1:2">
      <c r="A34" s="8" t="s">
        <v>2952</v>
      </c>
    </row>
    <row r="35" spans="1:2">
      <c r="A35" s="8" t="s">
        <v>2935</v>
      </c>
    </row>
    <row r="36" spans="1:2">
      <c r="A36" s="8" t="s">
        <v>2936</v>
      </c>
    </row>
    <row r="38" spans="1:2">
      <c r="A38" s="8" t="s">
        <v>2953</v>
      </c>
    </row>
    <row r="39" spans="1:2">
      <c r="A39" s="8" t="s">
        <v>2942</v>
      </c>
    </row>
    <row r="40" spans="1:2">
      <c r="A40" s="8" t="s">
        <v>2943</v>
      </c>
    </row>
    <row r="42" spans="1:2">
      <c r="A42" s="8" t="s">
        <v>2954</v>
      </c>
    </row>
    <row r="43" spans="1:2">
      <c r="A43" s="8" t="s">
        <v>2944</v>
      </c>
    </row>
    <row r="44" spans="1:2">
      <c r="A44" s="8" t="s">
        <v>2945</v>
      </c>
    </row>
    <row r="46" spans="1:2">
      <c r="A46" s="48" t="s">
        <v>3372</v>
      </c>
      <c r="B46" s="260"/>
    </row>
    <row r="47" spans="1:2">
      <c r="A47" s="8" t="s">
        <v>2946</v>
      </c>
    </row>
    <row r="48" spans="1:2">
      <c r="A48" s="8" t="s">
        <v>2947</v>
      </c>
    </row>
    <row r="50" spans="1:1">
      <c r="A50" s="8" t="s">
        <v>2948</v>
      </c>
    </row>
    <row r="51" spans="1:1">
      <c r="A51" s="8" t="s">
        <v>2955</v>
      </c>
    </row>
    <row r="52" spans="1:1">
      <c r="A52" s="8" t="s">
        <v>2949</v>
      </c>
    </row>
    <row r="53" spans="1:1">
      <c r="A53" s="8" t="s">
        <v>2950</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workbookViewId="0">
      <pane ySplit="3" topLeftCell="A97" activePane="bottomLeft" state="frozen"/>
      <selection pane="bottomLeft" activeCell="E97" sqref="E97"/>
    </sheetView>
  </sheetViews>
  <sheetFormatPr defaultRowHeight="15"/>
  <cols>
    <col min="1" max="9" width="15.5703125" customWidth="1"/>
    <col min="10" max="10" width="97.140625" style="195" customWidth="1"/>
    <col min="11" max="12" width="20.140625" customWidth="1"/>
    <col min="13" max="13" width="129.28515625" style="373" customWidth="1"/>
    <col min="14" max="14" width="67.5703125" customWidth="1"/>
  </cols>
  <sheetData>
    <row r="1" spans="1:14">
      <c r="A1" s="212" t="s">
        <v>3352</v>
      </c>
      <c r="M1" s="376"/>
    </row>
    <row r="2" spans="1:14">
      <c r="A2" s="351" t="s">
        <v>3353</v>
      </c>
      <c r="M2" s="376"/>
    </row>
    <row r="3" spans="1:14" ht="4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5">
      <c r="A4" s="198" t="s">
        <v>4</v>
      </c>
      <c r="B4" s="198" t="s">
        <v>2427</v>
      </c>
      <c r="C4" s="4" t="s">
        <v>2422</v>
      </c>
      <c r="D4" s="2" t="s">
        <v>2421</v>
      </c>
      <c r="E4" s="2" t="s">
        <v>2423</v>
      </c>
      <c r="F4" s="201">
        <v>0</v>
      </c>
      <c r="G4" s="201">
        <v>1</v>
      </c>
      <c r="H4" s="201">
        <v>0.02</v>
      </c>
      <c r="I4" s="2" t="s">
        <v>2424</v>
      </c>
      <c r="J4" s="455" t="s">
        <v>3476</v>
      </c>
      <c r="K4" s="66" t="s">
        <v>2426</v>
      </c>
      <c r="L4" s="206" t="s">
        <v>2425</v>
      </c>
    </row>
    <row r="5" spans="1:14" ht="120">
      <c r="A5" s="197" t="s">
        <v>4</v>
      </c>
      <c r="B5" s="198" t="s">
        <v>2502</v>
      </c>
      <c r="C5" s="4" t="s">
        <v>2503</v>
      </c>
      <c r="D5" s="2" t="s">
        <v>2503</v>
      </c>
      <c r="E5" s="2" t="s">
        <v>2504</v>
      </c>
      <c r="F5" s="208">
        <v>0</v>
      </c>
      <c r="G5" s="208">
        <v>300</v>
      </c>
      <c r="H5" s="208">
        <v>5</v>
      </c>
      <c r="I5" s="2" t="s">
        <v>2505</v>
      </c>
      <c r="J5" s="455" t="s">
        <v>3477</v>
      </c>
      <c r="K5" s="2"/>
      <c r="L5" s="206" t="s">
        <v>2785</v>
      </c>
      <c r="M5" s="353" t="s">
        <v>3446</v>
      </c>
    </row>
    <row r="6" spans="1:14" ht="120">
      <c r="A6" s="197" t="s">
        <v>4</v>
      </c>
      <c r="B6" s="197" t="s">
        <v>2498</v>
      </c>
      <c r="C6" s="4" t="s">
        <v>2499</v>
      </c>
      <c r="D6" s="197" t="s">
        <v>2506</v>
      </c>
      <c r="E6" s="196" t="s">
        <v>2500</v>
      </c>
      <c r="F6" s="59">
        <v>0</v>
      </c>
      <c r="G6" s="59">
        <v>1</v>
      </c>
      <c r="H6" s="59">
        <v>0.02</v>
      </c>
      <c r="I6" s="53" t="s">
        <v>2501</v>
      </c>
      <c r="J6" s="285" t="s">
        <v>2507</v>
      </c>
      <c r="K6" s="66"/>
      <c r="L6" s="66" t="s">
        <v>2786</v>
      </c>
      <c r="M6" s="277" t="s">
        <v>3497</v>
      </c>
    </row>
    <row r="7" spans="1:14" ht="120">
      <c r="A7" s="197" t="s">
        <v>4</v>
      </c>
      <c r="B7" s="197" t="s">
        <v>3160</v>
      </c>
      <c r="C7" s="4" t="s">
        <v>480</v>
      </c>
      <c r="D7" s="197" t="s">
        <v>3161</v>
      </c>
      <c r="E7" s="196" t="s">
        <v>2327</v>
      </c>
      <c r="F7" s="59">
        <v>0</v>
      </c>
      <c r="G7" s="59">
        <v>1</v>
      </c>
      <c r="H7" s="59">
        <v>0.01</v>
      </c>
      <c r="I7" s="53" t="s">
        <v>481</v>
      </c>
      <c r="J7" s="455" t="s">
        <v>3498</v>
      </c>
      <c r="K7" s="66" t="s">
        <v>482</v>
      </c>
      <c r="L7" s="66" t="s">
        <v>483</v>
      </c>
      <c r="M7" s="374" t="s">
        <v>3447</v>
      </c>
    </row>
    <row r="8" spans="1:14" ht="90">
      <c r="A8" s="197" t="s">
        <v>4</v>
      </c>
      <c r="B8" s="197" t="s">
        <v>479</v>
      </c>
      <c r="C8" s="4" t="s">
        <v>475</v>
      </c>
      <c r="D8" s="197" t="s">
        <v>474</v>
      </c>
      <c r="E8" s="196" t="s">
        <v>2326</v>
      </c>
      <c r="F8" s="59">
        <v>0</v>
      </c>
      <c r="G8" s="59">
        <v>0.5</v>
      </c>
      <c r="H8" s="59">
        <v>0.01</v>
      </c>
      <c r="I8" s="66" t="s">
        <v>476</v>
      </c>
      <c r="J8" s="456" t="s">
        <v>3478</v>
      </c>
      <c r="K8" s="66" t="s">
        <v>477</v>
      </c>
      <c r="L8" s="66" t="s">
        <v>478</v>
      </c>
      <c r="M8" s="277" t="s">
        <v>3499</v>
      </c>
    </row>
    <row r="9" spans="1:14" ht="135">
      <c r="A9" s="196" t="s">
        <v>4</v>
      </c>
      <c r="B9" s="196" t="s">
        <v>11</v>
      </c>
      <c r="C9" s="4" t="s">
        <v>116</v>
      </c>
      <c r="D9" s="54" t="s">
        <v>11</v>
      </c>
      <c r="E9" s="196" t="s">
        <v>2325</v>
      </c>
      <c r="F9" s="57">
        <v>0</v>
      </c>
      <c r="G9" s="57">
        <v>1</v>
      </c>
      <c r="H9" s="58">
        <v>0.02</v>
      </c>
      <c r="I9" s="53" t="s">
        <v>457</v>
      </c>
      <c r="J9" s="455" t="s">
        <v>3479</v>
      </c>
      <c r="K9" s="53" t="s">
        <v>193</v>
      </c>
      <c r="L9" s="9" t="s">
        <v>194</v>
      </c>
      <c r="M9" s="279" t="s">
        <v>155</v>
      </c>
      <c r="N9" s="53"/>
    </row>
    <row r="10" spans="1:14" ht="90">
      <c r="A10" s="196" t="s">
        <v>4</v>
      </c>
      <c r="B10" s="196" t="s">
        <v>5</v>
      </c>
      <c r="C10" s="4" t="s">
        <v>312</v>
      </c>
      <c r="D10" s="54" t="s">
        <v>360</v>
      </c>
      <c r="E10" s="196" t="s">
        <v>2324</v>
      </c>
      <c r="F10" s="57">
        <v>0</v>
      </c>
      <c r="G10" s="57">
        <v>1</v>
      </c>
      <c r="H10" s="57">
        <v>0.01</v>
      </c>
      <c r="I10" s="53" t="s">
        <v>117</v>
      </c>
      <c r="J10" s="455" t="s">
        <v>3480</v>
      </c>
      <c r="K10" s="53" t="s">
        <v>195</v>
      </c>
      <c r="L10" s="9" t="s">
        <v>196</v>
      </c>
      <c r="M10" s="279" t="s">
        <v>3448</v>
      </c>
      <c r="N10" s="53"/>
    </row>
    <row r="11" spans="1:14" ht="285">
      <c r="A11" s="197" t="s">
        <v>4</v>
      </c>
      <c r="B11" s="197" t="s">
        <v>3162</v>
      </c>
      <c r="C11" s="4" t="s">
        <v>2545</v>
      </c>
      <c r="D11" s="197" t="s">
        <v>3163</v>
      </c>
      <c r="E11" s="196" t="s">
        <v>2546</v>
      </c>
      <c r="F11" s="59">
        <v>0</v>
      </c>
      <c r="G11" s="59">
        <v>1</v>
      </c>
      <c r="H11" s="59">
        <v>0.01</v>
      </c>
      <c r="I11" s="53" t="s">
        <v>481</v>
      </c>
      <c r="J11" s="455" t="s">
        <v>3500</v>
      </c>
      <c r="K11" s="66"/>
      <c r="L11" s="66" t="s">
        <v>2787</v>
      </c>
      <c r="M11" s="375" t="s">
        <v>3449</v>
      </c>
    </row>
    <row r="12" spans="1:14" ht="75">
      <c r="A12" s="197" t="s">
        <v>4</v>
      </c>
      <c r="B12" s="197" t="s">
        <v>484</v>
      </c>
      <c r="C12" s="4" t="s">
        <v>485</v>
      </c>
      <c r="D12" s="197" t="s">
        <v>484</v>
      </c>
      <c r="E12" s="196" t="s">
        <v>2323</v>
      </c>
      <c r="F12" s="60">
        <v>0</v>
      </c>
      <c r="G12" s="60">
        <v>0.2</v>
      </c>
      <c r="H12" s="60">
        <v>0.01</v>
      </c>
      <c r="I12" s="9" t="s">
        <v>486</v>
      </c>
      <c r="J12" s="455" t="s">
        <v>3483</v>
      </c>
      <c r="K12" s="53" t="s">
        <v>487</v>
      </c>
      <c r="L12" s="9" t="s">
        <v>488</v>
      </c>
      <c r="M12" s="280" t="s">
        <v>3450</v>
      </c>
    </row>
    <row r="13" spans="1:14" ht="240">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210">
      <c r="A14" s="196" t="s">
        <v>73</v>
      </c>
      <c r="B14" s="196" t="s">
        <v>15</v>
      </c>
      <c r="C14" s="4" t="s">
        <v>2537</v>
      </c>
      <c r="D14" s="196" t="s">
        <v>15</v>
      </c>
      <c r="E14" s="196" t="s">
        <v>2536</v>
      </c>
      <c r="F14" s="57">
        <v>0</v>
      </c>
      <c r="G14" s="57">
        <v>1</v>
      </c>
      <c r="H14" s="57">
        <v>0.01</v>
      </c>
      <c r="I14" s="53" t="s">
        <v>119</v>
      </c>
      <c r="J14" s="455" t="s">
        <v>3501</v>
      </c>
      <c r="K14" s="53" t="s">
        <v>199</v>
      </c>
      <c r="L14" s="9" t="s">
        <v>200</v>
      </c>
      <c r="M14" s="279" t="s">
        <v>3502</v>
      </c>
    </row>
    <row r="15" spans="1:14" ht="75">
      <c r="A15" s="196" t="s">
        <v>73</v>
      </c>
      <c r="B15" s="196" t="s">
        <v>105</v>
      </c>
      <c r="C15" s="4" t="s">
        <v>313</v>
      </c>
      <c r="D15" s="196" t="s">
        <v>105</v>
      </c>
      <c r="E15" s="196" t="s">
        <v>2322</v>
      </c>
      <c r="F15" s="57">
        <v>0</v>
      </c>
      <c r="G15" s="57">
        <v>1</v>
      </c>
      <c r="H15" s="57">
        <v>0.01</v>
      </c>
      <c r="I15" s="53" t="s">
        <v>32</v>
      </c>
      <c r="J15" s="455" t="s">
        <v>3484</v>
      </c>
      <c r="K15" s="53" t="s">
        <v>201</v>
      </c>
      <c r="L15" s="9" t="s">
        <v>202</v>
      </c>
      <c r="M15" s="279" t="s">
        <v>3450</v>
      </c>
      <c r="N15" s="53"/>
    </row>
    <row r="16" spans="1:14" ht="75">
      <c r="A16" s="196" t="s">
        <v>73</v>
      </c>
      <c r="B16" s="196" t="s">
        <v>14</v>
      </c>
      <c r="C16" s="4" t="s">
        <v>7</v>
      </c>
      <c r="D16" s="196" t="s">
        <v>14</v>
      </c>
      <c r="E16" s="196" t="s">
        <v>2321</v>
      </c>
      <c r="F16" s="61">
        <v>0</v>
      </c>
      <c r="G16" s="61">
        <v>1</v>
      </c>
      <c r="H16" s="61">
        <v>1</v>
      </c>
      <c r="I16" s="53" t="s">
        <v>31</v>
      </c>
      <c r="J16" s="285" t="s">
        <v>2331</v>
      </c>
      <c r="K16" s="53" t="s">
        <v>203</v>
      </c>
      <c r="L16" s="9" t="s">
        <v>204</v>
      </c>
    </row>
    <row r="17" spans="1:14" ht="90">
      <c r="A17" s="196" t="s">
        <v>73</v>
      </c>
      <c r="B17" s="196" t="s">
        <v>270</v>
      </c>
      <c r="C17" s="4" t="s">
        <v>314</v>
      </c>
      <c r="D17" s="54" t="s">
        <v>361</v>
      </c>
      <c r="E17" s="196" t="s">
        <v>2320</v>
      </c>
      <c r="F17" s="61">
        <v>0</v>
      </c>
      <c r="G17" s="58">
        <v>1</v>
      </c>
      <c r="H17" s="62">
        <v>5.0000000000000001E-3</v>
      </c>
      <c r="I17" s="53" t="s">
        <v>271</v>
      </c>
      <c r="J17" s="455" t="s">
        <v>3503</v>
      </c>
      <c r="K17" s="53" t="s">
        <v>272</v>
      </c>
      <c r="L17" s="9" t="s">
        <v>273</v>
      </c>
      <c r="M17" s="280"/>
      <c r="N17" s="9"/>
    </row>
    <row r="18" spans="1:14" ht="60">
      <c r="A18" s="196" t="s">
        <v>73</v>
      </c>
      <c r="B18" s="196" t="s">
        <v>274</v>
      </c>
      <c r="C18" s="4" t="s">
        <v>277</v>
      </c>
      <c r="D18" s="54" t="s">
        <v>361</v>
      </c>
      <c r="E18" s="196" t="s">
        <v>2319</v>
      </c>
      <c r="F18" s="61">
        <v>0</v>
      </c>
      <c r="G18" s="57">
        <v>0.5</v>
      </c>
      <c r="H18" s="58">
        <v>0.01</v>
      </c>
      <c r="I18" s="53" t="s">
        <v>278</v>
      </c>
      <c r="J18" s="455" t="s">
        <v>3504</v>
      </c>
      <c r="K18" s="53" t="s">
        <v>275</v>
      </c>
      <c r="L18" s="9" t="s">
        <v>276</v>
      </c>
      <c r="M18" s="280" t="s">
        <v>3451</v>
      </c>
      <c r="N18" s="55"/>
    </row>
    <row r="19" spans="1:14" ht="60">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5">
      <c r="A20" s="196" t="s">
        <v>73</v>
      </c>
      <c r="B20" s="196" t="s">
        <v>2512</v>
      </c>
      <c r="C20" s="4" t="s">
        <v>2511</v>
      </c>
      <c r="D20" s="196" t="s">
        <v>16</v>
      </c>
      <c r="E20" s="196" t="s">
        <v>2317</v>
      </c>
      <c r="F20" s="57">
        <v>0</v>
      </c>
      <c r="G20" s="57">
        <v>0.5</v>
      </c>
      <c r="H20" s="57">
        <v>0.01</v>
      </c>
      <c r="I20" s="53" t="s">
        <v>2513</v>
      </c>
      <c r="J20" s="455" t="s">
        <v>3505</v>
      </c>
      <c r="K20" s="53" t="s">
        <v>207</v>
      </c>
      <c r="L20" s="9" t="s">
        <v>208</v>
      </c>
      <c r="M20" s="279" t="s">
        <v>3450</v>
      </c>
    </row>
    <row r="21" spans="1:14" ht="60">
      <c r="A21" s="196" t="s">
        <v>73</v>
      </c>
      <c r="B21" s="196" t="s">
        <v>12</v>
      </c>
      <c r="C21" s="4" t="s">
        <v>6</v>
      </c>
      <c r="D21" s="196" t="s">
        <v>12</v>
      </c>
      <c r="E21" s="196" t="s">
        <v>2316</v>
      </c>
      <c r="F21" s="61">
        <v>0</v>
      </c>
      <c r="G21" s="61">
        <v>1</v>
      </c>
      <c r="H21" s="61">
        <v>1</v>
      </c>
      <c r="I21" s="53" t="s">
        <v>31</v>
      </c>
      <c r="J21" s="285" t="s">
        <v>3355</v>
      </c>
      <c r="K21" s="53" t="s">
        <v>209</v>
      </c>
      <c r="L21" s="9" t="s">
        <v>210</v>
      </c>
    </row>
    <row r="22" spans="1:14" ht="45">
      <c r="A22" s="197" t="s">
        <v>8</v>
      </c>
      <c r="B22" s="197" t="s">
        <v>344</v>
      </c>
      <c r="C22" s="4" t="s">
        <v>345</v>
      </c>
      <c r="D22" s="197" t="s">
        <v>344</v>
      </c>
      <c r="E22" s="196" t="s">
        <v>2315</v>
      </c>
      <c r="F22" s="63">
        <v>0</v>
      </c>
      <c r="G22" s="63">
        <v>1</v>
      </c>
      <c r="H22" s="63">
        <v>1</v>
      </c>
      <c r="I22" s="9" t="s">
        <v>31</v>
      </c>
      <c r="J22" s="285" t="s">
        <v>3356</v>
      </c>
      <c r="K22" s="53" t="s">
        <v>346</v>
      </c>
      <c r="L22" s="9" t="s">
        <v>347</v>
      </c>
    </row>
    <row r="23" spans="1:14" ht="90">
      <c r="A23" s="197" t="s">
        <v>8</v>
      </c>
      <c r="B23" s="197" t="s">
        <v>28</v>
      </c>
      <c r="C23" s="4" t="s">
        <v>3166</v>
      </c>
      <c r="D23" s="53" t="s">
        <v>3287</v>
      </c>
      <c r="E23" s="197" t="s">
        <v>3167</v>
      </c>
      <c r="F23" s="59">
        <v>0</v>
      </c>
      <c r="G23" s="59">
        <v>1</v>
      </c>
      <c r="H23" s="59">
        <v>0.01</v>
      </c>
      <c r="I23" s="9" t="s">
        <v>2916</v>
      </c>
      <c r="J23" s="285" t="s">
        <v>3168</v>
      </c>
      <c r="K23" s="53" t="s">
        <v>247</v>
      </c>
      <c r="L23" s="9" t="s">
        <v>248</v>
      </c>
    </row>
    <row r="24" spans="1:14" ht="195">
      <c r="A24" s="196" t="s">
        <v>8</v>
      </c>
      <c r="B24" s="53" t="s">
        <v>3288</v>
      </c>
      <c r="C24" s="4" t="s">
        <v>2832</v>
      </c>
      <c r="D24" s="53" t="s">
        <v>3288</v>
      </c>
      <c r="E24" s="196" t="s">
        <v>2304</v>
      </c>
      <c r="F24" s="57">
        <v>0</v>
      </c>
      <c r="G24" s="58">
        <v>1</v>
      </c>
      <c r="H24" s="58">
        <v>0.01</v>
      </c>
      <c r="I24" s="53" t="s">
        <v>36</v>
      </c>
      <c r="J24" s="455" t="s">
        <v>3485</v>
      </c>
      <c r="K24" s="53" t="s">
        <v>2495</v>
      </c>
      <c r="L24" s="9" t="s">
        <v>2496</v>
      </c>
      <c r="M24" s="280" t="s">
        <v>3450</v>
      </c>
    </row>
    <row r="25" spans="1:14" ht="60">
      <c r="A25" s="197" t="s">
        <v>8</v>
      </c>
      <c r="B25" s="197" t="s">
        <v>279</v>
      </c>
      <c r="C25" s="4" t="s">
        <v>282</v>
      </c>
      <c r="D25" s="197" t="s">
        <v>362</v>
      </c>
      <c r="E25" s="196" t="s">
        <v>2314</v>
      </c>
      <c r="F25" s="60">
        <v>-0.5</v>
      </c>
      <c r="G25" s="60">
        <v>1</v>
      </c>
      <c r="H25" s="60">
        <v>0.02</v>
      </c>
      <c r="I25" s="9" t="s">
        <v>283</v>
      </c>
      <c r="J25" s="455" t="s">
        <v>3506</v>
      </c>
      <c r="K25" s="53" t="s">
        <v>285</v>
      </c>
      <c r="L25" s="9" t="s">
        <v>287</v>
      </c>
      <c r="M25" s="280" t="s">
        <v>76</v>
      </c>
    </row>
    <row r="26" spans="1:14" ht="60">
      <c r="A26" s="197" t="s">
        <v>8</v>
      </c>
      <c r="B26" s="197" t="s">
        <v>280</v>
      </c>
      <c r="C26" s="4" t="s">
        <v>281</v>
      </c>
      <c r="D26" s="197" t="s">
        <v>362</v>
      </c>
      <c r="E26" s="196" t="s">
        <v>2313</v>
      </c>
      <c r="F26" s="60">
        <v>-0.5</v>
      </c>
      <c r="G26" s="60">
        <v>1</v>
      </c>
      <c r="H26" s="60">
        <v>0.02</v>
      </c>
      <c r="I26" s="9" t="s">
        <v>284</v>
      </c>
      <c r="J26" s="455" t="s">
        <v>3507</v>
      </c>
      <c r="K26" s="53" t="s">
        <v>286</v>
      </c>
      <c r="L26" s="9" t="s">
        <v>287</v>
      </c>
      <c r="M26" s="280" t="s">
        <v>76</v>
      </c>
    </row>
    <row r="27" spans="1:14" ht="75">
      <c r="A27" s="196" t="s">
        <v>8</v>
      </c>
      <c r="B27" s="196" t="s">
        <v>316</v>
      </c>
      <c r="C27" s="4" t="s">
        <v>315</v>
      </c>
      <c r="D27" s="196" t="s">
        <v>316</v>
      </c>
      <c r="E27" s="196" t="s">
        <v>2312</v>
      </c>
      <c r="F27" s="61">
        <v>0</v>
      </c>
      <c r="G27" s="61">
        <v>1</v>
      </c>
      <c r="H27" s="61">
        <v>1</v>
      </c>
      <c r="I27" s="53" t="s">
        <v>31</v>
      </c>
    </row>
    <row r="28" spans="1:14" ht="90">
      <c r="A28" s="196" t="s">
        <v>8</v>
      </c>
      <c r="B28" s="196" t="s">
        <v>17</v>
      </c>
      <c r="C28" s="4" t="s">
        <v>29</v>
      </c>
      <c r="D28" s="196" t="s">
        <v>17</v>
      </c>
      <c r="E28" s="196" t="s">
        <v>2311</v>
      </c>
      <c r="F28" s="57">
        <v>0</v>
      </c>
      <c r="G28" s="58">
        <v>1</v>
      </c>
      <c r="H28" s="58">
        <v>0.01</v>
      </c>
      <c r="I28" s="53" t="s">
        <v>35</v>
      </c>
      <c r="J28" s="455" t="s">
        <v>3508</v>
      </c>
      <c r="K28" s="53" t="s">
        <v>211</v>
      </c>
      <c r="L28" s="9" t="s">
        <v>212</v>
      </c>
      <c r="M28" s="279" t="s">
        <v>157</v>
      </c>
    </row>
    <row r="29" spans="1:14" ht="105">
      <c r="A29" s="196" t="s">
        <v>8</v>
      </c>
      <c r="B29" s="196" t="s">
        <v>134</v>
      </c>
      <c r="C29" s="4" t="s">
        <v>133</v>
      </c>
      <c r="D29" s="196" t="s">
        <v>134</v>
      </c>
      <c r="E29" s="196" t="s">
        <v>2310</v>
      </c>
      <c r="F29" s="64">
        <v>0</v>
      </c>
      <c r="G29" s="64">
        <v>25000</v>
      </c>
      <c r="H29" s="64">
        <v>500</v>
      </c>
      <c r="I29" s="53" t="s">
        <v>190</v>
      </c>
      <c r="J29" s="455" t="s">
        <v>3486</v>
      </c>
      <c r="K29" s="53" t="s">
        <v>213</v>
      </c>
      <c r="L29" s="9" t="s">
        <v>214</v>
      </c>
      <c r="M29" s="279" t="s">
        <v>76</v>
      </c>
      <c r="N29" s="53"/>
    </row>
    <row r="30" spans="1:14" ht="75">
      <c r="A30" s="196" t="s">
        <v>8</v>
      </c>
      <c r="B30" s="196" t="s">
        <v>19</v>
      </c>
      <c r="C30" s="4" t="s">
        <v>3111</v>
      </c>
      <c r="D30" s="196" t="s">
        <v>19</v>
      </c>
      <c r="E30" s="196" t="s">
        <v>2309</v>
      </c>
      <c r="F30" s="57">
        <v>0</v>
      </c>
      <c r="G30" s="57">
        <v>1</v>
      </c>
      <c r="H30" s="57">
        <v>0.01</v>
      </c>
      <c r="I30" s="53" t="s">
        <v>35</v>
      </c>
      <c r="J30" s="455" t="s">
        <v>3487</v>
      </c>
      <c r="K30" s="53" t="s">
        <v>215</v>
      </c>
      <c r="L30" s="9" t="s">
        <v>216</v>
      </c>
      <c r="M30" s="279" t="s">
        <v>3509</v>
      </c>
      <c r="N30" s="53"/>
    </row>
    <row r="31" spans="1:14" ht="75">
      <c r="A31" s="196" t="s">
        <v>8</v>
      </c>
      <c r="B31" s="196" t="s">
        <v>138</v>
      </c>
      <c r="C31" s="4" t="s">
        <v>293</v>
      </c>
      <c r="D31" s="196" t="s">
        <v>138</v>
      </c>
      <c r="E31" s="196" t="s">
        <v>2308</v>
      </c>
      <c r="F31" s="57">
        <v>0</v>
      </c>
      <c r="G31" s="57">
        <v>1.1299999999999999</v>
      </c>
      <c r="H31" s="57">
        <v>0.01</v>
      </c>
      <c r="I31" s="53" t="s">
        <v>139</v>
      </c>
      <c r="J31" s="455" t="s">
        <v>3510</v>
      </c>
      <c r="K31" s="53" t="s">
        <v>217</v>
      </c>
      <c r="L31" s="9" t="s">
        <v>218</v>
      </c>
      <c r="M31" s="279" t="s">
        <v>3452</v>
      </c>
      <c r="N31" s="53"/>
    </row>
    <row r="32" spans="1:14" ht="75">
      <c r="A32" s="196" t="s">
        <v>8</v>
      </c>
      <c r="B32" s="196" t="s">
        <v>3164</v>
      </c>
      <c r="C32" s="4" t="s">
        <v>3165</v>
      </c>
      <c r="D32" s="196" t="s">
        <v>3164</v>
      </c>
      <c r="E32" s="190"/>
      <c r="F32" s="61">
        <v>0</v>
      </c>
      <c r="G32" s="61">
        <v>1</v>
      </c>
      <c r="H32" s="61">
        <v>1</v>
      </c>
      <c r="I32" s="53" t="s">
        <v>31</v>
      </c>
      <c r="J32" s="456" t="s">
        <v>3511</v>
      </c>
      <c r="M32" s="373" t="s">
        <v>3452</v>
      </c>
    </row>
    <row r="33" spans="1:14" ht="90">
      <c r="A33" s="196" t="s">
        <v>8</v>
      </c>
      <c r="B33" s="196" t="s">
        <v>61</v>
      </c>
      <c r="C33" s="4" t="s">
        <v>135</v>
      </c>
      <c r="D33" s="196" t="s">
        <v>61</v>
      </c>
      <c r="E33" s="190"/>
      <c r="F33" s="61">
        <v>0</v>
      </c>
      <c r="G33" s="61">
        <v>1</v>
      </c>
      <c r="H33" s="61">
        <v>1</v>
      </c>
      <c r="I33" s="53" t="s">
        <v>31</v>
      </c>
      <c r="J33" s="295" t="s">
        <v>3488</v>
      </c>
    </row>
    <row r="34" spans="1:14" ht="75">
      <c r="A34" s="196" t="s">
        <v>8</v>
      </c>
      <c r="B34" s="196" t="s">
        <v>373</v>
      </c>
      <c r="C34" s="4" t="s">
        <v>374</v>
      </c>
      <c r="D34" s="196" t="s">
        <v>373</v>
      </c>
      <c r="E34" s="196" t="s">
        <v>2307</v>
      </c>
      <c r="F34" s="61">
        <v>0</v>
      </c>
      <c r="G34" s="61">
        <v>1</v>
      </c>
      <c r="H34" s="61">
        <v>1</v>
      </c>
      <c r="I34" s="53" t="s">
        <v>31</v>
      </c>
      <c r="J34" s="285"/>
    </row>
    <row r="35" spans="1:14" ht="60">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210">
      <c r="A36" s="197" t="s">
        <v>8</v>
      </c>
      <c r="B36" s="197" t="s">
        <v>262</v>
      </c>
      <c r="C36" s="4" t="s">
        <v>263</v>
      </c>
      <c r="D36" s="197" t="s">
        <v>262</v>
      </c>
      <c r="E36" s="196" t="s">
        <v>2306</v>
      </c>
      <c r="F36" s="60">
        <v>0</v>
      </c>
      <c r="G36" s="60">
        <v>0.6</v>
      </c>
      <c r="H36" s="60">
        <v>0.01</v>
      </c>
      <c r="I36" s="9" t="s">
        <v>267</v>
      </c>
      <c r="J36" s="455" t="s">
        <v>3512</v>
      </c>
      <c r="K36" s="9" t="s">
        <v>2262</v>
      </c>
      <c r="L36" s="9" t="s">
        <v>268</v>
      </c>
      <c r="M36" s="279" t="s">
        <v>157</v>
      </c>
    </row>
    <row r="37" spans="1:14" ht="7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60">
      <c r="A38" s="197" t="s">
        <v>8</v>
      </c>
      <c r="B38" s="197" t="s">
        <v>259</v>
      </c>
      <c r="C38" s="4" t="s">
        <v>294</v>
      </c>
      <c r="D38" s="197" t="s">
        <v>363</v>
      </c>
      <c r="E38" s="196" t="s">
        <v>2305</v>
      </c>
      <c r="F38" s="60">
        <v>0</v>
      </c>
      <c r="G38" s="60">
        <v>0.4</v>
      </c>
      <c r="H38" s="60">
        <v>0.01</v>
      </c>
      <c r="I38" s="9" t="s">
        <v>260</v>
      </c>
      <c r="J38" s="455" t="s">
        <v>3489</v>
      </c>
      <c r="K38" s="9" t="s">
        <v>2263</v>
      </c>
      <c r="L38" s="9" t="s">
        <v>261</v>
      </c>
      <c r="M38" s="280" t="s">
        <v>319</v>
      </c>
    </row>
    <row r="39" spans="1:14" ht="60">
      <c r="A39" s="197" t="s">
        <v>8</v>
      </c>
      <c r="B39" s="196" t="s">
        <v>2886</v>
      </c>
      <c r="C39" s="4" t="s">
        <v>2888</v>
      </c>
      <c r="D39" s="196" t="s">
        <v>2886</v>
      </c>
      <c r="E39" s="196" t="s">
        <v>2889</v>
      </c>
      <c r="F39" s="60">
        <v>0</v>
      </c>
      <c r="G39" s="60">
        <v>0.95</v>
      </c>
      <c r="H39" s="60">
        <v>0.01</v>
      </c>
      <c r="I39" s="9" t="s">
        <v>2890</v>
      </c>
      <c r="J39" s="455" t="s">
        <v>3513</v>
      </c>
      <c r="K39" s="53" t="s">
        <v>220</v>
      </c>
      <c r="L39" s="9"/>
      <c r="M39" s="279"/>
    </row>
    <row r="40" spans="1:14" ht="45">
      <c r="A40" s="196" t="s">
        <v>8</v>
      </c>
      <c r="B40" s="196" t="s">
        <v>18</v>
      </c>
      <c r="C40" s="4" t="s">
        <v>137</v>
      </c>
      <c r="D40" s="196" t="s">
        <v>18</v>
      </c>
      <c r="E40" s="196" t="s">
        <v>2887</v>
      </c>
      <c r="F40" s="63">
        <v>0</v>
      </c>
      <c r="G40" s="63">
        <v>100000</v>
      </c>
      <c r="H40" s="63">
        <v>10000</v>
      </c>
      <c r="I40" s="256" t="s">
        <v>3481</v>
      </c>
      <c r="J40" s="455" t="s">
        <v>3514</v>
      </c>
      <c r="K40" s="53" t="s">
        <v>220</v>
      </c>
      <c r="L40" s="9" t="s">
        <v>221</v>
      </c>
      <c r="M40" s="279"/>
    </row>
    <row r="41" spans="1:14" ht="165">
      <c r="A41" s="196" t="s">
        <v>9</v>
      </c>
      <c r="B41" s="196" t="s">
        <v>3382</v>
      </c>
      <c r="C41" s="4" t="s">
        <v>3350</v>
      </c>
      <c r="D41" s="196" t="s">
        <v>3382</v>
      </c>
      <c r="E41" s="196" t="s">
        <v>3351</v>
      </c>
      <c r="F41" s="60">
        <v>0</v>
      </c>
      <c r="G41" s="60">
        <v>0.5</v>
      </c>
      <c r="H41" s="60">
        <v>0.01</v>
      </c>
      <c r="I41" s="9" t="s">
        <v>3349</v>
      </c>
      <c r="J41" s="285" t="s">
        <v>3383</v>
      </c>
    </row>
    <row r="42" spans="1:14" ht="10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60">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90">
      <c r="A44" s="196" t="s">
        <v>9</v>
      </c>
      <c r="B44" s="196" t="s">
        <v>25</v>
      </c>
      <c r="C44" s="4" t="s">
        <v>295</v>
      </c>
      <c r="D44" s="196" t="s">
        <v>25</v>
      </c>
      <c r="E44" s="196" t="s">
        <v>2303</v>
      </c>
      <c r="F44" s="57">
        <v>0</v>
      </c>
      <c r="G44" s="58">
        <v>1</v>
      </c>
      <c r="H44" s="58">
        <v>0.01</v>
      </c>
      <c r="I44" s="53" t="s">
        <v>35</v>
      </c>
      <c r="J44" s="285" t="s">
        <v>3515</v>
      </c>
      <c r="K44" s="53" t="s">
        <v>224</v>
      </c>
      <c r="L44" s="9" t="s">
        <v>225</v>
      </c>
      <c r="M44" s="279" t="s">
        <v>157</v>
      </c>
    </row>
    <row r="45" spans="1:14" ht="90">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90">
      <c r="A46" s="196" t="s">
        <v>9</v>
      </c>
      <c r="B46" s="196" t="s">
        <v>106</v>
      </c>
      <c r="C46" s="4" t="s">
        <v>296</v>
      </c>
      <c r="D46" s="196" t="s">
        <v>106</v>
      </c>
      <c r="E46" s="196" t="s">
        <v>2301</v>
      </c>
      <c r="F46" s="58">
        <v>0</v>
      </c>
      <c r="G46" s="58">
        <v>0.25</v>
      </c>
      <c r="H46" s="58">
        <v>0.01</v>
      </c>
      <c r="I46" s="53" t="s">
        <v>32</v>
      </c>
      <c r="J46" s="285" t="s">
        <v>3490</v>
      </c>
      <c r="K46" s="53" t="s">
        <v>228</v>
      </c>
      <c r="L46" s="9" t="s">
        <v>229</v>
      </c>
      <c r="M46" s="280" t="s">
        <v>2275</v>
      </c>
      <c r="N46" s="9" t="s">
        <v>2275</v>
      </c>
    </row>
    <row r="47" spans="1:14" ht="90">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35">
      <c r="A48" s="196" t="s">
        <v>9</v>
      </c>
      <c r="B48" s="196" t="s">
        <v>2778</v>
      </c>
      <c r="C48" s="4" t="s">
        <v>2439</v>
      </c>
      <c r="D48" s="196" t="s">
        <v>2778</v>
      </c>
      <c r="E48" s="196" t="s">
        <v>2453</v>
      </c>
      <c r="F48" s="57">
        <v>0</v>
      </c>
      <c r="G48" s="57">
        <v>1</v>
      </c>
      <c r="H48" s="58">
        <v>0.01</v>
      </c>
      <c r="I48" s="53" t="s">
        <v>2452</v>
      </c>
      <c r="J48" s="285" t="s">
        <v>3491</v>
      </c>
      <c r="K48" s="53" t="s">
        <v>232</v>
      </c>
      <c r="L48" s="9" t="s">
        <v>2793</v>
      </c>
      <c r="M48" s="279"/>
    </row>
    <row r="49" spans="1:14" ht="60">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60">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60">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60">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70">
      <c r="A53" s="196" t="s">
        <v>9</v>
      </c>
      <c r="B53" s="196" t="s">
        <v>2480</v>
      </c>
      <c r="C53" s="4" t="s">
        <v>2479</v>
      </c>
      <c r="D53" s="196" t="s">
        <v>2480</v>
      </c>
      <c r="E53" s="196" t="s">
        <v>2482</v>
      </c>
      <c r="F53" s="57">
        <v>0</v>
      </c>
      <c r="G53" s="58">
        <v>1</v>
      </c>
      <c r="H53" s="58">
        <v>0.01</v>
      </c>
      <c r="I53" s="53" t="s">
        <v>2483</v>
      </c>
      <c r="J53" s="285" t="s">
        <v>3492</v>
      </c>
      <c r="K53" s="53"/>
      <c r="L53" s="9" t="s">
        <v>2788</v>
      </c>
      <c r="M53" s="279" t="s">
        <v>3363</v>
      </c>
    </row>
    <row r="54" spans="1:14" ht="75">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5">
      <c r="A56" s="196" t="s">
        <v>9</v>
      </c>
      <c r="B56" s="196" t="s">
        <v>3390</v>
      </c>
      <c r="C56" s="4" t="s">
        <v>3391</v>
      </c>
      <c r="D56" s="196" t="s">
        <v>3390</v>
      </c>
      <c r="E56" s="196" t="s">
        <v>3392</v>
      </c>
      <c r="F56" s="57">
        <v>0</v>
      </c>
      <c r="G56" s="58">
        <v>1</v>
      </c>
      <c r="H56" s="58">
        <v>0.01</v>
      </c>
      <c r="I56" s="53" t="s">
        <v>35</v>
      </c>
      <c r="J56" s="285" t="s">
        <v>3393</v>
      </c>
      <c r="K56" s="53"/>
      <c r="L56" s="9"/>
      <c r="M56" s="279"/>
    </row>
    <row r="57" spans="1:14" ht="60">
      <c r="A57" s="196" t="s">
        <v>9</v>
      </c>
      <c r="B57" s="196" t="s">
        <v>2541</v>
      </c>
      <c r="C57" s="4" t="s">
        <v>2542</v>
      </c>
      <c r="D57" s="196" t="s">
        <v>2542</v>
      </c>
      <c r="E57" s="196" t="s">
        <v>2543</v>
      </c>
      <c r="F57" s="57">
        <v>0</v>
      </c>
      <c r="G57" s="58">
        <v>1</v>
      </c>
      <c r="H57" s="58">
        <v>0.01</v>
      </c>
      <c r="I57" s="53" t="s">
        <v>2544</v>
      </c>
      <c r="J57" s="285" t="s">
        <v>3516</v>
      </c>
      <c r="K57" s="53"/>
      <c r="L57" s="9" t="s">
        <v>2789</v>
      </c>
      <c r="M57" s="279"/>
    </row>
    <row r="58" spans="1:14" ht="75">
      <c r="A58" s="196" t="s">
        <v>141</v>
      </c>
      <c r="B58" s="196" t="s">
        <v>143</v>
      </c>
      <c r="C58" s="4" t="s">
        <v>444</v>
      </c>
      <c r="D58" s="196" t="s">
        <v>143</v>
      </c>
      <c r="E58" s="196" t="s">
        <v>2297</v>
      </c>
      <c r="F58" s="57">
        <v>0</v>
      </c>
      <c r="G58" s="58">
        <v>1</v>
      </c>
      <c r="H58" s="58">
        <v>0.01</v>
      </c>
      <c r="I58" s="53" t="s">
        <v>35</v>
      </c>
      <c r="J58" s="285" t="s">
        <v>3517</v>
      </c>
      <c r="K58" s="53" t="s">
        <v>237</v>
      </c>
      <c r="L58" s="9" t="s">
        <v>238</v>
      </c>
      <c r="M58" s="279" t="s">
        <v>157</v>
      </c>
      <c r="N58" s="53"/>
    </row>
    <row r="59" spans="1:14" ht="60">
      <c r="A59" s="196" t="s">
        <v>141</v>
      </c>
      <c r="B59" s="196" t="s">
        <v>269</v>
      </c>
      <c r="C59" s="4" t="s">
        <v>453</v>
      </c>
      <c r="D59" s="196" t="s">
        <v>269</v>
      </c>
      <c r="E59" s="196" t="s">
        <v>2296</v>
      </c>
      <c r="F59" s="57">
        <v>0</v>
      </c>
      <c r="G59" s="58">
        <v>1</v>
      </c>
      <c r="H59" s="58">
        <v>0.01</v>
      </c>
      <c r="I59" s="53" t="s">
        <v>35</v>
      </c>
      <c r="J59" s="455" t="s">
        <v>3493</v>
      </c>
      <c r="K59" s="53" t="s">
        <v>327</v>
      </c>
      <c r="L59" s="9" t="s">
        <v>328</v>
      </c>
      <c r="M59" s="279"/>
      <c r="N59" s="53"/>
    </row>
    <row r="60" spans="1:14" ht="60">
      <c r="A60" s="196" t="s">
        <v>141</v>
      </c>
      <c r="B60" s="196" t="s">
        <v>449</v>
      </c>
      <c r="C60" s="4" t="s">
        <v>450</v>
      </c>
      <c r="D60" s="196" t="s">
        <v>449</v>
      </c>
      <c r="E60" s="196" t="s">
        <v>2295</v>
      </c>
      <c r="F60" s="57">
        <v>0</v>
      </c>
      <c r="G60" s="58">
        <v>1</v>
      </c>
      <c r="H60" s="58">
        <v>0.01</v>
      </c>
      <c r="I60" s="53" t="s">
        <v>35</v>
      </c>
      <c r="J60" s="285" t="s">
        <v>3518</v>
      </c>
      <c r="K60" s="53"/>
      <c r="L60" s="9" t="s">
        <v>2794</v>
      </c>
      <c r="M60" s="279"/>
      <c r="N60" s="53"/>
    </row>
    <row r="61" spans="1:14" ht="60">
      <c r="A61" s="196" t="s">
        <v>141</v>
      </c>
      <c r="B61" s="196" t="s">
        <v>189</v>
      </c>
      <c r="C61" s="4" t="s">
        <v>445</v>
      </c>
      <c r="D61" s="196" t="s">
        <v>189</v>
      </c>
      <c r="E61" s="196" t="s">
        <v>2294</v>
      </c>
      <c r="F61" s="57">
        <v>0</v>
      </c>
      <c r="G61" s="58">
        <v>1</v>
      </c>
      <c r="H61" s="58">
        <v>0.01</v>
      </c>
      <c r="I61" s="53" t="s">
        <v>35</v>
      </c>
      <c r="J61" s="285" t="s">
        <v>3519</v>
      </c>
      <c r="K61" s="53" t="s">
        <v>239</v>
      </c>
      <c r="L61" s="9" t="s">
        <v>240</v>
      </c>
      <c r="M61" s="279" t="s">
        <v>157</v>
      </c>
      <c r="N61" s="53"/>
    </row>
    <row r="62" spans="1:14" ht="7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75">
      <c r="A63" s="196" t="s">
        <v>141</v>
      </c>
      <c r="B63" s="196" t="s">
        <v>144</v>
      </c>
      <c r="C63" s="4" t="s">
        <v>446</v>
      </c>
      <c r="D63" s="196" t="s">
        <v>144</v>
      </c>
      <c r="E63" s="196" t="s">
        <v>2293</v>
      </c>
      <c r="F63" s="57">
        <v>0</v>
      </c>
      <c r="G63" s="58">
        <v>1</v>
      </c>
      <c r="H63" s="58">
        <v>0.01</v>
      </c>
      <c r="I63" s="53" t="s">
        <v>35</v>
      </c>
      <c r="J63" s="285" t="s">
        <v>3520</v>
      </c>
      <c r="K63" s="53" t="s">
        <v>243</v>
      </c>
      <c r="L63" s="9" t="s">
        <v>244</v>
      </c>
      <c r="M63" s="279" t="s">
        <v>157</v>
      </c>
      <c r="N63" s="53"/>
    </row>
    <row r="64" spans="1:14" ht="60">
      <c r="A64" s="196" t="s">
        <v>141</v>
      </c>
      <c r="B64" s="196" t="s">
        <v>142</v>
      </c>
      <c r="C64" s="4" t="s">
        <v>2904</v>
      </c>
      <c r="D64" s="196" t="s">
        <v>142</v>
      </c>
      <c r="E64" s="196" t="s">
        <v>2292</v>
      </c>
      <c r="F64" s="57">
        <v>0</v>
      </c>
      <c r="G64" s="58">
        <v>1</v>
      </c>
      <c r="H64" s="58">
        <v>0.01</v>
      </c>
      <c r="I64" s="53" t="s">
        <v>35</v>
      </c>
      <c r="J64" s="285" t="s">
        <v>3521</v>
      </c>
      <c r="K64" s="53" t="s">
        <v>245</v>
      </c>
      <c r="L64" s="9" t="s">
        <v>246</v>
      </c>
      <c r="M64" s="279" t="s">
        <v>157</v>
      </c>
      <c r="N64" s="53"/>
    </row>
    <row r="65" spans="1:14" ht="60">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5">
      <c r="A66" s="196" t="s">
        <v>141</v>
      </c>
      <c r="B66" s="196" t="s">
        <v>2484</v>
      </c>
      <c r="C66" s="4" t="s">
        <v>2485</v>
      </c>
      <c r="D66" s="196" t="s">
        <v>2484</v>
      </c>
      <c r="E66" s="196" t="s">
        <v>2486</v>
      </c>
      <c r="F66" s="57">
        <v>0</v>
      </c>
      <c r="G66" s="58">
        <v>1</v>
      </c>
      <c r="H66" s="58">
        <v>0.01</v>
      </c>
      <c r="I66" s="53" t="s">
        <v>2487</v>
      </c>
      <c r="J66" s="455" t="s">
        <v>3494</v>
      </c>
      <c r="K66" s="53"/>
      <c r="L66" s="9" t="s">
        <v>2790</v>
      </c>
      <c r="M66" s="278" t="s">
        <v>2488</v>
      </c>
      <c r="N66" s="53"/>
    </row>
    <row r="67" spans="1:14" ht="90">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5">
      <c r="A68" s="197" t="s">
        <v>2528</v>
      </c>
      <c r="B68" s="197" t="s">
        <v>2831</v>
      </c>
      <c r="C68" s="4" t="s">
        <v>2830</v>
      </c>
      <c r="D68" s="197" t="s">
        <v>365</v>
      </c>
      <c r="E68" s="196" t="s">
        <v>2828</v>
      </c>
      <c r="F68" s="60">
        <v>0</v>
      </c>
      <c r="G68" s="60">
        <v>1</v>
      </c>
      <c r="H68" s="60">
        <v>0.01</v>
      </c>
      <c r="I68" s="53" t="s">
        <v>2829</v>
      </c>
      <c r="J68" s="455" t="s">
        <v>3522</v>
      </c>
      <c r="K68" s="9" t="s">
        <v>358</v>
      </c>
      <c r="L68" s="9" t="s">
        <v>2791</v>
      </c>
      <c r="M68" s="279" t="s">
        <v>157</v>
      </c>
      <c r="N68" s="9"/>
    </row>
    <row r="69" spans="1:14" ht="75">
      <c r="A69" s="197" t="s">
        <v>2528</v>
      </c>
      <c r="B69" s="197" t="s">
        <v>2529</v>
      </c>
      <c r="C69" s="4" t="s">
        <v>2530</v>
      </c>
      <c r="D69" s="197" t="s">
        <v>2533</v>
      </c>
      <c r="E69" s="196" t="s">
        <v>2534</v>
      </c>
      <c r="F69" s="60">
        <v>0</v>
      </c>
      <c r="G69" s="60">
        <v>1</v>
      </c>
      <c r="H69" s="60">
        <v>0.01</v>
      </c>
      <c r="I69" s="53" t="s">
        <v>2535</v>
      </c>
      <c r="J69" s="457" t="s">
        <v>3495</v>
      </c>
      <c r="K69" s="9"/>
      <c r="L69" s="9" t="s">
        <v>2792</v>
      </c>
      <c r="M69" s="279"/>
      <c r="N69" s="9"/>
    </row>
    <row r="70" spans="1:14" ht="120">
      <c r="A70" s="196" t="s">
        <v>10</v>
      </c>
      <c r="B70" s="196" t="s">
        <v>3286</v>
      </c>
      <c r="C70" s="4" t="s">
        <v>2454</v>
      </c>
      <c r="D70" s="196" t="s">
        <v>3286</v>
      </c>
      <c r="E70" s="196" t="s">
        <v>2289</v>
      </c>
      <c r="F70" s="61">
        <v>0</v>
      </c>
      <c r="G70" s="61">
        <v>200000</v>
      </c>
      <c r="H70" s="61">
        <v>10000</v>
      </c>
      <c r="I70" s="190" t="s">
        <v>3482</v>
      </c>
      <c r="J70" s="455" t="s">
        <v>3523</v>
      </c>
      <c r="K70" s="53" t="s">
        <v>249</v>
      </c>
      <c r="L70" s="9" t="s">
        <v>250</v>
      </c>
      <c r="M70" s="280" t="s">
        <v>2428</v>
      </c>
      <c r="N70" s="9" t="s">
        <v>412</v>
      </c>
    </row>
    <row r="71" spans="1:14" ht="7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75">
      <c r="A72" s="197" t="s">
        <v>10</v>
      </c>
      <c r="B72" s="197" t="s">
        <v>2489</v>
      </c>
      <c r="C72" s="4" t="s">
        <v>2491</v>
      </c>
      <c r="D72" s="197" t="s">
        <v>2492</v>
      </c>
      <c r="E72" s="197" t="s">
        <v>2494</v>
      </c>
      <c r="F72" s="61">
        <v>0</v>
      </c>
      <c r="G72" s="61">
        <v>1</v>
      </c>
      <c r="H72" s="61">
        <v>1</v>
      </c>
      <c r="I72" s="53" t="s">
        <v>31</v>
      </c>
      <c r="J72" s="285"/>
    </row>
    <row r="73" spans="1:14" ht="7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60">
      <c r="A74" s="197" t="s">
        <v>10</v>
      </c>
      <c r="B74" s="197" t="s">
        <v>2805</v>
      </c>
      <c r="C74" s="4" t="s">
        <v>2804</v>
      </c>
      <c r="D74" s="197" t="s">
        <v>2805</v>
      </c>
      <c r="E74" s="196" t="s">
        <v>2806</v>
      </c>
      <c r="F74" s="61">
        <v>0</v>
      </c>
      <c r="G74" s="61">
        <v>1</v>
      </c>
      <c r="H74" s="61">
        <v>1</v>
      </c>
      <c r="I74" s="53" t="s">
        <v>31</v>
      </c>
      <c r="J74" s="286"/>
    </row>
    <row r="75" spans="1:14" ht="30">
      <c r="A75" s="197" t="s">
        <v>10</v>
      </c>
      <c r="B75" s="197" t="s">
        <v>2853</v>
      </c>
      <c r="C75" s="4" t="s">
        <v>2853</v>
      </c>
      <c r="D75" s="197" t="s">
        <v>2853</v>
      </c>
      <c r="E75" s="197" t="s">
        <v>2854</v>
      </c>
      <c r="F75" s="60">
        <v>0</v>
      </c>
      <c r="G75" s="60">
        <v>1</v>
      </c>
      <c r="H75" s="60">
        <v>0.01</v>
      </c>
      <c r="I75" s="53" t="s">
        <v>2855</v>
      </c>
      <c r="J75" s="285" t="s">
        <v>3496</v>
      </c>
      <c r="K75" s="9" t="s">
        <v>3034</v>
      </c>
    </row>
    <row r="76" spans="1:14" ht="60">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35">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35">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35">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35">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35">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6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35">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35">
      <c r="A84" s="5" t="s">
        <v>2748</v>
      </c>
      <c r="B84" s="5" t="s">
        <v>343</v>
      </c>
      <c r="C84" s="4" t="s">
        <v>308</v>
      </c>
      <c r="D84" s="5" t="s">
        <v>367</v>
      </c>
      <c r="E84" s="4" t="s">
        <v>3378</v>
      </c>
      <c r="F84" s="202">
        <v>0</v>
      </c>
      <c r="G84" s="202">
        <v>0.4</v>
      </c>
      <c r="H84" s="202">
        <v>0.01</v>
      </c>
      <c r="I84" s="5" t="s">
        <v>34</v>
      </c>
      <c r="J84" s="5" t="s">
        <v>3365</v>
      </c>
      <c r="K84" s="5" t="s">
        <v>257</v>
      </c>
      <c r="L84" s="5" t="s">
        <v>258</v>
      </c>
    </row>
    <row r="85" spans="1:13" ht="135">
      <c r="A85" s="5" t="s">
        <v>2748</v>
      </c>
      <c r="B85" s="5" t="s">
        <v>343</v>
      </c>
      <c r="C85" s="4" t="s">
        <v>309</v>
      </c>
      <c r="D85" s="5" t="s">
        <v>367</v>
      </c>
      <c r="E85" s="4" t="s">
        <v>3379</v>
      </c>
      <c r="F85" s="202">
        <v>0</v>
      </c>
      <c r="G85" s="202">
        <v>0.4</v>
      </c>
      <c r="H85" s="202">
        <v>0.01</v>
      </c>
      <c r="I85" s="5" t="s">
        <v>34</v>
      </c>
      <c r="J85" s="5" t="s">
        <v>3365</v>
      </c>
      <c r="K85" s="5" t="s">
        <v>257</v>
      </c>
      <c r="L85" s="5" t="s">
        <v>258</v>
      </c>
    </row>
    <row r="86" spans="1:13" ht="135">
      <c r="A86" s="5" t="s">
        <v>2748</v>
      </c>
      <c r="B86" s="5" t="s">
        <v>343</v>
      </c>
      <c r="C86" s="4" t="s">
        <v>310</v>
      </c>
      <c r="D86" s="5" t="s">
        <v>367</v>
      </c>
      <c r="E86" s="4" t="s">
        <v>3380</v>
      </c>
      <c r="F86" s="202">
        <v>0</v>
      </c>
      <c r="G86" s="202">
        <v>0.4</v>
      </c>
      <c r="H86" s="202">
        <v>0.01</v>
      </c>
      <c r="I86" s="5" t="s">
        <v>34</v>
      </c>
      <c r="J86" s="5" t="s">
        <v>3365</v>
      </c>
      <c r="K86" s="5" t="s">
        <v>257</v>
      </c>
      <c r="L86" s="5" t="s">
        <v>258</v>
      </c>
    </row>
    <row r="87" spans="1:13" ht="135">
      <c r="A87" s="5" t="s">
        <v>2748</v>
      </c>
      <c r="B87" s="5" t="s">
        <v>343</v>
      </c>
      <c r="C87" s="4" t="s">
        <v>311</v>
      </c>
      <c r="D87" s="5" t="s">
        <v>367</v>
      </c>
      <c r="E87" s="4" t="s">
        <v>3381</v>
      </c>
      <c r="F87" s="202">
        <v>0</v>
      </c>
      <c r="G87" s="202">
        <v>0.4</v>
      </c>
      <c r="H87" s="202">
        <v>0.01</v>
      </c>
      <c r="I87" s="5" t="s">
        <v>34</v>
      </c>
      <c r="J87" s="5" t="s">
        <v>3365</v>
      </c>
      <c r="K87" s="5" t="s">
        <v>257</v>
      </c>
      <c r="L87" s="5" t="s">
        <v>258</v>
      </c>
    </row>
    <row r="88" spans="1:13" ht="90">
      <c r="A88" s="4" t="s">
        <v>2925</v>
      </c>
      <c r="B88" s="4" t="s">
        <v>2926</v>
      </c>
      <c r="C88" s="4" t="s">
        <v>2930</v>
      </c>
      <c r="D88" s="190"/>
      <c r="E88" s="4" t="s">
        <v>2927</v>
      </c>
      <c r="F88" s="258">
        <v>-0.08</v>
      </c>
      <c r="G88" s="258">
        <v>0.02</v>
      </c>
      <c r="H88" s="261">
        <v>1E-3</v>
      </c>
      <c r="I88" s="4" t="s">
        <v>2934</v>
      </c>
      <c r="J88" s="4" t="s">
        <v>3524</v>
      </c>
      <c r="K88" s="4"/>
      <c r="L88" s="7"/>
      <c r="M88" s="354" t="s">
        <v>2928</v>
      </c>
    </row>
    <row r="89" spans="1:13" ht="225">
      <c r="A89" s="4" t="s">
        <v>3072</v>
      </c>
      <c r="B89" s="4" t="s">
        <v>3073</v>
      </c>
      <c r="C89" s="4" t="s">
        <v>3080</v>
      </c>
      <c r="D89" s="190"/>
      <c r="E89" s="196" t="s">
        <v>3119</v>
      </c>
      <c r="F89" s="69">
        <v>0</v>
      </c>
      <c r="G89" s="4">
        <v>10</v>
      </c>
      <c r="H89" s="4">
        <v>1</v>
      </c>
      <c r="I89" s="4" t="s">
        <v>3047</v>
      </c>
      <c r="J89" s="4" t="s">
        <v>3366</v>
      </c>
      <c r="K89" s="4" t="s">
        <v>3048</v>
      </c>
    </row>
    <row r="90" spans="1:13" ht="225">
      <c r="A90" s="4" t="s">
        <v>3072</v>
      </c>
      <c r="B90" s="4" t="s">
        <v>3074</v>
      </c>
      <c r="C90" s="4" t="s">
        <v>3081</v>
      </c>
      <c r="D90" s="190"/>
      <c r="E90" s="196" t="s">
        <v>3120</v>
      </c>
      <c r="F90" s="69">
        <v>0</v>
      </c>
      <c r="G90" s="4">
        <v>10</v>
      </c>
      <c r="H90" s="4">
        <v>1</v>
      </c>
      <c r="I90" s="4" t="s">
        <v>3047</v>
      </c>
      <c r="J90" s="5" t="s">
        <v>3366</v>
      </c>
      <c r="K90" s="5" t="s">
        <v>3048</v>
      </c>
      <c r="L90" s="293"/>
    </row>
    <row r="91" spans="1:13" ht="225">
      <c r="A91" s="4" t="s">
        <v>3072</v>
      </c>
      <c r="B91" s="4" t="s">
        <v>474</v>
      </c>
      <c r="C91" s="4" t="s">
        <v>3082</v>
      </c>
      <c r="D91" s="190"/>
      <c r="E91" s="196" t="s">
        <v>3121</v>
      </c>
      <c r="F91" s="69">
        <v>0</v>
      </c>
      <c r="G91" s="4">
        <v>10</v>
      </c>
      <c r="H91" s="4">
        <v>1</v>
      </c>
      <c r="I91" s="4" t="s">
        <v>3047</v>
      </c>
      <c r="J91" s="5" t="s">
        <v>3366</v>
      </c>
      <c r="K91" s="5" t="s">
        <v>3048</v>
      </c>
    </row>
    <row r="92" spans="1:13" ht="225">
      <c r="A92" s="4" t="s">
        <v>3072</v>
      </c>
      <c r="B92" s="4" t="s">
        <v>3075</v>
      </c>
      <c r="C92" s="4" t="s">
        <v>3083</v>
      </c>
      <c r="D92" s="190"/>
      <c r="E92" s="196" t="s">
        <v>3122</v>
      </c>
      <c r="F92" s="69">
        <v>0</v>
      </c>
      <c r="G92" s="4">
        <v>10</v>
      </c>
      <c r="H92" s="4">
        <v>1</v>
      </c>
      <c r="I92" s="4" t="s">
        <v>3047</v>
      </c>
      <c r="J92" s="5" t="s">
        <v>3366</v>
      </c>
      <c r="K92" s="5" t="s">
        <v>3048</v>
      </c>
    </row>
    <row r="93" spans="1:13" ht="225">
      <c r="A93" s="4" t="s">
        <v>3072</v>
      </c>
      <c r="B93" s="4" t="s">
        <v>3076</v>
      </c>
      <c r="C93" s="4" t="s">
        <v>3084</v>
      </c>
      <c r="D93" s="190"/>
      <c r="E93" s="196" t="s">
        <v>3123</v>
      </c>
      <c r="F93" s="69">
        <v>0</v>
      </c>
      <c r="G93" s="4">
        <v>10</v>
      </c>
      <c r="H93" s="4">
        <v>1</v>
      </c>
      <c r="I93" s="4" t="s">
        <v>3047</v>
      </c>
      <c r="J93" s="5" t="s">
        <v>3366</v>
      </c>
      <c r="K93" s="5" t="s">
        <v>3048</v>
      </c>
    </row>
    <row r="94" spans="1:13" ht="225">
      <c r="A94" s="4" t="s">
        <v>3072</v>
      </c>
      <c r="B94" s="4" t="s">
        <v>274</v>
      </c>
      <c r="C94" s="4" t="s">
        <v>3085</v>
      </c>
      <c r="D94" s="190"/>
      <c r="E94" s="196" t="s">
        <v>3124</v>
      </c>
      <c r="F94" s="69">
        <v>0</v>
      </c>
      <c r="G94" s="4">
        <v>10</v>
      </c>
      <c r="H94" s="4">
        <v>1</v>
      </c>
      <c r="I94" s="4" t="s">
        <v>3047</v>
      </c>
      <c r="J94" s="5" t="s">
        <v>3366</v>
      </c>
      <c r="K94" s="5" t="s">
        <v>3048</v>
      </c>
    </row>
    <row r="95" spans="1:13" ht="225">
      <c r="A95" s="4" t="s">
        <v>3072</v>
      </c>
      <c r="B95" s="4" t="s">
        <v>3077</v>
      </c>
      <c r="C95" s="4" t="s">
        <v>3086</v>
      </c>
      <c r="D95" s="190"/>
      <c r="E95" s="196" t="s">
        <v>3125</v>
      </c>
      <c r="F95" s="69">
        <v>0</v>
      </c>
      <c r="G95" s="4">
        <v>10</v>
      </c>
      <c r="H95" s="4">
        <v>1</v>
      </c>
      <c r="I95" s="4" t="s">
        <v>3047</v>
      </c>
      <c r="J95" s="5" t="s">
        <v>3366</v>
      </c>
      <c r="K95" s="5" t="s">
        <v>3048</v>
      </c>
    </row>
    <row r="96" spans="1:13" ht="225">
      <c r="A96" s="4" t="s">
        <v>3072</v>
      </c>
      <c r="B96" s="4" t="s">
        <v>3078</v>
      </c>
      <c r="C96" s="4" t="s">
        <v>3087</v>
      </c>
      <c r="D96" s="190"/>
      <c r="E96" s="196" t="s">
        <v>3126</v>
      </c>
      <c r="F96" s="69">
        <v>0</v>
      </c>
      <c r="G96" s="4">
        <v>10</v>
      </c>
      <c r="H96" s="4">
        <v>1</v>
      </c>
      <c r="I96" s="4" t="s">
        <v>3047</v>
      </c>
      <c r="J96" s="5" t="s">
        <v>3366</v>
      </c>
      <c r="K96" s="5" t="s">
        <v>3048</v>
      </c>
    </row>
    <row r="97" spans="1:13" ht="225">
      <c r="A97" s="4" t="s">
        <v>3072</v>
      </c>
      <c r="B97" s="4" t="s">
        <v>3079</v>
      </c>
      <c r="C97" s="4" t="s">
        <v>3088</v>
      </c>
      <c r="D97" s="190"/>
      <c r="E97" s="196" t="s">
        <v>3127</v>
      </c>
      <c r="F97" s="69">
        <v>0</v>
      </c>
      <c r="G97" s="4">
        <v>10</v>
      </c>
      <c r="H97" s="4">
        <v>1</v>
      </c>
      <c r="I97" s="4" t="s">
        <v>3047</v>
      </c>
      <c r="J97" s="5" t="s">
        <v>3366</v>
      </c>
      <c r="K97" s="5" t="s">
        <v>3048</v>
      </c>
    </row>
    <row r="98" spans="1:13" s="195" customFormat="1" ht="195">
      <c r="A98" s="4" t="s">
        <v>2925</v>
      </c>
      <c r="B98" s="4" t="s">
        <v>3563</v>
      </c>
      <c r="C98" s="4" t="s">
        <v>3562</v>
      </c>
      <c r="D98" s="270"/>
      <c r="E98" s="270"/>
      <c r="F98" s="4">
        <v>0</v>
      </c>
      <c r="G98" s="4">
        <v>1</v>
      </c>
      <c r="H98" s="4">
        <v>1</v>
      </c>
      <c r="I98" s="285" t="s">
        <v>31</v>
      </c>
      <c r="J98" s="4" t="s">
        <v>3564</v>
      </c>
      <c r="M98" s="373"/>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977" activePane="bottomLeft" state="frozen"/>
      <selection pane="bottomLeft" activeCell="I989" sqref="I989:I992"/>
    </sheetView>
  </sheetViews>
  <sheetFormatPr defaultColWidth="9.140625" defaultRowHeight="15"/>
  <cols>
    <col min="1" max="1" width="30" style="69" customWidth="1"/>
    <col min="2" max="2" width="41.42578125" style="69" customWidth="1"/>
    <col min="3" max="3" width="12.5703125" style="379" customWidth="1"/>
    <col min="4" max="7" width="12.5703125" style="4" customWidth="1"/>
    <col min="8" max="8" width="12.5703125" style="50" customWidth="1"/>
    <col min="9" max="9" width="12.5703125" style="4" customWidth="1"/>
    <col min="10" max="10" width="19.42578125" style="366"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ht="4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30">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30">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30">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30">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30">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30">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30">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30">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30">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30">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30">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30">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30">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30">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30">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30">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30">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30">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30">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30">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30">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30">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30">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30">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30">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30">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30">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30">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30">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30">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4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30">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30">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30">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ht="30">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30">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30">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4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4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30">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30">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30">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ht="30">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30">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30">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4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4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30">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30">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30">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ht="30">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30">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30">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4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4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30">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30">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30">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ht="30">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30">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30">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4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4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30">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30">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30">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ht="30">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30">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30">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4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4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30">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30">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30">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ht="30">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30">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30">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4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30">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30">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4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4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4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30">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30">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30">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30">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30">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30">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30">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30">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30">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30">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30">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30">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30">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30">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30">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30">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ht="30">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30">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30">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30">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30">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30">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30">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30">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30">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30">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30">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4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4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4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30">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30">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ht="30">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30">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30">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ht="30">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286" t="s">
        <v>2469</v>
      </c>
      <c r="E333" s="468"/>
      <c r="F333" s="285" t="s">
        <v>452</v>
      </c>
      <c r="G333" s="286"/>
      <c r="H333" s="200">
        <v>1598</v>
      </c>
      <c r="I333" s="286" t="s">
        <v>45</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row>
    <row r="334" spans="1:18" s="2" customFormat="1" ht="30">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286" t="s">
        <v>322</v>
      </c>
      <c r="E334" s="468"/>
      <c r="F334" s="285" t="s">
        <v>324</v>
      </c>
      <c r="G334" s="286"/>
      <c r="H334" s="200">
        <v>1599</v>
      </c>
      <c r="I334" s="286" t="s">
        <v>46</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row>
    <row r="335" spans="1:18" s="2" customFormat="1" ht="30">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286" t="s">
        <v>323</v>
      </c>
      <c r="E335" s="468"/>
      <c r="F335" s="285" t="s">
        <v>325</v>
      </c>
      <c r="G335" s="286"/>
      <c r="H335" s="200">
        <v>1600</v>
      </c>
      <c r="I335" s="286"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row>
    <row r="336" spans="1:18" s="2" customFormat="1">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460</v>
      </c>
      <c r="E336" s="55"/>
      <c r="F336" s="9" t="s">
        <v>459</v>
      </c>
      <c r="G336" s="9"/>
      <c r="H336" s="56">
        <v>694</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ht="30">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469</v>
      </c>
      <c r="E337" s="55"/>
      <c r="F337" s="9" t="s">
        <v>470</v>
      </c>
      <c r="G337" s="9"/>
      <c r="H337" s="56">
        <v>522</v>
      </c>
      <c r="I337" s="9" t="s">
        <v>45</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2842</v>
      </c>
      <c r="E338" s="53"/>
      <c r="F338" s="9" t="s">
        <v>2520</v>
      </c>
      <c r="G338" s="9"/>
      <c r="H338" s="56">
        <v>695</v>
      </c>
      <c r="I338" s="9" t="s">
        <v>46</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ht="4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2843</v>
      </c>
      <c r="E339" s="53"/>
      <c r="F339" s="9" t="s">
        <v>2667</v>
      </c>
      <c r="G339" s="9"/>
      <c r="H339" s="56">
        <v>696</v>
      </c>
      <c r="I339" s="9" t="s">
        <v>46</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ht="4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2844</v>
      </c>
      <c r="E340" s="53"/>
      <c r="F340" s="9" t="s">
        <v>2522</v>
      </c>
      <c r="G340" s="9"/>
      <c r="H340" s="56">
        <v>697</v>
      </c>
      <c r="I340" s="9" t="s">
        <v>46</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ht="30">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137</v>
      </c>
      <c r="D341" s="285" t="s">
        <v>463</v>
      </c>
      <c r="E341" s="285" t="s">
        <v>264</v>
      </c>
      <c r="F341" s="286" t="s">
        <v>462</v>
      </c>
      <c r="G341" s="466" t="s">
        <v>318</v>
      </c>
      <c r="H341" s="200">
        <v>698</v>
      </c>
      <c r="I341" s="286"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9" s="5" customFormat="1" ht="30">
      <c r="A342" s="355" t="str">
        <f ca="1">IF(ISBLANK(INDEX('Policy Characteristics'!A:A,MATCH($C342,'Policy Characteristics'!$C:$C,0))),"",INDEX('Policy Characteristics'!A:A,MATCH($C342,'Policy Characteristics'!$C:$C,0)))</f>
        <v>Electricity Supply</v>
      </c>
      <c r="B342" s="355" t="str">
        <f ca="1">IF(ISBLANK(INDEX('Policy Characteristics'!B:B,MATCH($C342,'Policy Characteristics'!$C:$C,0))),"",INDEX('Policy Characteristics'!B:B,MATCH($C342,'Policy Characteristics'!$C:$C,0)))</f>
        <v>Subsidy for Electricity Production</v>
      </c>
      <c r="C342" s="467" t="str">
        <f t="shared" ref="C342:C388" ca="1" si="27">C$343</f>
        <v>Subsidy for Elec Production by Fuel</v>
      </c>
      <c r="D342" s="285" t="s">
        <v>463</v>
      </c>
      <c r="E342" s="285" t="s">
        <v>265</v>
      </c>
      <c r="F342" s="286" t="s">
        <v>462</v>
      </c>
      <c r="G342" s="466"/>
      <c r="H342" s="296">
        <v>1563</v>
      </c>
      <c r="I342" s="286" t="s">
        <v>46</v>
      </c>
      <c r="J342" s="467" t="s">
        <v>18</v>
      </c>
      <c r="K342" s="464" t="s">
        <v>2887</v>
      </c>
      <c r="L342" s="464">
        <v>0</v>
      </c>
      <c r="M342" s="464">
        <v>60</v>
      </c>
      <c r="N342" s="464">
        <v>1</v>
      </c>
      <c r="O342" s="464" t="s">
        <v>149</v>
      </c>
      <c r="P342" s="464" t="s">
        <v>3561</v>
      </c>
      <c r="Q342" s="464" t="s">
        <v>220</v>
      </c>
      <c r="R342" s="464" t="s">
        <v>221</v>
      </c>
      <c r="S342" s="466"/>
    </row>
    <row r="343" spans="1:19" s="5" customFormat="1">
      <c r="A343" s="355" t="str">
        <f ca="1">IF(ISBLANK(INDEX('Policy Characteristics'!A:A,MATCH($C343,'Policy Characteristics'!$C:$C,0))),"",INDEX('Policy Characteristics'!A:A,MATCH($C343,'Policy Characteristics'!$C:$C,0)))</f>
        <v>Electricity Supply</v>
      </c>
      <c r="B343" s="355" t="str">
        <f ca="1">IF(ISBLANK(INDEX('Policy Characteristics'!B:B,MATCH($C343,'Policy Characteristics'!$C:$C,0))),"",INDEX('Policy Characteristics'!B:B,MATCH($C343,'Policy Characteristics'!$C:$C,0)))</f>
        <v>Subsidy for Electricity Production</v>
      </c>
      <c r="C343" s="467" t="str">
        <f t="shared" ca="1" si="27"/>
        <v>Subsidy for Elec Production by Fuel</v>
      </c>
      <c r="D343" s="285" t="s">
        <v>463</v>
      </c>
      <c r="E343" s="285" t="s">
        <v>266</v>
      </c>
      <c r="F343" s="286" t="s">
        <v>462</v>
      </c>
      <c r="G343" s="466" t="s">
        <v>326</v>
      </c>
      <c r="H343" s="296">
        <v>1564</v>
      </c>
      <c r="I343" s="286" t="s">
        <v>46</v>
      </c>
      <c r="J343" s="467" t="s">
        <v>18</v>
      </c>
      <c r="K343" s="464" t="s">
        <v>2887</v>
      </c>
      <c r="L343" s="464">
        <v>0</v>
      </c>
      <c r="M343" s="464">
        <v>60</v>
      </c>
      <c r="N343" s="464">
        <v>1</v>
      </c>
      <c r="O343" s="464" t="s">
        <v>149</v>
      </c>
      <c r="P343" s="464" t="s">
        <v>3561</v>
      </c>
      <c r="Q343" s="464" t="s">
        <v>220</v>
      </c>
      <c r="R343" s="464" t="s">
        <v>221</v>
      </c>
      <c r="S343" s="466"/>
    </row>
    <row r="344" spans="1:19" s="5" customFormat="1" ht="45">
      <c r="A344" s="355" t="str">
        <f ca="1">IF(ISBLANK(INDEX('Policy Characteristics'!A:A,MATCH($C344,'Policy Characteristics'!$C:$C,0))),"",INDEX('Policy Characteristics'!A:A,MATCH($C344,'Policy Characteristics'!$C:$C,0)))</f>
        <v>Electricity Supply</v>
      </c>
      <c r="B344" s="355" t="str">
        <f ca="1">IF(ISBLANK(INDEX('Policy Characteristics'!B:B,MATCH($C344,'Policy Characteristics'!$C:$C,0))),"",INDEX('Policy Characteristics'!B:B,MATCH($C344,'Policy Characteristics'!$C:$C,0)))</f>
        <v>Subsidy for Electricity Production</v>
      </c>
      <c r="C344" s="467" t="str">
        <f t="shared" ca="1" si="27"/>
        <v>Subsidy for Elec Production by Fuel</v>
      </c>
      <c r="D344" s="286" t="s">
        <v>320</v>
      </c>
      <c r="E344" s="285" t="s">
        <v>264</v>
      </c>
      <c r="F344" s="286" t="s">
        <v>321</v>
      </c>
      <c r="G344" s="466" t="s">
        <v>318</v>
      </c>
      <c r="H344" s="296">
        <v>699</v>
      </c>
      <c r="I344" s="286" t="s">
        <v>46</v>
      </c>
      <c r="J344" s="467" t="s">
        <v>18</v>
      </c>
      <c r="K344" s="464" t="s">
        <v>2887</v>
      </c>
      <c r="L344" s="464">
        <v>0</v>
      </c>
      <c r="M344" s="464">
        <v>60</v>
      </c>
      <c r="N344" s="464">
        <v>1</v>
      </c>
      <c r="O344" s="464" t="s">
        <v>149</v>
      </c>
      <c r="P344" s="464" t="s">
        <v>3561</v>
      </c>
      <c r="Q344" s="464" t="s">
        <v>220</v>
      </c>
      <c r="R344" s="464" t="s">
        <v>221</v>
      </c>
      <c r="S344" s="466"/>
    </row>
    <row r="345" spans="1:19" ht="45">
      <c r="A345" s="355" t="str">
        <f ca="1">IF(ISBLANK(INDEX('Policy Characteristics'!A:A,MATCH($C345,'Policy Characteristics'!$C:$C,0))),"",INDEX('Policy Characteristics'!A:A,MATCH($C345,'Policy Characteristics'!$C:$C,0)))</f>
        <v>Electricity Supply</v>
      </c>
      <c r="B345" s="355" t="str">
        <f ca="1">IF(ISBLANK(INDEX('Policy Characteristics'!B:B,MATCH($C345,'Policy Characteristics'!$C:$C,0))),"",INDEX('Policy Characteristics'!B:B,MATCH($C345,'Policy Characteristics'!$C:$C,0)))</f>
        <v>Subsidy for Electricity Production</v>
      </c>
      <c r="C345" s="467" t="str">
        <f t="shared" ca="1" si="27"/>
        <v>Subsidy for Elec Production by Fuel</v>
      </c>
      <c r="D345" s="286" t="s">
        <v>320</v>
      </c>
      <c r="E345" s="285" t="s">
        <v>265</v>
      </c>
      <c r="F345" s="286" t="s">
        <v>321</v>
      </c>
      <c r="G345" s="466"/>
      <c r="H345" s="296">
        <v>1565</v>
      </c>
      <c r="I345" s="286" t="s">
        <v>46</v>
      </c>
      <c r="J345" s="467" t="s">
        <v>18</v>
      </c>
      <c r="K345" s="464" t="s">
        <v>2887</v>
      </c>
      <c r="L345" s="464">
        <v>0</v>
      </c>
      <c r="M345" s="464">
        <v>60</v>
      </c>
      <c r="N345" s="464">
        <v>1</v>
      </c>
      <c r="O345" s="464" t="s">
        <v>149</v>
      </c>
      <c r="P345" s="464" t="s">
        <v>3561</v>
      </c>
      <c r="Q345" s="464" t="s">
        <v>220</v>
      </c>
      <c r="R345" s="464" t="s">
        <v>221</v>
      </c>
      <c r="S345" s="466"/>
    </row>
    <row r="346" spans="1:19" ht="45">
      <c r="A346" s="355" t="str">
        <f ca="1">IF(ISBLANK(INDEX('Policy Characteristics'!A:A,MATCH($C346,'Policy Characteristics'!$C:$C,0))),"",INDEX('Policy Characteristics'!A:A,MATCH($C346,'Policy Characteristics'!$C:$C,0)))</f>
        <v>Electricity Supply</v>
      </c>
      <c r="B346" s="355" t="str">
        <f ca="1">IF(ISBLANK(INDEX('Policy Characteristics'!B:B,MATCH($C346,'Policy Characteristics'!$C:$C,0))),"",INDEX('Policy Characteristics'!B:B,MATCH($C346,'Policy Characteristics'!$C:$C,0)))</f>
        <v>Subsidy for Electricity Production</v>
      </c>
      <c r="C346" s="467" t="str">
        <f t="shared" ca="1" si="27"/>
        <v>Subsidy for Elec Production by Fuel</v>
      </c>
      <c r="D346" s="286" t="s">
        <v>320</v>
      </c>
      <c r="E346" s="285" t="s">
        <v>266</v>
      </c>
      <c r="F346" s="286" t="s">
        <v>321</v>
      </c>
      <c r="G346" s="466" t="s">
        <v>326</v>
      </c>
      <c r="H346" s="296">
        <v>1566</v>
      </c>
      <c r="I346" s="286" t="s">
        <v>46</v>
      </c>
      <c r="J346" s="467" t="s">
        <v>18</v>
      </c>
      <c r="K346" s="464" t="s">
        <v>2887</v>
      </c>
      <c r="L346" s="464">
        <v>0</v>
      </c>
      <c r="M346" s="464">
        <v>60</v>
      </c>
      <c r="N346" s="464">
        <v>1</v>
      </c>
      <c r="O346" s="464" t="s">
        <v>149</v>
      </c>
      <c r="P346" s="464" t="s">
        <v>3561</v>
      </c>
      <c r="Q346" s="464" t="s">
        <v>220</v>
      </c>
      <c r="R346" s="464" t="s">
        <v>221</v>
      </c>
      <c r="S346" s="466"/>
    </row>
    <row r="347" spans="1:19" ht="30">
      <c r="A347" s="355" t="str">
        <f ca="1">IF(ISBLANK(INDEX('Policy Characteristics'!A:A,MATCH($C347,'Policy Characteristics'!$C:$C,0))),"",INDEX('Policy Characteristics'!A:A,MATCH($C347,'Policy Characteristics'!$C:$C,0)))</f>
        <v>Electricity Supply</v>
      </c>
      <c r="B347" s="355" t="str">
        <f ca="1">IF(ISBLANK(INDEX('Policy Characteristics'!B:B,MATCH($C347,'Policy Characteristics'!$C:$C,0))),"",INDEX('Policy Characteristics'!B:B,MATCH($C347,'Policy Characteristics'!$C:$C,0)))</f>
        <v>Subsidy for Electricity Production</v>
      </c>
      <c r="C347" s="467" t="str">
        <f t="shared" ca="1" si="27"/>
        <v>Subsidy for Elec Production by Fuel</v>
      </c>
      <c r="D347" s="286" t="s">
        <v>79</v>
      </c>
      <c r="E347" s="285" t="s">
        <v>264</v>
      </c>
      <c r="F347" s="286" t="s">
        <v>93</v>
      </c>
      <c r="G347" s="466" t="s">
        <v>318</v>
      </c>
      <c r="H347" s="296">
        <v>37</v>
      </c>
      <c r="I347" s="285" t="s">
        <v>45</v>
      </c>
      <c r="J347" s="467" t="s">
        <v>18</v>
      </c>
      <c r="K347" s="464" t="s">
        <v>2887</v>
      </c>
      <c r="L347" s="464">
        <v>0</v>
      </c>
      <c r="M347" s="464">
        <v>60</v>
      </c>
      <c r="N347" s="464">
        <v>1</v>
      </c>
      <c r="O347" s="464" t="s">
        <v>149</v>
      </c>
      <c r="P347" s="464" t="s">
        <v>3561</v>
      </c>
      <c r="Q347" s="464" t="s">
        <v>220</v>
      </c>
      <c r="R347" s="464" t="s">
        <v>221</v>
      </c>
      <c r="S347" s="466"/>
    </row>
    <row r="348" spans="1:19" ht="30">
      <c r="A348" s="355" t="str">
        <f ca="1">IF(ISBLANK(INDEX('Policy Characteristics'!A:A,MATCH($C348,'Policy Characteristics'!$C:$C,0))),"",INDEX('Policy Characteristics'!A:A,MATCH($C348,'Policy Characteristics'!$C:$C,0)))</f>
        <v>Electricity Supply</v>
      </c>
      <c r="B348" s="355" t="str">
        <f ca="1">IF(ISBLANK(INDEX('Policy Characteristics'!B:B,MATCH($C348,'Policy Characteristics'!$C:$C,0))),"",INDEX('Policy Characteristics'!B:B,MATCH($C348,'Policy Characteristics'!$C:$C,0)))</f>
        <v>Subsidy for Electricity Production</v>
      </c>
      <c r="C348" s="467" t="str">
        <f t="shared" ca="1" si="27"/>
        <v>Subsidy for Elec Production by Fuel</v>
      </c>
      <c r="D348" s="286" t="s">
        <v>79</v>
      </c>
      <c r="E348" s="285" t="s">
        <v>265</v>
      </c>
      <c r="F348" s="286" t="s">
        <v>93</v>
      </c>
      <c r="G348" s="466"/>
      <c r="H348" s="296">
        <v>1567</v>
      </c>
      <c r="I348" s="286" t="s">
        <v>46</v>
      </c>
      <c r="J348" s="467" t="s">
        <v>18</v>
      </c>
      <c r="K348" s="464" t="s">
        <v>2887</v>
      </c>
      <c r="L348" s="464">
        <v>0</v>
      </c>
      <c r="M348" s="464">
        <v>60</v>
      </c>
      <c r="N348" s="464">
        <v>1</v>
      </c>
      <c r="O348" s="464" t="s">
        <v>149</v>
      </c>
      <c r="P348" s="464" t="s">
        <v>3561</v>
      </c>
      <c r="Q348" s="464" t="s">
        <v>220</v>
      </c>
      <c r="R348" s="464" t="s">
        <v>221</v>
      </c>
      <c r="S348" s="466"/>
    </row>
    <row r="349" spans="1:19">
      <c r="A349" s="355" t="str">
        <f ca="1">IF(ISBLANK(INDEX('Policy Characteristics'!A:A,MATCH($C349,'Policy Characteristics'!$C:$C,0))),"",INDEX('Policy Characteristics'!A:A,MATCH($C349,'Policy Characteristics'!$C:$C,0)))</f>
        <v>Electricity Supply</v>
      </c>
      <c r="B349" s="355" t="str">
        <f ca="1">IF(ISBLANK(INDEX('Policy Characteristics'!B:B,MATCH($C349,'Policy Characteristics'!$C:$C,0))),"",INDEX('Policy Characteristics'!B:B,MATCH($C349,'Policy Characteristics'!$C:$C,0)))</f>
        <v>Subsidy for Electricity Production</v>
      </c>
      <c r="C349" s="467" t="str">
        <f t="shared" ca="1" si="27"/>
        <v>Subsidy for Elec Production by Fuel</v>
      </c>
      <c r="D349" s="286" t="s">
        <v>79</v>
      </c>
      <c r="E349" s="285" t="s">
        <v>266</v>
      </c>
      <c r="F349" s="286" t="s">
        <v>93</v>
      </c>
      <c r="G349" s="466" t="s">
        <v>326</v>
      </c>
      <c r="H349" s="296">
        <v>1568</v>
      </c>
      <c r="I349" s="285" t="s">
        <v>45</v>
      </c>
      <c r="J349" s="467" t="s">
        <v>18</v>
      </c>
      <c r="K349" s="464" t="s">
        <v>2887</v>
      </c>
      <c r="L349" s="464">
        <v>0</v>
      </c>
      <c r="M349" s="464">
        <v>60</v>
      </c>
      <c r="N349" s="464">
        <v>1</v>
      </c>
      <c r="O349" s="464" t="s">
        <v>149</v>
      </c>
      <c r="P349" s="464" t="s">
        <v>3561</v>
      </c>
      <c r="Q349" s="464" t="s">
        <v>220</v>
      </c>
      <c r="R349" s="464" t="s">
        <v>221</v>
      </c>
      <c r="S349" s="466"/>
    </row>
    <row r="350" spans="1:19" ht="30">
      <c r="A350" s="355" t="str">
        <f ca="1">IF(ISBLANK(INDEX('Policy Characteristics'!A:A,MATCH($C350,'Policy Characteristics'!$C:$C,0))),"",INDEX('Policy Characteristics'!A:A,MATCH($C350,'Policy Characteristics'!$C:$C,0)))</f>
        <v>Electricity Supply</v>
      </c>
      <c r="B350" s="355" t="str">
        <f ca="1">IF(ISBLANK(INDEX('Policy Characteristics'!B:B,MATCH($C350,'Policy Characteristics'!$C:$C,0))),"",INDEX('Policy Characteristics'!B:B,MATCH($C350,'Policy Characteristics'!$C:$C,0)))</f>
        <v>Subsidy for Electricity Production</v>
      </c>
      <c r="C350" s="467" t="str">
        <f t="shared" ca="1" si="27"/>
        <v>Subsidy for Elec Production by Fuel</v>
      </c>
      <c r="D350" s="286" t="s">
        <v>80</v>
      </c>
      <c r="E350" s="285" t="s">
        <v>264</v>
      </c>
      <c r="F350" s="286" t="s">
        <v>94</v>
      </c>
      <c r="G350" s="466" t="s">
        <v>318</v>
      </c>
      <c r="H350" s="296">
        <v>700</v>
      </c>
      <c r="I350" s="285" t="s">
        <v>45</v>
      </c>
      <c r="J350" s="467" t="s">
        <v>18</v>
      </c>
      <c r="K350" s="464" t="s">
        <v>2887</v>
      </c>
      <c r="L350" s="464">
        <v>0</v>
      </c>
      <c r="M350" s="464">
        <v>60</v>
      </c>
      <c r="N350" s="464">
        <v>1</v>
      </c>
      <c r="O350" s="464" t="s">
        <v>149</v>
      </c>
      <c r="P350" s="464" t="s">
        <v>3561</v>
      </c>
      <c r="Q350" s="464" t="s">
        <v>220</v>
      </c>
      <c r="R350" s="464" t="s">
        <v>221</v>
      </c>
      <c r="S350" s="466"/>
    </row>
    <row r="351" spans="1:19" ht="30">
      <c r="A351" s="355" t="str">
        <f ca="1">IF(ISBLANK(INDEX('Policy Characteristics'!A:A,MATCH($C351,'Policy Characteristics'!$C:$C,0))),"",INDEX('Policy Characteristics'!A:A,MATCH($C351,'Policy Characteristics'!$C:$C,0)))</f>
        <v>Electricity Supply</v>
      </c>
      <c r="B351" s="355" t="str">
        <f ca="1">IF(ISBLANK(INDEX('Policy Characteristics'!B:B,MATCH($C351,'Policy Characteristics'!$C:$C,0))),"",INDEX('Policy Characteristics'!B:B,MATCH($C351,'Policy Characteristics'!$C:$C,0)))</f>
        <v>Subsidy for Electricity Production</v>
      </c>
      <c r="C351" s="467" t="str">
        <f t="shared" ca="1" si="27"/>
        <v>Subsidy for Elec Production by Fuel</v>
      </c>
      <c r="D351" s="286" t="s">
        <v>80</v>
      </c>
      <c r="E351" s="285" t="s">
        <v>265</v>
      </c>
      <c r="F351" s="286" t="s">
        <v>94</v>
      </c>
      <c r="G351" s="466"/>
      <c r="H351" s="296">
        <v>1569</v>
      </c>
      <c r="I351" s="286" t="s">
        <v>46</v>
      </c>
      <c r="J351" s="467" t="s">
        <v>18</v>
      </c>
      <c r="K351" s="464" t="s">
        <v>2887</v>
      </c>
      <c r="L351" s="464">
        <v>0</v>
      </c>
      <c r="M351" s="464">
        <v>60</v>
      </c>
      <c r="N351" s="464">
        <v>1</v>
      </c>
      <c r="O351" s="464" t="s">
        <v>149</v>
      </c>
      <c r="P351" s="464" t="s">
        <v>3561</v>
      </c>
      <c r="Q351" s="464" t="s">
        <v>220</v>
      </c>
      <c r="R351" s="464" t="s">
        <v>221</v>
      </c>
      <c r="S351" s="466"/>
    </row>
    <row r="352" spans="1:19">
      <c r="A352" s="355" t="str">
        <f ca="1">IF(ISBLANK(INDEX('Policy Characteristics'!A:A,MATCH($C352,'Policy Characteristics'!$C:$C,0))),"",INDEX('Policy Characteristics'!A:A,MATCH($C352,'Policy Characteristics'!$C:$C,0)))</f>
        <v>Electricity Supply</v>
      </c>
      <c r="B352" s="355" t="str">
        <f ca="1">IF(ISBLANK(INDEX('Policy Characteristics'!B:B,MATCH($C352,'Policy Characteristics'!$C:$C,0))),"",INDEX('Policy Characteristics'!B:B,MATCH($C352,'Policy Characteristics'!$C:$C,0)))</f>
        <v>Subsidy for Electricity Production</v>
      </c>
      <c r="C352" s="467" t="str">
        <f t="shared" ca="1" si="27"/>
        <v>Subsidy for Elec Production by Fuel</v>
      </c>
      <c r="D352" s="286" t="s">
        <v>80</v>
      </c>
      <c r="E352" s="285" t="s">
        <v>266</v>
      </c>
      <c r="F352" s="286" t="s">
        <v>94</v>
      </c>
      <c r="G352" s="466" t="s">
        <v>326</v>
      </c>
      <c r="H352" s="296">
        <v>1570</v>
      </c>
      <c r="I352" s="285" t="s">
        <v>45</v>
      </c>
      <c r="J352" s="467" t="s">
        <v>18</v>
      </c>
      <c r="K352" s="464" t="s">
        <v>2887</v>
      </c>
      <c r="L352" s="464">
        <v>0</v>
      </c>
      <c r="M352" s="464">
        <v>60</v>
      </c>
      <c r="N352" s="464">
        <v>1</v>
      </c>
      <c r="O352" s="464" t="s">
        <v>149</v>
      </c>
      <c r="P352" s="464" t="s">
        <v>3561</v>
      </c>
      <c r="Q352" s="464" t="s">
        <v>220</v>
      </c>
      <c r="R352" s="464" t="s">
        <v>221</v>
      </c>
      <c r="S352" s="466"/>
    </row>
    <row r="353" spans="1:19" ht="30">
      <c r="A353" s="355" t="str">
        <f ca="1">IF(ISBLANK(INDEX('Policy Characteristics'!A:A,MATCH($C353,'Policy Characteristics'!$C:$C,0))),"",INDEX('Policy Characteristics'!A:A,MATCH($C353,'Policy Characteristics'!$C:$C,0)))</f>
        <v>Electricity Supply</v>
      </c>
      <c r="B353" s="355" t="str">
        <f ca="1">IF(ISBLANK(INDEX('Policy Characteristics'!B:B,MATCH($C353,'Policy Characteristics'!$C:$C,0))),"",INDEX('Policy Characteristics'!B:B,MATCH($C353,'Policy Characteristics'!$C:$C,0)))</f>
        <v>Subsidy for Electricity Production</v>
      </c>
      <c r="C353" s="467" t="str">
        <f t="shared" ca="1" si="27"/>
        <v>Subsidy for Elec Production by Fuel</v>
      </c>
      <c r="D353" s="286" t="s">
        <v>464</v>
      </c>
      <c r="E353" s="285" t="s">
        <v>264</v>
      </c>
      <c r="F353" s="286" t="s">
        <v>467</v>
      </c>
      <c r="G353" s="466" t="s">
        <v>318</v>
      </c>
      <c r="H353" s="296">
        <v>39</v>
      </c>
      <c r="I353" s="285" t="s">
        <v>45</v>
      </c>
      <c r="J353" s="467" t="s">
        <v>18</v>
      </c>
      <c r="K353" s="464" t="s">
        <v>2887</v>
      </c>
      <c r="L353" s="464">
        <v>0</v>
      </c>
      <c r="M353" s="464">
        <v>60</v>
      </c>
      <c r="N353" s="464">
        <v>1</v>
      </c>
      <c r="O353" s="464" t="s">
        <v>149</v>
      </c>
      <c r="P353" s="464" t="s">
        <v>3561</v>
      </c>
      <c r="Q353" s="464" t="s">
        <v>220</v>
      </c>
      <c r="R353" s="464" t="s">
        <v>221</v>
      </c>
      <c r="S353" s="466"/>
    </row>
    <row r="354" spans="1:19" ht="30">
      <c r="A354" s="355" t="str">
        <f ca="1">IF(ISBLANK(INDEX('Policy Characteristics'!A:A,MATCH($C354,'Policy Characteristics'!$C:$C,0))),"",INDEX('Policy Characteristics'!A:A,MATCH($C354,'Policy Characteristics'!$C:$C,0)))</f>
        <v>Electricity Supply</v>
      </c>
      <c r="B354" s="355" t="str">
        <f ca="1">IF(ISBLANK(INDEX('Policy Characteristics'!B:B,MATCH($C354,'Policy Characteristics'!$C:$C,0))),"",INDEX('Policy Characteristics'!B:B,MATCH($C354,'Policy Characteristics'!$C:$C,0)))</f>
        <v>Subsidy for Electricity Production</v>
      </c>
      <c r="C354" s="467" t="str">
        <f t="shared" ca="1" si="27"/>
        <v>Subsidy for Elec Production by Fuel</v>
      </c>
      <c r="D354" s="286" t="s">
        <v>464</v>
      </c>
      <c r="E354" s="285" t="s">
        <v>265</v>
      </c>
      <c r="F354" s="286" t="s">
        <v>467</v>
      </c>
      <c r="G354" s="466"/>
      <c r="H354" s="296">
        <v>1571</v>
      </c>
      <c r="I354" s="286" t="s">
        <v>46</v>
      </c>
      <c r="J354" s="467" t="s">
        <v>18</v>
      </c>
      <c r="K354" s="464" t="s">
        <v>2887</v>
      </c>
      <c r="L354" s="464">
        <v>0</v>
      </c>
      <c r="M354" s="464">
        <v>60</v>
      </c>
      <c r="N354" s="464">
        <v>1</v>
      </c>
      <c r="O354" s="464" t="s">
        <v>149</v>
      </c>
      <c r="P354" s="464" t="s">
        <v>3561</v>
      </c>
      <c r="Q354" s="464" t="s">
        <v>220</v>
      </c>
      <c r="R354" s="464" t="s">
        <v>221</v>
      </c>
      <c r="S354" s="466"/>
    </row>
    <row r="355" spans="1:19" ht="30">
      <c r="A355" s="355" t="str">
        <f ca="1">IF(ISBLANK(INDEX('Policy Characteristics'!A:A,MATCH($C355,'Policy Characteristics'!$C:$C,0))),"",INDEX('Policy Characteristics'!A:A,MATCH($C355,'Policy Characteristics'!$C:$C,0)))</f>
        <v>Electricity Supply</v>
      </c>
      <c r="B355" s="355" t="str">
        <f ca="1">IF(ISBLANK(INDEX('Policy Characteristics'!B:B,MATCH($C355,'Policy Characteristics'!$C:$C,0))),"",INDEX('Policy Characteristics'!B:B,MATCH($C355,'Policy Characteristics'!$C:$C,0)))</f>
        <v>Subsidy for Electricity Production</v>
      </c>
      <c r="C355" s="467" t="str">
        <f t="shared" ca="1" si="27"/>
        <v>Subsidy for Elec Production by Fuel</v>
      </c>
      <c r="D355" s="286" t="s">
        <v>464</v>
      </c>
      <c r="E355" s="285" t="s">
        <v>266</v>
      </c>
      <c r="F355" s="286" t="s">
        <v>467</v>
      </c>
      <c r="G355" s="466" t="s">
        <v>326</v>
      </c>
      <c r="H355" s="296">
        <v>1572</v>
      </c>
      <c r="I355" s="285" t="s">
        <v>45</v>
      </c>
      <c r="J355" s="467" t="s">
        <v>18</v>
      </c>
      <c r="K355" s="464" t="s">
        <v>2887</v>
      </c>
      <c r="L355" s="464">
        <v>0</v>
      </c>
      <c r="M355" s="464">
        <v>60</v>
      </c>
      <c r="N355" s="464">
        <v>1</v>
      </c>
      <c r="O355" s="464" t="s">
        <v>149</v>
      </c>
      <c r="P355" s="464" t="s">
        <v>3561</v>
      </c>
      <c r="Q355" s="464" t="s">
        <v>220</v>
      </c>
      <c r="R355" s="464" t="s">
        <v>221</v>
      </c>
      <c r="S355" s="466"/>
    </row>
    <row r="356" spans="1:19" ht="30">
      <c r="A356" s="355" t="str">
        <f ca="1">IF(ISBLANK(INDEX('Policy Characteristics'!A:A,MATCH($C356,'Policy Characteristics'!$C:$C,0))),"",INDEX('Policy Characteristics'!A:A,MATCH($C356,'Policy Characteristics'!$C:$C,0)))</f>
        <v>Electricity Supply</v>
      </c>
      <c r="B356" s="355" t="str">
        <f ca="1">IF(ISBLANK(INDEX('Policy Characteristics'!B:B,MATCH($C356,'Policy Characteristics'!$C:$C,0))),"",INDEX('Policy Characteristics'!B:B,MATCH($C356,'Policy Characteristics'!$C:$C,0)))</f>
        <v>Subsidy for Electricity Production</v>
      </c>
      <c r="C356" s="467" t="str">
        <f t="shared" ca="1" si="27"/>
        <v>Subsidy for Elec Production by Fuel</v>
      </c>
      <c r="D356" s="286" t="s">
        <v>81</v>
      </c>
      <c r="E356" s="285" t="s">
        <v>264</v>
      </c>
      <c r="F356" s="285" t="s">
        <v>95</v>
      </c>
      <c r="G356" s="466" t="s">
        <v>318</v>
      </c>
      <c r="H356" s="296">
        <v>40</v>
      </c>
      <c r="I356" s="285" t="s">
        <v>45</v>
      </c>
      <c r="J356" s="467" t="s">
        <v>18</v>
      </c>
      <c r="K356" s="464" t="s">
        <v>2887</v>
      </c>
      <c r="L356" s="464">
        <v>0</v>
      </c>
      <c r="M356" s="464">
        <v>60</v>
      </c>
      <c r="N356" s="464">
        <v>1</v>
      </c>
      <c r="O356" s="464" t="s">
        <v>149</v>
      </c>
      <c r="P356" s="464" t="s">
        <v>3561</v>
      </c>
      <c r="Q356" s="464" t="s">
        <v>220</v>
      </c>
      <c r="R356" s="464" t="s">
        <v>221</v>
      </c>
      <c r="S356" s="466"/>
    </row>
    <row r="357" spans="1:19" ht="30">
      <c r="A357" s="355" t="str">
        <f ca="1">IF(ISBLANK(INDEX('Policy Characteristics'!A:A,MATCH($C357,'Policy Characteristics'!$C:$C,0))),"",INDEX('Policy Characteristics'!A:A,MATCH($C357,'Policy Characteristics'!$C:$C,0)))</f>
        <v>Electricity Supply</v>
      </c>
      <c r="B357" s="355" t="str">
        <f ca="1">IF(ISBLANK(INDEX('Policy Characteristics'!B:B,MATCH($C357,'Policy Characteristics'!$C:$C,0))),"",INDEX('Policy Characteristics'!B:B,MATCH($C357,'Policy Characteristics'!$C:$C,0)))</f>
        <v>Subsidy for Electricity Production</v>
      </c>
      <c r="C357" s="467" t="str">
        <f t="shared" ca="1" si="27"/>
        <v>Subsidy for Elec Production by Fuel</v>
      </c>
      <c r="D357" s="286" t="s">
        <v>81</v>
      </c>
      <c r="E357" s="285" t="s">
        <v>265</v>
      </c>
      <c r="F357" s="285" t="s">
        <v>95</v>
      </c>
      <c r="G357" s="466"/>
      <c r="H357" s="296">
        <v>1573</v>
      </c>
      <c r="I357" s="286" t="s">
        <v>46</v>
      </c>
      <c r="J357" s="467" t="s">
        <v>18</v>
      </c>
      <c r="K357" s="464" t="s">
        <v>2887</v>
      </c>
      <c r="L357" s="464">
        <v>0</v>
      </c>
      <c r="M357" s="464">
        <v>60</v>
      </c>
      <c r="N357" s="464">
        <v>1</v>
      </c>
      <c r="O357" s="464" t="s">
        <v>149</v>
      </c>
      <c r="P357" s="464" t="s">
        <v>3561</v>
      </c>
      <c r="Q357" s="464" t="s">
        <v>220</v>
      </c>
      <c r="R357" s="464" t="s">
        <v>221</v>
      </c>
      <c r="S357" s="466"/>
    </row>
    <row r="358" spans="1:19">
      <c r="A358" s="355" t="str">
        <f ca="1">IF(ISBLANK(INDEX('Policy Characteristics'!A:A,MATCH($C358,'Policy Characteristics'!$C:$C,0))),"",INDEX('Policy Characteristics'!A:A,MATCH($C358,'Policy Characteristics'!$C:$C,0)))</f>
        <v>Electricity Supply</v>
      </c>
      <c r="B358" s="355" t="str">
        <f ca="1">IF(ISBLANK(INDEX('Policy Characteristics'!B:B,MATCH($C358,'Policy Characteristics'!$C:$C,0))),"",INDEX('Policy Characteristics'!B:B,MATCH($C358,'Policy Characteristics'!$C:$C,0)))</f>
        <v>Subsidy for Electricity Production</v>
      </c>
      <c r="C358" s="467" t="str">
        <f t="shared" ca="1" si="27"/>
        <v>Subsidy for Elec Production by Fuel</v>
      </c>
      <c r="D358" s="286" t="s">
        <v>81</v>
      </c>
      <c r="E358" s="285" t="s">
        <v>266</v>
      </c>
      <c r="F358" s="285" t="s">
        <v>95</v>
      </c>
      <c r="G358" s="466" t="s">
        <v>326</v>
      </c>
      <c r="H358" s="296">
        <v>1574</v>
      </c>
      <c r="I358" s="285" t="s">
        <v>45</v>
      </c>
      <c r="J358" s="467" t="s">
        <v>18</v>
      </c>
      <c r="K358" s="464" t="s">
        <v>2887</v>
      </c>
      <c r="L358" s="464">
        <v>0</v>
      </c>
      <c r="M358" s="464">
        <v>60</v>
      </c>
      <c r="N358" s="464">
        <v>1</v>
      </c>
      <c r="O358" s="464" t="s">
        <v>149</v>
      </c>
      <c r="P358" s="464" t="s">
        <v>3561</v>
      </c>
      <c r="Q358" s="464" t="s">
        <v>220</v>
      </c>
      <c r="R358" s="464" t="s">
        <v>221</v>
      </c>
      <c r="S358" s="466"/>
    </row>
    <row r="359" spans="1:19" ht="30">
      <c r="A359" s="355" t="str">
        <f ca="1">IF(ISBLANK(INDEX('Policy Characteristics'!A:A,MATCH($C359,'Policy Characteristics'!$C:$C,0))),"",INDEX('Policy Characteristics'!A:A,MATCH($C359,'Policy Characteristics'!$C:$C,0)))</f>
        <v>Electricity Supply</v>
      </c>
      <c r="B359" s="355" t="str">
        <f ca="1">IF(ISBLANK(INDEX('Policy Characteristics'!B:B,MATCH($C359,'Policy Characteristics'!$C:$C,0))),"",INDEX('Policy Characteristics'!B:B,MATCH($C359,'Policy Characteristics'!$C:$C,0)))</f>
        <v>Subsidy for Electricity Production</v>
      </c>
      <c r="C359" s="467" t="str">
        <f t="shared" ca="1" si="27"/>
        <v>Subsidy for Elec Production by Fuel</v>
      </c>
      <c r="D359" s="286" t="s">
        <v>82</v>
      </c>
      <c r="E359" s="285" t="s">
        <v>264</v>
      </c>
      <c r="F359" s="285" t="s">
        <v>96</v>
      </c>
      <c r="G359" s="466" t="s">
        <v>318</v>
      </c>
      <c r="H359" s="296">
        <v>41</v>
      </c>
      <c r="I359" s="285" t="s">
        <v>45</v>
      </c>
      <c r="J359" s="467" t="s">
        <v>18</v>
      </c>
      <c r="K359" s="464" t="s">
        <v>2887</v>
      </c>
      <c r="L359" s="464">
        <v>0</v>
      </c>
      <c r="M359" s="464">
        <v>60</v>
      </c>
      <c r="N359" s="464">
        <v>1</v>
      </c>
      <c r="O359" s="464" t="s">
        <v>149</v>
      </c>
      <c r="P359" s="464" t="s">
        <v>3561</v>
      </c>
      <c r="Q359" s="464" t="s">
        <v>220</v>
      </c>
      <c r="R359" s="464" t="s">
        <v>221</v>
      </c>
      <c r="S359" s="466"/>
    </row>
    <row r="360" spans="1:19" ht="30">
      <c r="A360" s="355" t="str">
        <f ca="1">IF(ISBLANK(INDEX('Policy Characteristics'!A:A,MATCH($C360,'Policy Characteristics'!$C:$C,0))),"",INDEX('Policy Characteristics'!A:A,MATCH($C360,'Policy Characteristics'!$C:$C,0)))</f>
        <v>Electricity Supply</v>
      </c>
      <c r="B360" s="355" t="str">
        <f ca="1">IF(ISBLANK(INDEX('Policy Characteristics'!B:B,MATCH($C360,'Policy Characteristics'!$C:$C,0))),"",INDEX('Policy Characteristics'!B:B,MATCH($C360,'Policy Characteristics'!$C:$C,0)))</f>
        <v>Subsidy for Electricity Production</v>
      </c>
      <c r="C360" s="467" t="str">
        <f t="shared" ca="1" si="27"/>
        <v>Subsidy for Elec Production by Fuel</v>
      </c>
      <c r="D360" s="286" t="s">
        <v>82</v>
      </c>
      <c r="E360" s="285" t="s">
        <v>265</v>
      </c>
      <c r="F360" s="285" t="s">
        <v>96</v>
      </c>
      <c r="G360" s="466"/>
      <c r="H360" s="296">
        <v>1575</v>
      </c>
      <c r="I360" s="286" t="s">
        <v>46</v>
      </c>
      <c r="J360" s="467" t="s">
        <v>18</v>
      </c>
      <c r="K360" s="464" t="s">
        <v>2887</v>
      </c>
      <c r="L360" s="464">
        <v>0</v>
      </c>
      <c r="M360" s="464">
        <v>60</v>
      </c>
      <c r="N360" s="464">
        <v>1</v>
      </c>
      <c r="O360" s="464" t="s">
        <v>149</v>
      </c>
      <c r="P360" s="464" t="s">
        <v>3561</v>
      </c>
      <c r="Q360" s="464" t="s">
        <v>220</v>
      </c>
      <c r="R360" s="464" t="s">
        <v>221</v>
      </c>
      <c r="S360" s="466"/>
    </row>
    <row r="361" spans="1:19" ht="30">
      <c r="A361" s="355" t="str">
        <f ca="1">IF(ISBLANK(INDEX('Policy Characteristics'!A:A,MATCH($C361,'Policy Characteristics'!$C:$C,0))),"",INDEX('Policy Characteristics'!A:A,MATCH($C361,'Policy Characteristics'!$C:$C,0)))</f>
        <v>Electricity Supply</v>
      </c>
      <c r="B361" s="355" t="str">
        <f ca="1">IF(ISBLANK(INDEX('Policy Characteristics'!B:B,MATCH($C361,'Policy Characteristics'!$C:$C,0))),"",INDEX('Policy Characteristics'!B:B,MATCH($C361,'Policy Characteristics'!$C:$C,0)))</f>
        <v>Subsidy for Electricity Production</v>
      </c>
      <c r="C361" s="467" t="str">
        <f t="shared" ca="1" si="27"/>
        <v>Subsidy for Elec Production by Fuel</v>
      </c>
      <c r="D361" s="286" t="s">
        <v>82</v>
      </c>
      <c r="E361" s="285" t="s">
        <v>266</v>
      </c>
      <c r="F361" s="285" t="s">
        <v>96</v>
      </c>
      <c r="G361" s="466" t="s">
        <v>326</v>
      </c>
      <c r="H361" s="296">
        <v>1576</v>
      </c>
      <c r="I361" s="285" t="s">
        <v>45</v>
      </c>
      <c r="J361" s="467" t="s">
        <v>18</v>
      </c>
      <c r="K361" s="464" t="s">
        <v>2887</v>
      </c>
      <c r="L361" s="464">
        <v>0</v>
      </c>
      <c r="M361" s="464">
        <v>60</v>
      </c>
      <c r="N361" s="464">
        <v>1</v>
      </c>
      <c r="O361" s="464" t="s">
        <v>149</v>
      </c>
      <c r="P361" s="464" t="s">
        <v>3561</v>
      </c>
      <c r="Q361" s="464" t="s">
        <v>220</v>
      </c>
      <c r="R361" s="464" t="s">
        <v>221</v>
      </c>
      <c r="S361" s="466"/>
    </row>
    <row r="362" spans="1:19" ht="30">
      <c r="A362" s="355" t="str">
        <f ca="1">IF(ISBLANK(INDEX('Policy Characteristics'!A:A,MATCH($C362,'Policy Characteristics'!$C:$C,0))),"",INDEX('Policy Characteristics'!A:A,MATCH($C362,'Policy Characteristics'!$C:$C,0)))</f>
        <v>Electricity Supply</v>
      </c>
      <c r="B362" s="355" t="str">
        <f ca="1">IF(ISBLANK(INDEX('Policy Characteristics'!B:B,MATCH($C362,'Policy Characteristics'!$C:$C,0))),"",INDEX('Policy Characteristics'!B:B,MATCH($C362,'Policy Characteristics'!$C:$C,0)))</f>
        <v>Subsidy for Electricity Production</v>
      </c>
      <c r="C362" s="467" t="str">
        <f t="shared" ca="1" si="27"/>
        <v>Subsidy for Elec Production by Fuel</v>
      </c>
      <c r="D362" s="286" t="s">
        <v>83</v>
      </c>
      <c r="E362" s="285" t="s">
        <v>264</v>
      </c>
      <c r="F362" s="285" t="s">
        <v>97</v>
      </c>
      <c r="G362" s="466" t="s">
        <v>318</v>
      </c>
      <c r="H362" s="296">
        <v>42</v>
      </c>
      <c r="I362" s="285" t="s">
        <v>45</v>
      </c>
      <c r="J362" s="467" t="s">
        <v>18</v>
      </c>
      <c r="K362" s="464" t="s">
        <v>2887</v>
      </c>
      <c r="L362" s="464">
        <v>0</v>
      </c>
      <c r="M362" s="464">
        <v>60</v>
      </c>
      <c r="N362" s="464">
        <v>1</v>
      </c>
      <c r="O362" s="464" t="s">
        <v>149</v>
      </c>
      <c r="P362" s="464" t="s">
        <v>3561</v>
      </c>
      <c r="Q362" s="464" t="s">
        <v>220</v>
      </c>
      <c r="R362" s="464" t="s">
        <v>221</v>
      </c>
      <c r="S362" s="466"/>
    </row>
    <row r="363" spans="1:19" ht="30">
      <c r="A363" s="355" t="str">
        <f ca="1">IF(ISBLANK(INDEX('Policy Characteristics'!A:A,MATCH($C363,'Policy Characteristics'!$C:$C,0))),"",INDEX('Policy Characteristics'!A:A,MATCH($C363,'Policy Characteristics'!$C:$C,0)))</f>
        <v>Electricity Supply</v>
      </c>
      <c r="B363" s="355" t="str">
        <f ca="1">IF(ISBLANK(INDEX('Policy Characteristics'!B:B,MATCH($C363,'Policy Characteristics'!$C:$C,0))),"",INDEX('Policy Characteristics'!B:B,MATCH($C363,'Policy Characteristics'!$C:$C,0)))</f>
        <v>Subsidy for Electricity Production</v>
      </c>
      <c r="C363" s="467" t="str">
        <f t="shared" ca="1" si="27"/>
        <v>Subsidy for Elec Production by Fuel</v>
      </c>
      <c r="D363" s="286" t="s">
        <v>83</v>
      </c>
      <c r="E363" s="285" t="s">
        <v>265</v>
      </c>
      <c r="F363" s="285" t="s">
        <v>97</v>
      </c>
      <c r="G363" s="466"/>
      <c r="H363" s="296">
        <v>1577</v>
      </c>
      <c r="I363" s="286" t="s">
        <v>46</v>
      </c>
      <c r="J363" s="467" t="s">
        <v>18</v>
      </c>
      <c r="K363" s="464" t="s">
        <v>2887</v>
      </c>
      <c r="L363" s="464">
        <v>0</v>
      </c>
      <c r="M363" s="464">
        <v>60</v>
      </c>
      <c r="N363" s="464">
        <v>1</v>
      </c>
      <c r="O363" s="464" t="s">
        <v>149</v>
      </c>
      <c r="P363" s="464" t="s">
        <v>3561</v>
      </c>
      <c r="Q363" s="464" t="s">
        <v>220</v>
      </c>
      <c r="R363" s="464" t="s">
        <v>221</v>
      </c>
      <c r="S363" s="466"/>
    </row>
    <row r="364" spans="1:19">
      <c r="A364" s="355" t="str">
        <f ca="1">IF(ISBLANK(INDEX('Policy Characteristics'!A:A,MATCH($C364,'Policy Characteristics'!$C:$C,0))),"",INDEX('Policy Characteristics'!A:A,MATCH($C364,'Policy Characteristics'!$C:$C,0)))</f>
        <v>Electricity Supply</v>
      </c>
      <c r="B364" s="355" t="str">
        <f ca="1">IF(ISBLANK(INDEX('Policy Characteristics'!B:B,MATCH($C364,'Policy Characteristics'!$C:$C,0))),"",INDEX('Policy Characteristics'!B:B,MATCH($C364,'Policy Characteristics'!$C:$C,0)))</f>
        <v>Subsidy for Electricity Production</v>
      </c>
      <c r="C364" s="467" t="str">
        <f t="shared" ca="1" si="27"/>
        <v>Subsidy for Elec Production by Fuel</v>
      </c>
      <c r="D364" s="286" t="s">
        <v>83</v>
      </c>
      <c r="E364" s="285" t="s">
        <v>266</v>
      </c>
      <c r="F364" s="285" t="s">
        <v>97</v>
      </c>
      <c r="G364" s="466" t="s">
        <v>326</v>
      </c>
      <c r="H364" s="296">
        <v>1578</v>
      </c>
      <c r="I364" s="285" t="s">
        <v>45</v>
      </c>
      <c r="J364" s="467" t="s">
        <v>18</v>
      </c>
      <c r="K364" s="464" t="s">
        <v>2887</v>
      </c>
      <c r="L364" s="464">
        <v>0</v>
      </c>
      <c r="M364" s="464">
        <v>60</v>
      </c>
      <c r="N364" s="464">
        <v>1</v>
      </c>
      <c r="O364" s="464" t="s">
        <v>149</v>
      </c>
      <c r="P364" s="464" t="s">
        <v>3561</v>
      </c>
      <c r="Q364" s="464" t="s">
        <v>220</v>
      </c>
      <c r="R364" s="464" t="s">
        <v>221</v>
      </c>
      <c r="S364" s="466"/>
    </row>
    <row r="365" spans="1:19" ht="30">
      <c r="A365" s="355" t="str">
        <f ca="1">IF(ISBLANK(INDEX('Policy Characteristics'!A:A,MATCH($C365,'Policy Characteristics'!$C:$C,0))),"",INDEX('Policy Characteristics'!A:A,MATCH($C365,'Policy Characteristics'!$C:$C,0)))</f>
        <v>Electricity Supply</v>
      </c>
      <c r="B365" s="355" t="str">
        <f ca="1">IF(ISBLANK(INDEX('Policy Characteristics'!B:B,MATCH($C365,'Policy Characteristics'!$C:$C,0))),"",INDEX('Policy Characteristics'!B:B,MATCH($C365,'Policy Characteristics'!$C:$C,0)))</f>
        <v>Subsidy for Electricity Production</v>
      </c>
      <c r="C365" s="467" t="str">
        <f t="shared" ca="1" si="27"/>
        <v>Subsidy for Elec Production by Fuel</v>
      </c>
      <c r="D365" s="286" t="s">
        <v>2469</v>
      </c>
      <c r="E365" s="285" t="s">
        <v>264</v>
      </c>
      <c r="F365" s="285" t="s">
        <v>452</v>
      </c>
      <c r="G365" s="466" t="s">
        <v>318</v>
      </c>
      <c r="H365" s="296">
        <v>1589</v>
      </c>
      <c r="I365" s="285" t="s">
        <v>45</v>
      </c>
      <c r="J365" s="467" t="s">
        <v>18</v>
      </c>
      <c r="K365" s="464" t="s">
        <v>2887</v>
      </c>
      <c r="L365" s="464">
        <v>0</v>
      </c>
      <c r="M365" s="464">
        <v>60</v>
      </c>
      <c r="N365" s="464">
        <v>1</v>
      </c>
      <c r="O365" s="464" t="s">
        <v>149</v>
      </c>
      <c r="P365" s="464" t="s">
        <v>3561</v>
      </c>
      <c r="Q365" s="464" t="s">
        <v>220</v>
      </c>
      <c r="R365" s="464" t="s">
        <v>221</v>
      </c>
      <c r="S365" s="466"/>
    </row>
    <row r="366" spans="1:19" ht="30">
      <c r="A366" s="355" t="str">
        <f ca="1">IF(ISBLANK(INDEX('Policy Characteristics'!A:A,MATCH($C366,'Policy Characteristics'!$C:$C,0))),"",INDEX('Policy Characteristics'!A:A,MATCH($C366,'Policy Characteristics'!$C:$C,0)))</f>
        <v>Electricity Supply</v>
      </c>
      <c r="B366" s="355" t="str">
        <f ca="1">IF(ISBLANK(INDEX('Policy Characteristics'!B:B,MATCH($C366,'Policy Characteristics'!$C:$C,0))),"",INDEX('Policy Characteristics'!B:B,MATCH($C366,'Policy Characteristics'!$C:$C,0)))</f>
        <v>Subsidy for Electricity Production</v>
      </c>
      <c r="C366" s="467" t="str">
        <f t="shared" ca="1" si="27"/>
        <v>Subsidy for Elec Production by Fuel</v>
      </c>
      <c r="D366" s="286" t="s">
        <v>2469</v>
      </c>
      <c r="E366" s="285" t="s">
        <v>265</v>
      </c>
      <c r="F366" s="285" t="s">
        <v>452</v>
      </c>
      <c r="G366" s="466"/>
      <c r="H366" s="296">
        <v>1590</v>
      </c>
      <c r="I366" s="286" t="s">
        <v>46</v>
      </c>
      <c r="J366" s="467" t="s">
        <v>18</v>
      </c>
      <c r="K366" s="464" t="s">
        <v>2887</v>
      </c>
      <c r="L366" s="464">
        <v>0</v>
      </c>
      <c r="M366" s="464">
        <v>60</v>
      </c>
      <c r="N366" s="464">
        <v>1</v>
      </c>
      <c r="O366" s="464" t="s">
        <v>149</v>
      </c>
      <c r="P366" s="464" t="s">
        <v>3561</v>
      </c>
      <c r="Q366" s="464" t="s">
        <v>220</v>
      </c>
      <c r="R366" s="464" t="s">
        <v>221</v>
      </c>
      <c r="S366" s="466"/>
    </row>
    <row r="367" spans="1:19" ht="30">
      <c r="A367" s="355" t="str">
        <f ca="1">IF(ISBLANK(INDEX('Policy Characteristics'!A:A,MATCH($C367,'Policy Characteristics'!$C:$C,0))),"",INDEX('Policy Characteristics'!A:A,MATCH($C367,'Policy Characteristics'!$C:$C,0)))</f>
        <v>Electricity Supply</v>
      </c>
      <c r="B367" s="355" t="str">
        <f ca="1">IF(ISBLANK(INDEX('Policy Characteristics'!B:B,MATCH($C367,'Policy Characteristics'!$C:$C,0))),"",INDEX('Policy Characteristics'!B:B,MATCH($C367,'Policy Characteristics'!$C:$C,0)))</f>
        <v>Subsidy for Electricity Production</v>
      </c>
      <c r="C367" s="467" t="str">
        <f t="shared" ca="1" si="27"/>
        <v>Subsidy for Elec Production by Fuel</v>
      </c>
      <c r="D367" s="286" t="s">
        <v>2469</v>
      </c>
      <c r="E367" s="285" t="s">
        <v>266</v>
      </c>
      <c r="F367" s="285" t="s">
        <v>452</v>
      </c>
      <c r="G367" s="466" t="s">
        <v>326</v>
      </c>
      <c r="H367" s="296">
        <v>1591</v>
      </c>
      <c r="I367" s="285" t="s">
        <v>45</v>
      </c>
      <c r="J367" s="467" t="s">
        <v>18</v>
      </c>
      <c r="K367" s="464" t="s">
        <v>2887</v>
      </c>
      <c r="L367" s="464">
        <v>0</v>
      </c>
      <c r="M367" s="464">
        <v>60</v>
      </c>
      <c r="N367" s="464">
        <v>1</v>
      </c>
      <c r="O367" s="464" t="s">
        <v>149</v>
      </c>
      <c r="P367" s="464" t="s">
        <v>3561</v>
      </c>
      <c r="Q367" s="464" t="s">
        <v>220</v>
      </c>
      <c r="R367" s="464" t="s">
        <v>221</v>
      </c>
      <c r="S367" s="466"/>
    </row>
    <row r="368" spans="1:19" ht="30">
      <c r="A368" s="355" t="str">
        <f ca="1">IF(ISBLANK(INDEX('Policy Characteristics'!A:A,MATCH($C368,'Policy Characteristics'!$C:$C,0))),"",INDEX('Policy Characteristics'!A:A,MATCH($C368,'Policy Characteristics'!$C:$C,0)))</f>
        <v>Electricity Supply</v>
      </c>
      <c r="B368" s="355" t="str">
        <f ca="1">IF(ISBLANK(INDEX('Policy Characteristics'!B:B,MATCH($C368,'Policy Characteristics'!$C:$C,0))),"",INDEX('Policy Characteristics'!B:B,MATCH($C368,'Policy Characteristics'!$C:$C,0)))</f>
        <v>Subsidy for Electricity Production</v>
      </c>
      <c r="C368" s="467" t="str">
        <f t="shared" ca="1" si="27"/>
        <v>Subsidy for Elec Production by Fuel</v>
      </c>
      <c r="D368" s="286" t="s">
        <v>322</v>
      </c>
      <c r="E368" s="285" t="s">
        <v>264</v>
      </c>
      <c r="F368" s="285" t="s">
        <v>324</v>
      </c>
      <c r="G368" s="466" t="s">
        <v>318</v>
      </c>
      <c r="H368" s="296">
        <v>1592</v>
      </c>
      <c r="I368" s="286" t="s">
        <v>46</v>
      </c>
      <c r="J368" s="467" t="s">
        <v>18</v>
      </c>
      <c r="K368" s="464" t="s">
        <v>2887</v>
      </c>
      <c r="L368" s="464">
        <v>0</v>
      </c>
      <c r="M368" s="464">
        <v>60</v>
      </c>
      <c r="N368" s="464">
        <v>1</v>
      </c>
      <c r="O368" s="464" t="s">
        <v>149</v>
      </c>
      <c r="P368" s="464" t="s">
        <v>3561</v>
      </c>
      <c r="Q368" s="464" t="s">
        <v>220</v>
      </c>
      <c r="R368" s="464" t="s">
        <v>221</v>
      </c>
      <c r="S368" s="466"/>
    </row>
    <row r="369" spans="1:19" ht="30">
      <c r="A369" s="355" t="str">
        <f ca="1">IF(ISBLANK(INDEX('Policy Characteristics'!A:A,MATCH($C369,'Policy Characteristics'!$C:$C,0))),"",INDEX('Policy Characteristics'!A:A,MATCH($C369,'Policy Characteristics'!$C:$C,0)))</f>
        <v>Electricity Supply</v>
      </c>
      <c r="B369" s="355" t="str">
        <f ca="1">IF(ISBLANK(INDEX('Policy Characteristics'!B:B,MATCH($C369,'Policy Characteristics'!$C:$C,0))),"",INDEX('Policy Characteristics'!B:B,MATCH($C369,'Policy Characteristics'!$C:$C,0)))</f>
        <v>Subsidy for Electricity Production</v>
      </c>
      <c r="C369" s="467" t="str">
        <f t="shared" ca="1" si="27"/>
        <v>Subsidy for Elec Production by Fuel</v>
      </c>
      <c r="D369" s="286" t="s">
        <v>322</v>
      </c>
      <c r="E369" s="285" t="s">
        <v>265</v>
      </c>
      <c r="F369" s="285" t="s">
        <v>324</v>
      </c>
      <c r="G369" s="466"/>
      <c r="H369" s="296">
        <v>1593</v>
      </c>
      <c r="I369" s="286" t="s">
        <v>46</v>
      </c>
      <c r="J369" s="467" t="s">
        <v>18</v>
      </c>
      <c r="K369" s="464" t="s">
        <v>2887</v>
      </c>
      <c r="L369" s="464">
        <v>0</v>
      </c>
      <c r="M369" s="464">
        <v>60</v>
      </c>
      <c r="N369" s="464">
        <v>1</v>
      </c>
      <c r="O369" s="464" t="s">
        <v>149</v>
      </c>
      <c r="P369" s="464" t="s">
        <v>3561</v>
      </c>
      <c r="Q369" s="464" t="s">
        <v>220</v>
      </c>
      <c r="R369" s="464" t="s">
        <v>221</v>
      </c>
      <c r="S369" s="466"/>
    </row>
    <row r="370" spans="1:19" ht="30">
      <c r="A370" s="355" t="str">
        <f ca="1">IF(ISBLANK(INDEX('Policy Characteristics'!A:A,MATCH($C370,'Policy Characteristics'!$C:$C,0))),"",INDEX('Policy Characteristics'!A:A,MATCH($C370,'Policy Characteristics'!$C:$C,0)))</f>
        <v>Electricity Supply</v>
      </c>
      <c r="B370" s="355" t="str">
        <f ca="1">IF(ISBLANK(INDEX('Policy Characteristics'!B:B,MATCH($C370,'Policy Characteristics'!$C:$C,0))),"",INDEX('Policy Characteristics'!B:B,MATCH($C370,'Policy Characteristics'!$C:$C,0)))</f>
        <v>Subsidy for Electricity Production</v>
      </c>
      <c r="C370" s="467" t="str">
        <f t="shared" ca="1" si="27"/>
        <v>Subsidy for Elec Production by Fuel</v>
      </c>
      <c r="D370" s="286" t="s">
        <v>322</v>
      </c>
      <c r="E370" s="285" t="s">
        <v>266</v>
      </c>
      <c r="F370" s="285" t="s">
        <v>324</v>
      </c>
      <c r="G370" s="466" t="s">
        <v>326</v>
      </c>
      <c r="H370" s="296">
        <v>1594</v>
      </c>
      <c r="I370" s="286" t="s">
        <v>46</v>
      </c>
      <c r="J370" s="467" t="s">
        <v>18</v>
      </c>
      <c r="K370" s="464" t="s">
        <v>2887</v>
      </c>
      <c r="L370" s="464">
        <v>0</v>
      </c>
      <c r="M370" s="464">
        <v>60</v>
      </c>
      <c r="N370" s="464">
        <v>1</v>
      </c>
      <c r="O370" s="464" t="s">
        <v>149</v>
      </c>
      <c r="P370" s="464" t="s">
        <v>3561</v>
      </c>
      <c r="Q370" s="464" t="s">
        <v>220</v>
      </c>
      <c r="R370" s="464" t="s">
        <v>221</v>
      </c>
      <c r="S370" s="466"/>
    </row>
    <row r="371" spans="1:19" ht="30">
      <c r="A371" s="355" t="str">
        <f ca="1">IF(ISBLANK(INDEX('Policy Characteristics'!A:A,MATCH($C371,'Policy Characteristics'!$C:$C,0))),"",INDEX('Policy Characteristics'!A:A,MATCH($C371,'Policy Characteristics'!$C:$C,0)))</f>
        <v>Electricity Supply</v>
      </c>
      <c r="B371" s="355" t="str">
        <f ca="1">IF(ISBLANK(INDEX('Policy Characteristics'!B:B,MATCH($C371,'Policy Characteristics'!$C:$C,0))),"",INDEX('Policy Characteristics'!B:B,MATCH($C371,'Policy Characteristics'!$C:$C,0)))</f>
        <v>Subsidy for Electricity Production</v>
      </c>
      <c r="C371" s="467" t="str">
        <f t="shared" ca="1" si="27"/>
        <v>Subsidy for Elec Production by Fuel</v>
      </c>
      <c r="D371" s="286" t="s">
        <v>323</v>
      </c>
      <c r="E371" s="285" t="s">
        <v>264</v>
      </c>
      <c r="F371" s="285" t="s">
        <v>325</v>
      </c>
      <c r="G371" s="466" t="s">
        <v>318</v>
      </c>
      <c r="H371" s="296">
        <v>1595</v>
      </c>
      <c r="I371" s="286" t="s">
        <v>46</v>
      </c>
      <c r="J371" s="467" t="s">
        <v>18</v>
      </c>
      <c r="K371" s="464" t="s">
        <v>2887</v>
      </c>
      <c r="L371" s="464">
        <v>0</v>
      </c>
      <c r="M371" s="464">
        <v>60</v>
      </c>
      <c r="N371" s="464">
        <v>1</v>
      </c>
      <c r="O371" s="464" t="s">
        <v>149</v>
      </c>
      <c r="P371" s="464" t="s">
        <v>3561</v>
      </c>
      <c r="Q371" s="464" t="s">
        <v>220</v>
      </c>
      <c r="R371" s="464" t="s">
        <v>221</v>
      </c>
      <c r="S371" s="466"/>
    </row>
    <row r="372" spans="1:19" ht="30">
      <c r="A372" s="355" t="str">
        <f ca="1">IF(ISBLANK(INDEX('Policy Characteristics'!A:A,MATCH($C372,'Policy Characteristics'!$C:$C,0))),"",INDEX('Policy Characteristics'!A:A,MATCH($C372,'Policy Characteristics'!$C:$C,0)))</f>
        <v>Electricity Supply</v>
      </c>
      <c r="B372" s="355" t="str">
        <f ca="1">IF(ISBLANK(INDEX('Policy Characteristics'!B:B,MATCH($C372,'Policy Characteristics'!$C:$C,0))),"",INDEX('Policy Characteristics'!B:B,MATCH($C372,'Policy Characteristics'!$C:$C,0)))</f>
        <v>Subsidy for Electricity Production</v>
      </c>
      <c r="C372" s="467" t="str">
        <f t="shared" ca="1" si="27"/>
        <v>Subsidy for Elec Production by Fuel</v>
      </c>
      <c r="D372" s="286" t="s">
        <v>323</v>
      </c>
      <c r="E372" s="285" t="s">
        <v>265</v>
      </c>
      <c r="F372" s="285" t="s">
        <v>325</v>
      </c>
      <c r="G372" s="466"/>
      <c r="H372" s="296">
        <v>1596</v>
      </c>
      <c r="I372" s="286" t="s">
        <v>46</v>
      </c>
      <c r="J372" s="467" t="s">
        <v>18</v>
      </c>
      <c r="K372" s="464" t="s">
        <v>2887</v>
      </c>
      <c r="L372" s="464">
        <v>0</v>
      </c>
      <c r="M372" s="464">
        <v>60</v>
      </c>
      <c r="N372" s="464">
        <v>1</v>
      </c>
      <c r="O372" s="464" t="s">
        <v>149</v>
      </c>
      <c r="P372" s="464" t="s">
        <v>3561</v>
      </c>
      <c r="Q372" s="464" t="s">
        <v>220</v>
      </c>
      <c r="R372" s="464" t="s">
        <v>221</v>
      </c>
      <c r="S372" s="466"/>
    </row>
    <row r="373" spans="1:19" ht="30">
      <c r="A373" s="355" t="str">
        <f ca="1">IF(ISBLANK(INDEX('Policy Characteristics'!A:A,MATCH($C373,'Policy Characteristics'!$C:$C,0))),"",INDEX('Policy Characteristics'!A:A,MATCH($C373,'Policy Characteristics'!$C:$C,0)))</f>
        <v>Electricity Supply</v>
      </c>
      <c r="B373" s="355" t="str">
        <f ca="1">IF(ISBLANK(INDEX('Policy Characteristics'!B:B,MATCH($C373,'Policy Characteristics'!$C:$C,0))),"",INDEX('Policy Characteristics'!B:B,MATCH($C373,'Policy Characteristics'!$C:$C,0)))</f>
        <v>Subsidy for Electricity Production</v>
      </c>
      <c r="C373" s="467" t="str">
        <f t="shared" ca="1" si="27"/>
        <v>Subsidy for Elec Production by Fuel</v>
      </c>
      <c r="D373" s="286" t="s">
        <v>323</v>
      </c>
      <c r="E373" s="285" t="s">
        <v>266</v>
      </c>
      <c r="F373" s="285" t="s">
        <v>325</v>
      </c>
      <c r="G373" s="466" t="s">
        <v>326</v>
      </c>
      <c r="H373" s="296">
        <v>1597</v>
      </c>
      <c r="I373" s="286" t="s">
        <v>46</v>
      </c>
      <c r="J373" s="467" t="s">
        <v>18</v>
      </c>
      <c r="K373" s="464" t="s">
        <v>2887</v>
      </c>
      <c r="L373" s="464">
        <v>0</v>
      </c>
      <c r="M373" s="464">
        <v>60</v>
      </c>
      <c r="N373" s="464">
        <v>1</v>
      </c>
      <c r="O373" s="464" t="s">
        <v>149</v>
      </c>
      <c r="P373" s="464" t="s">
        <v>3561</v>
      </c>
      <c r="Q373" s="464" t="s">
        <v>220</v>
      </c>
      <c r="R373" s="464" t="s">
        <v>221</v>
      </c>
      <c r="S373" s="466"/>
    </row>
    <row r="374" spans="1:19" ht="30">
      <c r="A374" s="355" t="str">
        <f ca="1">IF(ISBLANK(INDEX('Policy Characteristics'!A:A,MATCH($C374,'Policy Characteristics'!$C:$C,0))),"",INDEX('Policy Characteristics'!A:A,MATCH($C374,'Policy Characteristics'!$C:$C,0)))</f>
        <v>Electricity Supply</v>
      </c>
      <c r="B374" s="355" t="str">
        <f ca="1">IF(ISBLANK(INDEX('Policy Characteristics'!B:B,MATCH($C374,'Policy Characteristics'!$C:$C,0))),"",INDEX('Policy Characteristics'!B:B,MATCH($C374,'Policy Characteristics'!$C:$C,0)))</f>
        <v>Subsidy for Electricity Production</v>
      </c>
      <c r="C374" s="467" t="str">
        <f t="shared" ca="1" si="27"/>
        <v>Subsidy for Elec Production by Fuel</v>
      </c>
      <c r="D374" s="286" t="s">
        <v>460</v>
      </c>
      <c r="E374" s="285" t="s">
        <v>264</v>
      </c>
      <c r="F374" s="285" t="s">
        <v>459</v>
      </c>
      <c r="G374" s="466" t="s">
        <v>318</v>
      </c>
      <c r="H374" s="296">
        <v>701</v>
      </c>
      <c r="I374" s="286" t="s">
        <v>46</v>
      </c>
      <c r="J374" s="467" t="s">
        <v>18</v>
      </c>
      <c r="K374" s="464" t="s">
        <v>2887</v>
      </c>
      <c r="L374" s="464">
        <v>0</v>
      </c>
      <c r="M374" s="464">
        <v>60</v>
      </c>
      <c r="N374" s="464">
        <v>1</v>
      </c>
      <c r="O374" s="464" t="s">
        <v>149</v>
      </c>
      <c r="P374" s="464" t="s">
        <v>3561</v>
      </c>
      <c r="Q374" s="464" t="s">
        <v>220</v>
      </c>
      <c r="R374" s="464" t="s">
        <v>221</v>
      </c>
      <c r="S374" s="466"/>
    </row>
    <row r="375" spans="1:19" ht="30">
      <c r="A375" s="355" t="str">
        <f ca="1">IF(ISBLANK(INDEX('Policy Characteristics'!A:A,MATCH($C375,'Policy Characteristics'!$C:$C,0))),"",INDEX('Policy Characteristics'!A:A,MATCH($C375,'Policy Characteristics'!$C:$C,0)))</f>
        <v>Electricity Supply</v>
      </c>
      <c r="B375" s="355" t="str">
        <f ca="1">IF(ISBLANK(INDEX('Policy Characteristics'!B:B,MATCH($C375,'Policy Characteristics'!$C:$C,0))),"",INDEX('Policy Characteristics'!B:B,MATCH($C375,'Policy Characteristics'!$C:$C,0)))</f>
        <v>Subsidy for Electricity Production</v>
      </c>
      <c r="C375" s="467" t="str">
        <f t="shared" ca="1" si="27"/>
        <v>Subsidy for Elec Production by Fuel</v>
      </c>
      <c r="D375" s="286" t="s">
        <v>460</v>
      </c>
      <c r="E375" s="285" t="s">
        <v>265</v>
      </c>
      <c r="F375" s="285" t="s">
        <v>459</v>
      </c>
      <c r="G375" s="466"/>
      <c r="H375" s="296">
        <v>1579</v>
      </c>
      <c r="I375" s="286" t="s">
        <v>46</v>
      </c>
      <c r="J375" s="467" t="s">
        <v>18</v>
      </c>
      <c r="K375" s="464" t="s">
        <v>2887</v>
      </c>
      <c r="L375" s="464">
        <v>0</v>
      </c>
      <c r="M375" s="464">
        <v>60</v>
      </c>
      <c r="N375" s="464">
        <v>1</v>
      </c>
      <c r="O375" s="464" t="s">
        <v>149</v>
      </c>
      <c r="P375" s="464" t="s">
        <v>3561</v>
      </c>
      <c r="Q375" s="464" t="s">
        <v>220</v>
      </c>
      <c r="R375" s="464" t="s">
        <v>221</v>
      </c>
      <c r="S375" s="466"/>
    </row>
    <row r="376" spans="1:19">
      <c r="A376" s="355" t="str">
        <f ca="1">IF(ISBLANK(INDEX('Policy Characteristics'!A:A,MATCH($C376,'Policy Characteristics'!$C:$C,0))),"",INDEX('Policy Characteristics'!A:A,MATCH($C376,'Policy Characteristics'!$C:$C,0)))</f>
        <v>Electricity Supply</v>
      </c>
      <c r="B376" s="355" t="str">
        <f ca="1">IF(ISBLANK(INDEX('Policy Characteristics'!B:B,MATCH($C376,'Policy Characteristics'!$C:$C,0))),"",INDEX('Policy Characteristics'!B:B,MATCH($C376,'Policy Characteristics'!$C:$C,0)))</f>
        <v>Subsidy for Electricity Production</v>
      </c>
      <c r="C376" s="467" t="str">
        <f t="shared" ca="1" si="27"/>
        <v>Subsidy for Elec Production by Fuel</v>
      </c>
      <c r="D376" s="286" t="s">
        <v>460</v>
      </c>
      <c r="E376" s="285" t="s">
        <v>266</v>
      </c>
      <c r="F376" s="285" t="s">
        <v>459</v>
      </c>
      <c r="G376" s="466" t="s">
        <v>326</v>
      </c>
      <c r="H376" s="296">
        <v>1580</v>
      </c>
      <c r="I376" s="286" t="s">
        <v>46</v>
      </c>
      <c r="J376" s="467" t="s">
        <v>18</v>
      </c>
      <c r="K376" s="464" t="s">
        <v>2887</v>
      </c>
      <c r="L376" s="464">
        <v>0</v>
      </c>
      <c r="M376" s="464">
        <v>60</v>
      </c>
      <c r="N376" s="464">
        <v>1</v>
      </c>
      <c r="O376" s="464" t="s">
        <v>149</v>
      </c>
      <c r="P376" s="464" t="s">
        <v>3561</v>
      </c>
      <c r="Q376" s="464" t="s">
        <v>220</v>
      </c>
      <c r="R376" s="464" t="s">
        <v>221</v>
      </c>
      <c r="S376" s="466"/>
    </row>
    <row r="377" spans="1:19" ht="30">
      <c r="A377" s="355" t="str">
        <f ca="1">IF(ISBLANK(INDEX('Policy Characteristics'!A:A,MATCH($C377,'Policy Characteristics'!$C:$C,0))),"",INDEX('Policy Characteristics'!A:A,MATCH($C377,'Policy Characteristics'!$C:$C,0)))</f>
        <v>Electricity Supply</v>
      </c>
      <c r="B377" s="355" t="str">
        <f ca="1">IF(ISBLANK(INDEX('Policy Characteristics'!B:B,MATCH($C377,'Policy Characteristics'!$C:$C,0))),"",INDEX('Policy Characteristics'!B:B,MATCH($C377,'Policy Characteristics'!$C:$C,0)))</f>
        <v>Subsidy for Electricity Production</v>
      </c>
      <c r="C377" s="467" t="str">
        <f t="shared" ca="1" si="27"/>
        <v>Subsidy for Elec Production by Fuel</v>
      </c>
      <c r="D377" s="286" t="s">
        <v>469</v>
      </c>
      <c r="E377" s="285" t="s">
        <v>264</v>
      </c>
      <c r="F377" s="286" t="s">
        <v>470</v>
      </c>
      <c r="G377" s="466" t="s">
        <v>318</v>
      </c>
      <c r="H377" s="296">
        <v>184</v>
      </c>
      <c r="I377" s="285" t="s">
        <v>45</v>
      </c>
      <c r="J377" s="467" t="s">
        <v>18</v>
      </c>
      <c r="K377" s="464" t="s">
        <v>2887</v>
      </c>
      <c r="L377" s="464">
        <v>0</v>
      </c>
      <c r="M377" s="464">
        <v>60</v>
      </c>
      <c r="N377" s="464">
        <v>1</v>
      </c>
      <c r="O377" s="464" t="s">
        <v>149</v>
      </c>
      <c r="P377" s="464" t="s">
        <v>3561</v>
      </c>
      <c r="Q377" s="464" t="s">
        <v>220</v>
      </c>
      <c r="R377" s="464" t="s">
        <v>221</v>
      </c>
      <c r="S377" s="466"/>
    </row>
    <row r="378" spans="1:19" ht="30">
      <c r="A378" s="355" t="str">
        <f ca="1">IF(ISBLANK(INDEX('Policy Characteristics'!A:A,MATCH($C378,'Policy Characteristics'!$C:$C,0))),"",INDEX('Policy Characteristics'!A:A,MATCH($C378,'Policy Characteristics'!$C:$C,0)))</f>
        <v>Electricity Supply</v>
      </c>
      <c r="B378" s="355" t="str">
        <f ca="1">IF(ISBLANK(INDEX('Policy Characteristics'!B:B,MATCH($C378,'Policy Characteristics'!$C:$C,0))),"",INDEX('Policy Characteristics'!B:B,MATCH($C378,'Policy Characteristics'!$C:$C,0)))</f>
        <v>Subsidy for Electricity Production</v>
      </c>
      <c r="C378" s="467" t="str">
        <f t="shared" ca="1" si="27"/>
        <v>Subsidy for Elec Production by Fuel</v>
      </c>
      <c r="D378" s="286" t="s">
        <v>469</v>
      </c>
      <c r="E378" s="285" t="s">
        <v>265</v>
      </c>
      <c r="F378" s="286" t="s">
        <v>470</v>
      </c>
      <c r="G378" s="466"/>
      <c r="H378" s="296">
        <v>1581</v>
      </c>
      <c r="I378" s="286" t="s">
        <v>46</v>
      </c>
      <c r="J378" s="467" t="s">
        <v>18</v>
      </c>
      <c r="K378" s="464" t="s">
        <v>2887</v>
      </c>
      <c r="L378" s="464">
        <v>0</v>
      </c>
      <c r="M378" s="464">
        <v>60</v>
      </c>
      <c r="N378" s="464">
        <v>1</v>
      </c>
      <c r="O378" s="464" t="s">
        <v>149</v>
      </c>
      <c r="P378" s="464" t="s">
        <v>3561</v>
      </c>
      <c r="Q378" s="464" t="s">
        <v>220</v>
      </c>
      <c r="R378" s="464" t="s">
        <v>221</v>
      </c>
      <c r="S378" s="466"/>
    </row>
    <row r="379" spans="1:19" ht="30">
      <c r="A379" s="355" t="str">
        <f ca="1">IF(ISBLANK(INDEX('Policy Characteristics'!A:A,MATCH($C379,'Policy Characteristics'!$C:$C,0))),"",INDEX('Policy Characteristics'!A:A,MATCH($C379,'Policy Characteristics'!$C:$C,0)))</f>
        <v>Electricity Supply</v>
      </c>
      <c r="B379" s="355" t="str">
        <f ca="1">IF(ISBLANK(INDEX('Policy Characteristics'!B:B,MATCH($C379,'Policy Characteristics'!$C:$C,0))),"",INDEX('Policy Characteristics'!B:B,MATCH($C379,'Policy Characteristics'!$C:$C,0)))</f>
        <v>Subsidy for Electricity Production</v>
      </c>
      <c r="C379" s="467" t="str">
        <f t="shared" ca="1" si="27"/>
        <v>Subsidy for Elec Production by Fuel</v>
      </c>
      <c r="D379" s="286" t="s">
        <v>469</v>
      </c>
      <c r="E379" s="285" t="s">
        <v>266</v>
      </c>
      <c r="F379" s="286" t="s">
        <v>470</v>
      </c>
      <c r="G379" s="466" t="s">
        <v>326</v>
      </c>
      <c r="H379" s="296">
        <v>1582</v>
      </c>
      <c r="I379" s="285" t="s">
        <v>45</v>
      </c>
      <c r="J379" s="467" t="s">
        <v>18</v>
      </c>
      <c r="K379" s="464" t="s">
        <v>2887</v>
      </c>
      <c r="L379" s="464">
        <v>0</v>
      </c>
      <c r="M379" s="464">
        <v>60</v>
      </c>
      <c r="N379" s="464">
        <v>1</v>
      </c>
      <c r="O379" s="464" t="s">
        <v>149</v>
      </c>
      <c r="P379" s="464" t="s">
        <v>3561</v>
      </c>
      <c r="Q379" s="464" t="s">
        <v>220</v>
      </c>
      <c r="R379" s="464" t="s">
        <v>221</v>
      </c>
      <c r="S379" s="466"/>
    </row>
    <row r="380" spans="1:19" ht="30">
      <c r="A380" s="355" t="str">
        <f ca="1">IF(ISBLANK(INDEX('Policy Characteristics'!A:A,MATCH($C380,'Policy Characteristics'!$C:$C,0))),"",INDEX('Policy Characteristics'!A:A,MATCH($C380,'Policy Characteristics'!$C:$C,0)))</f>
        <v>Electricity Supply</v>
      </c>
      <c r="B380" s="355" t="str">
        <f ca="1">IF(ISBLANK(INDEX('Policy Characteristics'!B:B,MATCH($C380,'Policy Characteristics'!$C:$C,0))),"",INDEX('Policy Characteristics'!B:B,MATCH($C380,'Policy Characteristics'!$C:$C,0)))</f>
        <v>Subsidy for Electricity Production</v>
      </c>
      <c r="C380" s="467" t="str">
        <f t="shared" ca="1" si="27"/>
        <v>Subsidy for Elec Production by Fuel</v>
      </c>
      <c r="D380" s="286" t="s">
        <v>2842</v>
      </c>
      <c r="E380" s="285" t="s">
        <v>264</v>
      </c>
      <c r="F380" s="286" t="s">
        <v>2520</v>
      </c>
      <c r="G380" s="466" t="s">
        <v>318</v>
      </c>
      <c r="H380" s="296">
        <v>702</v>
      </c>
      <c r="I380" s="286" t="s">
        <v>46</v>
      </c>
      <c r="J380" s="467" t="s">
        <v>18</v>
      </c>
      <c r="K380" s="464" t="s">
        <v>2887</v>
      </c>
      <c r="L380" s="464">
        <v>0</v>
      </c>
      <c r="M380" s="464">
        <v>60</v>
      </c>
      <c r="N380" s="464">
        <v>1</v>
      </c>
      <c r="O380" s="464" t="s">
        <v>149</v>
      </c>
      <c r="P380" s="464" t="s">
        <v>3561</v>
      </c>
      <c r="Q380" s="464" t="s">
        <v>220</v>
      </c>
      <c r="R380" s="464" t="s">
        <v>221</v>
      </c>
      <c r="S380" s="466"/>
    </row>
    <row r="381" spans="1:19" ht="30">
      <c r="A381" s="355" t="str">
        <f ca="1">IF(ISBLANK(INDEX('Policy Characteristics'!A:A,MATCH($C381,'Policy Characteristics'!$C:$C,0))),"",INDEX('Policy Characteristics'!A:A,MATCH($C381,'Policy Characteristics'!$C:$C,0)))</f>
        <v>Electricity Supply</v>
      </c>
      <c r="B381" s="355" t="str">
        <f ca="1">IF(ISBLANK(INDEX('Policy Characteristics'!B:B,MATCH($C381,'Policy Characteristics'!$C:$C,0))),"",INDEX('Policy Characteristics'!B:B,MATCH($C381,'Policy Characteristics'!$C:$C,0)))</f>
        <v>Subsidy for Electricity Production</v>
      </c>
      <c r="C381" s="467" t="str">
        <f t="shared" ca="1" si="27"/>
        <v>Subsidy for Elec Production by Fuel</v>
      </c>
      <c r="D381" s="286" t="s">
        <v>2842</v>
      </c>
      <c r="E381" s="285" t="s">
        <v>265</v>
      </c>
      <c r="F381" s="286" t="s">
        <v>2520</v>
      </c>
      <c r="G381" s="466"/>
      <c r="H381" s="296">
        <v>1583</v>
      </c>
      <c r="I381" s="286" t="s">
        <v>46</v>
      </c>
      <c r="J381" s="467" t="s">
        <v>18</v>
      </c>
      <c r="K381" s="464" t="s">
        <v>2887</v>
      </c>
      <c r="L381" s="464">
        <v>0</v>
      </c>
      <c r="M381" s="464">
        <v>60</v>
      </c>
      <c r="N381" s="464">
        <v>1</v>
      </c>
      <c r="O381" s="464" t="s">
        <v>149</v>
      </c>
      <c r="P381" s="464" t="s">
        <v>3561</v>
      </c>
      <c r="Q381" s="464" t="s">
        <v>220</v>
      </c>
      <c r="R381" s="464" t="s">
        <v>221</v>
      </c>
      <c r="S381" s="466"/>
    </row>
    <row r="382" spans="1:19">
      <c r="A382" s="355" t="str">
        <f ca="1">IF(ISBLANK(INDEX('Policy Characteristics'!A:A,MATCH($C382,'Policy Characteristics'!$C:$C,0))),"",INDEX('Policy Characteristics'!A:A,MATCH($C382,'Policy Characteristics'!$C:$C,0)))</f>
        <v>Electricity Supply</v>
      </c>
      <c r="B382" s="355" t="str">
        <f ca="1">IF(ISBLANK(INDEX('Policy Characteristics'!B:B,MATCH($C382,'Policy Characteristics'!$C:$C,0))),"",INDEX('Policy Characteristics'!B:B,MATCH($C382,'Policy Characteristics'!$C:$C,0)))</f>
        <v>Subsidy for Electricity Production</v>
      </c>
      <c r="C382" s="467" t="str">
        <f t="shared" ca="1" si="27"/>
        <v>Subsidy for Elec Production by Fuel</v>
      </c>
      <c r="D382" s="286" t="s">
        <v>2842</v>
      </c>
      <c r="E382" s="285" t="s">
        <v>266</v>
      </c>
      <c r="F382" s="286" t="s">
        <v>2520</v>
      </c>
      <c r="G382" s="466" t="s">
        <v>326</v>
      </c>
      <c r="H382" s="296">
        <v>1584</v>
      </c>
      <c r="I382" s="286" t="s">
        <v>46</v>
      </c>
      <c r="J382" s="467" t="s">
        <v>18</v>
      </c>
      <c r="K382" s="464" t="s">
        <v>2887</v>
      </c>
      <c r="L382" s="464">
        <v>0</v>
      </c>
      <c r="M382" s="464">
        <v>60</v>
      </c>
      <c r="N382" s="464">
        <v>1</v>
      </c>
      <c r="O382" s="464" t="s">
        <v>149</v>
      </c>
      <c r="P382" s="464" t="s">
        <v>3561</v>
      </c>
      <c r="Q382" s="464" t="s">
        <v>220</v>
      </c>
      <c r="R382" s="464" t="s">
        <v>221</v>
      </c>
      <c r="S382" s="466"/>
    </row>
    <row r="383" spans="1:19" ht="45">
      <c r="A383" s="355" t="str">
        <f ca="1">IF(ISBLANK(INDEX('Policy Characteristics'!A:A,MATCH($C383,'Policy Characteristics'!$C:$C,0))),"",INDEX('Policy Characteristics'!A:A,MATCH($C383,'Policy Characteristics'!$C:$C,0)))</f>
        <v>Electricity Supply</v>
      </c>
      <c r="B383" s="355" t="str">
        <f ca="1">IF(ISBLANK(INDEX('Policy Characteristics'!B:B,MATCH($C383,'Policy Characteristics'!$C:$C,0))),"",INDEX('Policy Characteristics'!B:B,MATCH($C383,'Policy Characteristics'!$C:$C,0)))</f>
        <v>Subsidy for Electricity Production</v>
      </c>
      <c r="C383" s="467" t="str">
        <f t="shared" ca="1" si="27"/>
        <v>Subsidy for Elec Production by Fuel</v>
      </c>
      <c r="D383" s="286" t="s">
        <v>2843</v>
      </c>
      <c r="E383" s="285" t="s">
        <v>264</v>
      </c>
      <c r="F383" s="286" t="s">
        <v>2667</v>
      </c>
      <c r="G383" s="466" t="s">
        <v>318</v>
      </c>
      <c r="H383" s="296">
        <v>703</v>
      </c>
      <c r="I383" s="286" t="s">
        <v>46</v>
      </c>
      <c r="J383" s="467" t="s">
        <v>18</v>
      </c>
      <c r="K383" s="464" t="s">
        <v>2887</v>
      </c>
      <c r="L383" s="464">
        <v>0</v>
      </c>
      <c r="M383" s="464">
        <v>60</v>
      </c>
      <c r="N383" s="464">
        <v>1</v>
      </c>
      <c r="O383" s="464" t="s">
        <v>149</v>
      </c>
      <c r="P383" s="464" t="s">
        <v>3561</v>
      </c>
      <c r="Q383" s="464" t="s">
        <v>220</v>
      </c>
      <c r="R383" s="464" t="s">
        <v>221</v>
      </c>
      <c r="S383" s="466"/>
    </row>
    <row r="384" spans="1:19" ht="45">
      <c r="A384" s="355" t="str">
        <f ca="1">IF(ISBLANK(INDEX('Policy Characteristics'!A:A,MATCH($C384,'Policy Characteristics'!$C:$C,0))),"",INDEX('Policy Characteristics'!A:A,MATCH($C384,'Policy Characteristics'!$C:$C,0)))</f>
        <v>Electricity Supply</v>
      </c>
      <c r="B384" s="355" t="str">
        <f ca="1">IF(ISBLANK(INDEX('Policy Characteristics'!B:B,MATCH($C384,'Policy Characteristics'!$C:$C,0))),"",INDEX('Policy Characteristics'!B:B,MATCH($C384,'Policy Characteristics'!$C:$C,0)))</f>
        <v>Subsidy for Electricity Production</v>
      </c>
      <c r="C384" s="467" t="str">
        <f t="shared" ca="1" si="27"/>
        <v>Subsidy for Elec Production by Fuel</v>
      </c>
      <c r="D384" s="286" t="s">
        <v>2843</v>
      </c>
      <c r="E384" s="285" t="s">
        <v>265</v>
      </c>
      <c r="F384" s="286" t="s">
        <v>2667</v>
      </c>
      <c r="G384" s="466"/>
      <c r="H384" s="296">
        <v>1585</v>
      </c>
      <c r="I384" s="286" t="s">
        <v>46</v>
      </c>
      <c r="J384" s="467" t="s">
        <v>18</v>
      </c>
      <c r="K384" s="464" t="s">
        <v>2887</v>
      </c>
      <c r="L384" s="464">
        <v>0</v>
      </c>
      <c r="M384" s="464">
        <v>60</v>
      </c>
      <c r="N384" s="464">
        <v>1</v>
      </c>
      <c r="O384" s="464" t="s">
        <v>149</v>
      </c>
      <c r="P384" s="464" t="s">
        <v>3561</v>
      </c>
      <c r="Q384" s="464" t="s">
        <v>220</v>
      </c>
      <c r="R384" s="464" t="s">
        <v>221</v>
      </c>
      <c r="S384" s="466"/>
    </row>
    <row r="385" spans="1:19" ht="45">
      <c r="A385" s="355" t="str">
        <f ca="1">IF(ISBLANK(INDEX('Policy Characteristics'!A:A,MATCH($C385,'Policy Characteristics'!$C:$C,0))),"",INDEX('Policy Characteristics'!A:A,MATCH($C385,'Policy Characteristics'!$C:$C,0)))</f>
        <v>Electricity Supply</v>
      </c>
      <c r="B385" s="355" t="str">
        <f ca="1">IF(ISBLANK(INDEX('Policy Characteristics'!B:B,MATCH($C385,'Policy Characteristics'!$C:$C,0))),"",INDEX('Policy Characteristics'!B:B,MATCH($C385,'Policy Characteristics'!$C:$C,0)))</f>
        <v>Subsidy for Electricity Production</v>
      </c>
      <c r="C385" s="467" t="str">
        <f t="shared" ca="1" si="27"/>
        <v>Subsidy for Elec Production by Fuel</v>
      </c>
      <c r="D385" s="286" t="s">
        <v>2843</v>
      </c>
      <c r="E385" s="285" t="s">
        <v>266</v>
      </c>
      <c r="F385" s="286" t="s">
        <v>2667</v>
      </c>
      <c r="G385" s="466" t="s">
        <v>326</v>
      </c>
      <c r="H385" s="296">
        <v>1586</v>
      </c>
      <c r="I385" s="286" t="s">
        <v>46</v>
      </c>
      <c r="J385" s="467" t="s">
        <v>18</v>
      </c>
      <c r="K385" s="464" t="s">
        <v>2887</v>
      </c>
      <c r="L385" s="464">
        <v>0</v>
      </c>
      <c r="M385" s="464">
        <v>60</v>
      </c>
      <c r="N385" s="464">
        <v>1</v>
      </c>
      <c r="O385" s="464" t="s">
        <v>149</v>
      </c>
      <c r="P385" s="464" t="s">
        <v>3561</v>
      </c>
      <c r="Q385" s="464" t="s">
        <v>220</v>
      </c>
      <c r="R385" s="464" t="s">
        <v>221</v>
      </c>
      <c r="S385" s="466"/>
    </row>
    <row r="386" spans="1:19" ht="45">
      <c r="A386" s="355" t="str">
        <f ca="1">IF(ISBLANK(INDEX('Policy Characteristics'!A:A,MATCH($C386,'Policy Characteristics'!$C:$C,0))),"",INDEX('Policy Characteristics'!A:A,MATCH($C386,'Policy Characteristics'!$C:$C,0)))</f>
        <v>Electricity Supply</v>
      </c>
      <c r="B386" s="355" t="str">
        <f ca="1">IF(ISBLANK(INDEX('Policy Characteristics'!B:B,MATCH($C386,'Policy Characteristics'!$C:$C,0))),"",INDEX('Policy Characteristics'!B:B,MATCH($C386,'Policy Characteristics'!$C:$C,0)))</f>
        <v>Subsidy for Electricity Production</v>
      </c>
      <c r="C386" s="467" t="str">
        <f t="shared" ca="1" si="27"/>
        <v>Subsidy for Elec Production by Fuel</v>
      </c>
      <c r="D386" s="286" t="s">
        <v>2844</v>
      </c>
      <c r="E386" s="285" t="s">
        <v>264</v>
      </c>
      <c r="F386" s="286" t="s">
        <v>2522</v>
      </c>
      <c r="G386" s="466" t="s">
        <v>318</v>
      </c>
      <c r="H386" s="296">
        <v>704</v>
      </c>
      <c r="I386" s="286" t="s">
        <v>46</v>
      </c>
      <c r="J386" s="467" t="s">
        <v>18</v>
      </c>
      <c r="K386" s="464" t="s">
        <v>2887</v>
      </c>
      <c r="L386" s="464">
        <v>0</v>
      </c>
      <c r="M386" s="464">
        <v>60</v>
      </c>
      <c r="N386" s="464">
        <v>1</v>
      </c>
      <c r="O386" s="464" t="s">
        <v>149</v>
      </c>
      <c r="P386" s="464" t="s">
        <v>3561</v>
      </c>
      <c r="Q386" s="464" t="s">
        <v>220</v>
      </c>
      <c r="R386" s="464" t="s">
        <v>221</v>
      </c>
      <c r="S386" s="466"/>
    </row>
    <row r="387" spans="1:19" ht="45">
      <c r="A387" s="355" t="str">
        <f ca="1">IF(ISBLANK(INDEX('Policy Characteristics'!A:A,MATCH($C387,'Policy Characteristics'!$C:$C,0))),"",INDEX('Policy Characteristics'!A:A,MATCH($C387,'Policy Characteristics'!$C:$C,0)))</f>
        <v>Electricity Supply</v>
      </c>
      <c r="B387" s="355" t="str">
        <f ca="1">IF(ISBLANK(INDEX('Policy Characteristics'!B:B,MATCH($C387,'Policy Characteristics'!$C:$C,0))),"",INDEX('Policy Characteristics'!B:B,MATCH($C387,'Policy Characteristics'!$C:$C,0)))</f>
        <v>Subsidy for Electricity Production</v>
      </c>
      <c r="C387" s="467" t="str">
        <f t="shared" ca="1" si="27"/>
        <v>Subsidy for Elec Production by Fuel</v>
      </c>
      <c r="D387" s="286" t="s">
        <v>2844</v>
      </c>
      <c r="E387" s="285" t="s">
        <v>265</v>
      </c>
      <c r="F387" s="286" t="s">
        <v>2522</v>
      </c>
      <c r="G387" s="466"/>
      <c r="H387" s="296">
        <v>1587</v>
      </c>
      <c r="I387" s="286" t="s">
        <v>46</v>
      </c>
      <c r="J387" s="467" t="s">
        <v>18</v>
      </c>
      <c r="K387" s="464" t="s">
        <v>2887</v>
      </c>
      <c r="L387" s="464">
        <v>0</v>
      </c>
      <c r="M387" s="464">
        <v>60</v>
      </c>
      <c r="N387" s="464">
        <v>1</v>
      </c>
      <c r="O387" s="464" t="s">
        <v>149</v>
      </c>
      <c r="P387" s="464" t="s">
        <v>3561</v>
      </c>
      <c r="Q387" s="464" t="s">
        <v>220</v>
      </c>
      <c r="R387" s="464" t="s">
        <v>221</v>
      </c>
      <c r="S387" s="466"/>
    </row>
    <row r="388" spans="1:19" ht="45">
      <c r="A388" s="355" t="str">
        <f ca="1">IF(ISBLANK(INDEX('Policy Characteristics'!A:A,MATCH($C388,'Policy Characteristics'!$C:$C,0))),"",INDEX('Policy Characteristics'!A:A,MATCH($C388,'Policy Characteristics'!$C:$C,0)))</f>
        <v>Electricity Supply</v>
      </c>
      <c r="B388" s="355" t="str">
        <f ca="1">IF(ISBLANK(INDEX('Policy Characteristics'!B:B,MATCH($C388,'Policy Characteristics'!$C:$C,0))),"",INDEX('Policy Characteristics'!B:B,MATCH($C388,'Policy Characteristics'!$C:$C,0)))</f>
        <v>Subsidy for Electricity Production</v>
      </c>
      <c r="C388" s="467" t="str">
        <f t="shared" ca="1" si="27"/>
        <v>Subsidy for Elec Production by Fuel</v>
      </c>
      <c r="D388" s="286" t="s">
        <v>2844</v>
      </c>
      <c r="E388" s="285" t="s">
        <v>266</v>
      </c>
      <c r="F388" s="286" t="s">
        <v>2522</v>
      </c>
      <c r="G388" s="466" t="s">
        <v>326</v>
      </c>
      <c r="H388" s="296">
        <v>1588</v>
      </c>
      <c r="I388" s="286" t="s">
        <v>46</v>
      </c>
      <c r="J388" s="467" t="s">
        <v>18</v>
      </c>
      <c r="K388" s="464" t="s">
        <v>2887</v>
      </c>
      <c r="L388" s="464">
        <v>0</v>
      </c>
      <c r="M388" s="464">
        <v>60</v>
      </c>
      <c r="N388" s="464">
        <v>1</v>
      </c>
      <c r="O388" s="464" t="s">
        <v>149</v>
      </c>
      <c r="P388" s="464" t="s">
        <v>3561</v>
      </c>
      <c r="Q388" s="464" t="s">
        <v>220</v>
      </c>
      <c r="R388" s="464" t="s">
        <v>221</v>
      </c>
      <c r="S388" s="466"/>
    </row>
    <row r="389" spans="1:19" ht="4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3350</v>
      </c>
      <c r="D389" s="285" t="s">
        <v>3210</v>
      </c>
      <c r="E389" s="286"/>
      <c r="F389" s="195" t="s">
        <v>3235</v>
      </c>
      <c r="G389" s="53"/>
      <c r="H389" s="54">
        <v>1537</v>
      </c>
      <c r="I389" s="53" t="s">
        <v>45</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ht="30">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6" t="s">
        <v>3211</v>
      </c>
      <c r="E390" s="286"/>
      <c r="F390" s="195" t="s">
        <v>2856</v>
      </c>
      <c r="G390" s="55"/>
      <c r="H390" s="54">
        <v>1538</v>
      </c>
      <c r="I390" s="53" t="s">
        <v>45</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ht="30">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6" t="s">
        <v>3212</v>
      </c>
      <c r="E391" s="286"/>
      <c r="F391" s="195" t="s">
        <v>3176</v>
      </c>
      <c r="G391" s="55"/>
      <c r="H391" s="54">
        <v>1539</v>
      </c>
      <c r="I391" s="53" t="s">
        <v>45</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ht="60">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6" t="s">
        <v>3213</v>
      </c>
      <c r="E392" s="286"/>
      <c r="F392" s="195" t="s">
        <v>3177</v>
      </c>
      <c r="G392" s="55"/>
      <c r="H392" s="54">
        <v>1540</v>
      </c>
      <c r="I392" s="53" t="s">
        <v>45</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ht="60">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6" t="s">
        <v>3214</v>
      </c>
      <c r="E393" s="286"/>
      <c r="F393" s="195" t="s">
        <v>3178</v>
      </c>
      <c r="G393" s="55"/>
      <c r="H393" s="54">
        <v>1541</v>
      </c>
      <c r="I393" s="53" t="s">
        <v>45</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ht="60">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6" t="s">
        <v>3215</v>
      </c>
      <c r="E394" s="286"/>
      <c r="F394" s="195" t="s">
        <v>3179</v>
      </c>
      <c r="G394" s="55"/>
      <c r="H394" s="54">
        <v>1542</v>
      </c>
      <c r="I394" s="53" t="s">
        <v>45</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ht="30">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6" t="s">
        <v>3216</v>
      </c>
      <c r="E395" s="286"/>
      <c r="F395" s="195" t="s">
        <v>3180</v>
      </c>
      <c r="G395" s="55"/>
      <c r="H395" s="54">
        <v>1543</v>
      </c>
      <c r="I395" s="53" t="s">
        <v>45</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ht="4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6" t="s">
        <v>3217</v>
      </c>
      <c r="E396" s="286"/>
      <c r="F396" s="195" t="s">
        <v>3181</v>
      </c>
      <c r="G396" s="55"/>
      <c r="H396" s="54">
        <v>1544</v>
      </c>
      <c r="I396" s="53" t="s">
        <v>45</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ht="4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6" t="s">
        <v>3218</v>
      </c>
      <c r="E397" s="286"/>
      <c r="F397" s="195" t="s">
        <v>3182</v>
      </c>
      <c r="G397" s="55"/>
      <c r="H397" s="54">
        <v>1545</v>
      </c>
      <c r="I397" s="53" t="s">
        <v>45</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6" t="s">
        <v>3219</v>
      </c>
      <c r="E398" s="286"/>
      <c r="F398" s="195" t="s">
        <v>2654</v>
      </c>
      <c r="G398" s="55"/>
      <c r="H398" s="54">
        <v>1546</v>
      </c>
      <c r="I398" s="53" t="s">
        <v>45</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ht="4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6" t="s">
        <v>3220</v>
      </c>
      <c r="E399" s="286"/>
      <c r="F399" s="195" t="s">
        <v>3183</v>
      </c>
      <c r="G399" s="55"/>
      <c r="H399" s="54">
        <v>1547</v>
      </c>
      <c r="I399" s="53" t="s">
        <v>45</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ht="4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6" t="s">
        <v>3221</v>
      </c>
      <c r="E400" s="286"/>
      <c r="F400" s="195" t="s">
        <v>3184</v>
      </c>
      <c r="G400" s="55"/>
      <c r="H400" s="54">
        <v>1548</v>
      </c>
      <c r="I400" s="53" t="s">
        <v>45</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ht="60">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6" t="s">
        <v>3222</v>
      </c>
      <c r="E401" s="286"/>
      <c r="F401" s="195" t="s">
        <v>3185</v>
      </c>
      <c r="G401" s="55"/>
      <c r="H401" s="54">
        <v>1549</v>
      </c>
      <c r="I401" s="53" t="s">
        <v>45</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ht="30">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6" t="s">
        <v>3223</v>
      </c>
      <c r="E402" s="286"/>
      <c r="F402" s="195" t="s">
        <v>2655</v>
      </c>
      <c r="G402" s="55"/>
      <c r="H402" s="54">
        <v>1550</v>
      </c>
      <c r="I402" s="53" t="s">
        <v>45</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ht="30">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6" t="s">
        <v>3224</v>
      </c>
      <c r="E403" s="286"/>
      <c r="F403" s="195" t="s">
        <v>3186</v>
      </c>
      <c r="G403" s="55"/>
      <c r="H403" s="54">
        <v>1551</v>
      </c>
      <c r="I403" s="53" t="s">
        <v>45</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ht="90">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6" t="s">
        <v>3225</v>
      </c>
      <c r="E404" s="286"/>
      <c r="F404" s="195" t="s">
        <v>3187</v>
      </c>
      <c r="G404" s="55"/>
      <c r="H404" s="54">
        <v>1552</v>
      </c>
      <c r="I404" s="53" t="s">
        <v>45</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ht="60">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6" t="s">
        <v>3226</v>
      </c>
      <c r="E405" s="286"/>
      <c r="F405" s="195" t="s">
        <v>3188</v>
      </c>
      <c r="G405" s="55"/>
      <c r="H405" s="54">
        <v>1553</v>
      </c>
      <c r="I405" s="53" t="s">
        <v>45</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ht="7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6" t="s">
        <v>3227</v>
      </c>
      <c r="E406" s="286"/>
      <c r="F406" s="195" t="s">
        <v>3189</v>
      </c>
      <c r="G406" s="55"/>
      <c r="H406" s="54">
        <v>1554</v>
      </c>
      <c r="I406" s="53" t="s">
        <v>45</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ht="4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6" t="s">
        <v>3228</v>
      </c>
      <c r="E407" s="286"/>
      <c r="F407" s="195" t="s">
        <v>3190</v>
      </c>
      <c r="G407" s="55"/>
      <c r="H407" s="54">
        <v>1555</v>
      </c>
      <c r="I407" s="53" t="s">
        <v>45</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ht="30">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6" t="s">
        <v>3229</v>
      </c>
      <c r="E408" s="286"/>
      <c r="F408" s="195" t="s">
        <v>3191</v>
      </c>
      <c r="G408" s="55"/>
      <c r="H408" s="54">
        <v>1556</v>
      </c>
      <c r="I408" s="53" t="s">
        <v>45</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ht="30">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6" t="s">
        <v>3230</v>
      </c>
      <c r="E409" s="286"/>
      <c r="F409" s="195" t="s">
        <v>3192</v>
      </c>
      <c r="G409" s="55"/>
      <c r="H409" s="54">
        <v>1557</v>
      </c>
      <c r="I409" s="53" t="s">
        <v>45</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ht="4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6" t="s">
        <v>3231</v>
      </c>
      <c r="E410" s="286"/>
      <c r="F410" s="195" t="s">
        <v>3193</v>
      </c>
      <c r="G410" s="55"/>
      <c r="H410" s="54">
        <v>1558</v>
      </c>
      <c r="I410" s="53" t="s">
        <v>45</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ht="7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6" t="s">
        <v>3232</v>
      </c>
      <c r="E411" s="286"/>
      <c r="F411" s="195" t="s">
        <v>3194</v>
      </c>
      <c r="G411" s="55"/>
      <c r="H411" s="54">
        <v>1559</v>
      </c>
      <c r="I411" s="53" t="s">
        <v>45</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ht="30">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6" t="s">
        <v>3233</v>
      </c>
      <c r="E412" s="286"/>
      <c r="F412" s="195" t="s">
        <v>3236</v>
      </c>
      <c r="G412" s="55"/>
      <c r="H412" s="54">
        <v>1560</v>
      </c>
      <c r="I412" s="53" t="s">
        <v>45</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ht="30">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6" t="s">
        <v>3234</v>
      </c>
      <c r="E413" s="286"/>
      <c r="F413" s="195" t="s">
        <v>3195</v>
      </c>
      <c r="G413" s="55"/>
      <c r="H413" s="54">
        <v>1561</v>
      </c>
      <c r="I413" s="53" t="s">
        <v>45</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ht="4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3170</v>
      </c>
      <c r="D414" s="285" t="s">
        <v>3210</v>
      </c>
      <c r="E414" s="286" t="s">
        <v>3173</v>
      </c>
      <c r="F414" s="195" t="s">
        <v>3235</v>
      </c>
      <c r="G414" s="53" t="s">
        <v>3174</v>
      </c>
      <c r="H414" s="54">
        <v>908</v>
      </c>
      <c r="I414" s="9" t="s">
        <v>46</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4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5" t="s">
        <v>3210</v>
      </c>
      <c r="E415" s="286" t="s">
        <v>2606</v>
      </c>
      <c r="F415" s="195" t="s">
        <v>3235</v>
      </c>
      <c r="G415" s="53" t="s">
        <v>3175</v>
      </c>
      <c r="H415" s="54">
        <v>909</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6" t="s">
        <v>3211</v>
      </c>
      <c r="E416" s="286" t="s">
        <v>3173</v>
      </c>
      <c r="F416" s="195" t="s">
        <v>2856</v>
      </c>
      <c r="G416" s="53" t="s">
        <v>3174</v>
      </c>
      <c r="H416" s="54">
        <v>910</v>
      </c>
      <c r="I416" s="9" t="s">
        <v>46</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30">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6" t="s">
        <v>3211</v>
      </c>
      <c r="E417" s="286" t="s">
        <v>2606</v>
      </c>
      <c r="F417" s="195" t="s">
        <v>2856</v>
      </c>
      <c r="G417" s="53" t="s">
        <v>3175</v>
      </c>
      <c r="H417" s="54">
        <v>911</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6" t="s">
        <v>3212</v>
      </c>
      <c r="E418" s="286" t="s">
        <v>3173</v>
      </c>
      <c r="F418" s="195" t="s">
        <v>3176</v>
      </c>
      <c r="G418" s="53" t="s">
        <v>3174</v>
      </c>
      <c r="H418" s="54">
        <v>912</v>
      </c>
      <c r="I418" s="9" t="s">
        <v>46</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30">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6" t="s">
        <v>3212</v>
      </c>
      <c r="E419" s="286" t="s">
        <v>2606</v>
      </c>
      <c r="F419" s="195" t="s">
        <v>3176</v>
      </c>
      <c r="G419" s="53" t="s">
        <v>3175</v>
      </c>
      <c r="H419" s="54">
        <v>913</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60">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6" t="s">
        <v>3213</v>
      </c>
      <c r="E420" s="286" t="s">
        <v>3173</v>
      </c>
      <c r="F420" s="195" t="s">
        <v>3177</v>
      </c>
      <c r="G420" s="53" t="s">
        <v>3174</v>
      </c>
      <c r="H420" s="54">
        <v>914</v>
      </c>
      <c r="I420" s="9" t="s">
        <v>46</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60">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6" t="s">
        <v>3213</v>
      </c>
      <c r="E421" s="286" t="s">
        <v>2606</v>
      </c>
      <c r="F421" s="195" t="s">
        <v>3177</v>
      </c>
      <c r="G421" s="53" t="s">
        <v>3175</v>
      </c>
      <c r="H421" s="54">
        <v>915</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60">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6" t="s">
        <v>3214</v>
      </c>
      <c r="E422" s="286" t="s">
        <v>3173</v>
      </c>
      <c r="F422" s="195" t="s">
        <v>3178</v>
      </c>
      <c r="G422" s="53" t="s">
        <v>3174</v>
      </c>
      <c r="H422" s="54">
        <v>916</v>
      </c>
      <c r="I422" s="53" t="s">
        <v>45</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60">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6" t="s">
        <v>3214</v>
      </c>
      <c r="E423" s="286" t="s">
        <v>2606</v>
      </c>
      <c r="F423" s="195" t="s">
        <v>3178</v>
      </c>
      <c r="G423" s="53" t="s">
        <v>3175</v>
      </c>
      <c r="H423" s="54">
        <v>917</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60">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6" t="s">
        <v>3215</v>
      </c>
      <c r="E424" s="286" t="s">
        <v>3173</v>
      </c>
      <c r="F424" s="195" t="s">
        <v>3179</v>
      </c>
      <c r="G424" s="53" t="s">
        <v>3174</v>
      </c>
      <c r="H424" s="54">
        <v>918</v>
      </c>
      <c r="I424" s="53" t="s">
        <v>45</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60">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6" t="s">
        <v>3215</v>
      </c>
      <c r="E425" s="286" t="s">
        <v>2606</v>
      </c>
      <c r="F425" s="195" t="s">
        <v>3179</v>
      </c>
      <c r="G425" s="53" t="s">
        <v>3175</v>
      </c>
      <c r="H425" s="54">
        <v>919</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ht="4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6" t="s">
        <v>3216</v>
      </c>
      <c r="E426" s="286" t="s">
        <v>3173</v>
      </c>
      <c r="F426" s="195" t="s">
        <v>3180</v>
      </c>
      <c r="G426" s="53" t="s">
        <v>3174</v>
      </c>
      <c r="H426" s="54">
        <v>920</v>
      </c>
      <c r="I426" s="53" t="s">
        <v>45</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ht="30">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6" t="s">
        <v>3216</v>
      </c>
      <c r="E427" s="286" t="s">
        <v>2606</v>
      </c>
      <c r="F427" s="195" t="s">
        <v>3180</v>
      </c>
      <c r="G427" s="53" t="s">
        <v>3175</v>
      </c>
      <c r="H427" s="54">
        <v>921</v>
      </c>
      <c r="I427" s="9" t="s">
        <v>46</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ht="4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6" t="s">
        <v>3217</v>
      </c>
      <c r="E428" s="286" t="s">
        <v>3173</v>
      </c>
      <c r="F428" s="195" t="s">
        <v>3181</v>
      </c>
      <c r="G428" s="53" t="s">
        <v>3174</v>
      </c>
      <c r="H428" s="54">
        <v>922</v>
      </c>
      <c r="I428" s="53" t="s">
        <v>45</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ht="4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6" t="s">
        <v>3217</v>
      </c>
      <c r="E429" s="286" t="s">
        <v>2606</v>
      </c>
      <c r="F429" s="195" t="s">
        <v>3181</v>
      </c>
      <c r="G429" s="53" t="s">
        <v>3175</v>
      </c>
      <c r="H429" s="54">
        <v>923</v>
      </c>
      <c r="I429" s="9" t="s">
        <v>46</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ht="4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6" t="s">
        <v>3218</v>
      </c>
      <c r="E430" s="286" t="s">
        <v>3173</v>
      </c>
      <c r="F430" s="195" t="s">
        <v>3182</v>
      </c>
      <c r="G430" s="53" t="s">
        <v>3174</v>
      </c>
      <c r="H430" s="54">
        <v>924</v>
      </c>
      <c r="I430" s="53" t="s">
        <v>45</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ht="4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6" t="s">
        <v>3218</v>
      </c>
      <c r="E431" s="286" t="s">
        <v>2606</v>
      </c>
      <c r="F431" s="195" t="s">
        <v>3182</v>
      </c>
      <c r="G431" s="53" t="s">
        <v>3175</v>
      </c>
      <c r="H431" s="54">
        <v>925</v>
      </c>
      <c r="I431" s="9" t="s">
        <v>46</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ht="4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6" t="s">
        <v>3219</v>
      </c>
      <c r="E432" s="286" t="s">
        <v>3173</v>
      </c>
      <c r="F432" s="195" t="s">
        <v>2654</v>
      </c>
      <c r="G432" s="53" t="s">
        <v>3174</v>
      </c>
      <c r="H432" s="54">
        <v>926</v>
      </c>
      <c r="I432" s="53" t="s">
        <v>45</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ht="30">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6" t="s">
        <v>3219</v>
      </c>
      <c r="E433" s="286" t="s">
        <v>2606</v>
      </c>
      <c r="F433" s="195" t="s">
        <v>2654</v>
      </c>
      <c r="G433" s="53" t="s">
        <v>3175</v>
      </c>
      <c r="H433" s="54">
        <v>927</v>
      </c>
      <c r="I433" s="53" t="s">
        <v>45</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ht="4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6" t="s">
        <v>3220</v>
      </c>
      <c r="E434" s="286" t="s">
        <v>3173</v>
      </c>
      <c r="F434" s="195" t="s">
        <v>3183</v>
      </c>
      <c r="G434" s="53" t="s">
        <v>3174</v>
      </c>
      <c r="H434" s="54">
        <v>928</v>
      </c>
      <c r="I434" s="53" t="s">
        <v>45</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ht="4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6" t="s">
        <v>3220</v>
      </c>
      <c r="E435" s="286" t="s">
        <v>2606</v>
      </c>
      <c r="F435" s="195" t="s">
        <v>3183</v>
      </c>
      <c r="G435" s="53" t="s">
        <v>3175</v>
      </c>
      <c r="H435" s="54">
        <v>929</v>
      </c>
      <c r="I435" s="9" t="s">
        <v>46</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ht="4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6" t="s">
        <v>3221</v>
      </c>
      <c r="E436" s="286" t="s">
        <v>3173</v>
      </c>
      <c r="F436" s="195" t="s">
        <v>3184</v>
      </c>
      <c r="G436" s="53" t="s">
        <v>3174</v>
      </c>
      <c r="H436" s="54">
        <v>930</v>
      </c>
      <c r="I436" s="53" t="s">
        <v>45</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ht="4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6" t="s">
        <v>3221</v>
      </c>
      <c r="E437" s="286" t="s">
        <v>2606</v>
      </c>
      <c r="F437" s="195" t="s">
        <v>3184</v>
      </c>
      <c r="G437" s="53" t="s">
        <v>3175</v>
      </c>
      <c r="H437" s="54">
        <v>931</v>
      </c>
      <c r="I437" s="9" t="s">
        <v>46</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ht="60">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6" t="s">
        <v>3222</v>
      </c>
      <c r="E438" s="286" t="s">
        <v>3173</v>
      </c>
      <c r="F438" s="195" t="s">
        <v>3185</v>
      </c>
      <c r="G438" s="53" t="s">
        <v>3174</v>
      </c>
      <c r="H438" s="54">
        <v>932</v>
      </c>
      <c r="I438" s="53" t="s">
        <v>45</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ht="60">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6" t="s">
        <v>3222</v>
      </c>
      <c r="E439" s="286" t="s">
        <v>2606</v>
      </c>
      <c r="F439" s="195" t="s">
        <v>3185</v>
      </c>
      <c r="G439" s="53" t="s">
        <v>3175</v>
      </c>
      <c r="H439" s="54">
        <v>933</v>
      </c>
      <c r="I439" s="53" t="s">
        <v>45</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ht="4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6" t="s">
        <v>3223</v>
      </c>
      <c r="E440" s="286" t="s">
        <v>3173</v>
      </c>
      <c r="F440" s="195" t="s">
        <v>2655</v>
      </c>
      <c r="G440" s="53" t="s">
        <v>3174</v>
      </c>
      <c r="H440" s="54">
        <v>934</v>
      </c>
      <c r="I440" s="53" t="s">
        <v>45</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ht="30">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6" t="s">
        <v>3223</v>
      </c>
      <c r="E441" s="286" t="s">
        <v>2606</v>
      </c>
      <c r="F441" s="195" t="s">
        <v>2655</v>
      </c>
      <c r="G441" s="53" t="s">
        <v>3175</v>
      </c>
      <c r="H441" s="54">
        <v>935</v>
      </c>
      <c r="I441" s="53" t="s">
        <v>45</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ht="4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6" t="s">
        <v>3224</v>
      </c>
      <c r="E442" s="286" t="s">
        <v>3173</v>
      </c>
      <c r="F442" s="195" t="s">
        <v>3186</v>
      </c>
      <c r="G442" s="53" t="s">
        <v>3174</v>
      </c>
      <c r="H442" s="54">
        <v>936</v>
      </c>
      <c r="I442" s="53" t="s">
        <v>45</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ht="30">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6" t="s">
        <v>3224</v>
      </c>
      <c r="E443" s="286" t="s">
        <v>2606</v>
      </c>
      <c r="F443" s="195" t="s">
        <v>3186</v>
      </c>
      <c r="G443" s="53" t="s">
        <v>3175</v>
      </c>
      <c r="H443" s="54">
        <v>937</v>
      </c>
      <c r="I443" s="9" t="s">
        <v>46</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ht="90">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6" t="s">
        <v>3225</v>
      </c>
      <c r="E444" s="286" t="s">
        <v>3173</v>
      </c>
      <c r="F444" s="195" t="s">
        <v>3187</v>
      </c>
      <c r="G444" s="53" t="s">
        <v>3174</v>
      </c>
      <c r="H444" s="54">
        <v>938</v>
      </c>
      <c r="I444" s="53" t="s">
        <v>45</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ht="90">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6" t="s">
        <v>3225</v>
      </c>
      <c r="E445" s="286" t="s">
        <v>2606</v>
      </c>
      <c r="F445" s="195" t="s">
        <v>3187</v>
      </c>
      <c r="G445" s="53" t="s">
        <v>3175</v>
      </c>
      <c r="H445" s="54">
        <v>939</v>
      </c>
      <c r="I445" s="9" t="s">
        <v>46</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ht="60">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6" t="s">
        <v>3226</v>
      </c>
      <c r="E446" s="286" t="s">
        <v>3173</v>
      </c>
      <c r="F446" s="195" t="s">
        <v>3188</v>
      </c>
      <c r="G446" s="53" t="s">
        <v>3174</v>
      </c>
      <c r="H446" s="54">
        <v>940</v>
      </c>
      <c r="I446" s="53" t="s">
        <v>45</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ht="60">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6" t="s">
        <v>3226</v>
      </c>
      <c r="E447" s="286" t="s">
        <v>2606</v>
      </c>
      <c r="F447" s="195" t="s">
        <v>3188</v>
      </c>
      <c r="G447" s="53" t="s">
        <v>3175</v>
      </c>
      <c r="H447" s="54">
        <v>941</v>
      </c>
      <c r="I447" s="9" t="s">
        <v>46</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ht="7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6" t="s">
        <v>3227</v>
      </c>
      <c r="E448" s="286" t="s">
        <v>3173</v>
      </c>
      <c r="F448" s="195" t="s">
        <v>3189</v>
      </c>
      <c r="G448" s="53" t="s">
        <v>3174</v>
      </c>
      <c r="H448" s="54">
        <v>942</v>
      </c>
      <c r="I448" s="53" t="s">
        <v>45</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ht="7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6" t="s">
        <v>3227</v>
      </c>
      <c r="E449" s="286" t="s">
        <v>2606</v>
      </c>
      <c r="F449" s="195" t="s">
        <v>3189</v>
      </c>
      <c r="G449" s="53" t="s">
        <v>3175</v>
      </c>
      <c r="H449" s="54">
        <v>943</v>
      </c>
      <c r="I449" s="9" t="s">
        <v>46</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ht="4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6" t="s">
        <v>3228</v>
      </c>
      <c r="E450" s="286" t="s">
        <v>3173</v>
      </c>
      <c r="F450" s="195" t="s">
        <v>3190</v>
      </c>
      <c r="G450" s="53" t="s">
        <v>3174</v>
      </c>
      <c r="H450" s="54">
        <v>944</v>
      </c>
      <c r="I450" s="53" t="s">
        <v>45</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ht="4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6" t="s">
        <v>3228</v>
      </c>
      <c r="E451" s="286" t="s">
        <v>2606</v>
      </c>
      <c r="F451" s="195" t="s">
        <v>3190</v>
      </c>
      <c r="G451" s="53" t="s">
        <v>3175</v>
      </c>
      <c r="H451" s="54">
        <v>945</v>
      </c>
      <c r="I451" s="9" t="s">
        <v>46</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ht="4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6" t="s">
        <v>3229</v>
      </c>
      <c r="E452" s="286" t="s">
        <v>3173</v>
      </c>
      <c r="F452" s="195" t="s">
        <v>3191</v>
      </c>
      <c r="G452" s="53" t="s">
        <v>3174</v>
      </c>
      <c r="H452" s="54">
        <v>946</v>
      </c>
      <c r="I452" s="53" t="s">
        <v>45</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ht="30">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6" t="s">
        <v>3229</v>
      </c>
      <c r="E453" s="286" t="s">
        <v>2606</v>
      </c>
      <c r="F453" s="195" t="s">
        <v>3191</v>
      </c>
      <c r="G453" s="53" t="s">
        <v>3175</v>
      </c>
      <c r="H453" s="54">
        <v>947</v>
      </c>
      <c r="I453" s="9" t="s">
        <v>46</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ht="4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6" t="s">
        <v>3230</v>
      </c>
      <c r="E454" s="286" t="s">
        <v>3173</v>
      </c>
      <c r="F454" s="195" t="s">
        <v>3192</v>
      </c>
      <c r="G454" s="53" t="s">
        <v>3174</v>
      </c>
      <c r="H454" s="54">
        <v>948</v>
      </c>
      <c r="I454" s="53" t="s">
        <v>45</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ht="30">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6" t="s">
        <v>3230</v>
      </c>
      <c r="E455" s="286" t="s">
        <v>2606</v>
      </c>
      <c r="F455" s="195" t="s">
        <v>3192</v>
      </c>
      <c r="G455" s="53" t="s">
        <v>3175</v>
      </c>
      <c r="H455" s="54">
        <v>949</v>
      </c>
      <c r="I455" s="9" t="s">
        <v>46</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ht="4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6" t="s">
        <v>3231</v>
      </c>
      <c r="E456" s="286" t="s">
        <v>3173</v>
      </c>
      <c r="F456" s="195" t="s">
        <v>3193</v>
      </c>
      <c r="G456" s="53" t="s">
        <v>3174</v>
      </c>
      <c r="H456" s="54">
        <v>950</v>
      </c>
      <c r="I456" s="53" t="s">
        <v>45</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ht="4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6" t="s">
        <v>3231</v>
      </c>
      <c r="E457" s="286" t="s">
        <v>2606</v>
      </c>
      <c r="F457" s="195" t="s">
        <v>3193</v>
      </c>
      <c r="G457" s="53" t="s">
        <v>3175</v>
      </c>
      <c r="H457" s="54">
        <v>951</v>
      </c>
      <c r="I457" s="9" t="s">
        <v>46</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ht="7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6" t="s">
        <v>3232</v>
      </c>
      <c r="E458" s="286" t="s">
        <v>3173</v>
      </c>
      <c r="F458" s="195" t="s">
        <v>3194</v>
      </c>
      <c r="G458" s="53" t="s">
        <v>3174</v>
      </c>
      <c r="H458" s="54">
        <v>952</v>
      </c>
      <c r="I458" s="53" t="s">
        <v>45</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ht="7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6" t="s">
        <v>3232</v>
      </c>
      <c r="E459" s="286" t="s">
        <v>2606</v>
      </c>
      <c r="F459" s="195" t="s">
        <v>3194</v>
      </c>
      <c r="G459" s="53" t="s">
        <v>3175</v>
      </c>
      <c r="H459" s="54">
        <v>953</v>
      </c>
      <c r="I459" s="9" t="s">
        <v>46</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ht="4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6" t="s">
        <v>3233</v>
      </c>
      <c r="E460" s="286" t="s">
        <v>3173</v>
      </c>
      <c r="F460" s="195" t="s">
        <v>3236</v>
      </c>
      <c r="G460" s="53" t="s">
        <v>3174</v>
      </c>
      <c r="H460" s="54">
        <v>954</v>
      </c>
      <c r="I460" s="9" t="s">
        <v>46</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ht="30">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6" t="s">
        <v>3233</v>
      </c>
      <c r="E461" s="286" t="s">
        <v>2606</v>
      </c>
      <c r="F461" s="195" t="s">
        <v>3236</v>
      </c>
      <c r="G461" s="53" t="s">
        <v>3175</v>
      </c>
      <c r="H461" s="54">
        <v>955</v>
      </c>
      <c r="I461" s="9" t="s">
        <v>46</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ht="4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6" t="s">
        <v>3234</v>
      </c>
      <c r="E462" s="286" t="s">
        <v>3173</v>
      </c>
      <c r="F462" s="195" t="s">
        <v>3195</v>
      </c>
      <c r="G462" s="53" t="s">
        <v>3174</v>
      </c>
      <c r="H462" s="54">
        <v>956</v>
      </c>
      <c r="I462" s="9" t="s">
        <v>46</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ht="30">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6" t="s">
        <v>3234</v>
      </c>
      <c r="E463" s="286" t="s">
        <v>2606</v>
      </c>
      <c r="F463" s="195" t="s">
        <v>3195</v>
      </c>
      <c r="G463" s="53" t="s">
        <v>3175</v>
      </c>
      <c r="H463" s="54">
        <v>957</v>
      </c>
      <c r="I463" s="9" t="s">
        <v>46</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2868</v>
      </c>
      <c r="D464" s="53"/>
      <c r="E464" s="53"/>
      <c r="F464" s="53"/>
      <c r="G464" s="53"/>
      <c r="H464" s="54">
        <v>43</v>
      </c>
      <c r="I464" s="53" t="s">
        <v>45</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295</v>
      </c>
      <c r="D465" s="53"/>
      <c r="E465" s="53"/>
      <c r="F465" s="53"/>
      <c r="G465" s="53"/>
      <c r="H465" s="54">
        <v>44</v>
      </c>
      <c r="I465" s="53" t="s">
        <v>45</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60</v>
      </c>
      <c r="D466" s="53"/>
      <c r="E466" s="53"/>
      <c r="F466" s="53"/>
      <c r="G466" s="53"/>
      <c r="H466" s="54">
        <v>45</v>
      </c>
      <c r="I466" s="53" t="s">
        <v>45</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ht="4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2439</v>
      </c>
      <c r="D467" s="53" t="s">
        <v>3210</v>
      </c>
      <c r="E467" s="53" t="s">
        <v>2440</v>
      </c>
      <c r="F467" s="195" t="s">
        <v>3235</v>
      </c>
      <c r="G467" s="53" t="s">
        <v>3237</v>
      </c>
      <c r="H467" s="54">
        <v>1208</v>
      </c>
      <c r="I467" s="53" t="s">
        <v>45</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3210</v>
      </c>
      <c r="E468" s="53" t="s">
        <v>2441</v>
      </c>
      <c r="F468" s="195" t="s">
        <v>3235</v>
      </c>
      <c r="G468" s="53" t="s">
        <v>3238</v>
      </c>
      <c r="H468" s="54">
        <v>1209</v>
      </c>
      <c r="I468" s="53" t="s">
        <v>46</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4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3210</v>
      </c>
      <c r="E469" s="53" t="s">
        <v>2442</v>
      </c>
      <c r="F469" s="195" t="s">
        <v>3235</v>
      </c>
      <c r="G469" s="53" t="s">
        <v>3239</v>
      </c>
      <c r="H469" s="54">
        <v>1210</v>
      </c>
      <c r="I469" s="53" t="s">
        <v>46</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4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3210</v>
      </c>
      <c r="E470" s="53" t="s">
        <v>2443</v>
      </c>
      <c r="F470" s="195" t="s">
        <v>3235</v>
      </c>
      <c r="G470" s="53" t="s">
        <v>3240</v>
      </c>
      <c r="H470" s="54">
        <v>1211</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4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3210</v>
      </c>
      <c r="E471" s="53" t="s">
        <v>2444</v>
      </c>
      <c r="F471" s="195" t="s">
        <v>3235</v>
      </c>
      <c r="G471" s="53" t="s">
        <v>3241</v>
      </c>
      <c r="H471" s="54">
        <v>1212</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4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3210</v>
      </c>
      <c r="E472" s="53" t="s">
        <v>2445</v>
      </c>
      <c r="F472" s="195" t="s">
        <v>3235</v>
      </c>
      <c r="G472" s="53" t="s">
        <v>3242</v>
      </c>
      <c r="H472" s="54">
        <v>1213</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4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3210</v>
      </c>
      <c r="E473" s="53" t="s">
        <v>2797</v>
      </c>
      <c r="F473" s="195" t="s">
        <v>3235</v>
      </c>
      <c r="G473" s="53" t="s">
        <v>3243</v>
      </c>
      <c r="H473" s="54">
        <v>1214</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4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3210</v>
      </c>
      <c r="E474" s="53" t="s">
        <v>2798</v>
      </c>
      <c r="F474" s="195" t="s">
        <v>3235</v>
      </c>
      <c r="G474" s="53" t="s">
        <v>3244</v>
      </c>
      <c r="H474" s="54">
        <v>1215</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4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3210</v>
      </c>
      <c r="E475" s="53" t="s">
        <v>2799</v>
      </c>
      <c r="F475" s="195" t="s">
        <v>3235</v>
      </c>
      <c r="G475" s="53" t="s">
        <v>3245</v>
      </c>
      <c r="H475" s="54">
        <v>1216</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4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3210</v>
      </c>
      <c r="E476" s="53" t="s">
        <v>2796</v>
      </c>
      <c r="F476" s="195" t="s">
        <v>3235</v>
      </c>
      <c r="G476" s="53" t="s">
        <v>3246</v>
      </c>
      <c r="H476" s="54">
        <v>1217</v>
      </c>
      <c r="I476" s="53" t="s">
        <v>45</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30">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3211</v>
      </c>
      <c r="E477" s="53" t="s">
        <v>2440</v>
      </c>
      <c r="F477" s="195" t="s">
        <v>2856</v>
      </c>
      <c r="G477" s="53" t="s">
        <v>3237</v>
      </c>
      <c r="H477" s="54">
        <v>1218</v>
      </c>
      <c r="I477" s="53" t="s">
        <v>45</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30">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3211</v>
      </c>
      <c r="E478" s="53" t="s">
        <v>2441</v>
      </c>
      <c r="F478" s="195" t="s">
        <v>2856</v>
      </c>
      <c r="G478" s="53" t="s">
        <v>3238</v>
      </c>
      <c r="H478" s="54">
        <v>1219</v>
      </c>
      <c r="I478" s="53" t="s">
        <v>46</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30">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3211</v>
      </c>
      <c r="E479" s="53" t="s">
        <v>2442</v>
      </c>
      <c r="F479" s="195" t="s">
        <v>2856</v>
      </c>
      <c r="G479" s="53" t="s">
        <v>3239</v>
      </c>
      <c r="H479" s="54">
        <v>1220</v>
      </c>
      <c r="I479" s="53" t="s">
        <v>46</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30">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3211</v>
      </c>
      <c r="E480" s="53" t="s">
        <v>2443</v>
      </c>
      <c r="F480" s="195" t="s">
        <v>2856</v>
      </c>
      <c r="G480" s="53" t="s">
        <v>3240</v>
      </c>
      <c r="H480" s="54">
        <v>1221</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30">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3211</v>
      </c>
      <c r="E481" s="53" t="s">
        <v>2444</v>
      </c>
      <c r="F481" s="195" t="s">
        <v>2856</v>
      </c>
      <c r="G481" s="53" t="s">
        <v>3241</v>
      </c>
      <c r="H481" s="54">
        <v>1222</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3211</v>
      </c>
      <c r="E482" s="53" t="s">
        <v>2445</v>
      </c>
      <c r="F482" s="195" t="s">
        <v>2856</v>
      </c>
      <c r="G482" s="53" t="s">
        <v>3242</v>
      </c>
      <c r="H482" s="54">
        <v>1223</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30">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3211</v>
      </c>
      <c r="E483" s="53" t="s">
        <v>2797</v>
      </c>
      <c r="F483" s="195" t="s">
        <v>2856</v>
      </c>
      <c r="G483" s="53" t="s">
        <v>3243</v>
      </c>
      <c r="H483" s="54">
        <v>1224</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3211</v>
      </c>
      <c r="E484" s="53" t="s">
        <v>2798</v>
      </c>
      <c r="F484" s="195" t="s">
        <v>2856</v>
      </c>
      <c r="G484" s="53" t="s">
        <v>3244</v>
      </c>
      <c r="H484" s="54">
        <v>1225</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3211</v>
      </c>
      <c r="E485" s="53" t="s">
        <v>2799</v>
      </c>
      <c r="F485" s="195" t="s">
        <v>2856</v>
      </c>
      <c r="G485" s="53" t="s">
        <v>3245</v>
      </c>
      <c r="H485" s="54">
        <v>1226</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30">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3211</v>
      </c>
      <c r="E486" s="53" t="s">
        <v>2796</v>
      </c>
      <c r="F486" s="195" t="s">
        <v>2856</v>
      </c>
      <c r="G486" s="53" t="s">
        <v>3246</v>
      </c>
      <c r="H486" s="54">
        <v>1227</v>
      </c>
      <c r="I486" s="53" t="s">
        <v>45</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30">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3212</v>
      </c>
      <c r="E487" s="53" t="s">
        <v>2440</v>
      </c>
      <c r="F487" s="195" t="s">
        <v>3176</v>
      </c>
      <c r="G487" s="53" t="s">
        <v>3237</v>
      </c>
      <c r="H487" s="54">
        <v>1228</v>
      </c>
      <c r="I487" s="53" t="s">
        <v>45</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30">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3212</v>
      </c>
      <c r="E488" s="53" t="s">
        <v>2441</v>
      </c>
      <c r="F488" s="195" t="s">
        <v>3176</v>
      </c>
      <c r="G488" s="53" t="s">
        <v>3238</v>
      </c>
      <c r="H488" s="54">
        <v>1229</v>
      </c>
      <c r="I488" s="53" t="s">
        <v>46</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30">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3212</v>
      </c>
      <c r="E489" s="53" t="s">
        <v>2442</v>
      </c>
      <c r="F489" s="195" t="s">
        <v>3176</v>
      </c>
      <c r="G489" s="53" t="s">
        <v>3239</v>
      </c>
      <c r="H489" s="54">
        <v>1230</v>
      </c>
      <c r="I489" s="53" t="s">
        <v>46</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30">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3212</v>
      </c>
      <c r="E490" s="53" t="s">
        <v>2443</v>
      </c>
      <c r="F490" s="195" t="s">
        <v>3176</v>
      </c>
      <c r="G490" s="53" t="s">
        <v>3240</v>
      </c>
      <c r="H490" s="54">
        <v>1231</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30">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3212</v>
      </c>
      <c r="E491" s="53" t="s">
        <v>2444</v>
      </c>
      <c r="F491" s="195" t="s">
        <v>3176</v>
      </c>
      <c r="G491" s="53" t="s">
        <v>3241</v>
      </c>
      <c r="H491" s="54">
        <v>1232</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4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3212</v>
      </c>
      <c r="E492" s="53" t="s">
        <v>2445</v>
      </c>
      <c r="F492" s="195" t="s">
        <v>3176</v>
      </c>
      <c r="G492" s="53" t="s">
        <v>3242</v>
      </c>
      <c r="H492" s="54">
        <v>1233</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30">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3212</v>
      </c>
      <c r="E493" s="53" t="s">
        <v>2797</v>
      </c>
      <c r="F493" s="195" t="s">
        <v>3176</v>
      </c>
      <c r="G493" s="53" t="s">
        <v>3243</v>
      </c>
      <c r="H493" s="54">
        <v>1234</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3212</v>
      </c>
      <c r="E494" s="53" t="s">
        <v>2798</v>
      </c>
      <c r="F494" s="195" t="s">
        <v>3176</v>
      </c>
      <c r="G494" s="53" t="s">
        <v>3244</v>
      </c>
      <c r="H494" s="54">
        <v>1235</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4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3212</v>
      </c>
      <c r="E495" s="53" t="s">
        <v>2799</v>
      </c>
      <c r="F495" s="195" t="s">
        <v>3176</v>
      </c>
      <c r="G495" s="53" t="s">
        <v>3245</v>
      </c>
      <c r="H495" s="54">
        <v>1236</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30">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3212</v>
      </c>
      <c r="E496" s="53" t="s">
        <v>2796</v>
      </c>
      <c r="F496" s="195" t="s">
        <v>3176</v>
      </c>
      <c r="G496" s="53" t="s">
        <v>3246</v>
      </c>
      <c r="H496" s="54">
        <v>1237</v>
      </c>
      <c r="I496" s="53" t="s">
        <v>45</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60">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3213</v>
      </c>
      <c r="E497" s="53" t="s">
        <v>2440</v>
      </c>
      <c r="F497" s="195" t="s">
        <v>3177</v>
      </c>
      <c r="G497" s="53" t="s">
        <v>3237</v>
      </c>
      <c r="H497" s="54">
        <v>1238</v>
      </c>
      <c r="I497" s="53" t="s">
        <v>45</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60">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3213</v>
      </c>
      <c r="E498" s="53" t="s">
        <v>2441</v>
      </c>
      <c r="F498" s="195" t="s">
        <v>3177</v>
      </c>
      <c r="G498" s="53" t="s">
        <v>3238</v>
      </c>
      <c r="H498" s="54">
        <v>1239</v>
      </c>
      <c r="I498" s="53" t="s">
        <v>46</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60">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3213</v>
      </c>
      <c r="E499" s="53" t="s">
        <v>2442</v>
      </c>
      <c r="F499" s="195" t="s">
        <v>3177</v>
      </c>
      <c r="G499" s="53" t="s">
        <v>3239</v>
      </c>
      <c r="H499" s="54">
        <v>1240</v>
      </c>
      <c r="I499" s="53" t="s">
        <v>46</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60">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3213</v>
      </c>
      <c r="E500" s="53" t="s">
        <v>2443</v>
      </c>
      <c r="F500" s="195" t="s">
        <v>3177</v>
      </c>
      <c r="G500" s="53" t="s">
        <v>3240</v>
      </c>
      <c r="H500" s="54">
        <v>1241</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60">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3213</v>
      </c>
      <c r="E501" s="53" t="s">
        <v>2444</v>
      </c>
      <c r="F501" s="195" t="s">
        <v>3177</v>
      </c>
      <c r="G501" s="53" t="s">
        <v>3241</v>
      </c>
      <c r="H501" s="54">
        <v>1242</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60">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3213</v>
      </c>
      <c r="E502" s="53" t="s">
        <v>2445</v>
      </c>
      <c r="F502" s="195" t="s">
        <v>3177</v>
      </c>
      <c r="G502" s="53" t="s">
        <v>3242</v>
      </c>
      <c r="H502" s="54">
        <v>1243</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60">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3213</v>
      </c>
      <c r="E503" s="53" t="s">
        <v>2797</v>
      </c>
      <c r="F503" s="195" t="s">
        <v>3177</v>
      </c>
      <c r="G503" s="53" t="s">
        <v>3243</v>
      </c>
      <c r="H503" s="54">
        <v>1244</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60">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3213</v>
      </c>
      <c r="E504" s="53" t="s">
        <v>2798</v>
      </c>
      <c r="F504" s="195" t="s">
        <v>3177</v>
      </c>
      <c r="G504" s="53" t="s">
        <v>3244</v>
      </c>
      <c r="H504" s="54">
        <v>1245</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60">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3213</v>
      </c>
      <c r="E505" s="53" t="s">
        <v>2799</v>
      </c>
      <c r="F505" s="195" t="s">
        <v>3177</v>
      </c>
      <c r="G505" s="53" t="s">
        <v>3245</v>
      </c>
      <c r="H505" s="54">
        <v>1246</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60">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3213</v>
      </c>
      <c r="E506" s="53" t="s">
        <v>2796</v>
      </c>
      <c r="F506" s="195" t="s">
        <v>3177</v>
      </c>
      <c r="G506" s="53" t="s">
        <v>3246</v>
      </c>
      <c r="H506" s="54">
        <v>1247</v>
      </c>
      <c r="I506" s="53" t="s">
        <v>45</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60">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3214</v>
      </c>
      <c r="E507" s="53" t="s">
        <v>2440</v>
      </c>
      <c r="F507" s="195" t="s">
        <v>3178</v>
      </c>
      <c r="G507" s="53" t="s">
        <v>3237</v>
      </c>
      <c r="H507" s="54">
        <v>1248</v>
      </c>
      <c r="I507" s="53" t="s">
        <v>45</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60">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3214</v>
      </c>
      <c r="E508" s="53" t="s">
        <v>2441</v>
      </c>
      <c r="F508" s="195" t="s">
        <v>3178</v>
      </c>
      <c r="G508" s="53" t="s">
        <v>3238</v>
      </c>
      <c r="H508" s="54">
        <v>1249</v>
      </c>
      <c r="I508" s="53" t="s">
        <v>46</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60">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3214</v>
      </c>
      <c r="E509" s="53" t="s">
        <v>2442</v>
      </c>
      <c r="F509" s="195" t="s">
        <v>3178</v>
      </c>
      <c r="G509" s="53" t="s">
        <v>3239</v>
      </c>
      <c r="H509" s="54">
        <v>1250</v>
      </c>
      <c r="I509" s="53" t="s">
        <v>46</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60">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3214</v>
      </c>
      <c r="E510" s="53" t="s">
        <v>2443</v>
      </c>
      <c r="F510" s="195" t="s">
        <v>3178</v>
      </c>
      <c r="G510" s="53" t="s">
        <v>3240</v>
      </c>
      <c r="H510" s="54">
        <v>1251</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60">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3214</v>
      </c>
      <c r="E511" s="53" t="s">
        <v>2444</v>
      </c>
      <c r="F511" s="195" t="s">
        <v>3178</v>
      </c>
      <c r="G511" s="53" t="s">
        <v>3241</v>
      </c>
      <c r="H511" s="54">
        <v>1252</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60">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3214</v>
      </c>
      <c r="E512" s="53" t="s">
        <v>2445</v>
      </c>
      <c r="F512" s="195" t="s">
        <v>3178</v>
      </c>
      <c r="G512" s="53" t="s">
        <v>3242</v>
      </c>
      <c r="H512" s="54">
        <v>1253</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60">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3214</v>
      </c>
      <c r="E513" s="53" t="s">
        <v>2797</v>
      </c>
      <c r="F513" s="195" t="s">
        <v>3178</v>
      </c>
      <c r="G513" s="53" t="s">
        <v>3243</v>
      </c>
      <c r="H513" s="54">
        <v>1254</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60">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3214</v>
      </c>
      <c r="E514" s="53" t="s">
        <v>2798</v>
      </c>
      <c r="F514" s="195" t="s">
        <v>3178</v>
      </c>
      <c r="G514" s="53" t="s">
        <v>3244</v>
      </c>
      <c r="H514" s="54">
        <v>1255</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60">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3214</v>
      </c>
      <c r="E515" s="53" t="s">
        <v>2799</v>
      </c>
      <c r="F515" s="195" t="s">
        <v>3178</v>
      </c>
      <c r="G515" s="53" t="s">
        <v>3245</v>
      </c>
      <c r="H515" s="54">
        <v>1256</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60">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3214</v>
      </c>
      <c r="E516" s="53" t="s">
        <v>2796</v>
      </c>
      <c r="F516" s="195" t="s">
        <v>3178</v>
      </c>
      <c r="G516" s="53" t="s">
        <v>3246</v>
      </c>
      <c r="H516" s="54">
        <v>1257</v>
      </c>
      <c r="I516" s="53" t="s">
        <v>45</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60">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3215</v>
      </c>
      <c r="E517" s="53" t="s">
        <v>2440</v>
      </c>
      <c r="F517" s="195" t="s">
        <v>3179</v>
      </c>
      <c r="G517" s="53" t="s">
        <v>3237</v>
      </c>
      <c r="H517" s="54">
        <v>1258</v>
      </c>
      <c r="I517" s="53" t="s">
        <v>45</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60">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3215</v>
      </c>
      <c r="E518" s="53" t="s">
        <v>2441</v>
      </c>
      <c r="F518" s="195" t="s">
        <v>3179</v>
      </c>
      <c r="G518" s="53" t="s">
        <v>3238</v>
      </c>
      <c r="H518" s="54">
        <v>1259</v>
      </c>
      <c r="I518" s="53" t="s">
        <v>46</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60">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3215</v>
      </c>
      <c r="E519" s="53" t="s">
        <v>2442</v>
      </c>
      <c r="F519" s="195" t="s">
        <v>3179</v>
      </c>
      <c r="G519" s="53" t="s">
        <v>3239</v>
      </c>
      <c r="H519" s="54">
        <v>1260</v>
      </c>
      <c r="I519" s="53" t="s">
        <v>46</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ht="60">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3215</v>
      </c>
      <c r="E520" s="53" t="s">
        <v>2443</v>
      </c>
      <c r="F520" s="195" t="s">
        <v>3179</v>
      </c>
      <c r="G520" s="53" t="s">
        <v>3240</v>
      </c>
      <c r="H520" s="54">
        <v>1261</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60">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3215</v>
      </c>
      <c r="E521" s="53" t="s">
        <v>2444</v>
      </c>
      <c r="F521" s="195" t="s">
        <v>3179</v>
      </c>
      <c r="G521" s="53" t="s">
        <v>3241</v>
      </c>
      <c r="H521" s="54">
        <v>1262</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60">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3215</v>
      </c>
      <c r="E522" s="53" t="s">
        <v>2445</v>
      </c>
      <c r="F522" s="195" t="s">
        <v>3179</v>
      </c>
      <c r="G522" s="53" t="s">
        <v>3242</v>
      </c>
      <c r="H522" s="54">
        <v>1263</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60">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3215</v>
      </c>
      <c r="E523" s="53" t="s">
        <v>2797</v>
      </c>
      <c r="F523" s="195" t="s">
        <v>3179</v>
      </c>
      <c r="G523" s="53" t="s">
        <v>3243</v>
      </c>
      <c r="H523" s="54">
        <v>1264</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60">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3215</v>
      </c>
      <c r="E524" s="53" t="s">
        <v>2798</v>
      </c>
      <c r="F524" s="195" t="s">
        <v>3179</v>
      </c>
      <c r="G524" s="53" t="s">
        <v>3244</v>
      </c>
      <c r="H524" s="54">
        <v>1265</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60">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3215</v>
      </c>
      <c r="E525" s="53" t="s">
        <v>2799</v>
      </c>
      <c r="F525" s="195" t="s">
        <v>3179</v>
      </c>
      <c r="G525" s="53" t="s">
        <v>3245</v>
      </c>
      <c r="H525" s="54">
        <v>1266</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60">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3215</v>
      </c>
      <c r="E526" s="53" t="s">
        <v>2796</v>
      </c>
      <c r="F526" s="195" t="s">
        <v>3179</v>
      </c>
      <c r="G526" s="53" t="s">
        <v>3246</v>
      </c>
      <c r="H526" s="54">
        <v>1267</v>
      </c>
      <c r="I526" s="53" t="s">
        <v>45</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30">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3216</v>
      </c>
      <c r="E527" s="53" t="s">
        <v>2440</v>
      </c>
      <c r="F527" s="195" t="s">
        <v>3180</v>
      </c>
      <c r="G527" s="53" t="s">
        <v>3237</v>
      </c>
      <c r="H527" s="54">
        <v>1268</v>
      </c>
      <c r="I527" s="53" t="s">
        <v>45</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30">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3216</v>
      </c>
      <c r="E528" s="53" t="s">
        <v>2441</v>
      </c>
      <c r="F528" s="195" t="s">
        <v>3180</v>
      </c>
      <c r="G528" s="53" t="s">
        <v>3238</v>
      </c>
      <c r="H528" s="54">
        <v>1269</v>
      </c>
      <c r="I528" s="53" t="s">
        <v>46</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30">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3216</v>
      </c>
      <c r="E529" s="53" t="s">
        <v>2442</v>
      </c>
      <c r="F529" s="195" t="s">
        <v>3180</v>
      </c>
      <c r="G529" s="53" t="s">
        <v>3239</v>
      </c>
      <c r="H529" s="54">
        <v>1270</v>
      </c>
      <c r="I529" s="53" t="s">
        <v>46</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30">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3216</v>
      </c>
      <c r="E530" s="53" t="s">
        <v>2443</v>
      </c>
      <c r="F530" s="195" t="s">
        <v>3180</v>
      </c>
      <c r="G530" s="53" t="s">
        <v>3240</v>
      </c>
      <c r="H530" s="54">
        <v>1271</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30">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3216</v>
      </c>
      <c r="E531" s="53" t="s">
        <v>2444</v>
      </c>
      <c r="F531" s="195" t="s">
        <v>3180</v>
      </c>
      <c r="G531" s="53" t="s">
        <v>3241</v>
      </c>
      <c r="H531" s="54">
        <v>1272</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3216</v>
      </c>
      <c r="E532" s="53" t="s">
        <v>2445</v>
      </c>
      <c r="F532" s="195" t="s">
        <v>3180</v>
      </c>
      <c r="G532" s="53" t="s">
        <v>3242</v>
      </c>
      <c r="H532" s="54">
        <v>1273</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30">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3216</v>
      </c>
      <c r="E533" s="53" t="s">
        <v>2797</v>
      </c>
      <c r="F533" s="195" t="s">
        <v>3180</v>
      </c>
      <c r="G533" s="53" t="s">
        <v>3243</v>
      </c>
      <c r="H533" s="54">
        <v>1274</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3216</v>
      </c>
      <c r="E534" s="53" t="s">
        <v>2798</v>
      </c>
      <c r="F534" s="195" t="s">
        <v>3180</v>
      </c>
      <c r="G534" s="53" t="s">
        <v>3244</v>
      </c>
      <c r="H534" s="54">
        <v>1275</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3216</v>
      </c>
      <c r="E535" s="53" t="s">
        <v>2799</v>
      </c>
      <c r="F535" s="195" t="s">
        <v>3180</v>
      </c>
      <c r="G535" s="53" t="s">
        <v>3245</v>
      </c>
      <c r="H535" s="54">
        <v>1276</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30">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3216</v>
      </c>
      <c r="E536" s="53" t="s">
        <v>2796</v>
      </c>
      <c r="F536" s="195" t="s">
        <v>3180</v>
      </c>
      <c r="G536" s="53" t="s">
        <v>3246</v>
      </c>
      <c r="H536" s="54">
        <v>1277</v>
      </c>
      <c r="I536" s="53" t="s">
        <v>45</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3217</v>
      </c>
      <c r="E537" s="53" t="s">
        <v>2440</v>
      </c>
      <c r="F537" s="195" t="s">
        <v>3181</v>
      </c>
      <c r="G537" s="53" t="s">
        <v>3237</v>
      </c>
      <c r="H537" s="54">
        <v>1278</v>
      </c>
      <c r="I537" s="53" t="s">
        <v>45</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3217</v>
      </c>
      <c r="E538" s="53" t="s">
        <v>2441</v>
      </c>
      <c r="F538" s="195" t="s">
        <v>3181</v>
      </c>
      <c r="G538" s="53" t="s">
        <v>3238</v>
      </c>
      <c r="H538" s="54">
        <v>1279</v>
      </c>
      <c r="I538" s="53" t="s">
        <v>46</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3217</v>
      </c>
      <c r="E539" s="53" t="s">
        <v>2442</v>
      </c>
      <c r="F539" s="195" t="s">
        <v>3181</v>
      </c>
      <c r="G539" s="53" t="s">
        <v>3239</v>
      </c>
      <c r="H539" s="54">
        <v>1280</v>
      </c>
      <c r="I539" s="53" t="s">
        <v>46</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3217</v>
      </c>
      <c r="E540" s="53" t="s">
        <v>2443</v>
      </c>
      <c r="F540" s="195" t="s">
        <v>3181</v>
      </c>
      <c r="G540" s="53" t="s">
        <v>3240</v>
      </c>
      <c r="H540" s="54">
        <v>1281</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3217</v>
      </c>
      <c r="E541" s="53" t="s">
        <v>2444</v>
      </c>
      <c r="F541" s="195" t="s">
        <v>3181</v>
      </c>
      <c r="G541" s="53" t="s">
        <v>3241</v>
      </c>
      <c r="H541" s="54">
        <v>1282</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3217</v>
      </c>
      <c r="E542" s="53" t="s">
        <v>2445</v>
      </c>
      <c r="F542" s="195" t="s">
        <v>3181</v>
      </c>
      <c r="G542" s="53" t="s">
        <v>3242</v>
      </c>
      <c r="H542" s="54">
        <v>1283</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3217</v>
      </c>
      <c r="E543" s="53" t="s">
        <v>2797</v>
      </c>
      <c r="F543" s="195" t="s">
        <v>3181</v>
      </c>
      <c r="G543" s="53" t="s">
        <v>3243</v>
      </c>
      <c r="H543" s="54">
        <v>1284</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3217</v>
      </c>
      <c r="E544" s="53" t="s">
        <v>2798</v>
      </c>
      <c r="F544" s="195" t="s">
        <v>3181</v>
      </c>
      <c r="G544" s="53" t="s">
        <v>3244</v>
      </c>
      <c r="H544" s="54">
        <v>1285</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3217</v>
      </c>
      <c r="E545" s="53" t="s">
        <v>2799</v>
      </c>
      <c r="F545" s="195" t="s">
        <v>3181</v>
      </c>
      <c r="G545" s="53" t="s">
        <v>3245</v>
      </c>
      <c r="H545" s="54">
        <v>1286</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3217</v>
      </c>
      <c r="E546" s="53" t="s">
        <v>2796</v>
      </c>
      <c r="F546" s="195" t="s">
        <v>3181</v>
      </c>
      <c r="G546" s="53" t="s">
        <v>3246</v>
      </c>
      <c r="H546" s="54">
        <v>1287</v>
      </c>
      <c r="I546" s="53" t="s">
        <v>45</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3218</v>
      </c>
      <c r="E547" s="53" t="s">
        <v>2440</v>
      </c>
      <c r="F547" s="195" t="s">
        <v>3182</v>
      </c>
      <c r="G547" s="53" t="s">
        <v>3237</v>
      </c>
      <c r="H547" s="54">
        <v>1288</v>
      </c>
      <c r="I547" s="53" t="s">
        <v>45</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3218</v>
      </c>
      <c r="E548" s="53" t="s">
        <v>2441</v>
      </c>
      <c r="F548" s="195" t="s">
        <v>3182</v>
      </c>
      <c r="G548" s="53" t="s">
        <v>3238</v>
      </c>
      <c r="H548" s="54">
        <v>1289</v>
      </c>
      <c r="I548" s="53" t="s">
        <v>46</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4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3218</v>
      </c>
      <c r="E549" s="53" t="s">
        <v>2442</v>
      </c>
      <c r="F549" s="195" t="s">
        <v>3182</v>
      </c>
      <c r="G549" s="53" t="s">
        <v>3239</v>
      </c>
      <c r="H549" s="54">
        <v>1290</v>
      </c>
      <c r="I549" s="53" t="s">
        <v>46</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4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3218</v>
      </c>
      <c r="E550" s="53" t="s">
        <v>2443</v>
      </c>
      <c r="F550" s="195" t="s">
        <v>3182</v>
      </c>
      <c r="G550" s="53" t="s">
        <v>3240</v>
      </c>
      <c r="H550" s="54">
        <v>1291</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4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3218</v>
      </c>
      <c r="E551" s="53" t="s">
        <v>2444</v>
      </c>
      <c r="F551" s="195" t="s">
        <v>3182</v>
      </c>
      <c r="G551" s="53" t="s">
        <v>3241</v>
      </c>
      <c r="H551" s="54">
        <v>1292</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4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3218</v>
      </c>
      <c r="E552" s="53" t="s">
        <v>2445</v>
      </c>
      <c r="F552" s="195" t="s">
        <v>3182</v>
      </c>
      <c r="G552" s="53" t="s">
        <v>3242</v>
      </c>
      <c r="H552" s="54">
        <v>1293</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4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3218</v>
      </c>
      <c r="E553" s="53" t="s">
        <v>2797</v>
      </c>
      <c r="F553" s="195" t="s">
        <v>3182</v>
      </c>
      <c r="G553" s="53" t="s">
        <v>3243</v>
      </c>
      <c r="H553" s="54">
        <v>1294</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4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3218</v>
      </c>
      <c r="E554" s="53" t="s">
        <v>2798</v>
      </c>
      <c r="F554" s="195" t="s">
        <v>3182</v>
      </c>
      <c r="G554" s="53" t="s">
        <v>3244</v>
      </c>
      <c r="H554" s="54">
        <v>1295</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4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3218</v>
      </c>
      <c r="E555" s="53" t="s">
        <v>2799</v>
      </c>
      <c r="F555" s="195" t="s">
        <v>3182</v>
      </c>
      <c r="G555" s="53" t="s">
        <v>3245</v>
      </c>
      <c r="H555" s="54">
        <v>1296</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4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3218</v>
      </c>
      <c r="E556" s="53" t="s">
        <v>2796</v>
      </c>
      <c r="F556" s="195" t="s">
        <v>3182</v>
      </c>
      <c r="G556" s="53" t="s">
        <v>3246</v>
      </c>
      <c r="H556" s="54">
        <v>1297</v>
      </c>
      <c r="I556" s="53" t="s">
        <v>45</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30">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3219</v>
      </c>
      <c r="E557" s="53" t="s">
        <v>2440</v>
      </c>
      <c r="F557" s="195" t="s">
        <v>2654</v>
      </c>
      <c r="G557" s="53" t="s">
        <v>3237</v>
      </c>
      <c r="H557" s="54">
        <v>1298</v>
      </c>
      <c r="I557" s="53" t="s">
        <v>45</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3219</v>
      </c>
      <c r="E558" s="53" t="s">
        <v>2441</v>
      </c>
      <c r="F558" s="195" t="s">
        <v>2654</v>
      </c>
      <c r="G558" s="53" t="s">
        <v>3238</v>
      </c>
      <c r="H558" s="54">
        <v>1299</v>
      </c>
      <c r="I558" s="53" t="s">
        <v>46</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30">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3219</v>
      </c>
      <c r="E559" s="53" t="s">
        <v>2442</v>
      </c>
      <c r="F559" s="195" t="s">
        <v>2654</v>
      </c>
      <c r="G559" s="53" t="s">
        <v>3239</v>
      </c>
      <c r="H559" s="54">
        <v>1300</v>
      </c>
      <c r="I559" s="53" t="s">
        <v>46</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30">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3219</v>
      </c>
      <c r="E560" s="53" t="s">
        <v>2443</v>
      </c>
      <c r="F560" s="195" t="s">
        <v>2654</v>
      </c>
      <c r="G560" s="53" t="s">
        <v>3240</v>
      </c>
      <c r="H560" s="54">
        <v>1301</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30">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3219</v>
      </c>
      <c r="E561" s="53" t="s">
        <v>2444</v>
      </c>
      <c r="F561" s="195" t="s">
        <v>2654</v>
      </c>
      <c r="G561" s="53" t="s">
        <v>3241</v>
      </c>
      <c r="H561" s="54">
        <v>1302</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4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3219</v>
      </c>
      <c r="E562" s="53" t="s">
        <v>2445</v>
      </c>
      <c r="F562" s="195" t="s">
        <v>2654</v>
      </c>
      <c r="G562" s="53" t="s">
        <v>3242</v>
      </c>
      <c r="H562" s="54">
        <v>1303</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30">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3219</v>
      </c>
      <c r="E563" s="53" t="s">
        <v>2797</v>
      </c>
      <c r="F563" s="195" t="s">
        <v>2654</v>
      </c>
      <c r="G563" s="53" t="s">
        <v>3243</v>
      </c>
      <c r="H563" s="54">
        <v>1304</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3219</v>
      </c>
      <c r="E564" s="53" t="s">
        <v>2798</v>
      </c>
      <c r="F564" s="195" t="s">
        <v>2654</v>
      </c>
      <c r="G564" s="53" t="s">
        <v>3244</v>
      </c>
      <c r="H564" s="54">
        <v>1305</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4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3219</v>
      </c>
      <c r="E565" s="53" t="s">
        <v>2799</v>
      </c>
      <c r="F565" s="195" t="s">
        <v>2654</v>
      </c>
      <c r="G565" s="53" t="s">
        <v>3245</v>
      </c>
      <c r="H565" s="54">
        <v>1306</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30">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3219</v>
      </c>
      <c r="E566" s="53" t="s">
        <v>2796</v>
      </c>
      <c r="F566" s="195" t="s">
        <v>2654</v>
      </c>
      <c r="G566" s="53" t="s">
        <v>3246</v>
      </c>
      <c r="H566" s="54">
        <v>1307</v>
      </c>
      <c r="I566" s="53" t="s">
        <v>45</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3220</v>
      </c>
      <c r="E567" s="53" t="s">
        <v>2440</v>
      </c>
      <c r="F567" s="195" t="s">
        <v>3183</v>
      </c>
      <c r="G567" s="53" t="s">
        <v>3237</v>
      </c>
      <c r="H567" s="54">
        <v>1308</v>
      </c>
      <c r="I567" s="53" t="s">
        <v>45</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4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3220</v>
      </c>
      <c r="E568" s="53" t="s">
        <v>2441</v>
      </c>
      <c r="F568" s="195" t="s">
        <v>3183</v>
      </c>
      <c r="G568" s="53" t="s">
        <v>3238</v>
      </c>
      <c r="H568" s="54">
        <v>1309</v>
      </c>
      <c r="I568" s="53" t="s">
        <v>46</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4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3220</v>
      </c>
      <c r="E569" s="53" t="s">
        <v>2442</v>
      </c>
      <c r="F569" s="195" t="s">
        <v>3183</v>
      </c>
      <c r="G569" s="53" t="s">
        <v>3239</v>
      </c>
      <c r="H569" s="54">
        <v>1310</v>
      </c>
      <c r="I569" s="53" t="s">
        <v>46</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4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3220</v>
      </c>
      <c r="E570" s="53" t="s">
        <v>2443</v>
      </c>
      <c r="F570" s="195" t="s">
        <v>3183</v>
      </c>
      <c r="G570" s="53" t="s">
        <v>3240</v>
      </c>
      <c r="H570" s="54">
        <v>1311</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4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3220</v>
      </c>
      <c r="E571" s="53" t="s">
        <v>2444</v>
      </c>
      <c r="F571" s="195" t="s">
        <v>3183</v>
      </c>
      <c r="G571" s="53" t="s">
        <v>3241</v>
      </c>
      <c r="H571" s="54">
        <v>1312</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4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3220</v>
      </c>
      <c r="E572" s="53" t="s">
        <v>2445</v>
      </c>
      <c r="F572" s="195" t="s">
        <v>3183</v>
      </c>
      <c r="G572" s="53" t="s">
        <v>3242</v>
      </c>
      <c r="H572" s="54">
        <v>1313</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4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3220</v>
      </c>
      <c r="E573" s="53" t="s">
        <v>2797</v>
      </c>
      <c r="F573" s="195" t="s">
        <v>3183</v>
      </c>
      <c r="G573" s="53" t="s">
        <v>3243</v>
      </c>
      <c r="H573" s="54">
        <v>1314</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3220</v>
      </c>
      <c r="E574" s="53" t="s">
        <v>2798</v>
      </c>
      <c r="F574" s="195" t="s">
        <v>3183</v>
      </c>
      <c r="G574" s="53" t="s">
        <v>3244</v>
      </c>
      <c r="H574" s="54">
        <v>1315</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4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3220</v>
      </c>
      <c r="E575" s="53" t="s">
        <v>2799</v>
      </c>
      <c r="F575" s="195" t="s">
        <v>3183</v>
      </c>
      <c r="G575" s="53" t="s">
        <v>3245</v>
      </c>
      <c r="H575" s="54">
        <v>1316</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3220</v>
      </c>
      <c r="E576" s="53" t="s">
        <v>2796</v>
      </c>
      <c r="F576" s="195" t="s">
        <v>3183</v>
      </c>
      <c r="G576" s="53" t="s">
        <v>3246</v>
      </c>
      <c r="H576" s="54">
        <v>1317</v>
      </c>
      <c r="I576" s="53" t="s">
        <v>45</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3221</v>
      </c>
      <c r="E577" s="53" t="s">
        <v>2440</v>
      </c>
      <c r="F577" s="195" t="s">
        <v>3184</v>
      </c>
      <c r="G577" s="53" t="s">
        <v>3237</v>
      </c>
      <c r="H577" s="54">
        <v>1318</v>
      </c>
      <c r="I577" s="53" t="s">
        <v>45</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4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3221</v>
      </c>
      <c r="E578" s="53" t="s">
        <v>2441</v>
      </c>
      <c r="F578" s="195" t="s">
        <v>3184</v>
      </c>
      <c r="G578" s="53" t="s">
        <v>3238</v>
      </c>
      <c r="H578" s="54">
        <v>1319</v>
      </c>
      <c r="I578" s="53" t="s">
        <v>46</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4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3221</v>
      </c>
      <c r="E579" s="53" t="s">
        <v>2442</v>
      </c>
      <c r="F579" s="195" t="s">
        <v>3184</v>
      </c>
      <c r="G579" s="53" t="s">
        <v>3239</v>
      </c>
      <c r="H579" s="54">
        <v>1320</v>
      </c>
      <c r="I579" s="53" t="s">
        <v>46</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4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3221</v>
      </c>
      <c r="E580" s="53" t="s">
        <v>2443</v>
      </c>
      <c r="F580" s="195" t="s">
        <v>3184</v>
      </c>
      <c r="G580" s="53" t="s">
        <v>3240</v>
      </c>
      <c r="H580" s="54">
        <v>1321</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4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3221</v>
      </c>
      <c r="E581" s="53" t="s">
        <v>2444</v>
      </c>
      <c r="F581" s="195" t="s">
        <v>3184</v>
      </c>
      <c r="G581" s="53" t="s">
        <v>3241</v>
      </c>
      <c r="H581" s="54">
        <v>1322</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4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3221</v>
      </c>
      <c r="E582" s="53" t="s">
        <v>2445</v>
      </c>
      <c r="F582" s="195" t="s">
        <v>3184</v>
      </c>
      <c r="G582" s="53" t="s">
        <v>3242</v>
      </c>
      <c r="H582" s="54">
        <v>1323</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4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3221</v>
      </c>
      <c r="E583" s="53" t="s">
        <v>2797</v>
      </c>
      <c r="F583" s="195" t="s">
        <v>3184</v>
      </c>
      <c r="G583" s="53" t="s">
        <v>3243</v>
      </c>
      <c r="H583" s="54">
        <v>1324</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4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3221</v>
      </c>
      <c r="E584" s="53" t="s">
        <v>2798</v>
      </c>
      <c r="F584" s="195" t="s">
        <v>3184</v>
      </c>
      <c r="G584" s="53" t="s">
        <v>3244</v>
      </c>
      <c r="H584" s="54">
        <v>1325</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4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3221</v>
      </c>
      <c r="E585" s="53" t="s">
        <v>2799</v>
      </c>
      <c r="F585" s="195" t="s">
        <v>3184</v>
      </c>
      <c r="G585" s="53" t="s">
        <v>3245</v>
      </c>
      <c r="H585" s="54">
        <v>1326</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4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3221</v>
      </c>
      <c r="E586" s="53" t="s">
        <v>2796</v>
      </c>
      <c r="F586" s="195" t="s">
        <v>3184</v>
      </c>
      <c r="G586" s="53" t="s">
        <v>3246</v>
      </c>
      <c r="H586" s="54">
        <v>1327</v>
      </c>
      <c r="I586" s="53" t="s">
        <v>45</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60">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3222</v>
      </c>
      <c r="E587" s="53" t="s">
        <v>2440</v>
      </c>
      <c r="F587" s="195" t="s">
        <v>3185</v>
      </c>
      <c r="G587" s="53" t="s">
        <v>3237</v>
      </c>
      <c r="H587" s="54">
        <v>1328</v>
      </c>
      <c r="I587" s="53" t="s">
        <v>45</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60">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3222</v>
      </c>
      <c r="E588" s="53" t="s">
        <v>2441</v>
      </c>
      <c r="F588" s="195" t="s">
        <v>3185</v>
      </c>
      <c r="G588" s="53" t="s">
        <v>3238</v>
      </c>
      <c r="H588" s="54">
        <v>1329</v>
      </c>
      <c r="I588" s="53" t="s">
        <v>46</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60">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3222</v>
      </c>
      <c r="E589" s="53" t="s">
        <v>2442</v>
      </c>
      <c r="F589" s="195" t="s">
        <v>3185</v>
      </c>
      <c r="G589" s="53" t="s">
        <v>3239</v>
      </c>
      <c r="H589" s="54">
        <v>1330</v>
      </c>
      <c r="I589" s="53" t="s">
        <v>46</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60">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3222</v>
      </c>
      <c r="E590" s="53" t="s">
        <v>2443</v>
      </c>
      <c r="F590" s="195" t="s">
        <v>3185</v>
      </c>
      <c r="G590" s="53" t="s">
        <v>3240</v>
      </c>
      <c r="H590" s="54">
        <v>1331</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60">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3222</v>
      </c>
      <c r="E591" s="53" t="s">
        <v>2444</v>
      </c>
      <c r="F591" s="195" t="s">
        <v>3185</v>
      </c>
      <c r="G591" s="53" t="s">
        <v>3241</v>
      </c>
      <c r="H591" s="54">
        <v>1332</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60">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3222</v>
      </c>
      <c r="E592" s="53" t="s">
        <v>2445</v>
      </c>
      <c r="F592" s="195" t="s">
        <v>3185</v>
      </c>
      <c r="G592" s="53" t="s">
        <v>3242</v>
      </c>
      <c r="H592" s="54">
        <v>1333</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60">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3222</v>
      </c>
      <c r="E593" s="53" t="s">
        <v>2797</v>
      </c>
      <c r="F593" s="195" t="s">
        <v>3185</v>
      </c>
      <c r="G593" s="53" t="s">
        <v>3243</v>
      </c>
      <c r="H593" s="54">
        <v>1334</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60">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3222</v>
      </c>
      <c r="E594" s="53" t="s">
        <v>2798</v>
      </c>
      <c r="F594" s="195" t="s">
        <v>3185</v>
      </c>
      <c r="G594" s="53" t="s">
        <v>3244</v>
      </c>
      <c r="H594" s="54">
        <v>1335</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60">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3222</v>
      </c>
      <c r="E595" s="53" t="s">
        <v>2799</v>
      </c>
      <c r="F595" s="195" t="s">
        <v>3185</v>
      </c>
      <c r="G595" s="53" t="s">
        <v>3245</v>
      </c>
      <c r="H595" s="54">
        <v>1336</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60">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3222</v>
      </c>
      <c r="E596" s="53" t="s">
        <v>2796</v>
      </c>
      <c r="F596" s="195" t="s">
        <v>3185</v>
      </c>
      <c r="G596" s="53" t="s">
        <v>3246</v>
      </c>
      <c r="H596" s="54">
        <v>1337</v>
      </c>
      <c r="I596" s="53" t="s">
        <v>45</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30">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3223</v>
      </c>
      <c r="E597" s="53" t="s">
        <v>2440</v>
      </c>
      <c r="F597" s="195" t="s">
        <v>2655</v>
      </c>
      <c r="G597" s="53" t="s">
        <v>3237</v>
      </c>
      <c r="H597" s="54">
        <v>1338</v>
      </c>
      <c r="I597" s="53" t="s">
        <v>45</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30">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3223</v>
      </c>
      <c r="E598" s="53" t="s">
        <v>2441</v>
      </c>
      <c r="F598" s="195" t="s">
        <v>2655</v>
      </c>
      <c r="G598" s="53" t="s">
        <v>3238</v>
      </c>
      <c r="H598" s="54">
        <v>1339</v>
      </c>
      <c r="I598" s="53" t="s">
        <v>46</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30">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3223</v>
      </c>
      <c r="E599" s="53" t="s">
        <v>2442</v>
      </c>
      <c r="F599" s="195" t="s">
        <v>2655</v>
      </c>
      <c r="G599" s="53" t="s">
        <v>3239</v>
      </c>
      <c r="H599" s="54">
        <v>1340</v>
      </c>
      <c r="I599" s="53" t="s">
        <v>46</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30">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3223</v>
      </c>
      <c r="E600" s="53" t="s">
        <v>2443</v>
      </c>
      <c r="F600" s="195" t="s">
        <v>2655</v>
      </c>
      <c r="G600" s="53" t="s">
        <v>3240</v>
      </c>
      <c r="H600" s="54">
        <v>1341</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30">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3223</v>
      </c>
      <c r="E601" s="53" t="s">
        <v>2444</v>
      </c>
      <c r="F601" s="195" t="s">
        <v>2655</v>
      </c>
      <c r="G601" s="53" t="s">
        <v>3241</v>
      </c>
      <c r="H601" s="54">
        <v>1342</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3223</v>
      </c>
      <c r="E602" s="53" t="s">
        <v>2445</v>
      </c>
      <c r="F602" s="195" t="s">
        <v>2655</v>
      </c>
      <c r="G602" s="53" t="s">
        <v>3242</v>
      </c>
      <c r="H602" s="54">
        <v>1343</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30">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3223</v>
      </c>
      <c r="E603" s="53" t="s">
        <v>2797</v>
      </c>
      <c r="F603" s="195" t="s">
        <v>2655</v>
      </c>
      <c r="G603" s="53" t="s">
        <v>3243</v>
      </c>
      <c r="H603" s="54">
        <v>1344</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3223</v>
      </c>
      <c r="E604" s="53" t="s">
        <v>2798</v>
      </c>
      <c r="F604" s="195" t="s">
        <v>2655</v>
      </c>
      <c r="G604" s="53" t="s">
        <v>3244</v>
      </c>
      <c r="H604" s="54">
        <v>1345</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3223</v>
      </c>
      <c r="E605" s="53" t="s">
        <v>2799</v>
      </c>
      <c r="F605" s="195" t="s">
        <v>2655</v>
      </c>
      <c r="G605" s="53" t="s">
        <v>3245</v>
      </c>
      <c r="H605" s="54">
        <v>1346</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30">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3223</v>
      </c>
      <c r="E606" s="53" t="s">
        <v>2796</v>
      </c>
      <c r="F606" s="195" t="s">
        <v>2655</v>
      </c>
      <c r="G606" s="53" t="s">
        <v>3246</v>
      </c>
      <c r="H606" s="54">
        <v>1347</v>
      </c>
      <c r="I606" s="53" t="s">
        <v>45</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30">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3224</v>
      </c>
      <c r="E607" s="53" t="s">
        <v>2440</v>
      </c>
      <c r="F607" s="195" t="s">
        <v>3186</v>
      </c>
      <c r="G607" s="53" t="s">
        <v>3237</v>
      </c>
      <c r="H607" s="54">
        <v>1348</v>
      </c>
      <c r="I607" s="53" t="s">
        <v>45</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30">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3224</v>
      </c>
      <c r="E608" s="53" t="s">
        <v>2441</v>
      </c>
      <c r="F608" s="195" t="s">
        <v>3186</v>
      </c>
      <c r="G608" s="53" t="s">
        <v>3238</v>
      </c>
      <c r="H608" s="54">
        <v>1349</v>
      </c>
      <c r="I608" s="53" t="s">
        <v>46</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30">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3224</v>
      </c>
      <c r="E609" s="53" t="s">
        <v>2442</v>
      </c>
      <c r="F609" s="195" t="s">
        <v>3186</v>
      </c>
      <c r="G609" s="53" t="s">
        <v>3239</v>
      </c>
      <c r="H609" s="54">
        <v>1350</v>
      </c>
      <c r="I609" s="53" t="s">
        <v>46</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30">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3224</v>
      </c>
      <c r="E610" s="53" t="s">
        <v>2443</v>
      </c>
      <c r="F610" s="195" t="s">
        <v>3186</v>
      </c>
      <c r="G610" s="53" t="s">
        <v>3240</v>
      </c>
      <c r="H610" s="54">
        <v>1351</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30">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3224</v>
      </c>
      <c r="E611" s="53" t="s">
        <v>2444</v>
      </c>
      <c r="F611" s="195" t="s">
        <v>3186</v>
      </c>
      <c r="G611" s="53" t="s">
        <v>3241</v>
      </c>
      <c r="H611" s="54">
        <v>1352</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4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3224</v>
      </c>
      <c r="E612" s="53" t="s">
        <v>2445</v>
      </c>
      <c r="F612" s="195" t="s">
        <v>3186</v>
      </c>
      <c r="G612" s="53" t="s">
        <v>3242</v>
      </c>
      <c r="H612" s="54">
        <v>1353</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30">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3224</v>
      </c>
      <c r="E613" s="53" t="s">
        <v>2797</v>
      </c>
      <c r="F613" s="195" t="s">
        <v>3186</v>
      </c>
      <c r="G613" s="53" t="s">
        <v>3243</v>
      </c>
      <c r="H613" s="54">
        <v>1354</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3224</v>
      </c>
      <c r="E614" s="53" t="s">
        <v>2798</v>
      </c>
      <c r="F614" s="195" t="s">
        <v>3186</v>
      </c>
      <c r="G614" s="53" t="s">
        <v>3244</v>
      </c>
      <c r="H614" s="54">
        <v>1355</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4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3224</v>
      </c>
      <c r="E615" s="53" t="s">
        <v>2799</v>
      </c>
      <c r="F615" s="195" t="s">
        <v>3186</v>
      </c>
      <c r="G615" s="53" t="s">
        <v>3245</v>
      </c>
      <c r="H615" s="54">
        <v>1356</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30">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3224</v>
      </c>
      <c r="E616" s="53" t="s">
        <v>2796</v>
      </c>
      <c r="F616" s="195" t="s">
        <v>3186</v>
      </c>
      <c r="G616" s="53" t="s">
        <v>3246</v>
      </c>
      <c r="H616" s="54">
        <v>1357</v>
      </c>
      <c r="I616" s="53" t="s">
        <v>45</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90">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3225</v>
      </c>
      <c r="E617" s="53" t="s">
        <v>2440</v>
      </c>
      <c r="F617" s="195" t="s">
        <v>3187</v>
      </c>
      <c r="G617" s="53" t="s">
        <v>3237</v>
      </c>
      <c r="H617" s="54">
        <v>1358</v>
      </c>
      <c r="I617" s="53" t="s">
        <v>45</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90">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3225</v>
      </c>
      <c r="E618" s="53" t="s">
        <v>2441</v>
      </c>
      <c r="F618" s="195" t="s">
        <v>3187</v>
      </c>
      <c r="G618" s="53" t="s">
        <v>3238</v>
      </c>
      <c r="H618" s="54">
        <v>1359</v>
      </c>
      <c r="I618" s="53" t="s">
        <v>46</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90">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3225</v>
      </c>
      <c r="E619" s="53" t="s">
        <v>2442</v>
      </c>
      <c r="F619" s="195" t="s">
        <v>3187</v>
      </c>
      <c r="G619" s="53" t="s">
        <v>3239</v>
      </c>
      <c r="H619" s="54">
        <v>1360</v>
      </c>
      <c r="I619" s="53" t="s">
        <v>46</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90">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3225</v>
      </c>
      <c r="E620" s="53" t="s">
        <v>2443</v>
      </c>
      <c r="F620" s="195" t="s">
        <v>3187</v>
      </c>
      <c r="G620" s="53" t="s">
        <v>3240</v>
      </c>
      <c r="H620" s="54">
        <v>1361</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90">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3225</v>
      </c>
      <c r="E621" s="53" t="s">
        <v>2444</v>
      </c>
      <c r="F621" s="195" t="s">
        <v>3187</v>
      </c>
      <c r="G621" s="53" t="s">
        <v>3241</v>
      </c>
      <c r="H621" s="54">
        <v>1362</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90">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3225</v>
      </c>
      <c r="E622" s="53" t="s">
        <v>2445</v>
      </c>
      <c r="F622" s="195" t="s">
        <v>3187</v>
      </c>
      <c r="G622" s="53" t="s">
        <v>3242</v>
      </c>
      <c r="H622" s="54">
        <v>1363</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90">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3225</v>
      </c>
      <c r="E623" s="53" t="s">
        <v>2797</v>
      </c>
      <c r="F623" s="195" t="s">
        <v>3187</v>
      </c>
      <c r="G623" s="53" t="s">
        <v>3243</v>
      </c>
      <c r="H623" s="54">
        <v>1364</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90">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3225</v>
      </c>
      <c r="E624" s="53" t="s">
        <v>2798</v>
      </c>
      <c r="F624" s="195" t="s">
        <v>3187</v>
      </c>
      <c r="G624" s="53" t="s">
        <v>3244</v>
      </c>
      <c r="H624" s="54">
        <v>1365</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90">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3225</v>
      </c>
      <c r="E625" s="53" t="s">
        <v>2799</v>
      </c>
      <c r="F625" s="195" t="s">
        <v>3187</v>
      </c>
      <c r="G625" s="53" t="s">
        <v>3245</v>
      </c>
      <c r="H625" s="54">
        <v>1366</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90">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3225</v>
      </c>
      <c r="E626" s="53" t="s">
        <v>2796</v>
      </c>
      <c r="F626" s="195" t="s">
        <v>3187</v>
      </c>
      <c r="G626" s="53" t="s">
        <v>3246</v>
      </c>
      <c r="H626" s="54">
        <v>1367</v>
      </c>
      <c r="I626" s="53" t="s">
        <v>45</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60">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3226</v>
      </c>
      <c r="E627" s="53" t="s">
        <v>2440</v>
      </c>
      <c r="F627" s="195" t="s">
        <v>3188</v>
      </c>
      <c r="G627" s="53" t="s">
        <v>3237</v>
      </c>
      <c r="H627" s="54">
        <v>1368</v>
      </c>
      <c r="I627" s="53" t="s">
        <v>45</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60">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3226</v>
      </c>
      <c r="E628" s="53" t="s">
        <v>2441</v>
      </c>
      <c r="F628" s="195" t="s">
        <v>3188</v>
      </c>
      <c r="G628" s="53" t="s">
        <v>3238</v>
      </c>
      <c r="H628" s="54">
        <v>1369</v>
      </c>
      <c r="I628" s="53" t="s">
        <v>46</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60">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3226</v>
      </c>
      <c r="E629" s="53" t="s">
        <v>2442</v>
      </c>
      <c r="F629" s="195" t="s">
        <v>3188</v>
      </c>
      <c r="G629" s="53" t="s">
        <v>3239</v>
      </c>
      <c r="H629" s="54">
        <v>1370</v>
      </c>
      <c r="I629" s="53" t="s">
        <v>46</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60">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3226</v>
      </c>
      <c r="E630" s="53" t="s">
        <v>2443</v>
      </c>
      <c r="F630" s="195" t="s">
        <v>3188</v>
      </c>
      <c r="G630" s="53" t="s">
        <v>3240</v>
      </c>
      <c r="H630" s="54">
        <v>1371</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60">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3226</v>
      </c>
      <c r="E631" s="53" t="s">
        <v>2444</v>
      </c>
      <c r="F631" s="195" t="s">
        <v>3188</v>
      </c>
      <c r="G631" s="53" t="s">
        <v>3241</v>
      </c>
      <c r="H631" s="54">
        <v>1372</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60">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3226</v>
      </c>
      <c r="E632" s="53" t="s">
        <v>2445</v>
      </c>
      <c r="F632" s="195" t="s">
        <v>3188</v>
      </c>
      <c r="G632" s="53" t="s">
        <v>3242</v>
      </c>
      <c r="H632" s="54">
        <v>1373</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60">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3226</v>
      </c>
      <c r="E633" s="53" t="s">
        <v>2797</v>
      </c>
      <c r="F633" s="195" t="s">
        <v>3188</v>
      </c>
      <c r="G633" s="53" t="s">
        <v>3243</v>
      </c>
      <c r="H633" s="54">
        <v>1374</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60">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3226</v>
      </c>
      <c r="E634" s="53" t="s">
        <v>2798</v>
      </c>
      <c r="F634" s="195" t="s">
        <v>3188</v>
      </c>
      <c r="G634" s="53" t="s">
        <v>3244</v>
      </c>
      <c r="H634" s="54">
        <v>1375</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60">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3226</v>
      </c>
      <c r="E635" s="53" t="s">
        <v>2799</v>
      </c>
      <c r="F635" s="195" t="s">
        <v>3188</v>
      </c>
      <c r="G635" s="53" t="s">
        <v>3245</v>
      </c>
      <c r="H635" s="54">
        <v>1376</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60">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3226</v>
      </c>
      <c r="E636" s="53" t="s">
        <v>2796</v>
      </c>
      <c r="F636" s="195" t="s">
        <v>3188</v>
      </c>
      <c r="G636" s="53" t="s">
        <v>3246</v>
      </c>
      <c r="H636" s="54">
        <v>1377</v>
      </c>
      <c r="I636" s="53" t="s">
        <v>45</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7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3227</v>
      </c>
      <c r="E637" s="53" t="s">
        <v>2440</v>
      </c>
      <c r="F637" s="195" t="s">
        <v>3189</v>
      </c>
      <c r="G637" s="53" t="s">
        <v>3237</v>
      </c>
      <c r="H637" s="54">
        <v>1378</v>
      </c>
      <c r="I637" s="53" t="s">
        <v>45</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7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3227</v>
      </c>
      <c r="E638" s="53" t="s">
        <v>2441</v>
      </c>
      <c r="F638" s="195" t="s">
        <v>3189</v>
      </c>
      <c r="G638" s="53" t="s">
        <v>3238</v>
      </c>
      <c r="H638" s="54">
        <v>1379</v>
      </c>
      <c r="I638" s="53" t="s">
        <v>46</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7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3227</v>
      </c>
      <c r="E639" s="53" t="s">
        <v>2442</v>
      </c>
      <c r="F639" s="195" t="s">
        <v>3189</v>
      </c>
      <c r="G639" s="53" t="s">
        <v>3239</v>
      </c>
      <c r="H639" s="54">
        <v>1380</v>
      </c>
      <c r="I639" s="53" t="s">
        <v>46</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7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3227</v>
      </c>
      <c r="E640" s="53" t="s">
        <v>2443</v>
      </c>
      <c r="F640" s="195" t="s">
        <v>3189</v>
      </c>
      <c r="G640" s="53" t="s">
        <v>3240</v>
      </c>
      <c r="H640" s="54">
        <v>1381</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7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3227</v>
      </c>
      <c r="E641" s="53" t="s">
        <v>2444</v>
      </c>
      <c r="F641" s="195" t="s">
        <v>3189</v>
      </c>
      <c r="G641" s="53" t="s">
        <v>3241</v>
      </c>
      <c r="H641" s="54">
        <v>1382</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7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3227</v>
      </c>
      <c r="E642" s="53" t="s">
        <v>2445</v>
      </c>
      <c r="F642" s="195" t="s">
        <v>3189</v>
      </c>
      <c r="G642" s="53" t="s">
        <v>3242</v>
      </c>
      <c r="H642" s="54">
        <v>1383</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7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3227</v>
      </c>
      <c r="E643" s="53" t="s">
        <v>2797</v>
      </c>
      <c r="F643" s="195" t="s">
        <v>3189</v>
      </c>
      <c r="G643" s="53" t="s">
        <v>3243</v>
      </c>
      <c r="H643" s="54">
        <v>1384</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7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3227</v>
      </c>
      <c r="E644" s="53" t="s">
        <v>2798</v>
      </c>
      <c r="F644" s="195" t="s">
        <v>3189</v>
      </c>
      <c r="G644" s="53" t="s">
        <v>3244</v>
      </c>
      <c r="H644" s="54">
        <v>1385</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7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3227</v>
      </c>
      <c r="E645" s="53" t="s">
        <v>2799</v>
      </c>
      <c r="F645" s="195" t="s">
        <v>3189</v>
      </c>
      <c r="G645" s="53" t="s">
        <v>3245</v>
      </c>
      <c r="H645" s="54">
        <v>1386</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7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3227</v>
      </c>
      <c r="E646" s="53" t="s">
        <v>2796</v>
      </c>
      <c r="F646" s="195" t="s">
        <v>3189</v>
      </c>
      <c r="G646" s="53" t="s">
        <v>3246</v>
      </c>
      <c r="H646" s="54">
        <v>1387</v>
      </c>
      <c r="I646" s="53" t="s">
        <v>45</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3228</v>
      </c>
      <c r="E647" s="53" t="s">
        <v>2440</v>
      </c>
      <c r="F647" s="195" t="s">
        <v>3190</v>
      </c>
      <c r="G647" s="53" t="s">
        <v>3237</v>
      </c>
      <c r="H647" s="54">
        <v>1388</v>
      </c>
      <c r="I647" s="53" t="s">
        <v>45</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3228</v>
      </c>
      <c r="E648" s="53" t="s">
        <v>2441</v>
      </c>
      <c r="F648" s="195" t="s">
        <v>3190</v>
      </c>
      <c r="G648" s="53" t="s">
        <v>3238</v>
      </c>
      <c r="H648" s="54">
        <v>1389</v>
      </c>
      <c r="I648" s="53" t="s">
        <v>46</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4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3228</v>
      </c>
      <c r="E649" s="53" t="s">
        <v>2442</v>
      </c>
      <c r="F649" s="195" t="s">
        <v>3190</v>
      </c>
      <c r="G649" s="53" t="s">
        <v>3239</v>
      </c>
      <c r="H649" s="54">
        <v>1390</v>
      </c>
      <c r="I649" s="53" t="s">
        <v>46</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4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3228</v>
      </c>
      <c r="E650" s="53" t="s">
        <v>2443</v>
      </c>
      <c r="F650" s="195" t="s">
        <v>3190</v>
      </c>
      <c r="G650" s="53" t="s">
        <v>3240</v>
      </c>
      <c r="H650" s="54">
        <v>1391</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4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3228</v>
      </c>
      <c r="E651" s="53" t="s">
        <v>2444</v>
      </c>
      <c r="F651" s="195" t="s">
        <v>3190</v>
      </c>
      <c r="G651" s="53" t="s">
        <v>3241</v>
      </c>
      <c r="H651" s="54">
        <v>1392</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4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3228</v>
      </c>
      <c r="E652" s="53" t="s">
        <v>2445</v>
      </c>
      <c r="F652" s="195" t="s">
        <v>3190</v>
      </c>
      <c r="G652" s="53" t="s">
        <v>3242</v>
      </c>
      <c r="H652" s="54">
        <v>1393</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4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3228</v>
      </c>
      <c r="E653" s="53" t="s">
        <v>2797</v>
      </c>
      <c r="F653" s="195" t="s">
        <v>3190</v>
      </c>
      <c r="G653" s="53" t="s">
        <v>3243</v>
      </c>
      <c r="H653" s="54">
        <v>1394</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4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3228</v>
      </c>
      <c r="E654" s="53" t="s">
        <v>2798</v>
      </c>
      <c r="F654" s="195" t="s">
        <v>3190</v>
      </c>
      <c r="G654" s="53" t="s">
        <v>3244</v>
      </c>
      <c r="H654" s="54">
        <v>1395</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4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3228</v>
      </c>
      <c r="E655" s="53" t="s">
        <v>2799</v>
      </c>
      <c r="F655" s="195" t="s">
        <v>3190</v>
      </c>
      <c r="G655" s="53" t="s">
        <v>3245</v>
      </c>
      <c r="H655" s="54">
        <v>1396</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4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3228</v>
      </c>
      <c r="E656" s="53" t="s">
        <v>2796</v>
      </c>
      <c r="F656" s="195" t="s">
        <v>3190</v>
      </c>
      <c r="G656" s="53" t="s">
        <v>3246</v>
      </c>
      <c r="H656" s="54">
        <v>1397</v>
      </c>
      <c r="I656" s="53" t="s">
        <v>45</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30">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3229</v>
      </c>
      <c r="E657" s="53" t="s">
        <v>2440</v>
      </c>
      <c r="F657" s="195" t="s">
        <v>3191</v>
      </c>
      <c r="G657" s="53" t="s">
        <v>3237</v>
      </c>
      <c r="H657" s="54">
        <v>1398</v>
      </c>
      <c r="I657" s="53" t="s">
        <v>45</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30">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3229</v>
      </c>
      <c r="E658" s="53" t="s">
        <v>2441</v>
      </c>
      <c r="F658" s="195" t="s">
        <v>3191</v>
      </c>
      <c r="G658" s="53" t="s">
        <v>3238</v>
      </c>
      <c r="H658" s="54">
        <v>1399</v>
      </c>
      <c r="I658" s="53" t="s">
        <v>46</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30">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3229</v>
      </c>
      <c r="E659" s="53" t="s">
        <v>2442</v>
      </c>
      <c r="F659" s="195" t="s">
        <v>3191</v>
      </c>
      <c r="G659" s="53" t="s">
        <v>3239</v>
      </c>
      <c r="H659" s="54">
        <v>1400</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30">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3229</v>
      </c>
      <c r="E660" s="53" t="s">
        <v>2443</v>
      </c>
      <c r="F660" s="195" t="s">
        <v>3191</v>
      </c>
      <c r="G660" s="53" t="s">
        <v>3240</v>
      </c>
      <c r="H660" s="54">
        <v>1401</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30">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3229</v>
      </c>
      <c r="E661" s="53" t="s">
        <v>2444</v>
      </c>
      <c r="F661" s="195" t="s">
        <v>3191</v>
      </c>
      <c r="G661" s="53" t="s">
        <v>3241</v>
      </c>
      <c r="H661" s="54">
        <v>1402</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4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3229</v>
      </c>
      <c r="E662" s="53" t="s">
        <v>2445</v>
      </c>
      <c r="F662" s="195" t="s">
        <v>3191</v>
      </c>
      <c r="G662" s="53" t="s">
        <v>3242</v>
      </c>
      <c r="H662" s="54">
        <v>1403</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30">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3229</v>
      </c>
      <c r="E663" s="53" t="s">
        <v>2797</v>
      </c>
      <c r="F663" s="195" t="s">
        <v>3191</v>
      </c>
      <c r="G663" s="53" t="s">
        <v>3243</v>
      </c>
      <c r="H663" s="54">
        <v>1404</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3229</v>
      </c>
      <c r="E664" s="53" t="s">
        <v>2798</v>
      </c>
      <c r="F664" s="195" t="s">
        <v>3191</v>
      </c>
      <c r="G664" s="53" t="s">
        <v>3244</v>
      </c>
      <c r="H664" s="54">
        <v>1405</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4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3229</v>
      </c>
      <c r="E665" s="53" t="s">
        <v>2799</v>
      </c>
      <c r="F665" s="195" t="s">
        <v>3191</v>
      </c>
      <c r="G665" s="53" t="s">
        <v>3245</v>
      </c>
      <c r="H665" s="54">
        <v>1406</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30">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3229</v>
      </c>
      <c r="E666" s="53" t="s">
        <v>2796</v>
      </c>
      <c r="F666" s="195" t="s">
        <v>3191</v>
      </c>
      <c r="G666" s="53" t="s">
        <v>3246</v>
      </c>
      <c r="H666" s="54">
        <v>1407</v>
      </c>
      <c r="I666" s="53" t="s">
        <v>45</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30">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3230</v>
      </c>
      <c r="E667" s="53" t="s">
        <v>2440</v>
      </c>
      <c r="F667" s="195" t="s">
        <v>3192</v>
      </c>
      <c r="G667" s="53" t="s">
        <v>3237</v>
      </c>
      <c r="H667" s="54">
        <v>1408</v>
      </c>
      <c r="I667" s="53" t="s">
        <v>45</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30">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3230</v>
      </c>
      <c r="E668" s="53" t="s">
        <v>2441</v>
      </c>
      <c r="F668" s="195" t="s">
        <v>3192</v>
      </c>
      <c r="G668" s="53" t="s">
        <v>3238</v>
      </c>
      <c r="H668" s="54">
        <v>1409</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30">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3230</v>
      </c>
      <c r="E669" s="53" t="s">
        <v>2442</v>
      </c>
      <c r="F669" s="195" t="s">
        <v>3192</v>
      </c>
      <c r="G669" s="53" t="s">
        <v>3239</v>
      </c>
      <c r="H669" s="54">
        <v>1410</v>
      </c>
      <c r="I669" s="53" t="s">
        <v>46</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30">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3230</v>
      </c>
      <c r="E670" s="53" t="s">
        <v>2443</v>
      </c>
      <c r="F670" s="195" t="s">
        <v>3192</v>
      </c>
      <c r="G670" s="53" t="s">
        <v>3240</v>
      </c>
      <c r="H670" s="54">
        <v>1411</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30">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3230</v>
      </c>
      <c r="E671" s="53" t="s">
        <v>2444</v>
      </c>
      <c r="F671" s="195" t="s">
        <v>3192</v>
      </c>
      <c r="G671" s="53" t="s">
        <v>3241</v>
      </c>
      <c r="H671" s="54">
        <v>1412</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4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3230</v>
      </c>
      <c r="E672" s="53" t="s">
        <v>2445</v>
      </c>
      <c r="F672" s="195" t="s">
        <v>3192</v>
      </c>
      <c r="G672" s="53" t="s">
        <v>3242</v>
      </c>
      <c r="H672" s="54">
        <v>1413</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30">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3230</v>
      </c>
      <c r="E673" s="53" t="s">
        <v>2797</v>
      </c>
      <c r="F673" s="195" t="s">
        <v>3192</v>
      </c>
      <c r="G673" s="53" t="s">
        <v>3243</v>
      </c>
      <c r="H673" s="54">
        <v>1414</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3230</v>
      </c>
      <c r="E674" s="53" t="s">
        <v>2798</v>
      </c>
      <c r="F674" s="195" t="s">
        <v>3192</v>
      </c>
      <c r="G674" s="53" t="s">
        <v>3244</v>
      </c>
      <c r="H674" s="54">
        <v>1415</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4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3230</v>
      </c>
      <c r="E675" s="53" t="s">
        <v>2799</v>
      </c>
      <c r="F675" s="195" t="s">
        <v>3192</v>
      </c>
      <c r="G675" s="53" t="s">
        <v>3245</v>
      </c>
      <c r="H675" s="54">
        <v>1416</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30">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3230</v>
      </c>
      <c r="E676" s="53" t="s">
        <v>2796</v>
      </c>
      <c r="F676" s="195" t="s">
        <v>3192</v>
      </c>
      <c r="G676" s="53" t="s">
        <v>3246</v>
      </c>
      <c r="H676" s="54">
        <v>1417</v>
      </c>
      <c r="I676" s="53" t="s">
        <v>45</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3231</v>
      </c>
      <c r="E677" s="53" t="s">
        <v>2440</v>
      </c>
      <c r="F677" s="195" t="s">
        <v>3193</v>
      </c>
      <c r="G677" s="53" t="s">
        <v>3237</v>
      </c>
      <c r="H677" s="54">
        <v>1418</v>
      </c>
      <c r="I677" s="53" t="s">
        <v>45</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4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3231</v>
      </c>
      <c r="E678" s="53" t="s">
        <v>2441</v>
      </c>
      <c r="F678" s="195" t="s">
        <v>3193</v>
      </c>
      <c r="G678" s="53" t="s">
        <v>3238</v>
      </c>
      <c r="H678" s="54">
        <v>1419</v>
      </c>
      <c r="I678" s="53" t="s">
        <v>46</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ht="4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3231</v>
      </c>
      <c r="E679" s="53" t="s">
        <v>2442</v>
      </c>
      <c r="F679" s="195" t="s">
        <v>3193</v>
      </c>
      <c r="G679" s="53" t="s">
        <v>3239</v>
      </c>
      <c r="H679" s="54">
        <v>1420</v>
      </c>
      <c r="I679" s="53" t="s">
        <v>46</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ht="4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3231</v>
      </c>
      <c r="E680" s="53" t="s">
        <v>2443</v>
      </c>
      <c r="F680" s="195" t="s">
        <v>3193</v>
      </c>
      <c r="G680" s="53" t="s">
        <v>3240</v>
      </c>
      <c r="H680" s="54">
        <v>1421</v>
      </c>
      <c r="I680" s="53" t="s">
        <v>46</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ht="4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3231</v>
      </c>
      <c r="E681" s="53" t="s">
        <v>2444</v>
      </c>
      <c r="F681" s="195" t="s">
        <v>3193</v>
      </c>
      <c r="G681" s="53" t="s">
        <v>3241</v>
      </c>
      <c r="H681" s="54">
        <v>1422</v>
      </c>
      <c r="I681" s="53" t="s">
        <v>46</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ht="4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3231</v>
      </c>
      <c r="E682" s="53" t="s">
        <v>2445</v>
      </c>
      <c r="F682" s="195" t="s">
        <v>3193</v>
      </c>
      <c r="G682" s="53" t="s">
        <v>3242</v>
      </c>
      <c r="H682" s="54">
        <v>1423</v>
      </c>
      <c r="I682" s="53" t="s">
        <v>46</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ht="4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3231</v>
      </c>
      <c r="E683" s="53" t="s">
        <v>2797</v>
      </c>
      <c r="F683" s="195" t="s">
        <v>3193</v>
      </c>
      <c r="G683" s="53" t="s">
        <v>3243</v>
      </c>
      <c r="H683" s="54">
        <v>1424</v>
      </c>
      <c r="I683" s="53" t="s">
        <v>46</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ht="4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3231</v>
      </c>
      <c r="E684" s="53" t="s">
        <v>2798</v>
      </c>
      <c r="F684" s="195" t="s">
        <v>3193</v>
      </c>
      <c r="G684" s="53" t="s">
        <v>3244</v>
      </c>
      <c r="H684" s="54">
        <v>1425</v>
      </c>
      <c r="I684" s="53" t="s">
        <v>46</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ht="4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3231</v>
      </c>
      <c r="E685" s="53" t="s">
        <v>2799</v>
      </c>
      <c r="F685" s="195" t="s">
        <v>3193</v>
      </c>
      <c r="G685" s="53" t="s">
        <v>3245</v>
      </c>
      <c r="H685" s="54">
        <v>1426</v>
      </c>
      <c r="I685" s="53" t="s">
        <v>46</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ht="4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3231</v>
      </c>
      <c r="E686" s="53" t="s">
        <v>2796</v>
      </c>
      <c r="F686" s="195" t="s">
        <v>3193</v>
      </c>
      <c r="G686" s="53" t="s">
        <v>3246</v>
      </c>
      <c r="H686" s="54">
        <v>1427</v>
      </c>
      <c r="I686" s="53" t="s">
        <v>45</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ht="7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3232</v>
      </c>
      <c r="E687" s="53" t="s">
        <v>2440</v>
      </c>
      <c r="F687" s="195" t="s">
        <v>3194</v>
      </c>
      <c r="G687" s="53" t="s">
        <v>3237</v>
      </c>
      <c r="H687" s="54">
        <v>1428</v>
      </c>
      <c r="I687" s="53" t="s">
        <v>45</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ht="7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3232</v>
      </c>
      <c r="E688" s="53" t="s">
        <v>2441</v>
      </c>
      <c r="F688" s="195" t="s">
        <v>3194</v>
      </c>
      <c r="G688" s="53" t="s">
        <v>3238</v>
      </c>
      <c r="H688" s="54">
        <v>1429</v>
      </c>
      <c r="I688" s="53" t="s">
        <v>46</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ht="7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3232</v>
      </c>
      <c r="E689" s="53" t="s">
        <v>2442</v>
      </c>
      <c r="F689" s="195" t="s">
        <v>3194</v>
      </c>
      <c r="G689" s="53" t="s">
        <v>3239</v>
      </c>
      <c r="H689" s="54">
        <v>1430</v>
      </c>
      <c r="I689" s="53" t="s">
        <v>46</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ht="7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3232</v>
      </c>
      <c r="E690" s="53" t="s">
        <v>2443</v>
      </c>
      <c r="F690" s="195" t="s">
        <v>3194</v>
      </c>
      <c r="G690" s="53" t="s">
        <v>3240</v>
      </c>
      <c r="H690" s="54">
        <v>1431</v>
      </c>
      <c r="I690" s="53" t="s">
        <v>46</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ht="7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3232</v>
      </c>
      <c r="E691" s="53" t="s">
        <v>2444</v>
      </c>
      <c r="F691" s="195" t="s">
        <v>3194</v>
      </c>
      <c r="G691" s="53" t="s">
        <v>3241</v>
      </c>
      <c r="H691" s="54">
        <v>1432</v>
      </c>
      <c r="I691" s="53" t="s">
        <v>46</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ht="7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3232</v>
      </c>
      <c r="E692" s="53" t="s">
        <v>2445</v>
      </c>
      <c r="F692" s="195" t="s">
        <v>3194</v>
      </c>
      <c r="G692" s="53" t="s">
        <v>3242</v>
      </c>
      <c r="H692" s="54">
        <v>1433</v>
      </c>
      <c r="I692" s="53" t="s">
        <v>46</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ht="7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3232</v>
      </c>
      <c r="E693" s="53" t="s">
        <v>2797</v>
      </c>
      <c r="F693" s="195" t="s">
        <v>3194</v>
      </c>
      <c r="G693" s="53" t="s">
        <v>3243</v>
      </c>
      <c r="H693" s="54">
        <v>1434</v>
      </c>
      <c r="I693" s="53" t="s">
        <v>46</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ht="7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3232</v>
      </c>
      <c r="E694" s="53" t="s">
        <v>2798</v>
      </c>
      <c r="F694" s="195" t="s">
        <v>3194</v>
      </c>
      <c r="G694" s="53" t="s">
        <v>3244</v>
      </c>
      <c r="H694" s="54">
        <v>1435</v>
      </c>
      <c r="I694" s="53" t="s">
        <v>46</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ht="7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3232</v>
      </c>
      <c r="E695" s="53" t="s">
        <v>2799</v>
      </c>
      <c r="F695" s="195" t="s">
        <v>3194</v>
      </c>
      <c r="G695" s="53" t="s">
        <v>3245</v>
      </c>
      <c r="H695" s="54">
        <v>1436</v>
      </c>
      <c r="I695" s="53" t="s">
        <v>46</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ht="7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3232</v>
      </c>
      <c r="E696" s="53" t="s">
        <v>2796</v>
      </c>
      <c r="F696" s="195" t="s">
        <v>3194</v>
      </c>
      <c r="G696" s="53" t="s">
        <v>3246</v>
      </c>
      <c r="H696" s="54">
        <v>1437</v>
      </c>
      <c r="I696" s="53" t="s">
        <v>45</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ht="30">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3233</v>
      </c>
      <c r="E697" s="53" t="s">
        <v>2440</v>
      </c>
      <c r="F697" s="195" t="s">
        <v>3236</v>
      </c>
      <c r="G697" s="53" t="s">
        <v>3237</v>
      </c>
      <c r="H697" s="54">
        <v>1438</v>
      </c>
      <c r="I697" s="53" t="s">
        <v>46</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ht="30">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3233</v>
      </c>
      <c r="E698" s="53" t="s">
        <v>2441</v>
      </c>
      <c r="F698" s="195" t="s">
        <v>3236</v>
      </c>
      <c r="G698" s="53" t="s">
        <v>3238</v>
      </c>
      <c r="H698" s="54">
        <v>1439</v>
      </c>
      <c r="I698" s="53" t="s">
        <v>46</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ht="30">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3233</v>
      </c>
      <c r="E699" s="53" t="s">
        <v>2442</v>
      </c>
      <c r="F699" s="195" t="s">
        <v>3236</v>
      </c>
      <c r="G699" s="53" t="s">
        <v>3239</v>
      </c>
      <c r="H699" s="54">
        <v>1440</v>
      </c>
      <c r="I699" s="53" t="s">
        <v>46</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ht="30">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3233</v>
      </c>
      <c r="E700" s="53" t="s">
        <v>2443</v>
      </c>
      <c r="F700" s="195" t="s">
        <v>3236</v>
      </c>
      <c r="G700" s="53" t="s">
        <v>3240</v>
      </c>
      <c r="H700" s="54">
        <v>1441</v>
      </c>
      <c r="I700" s="53" t="s">
        <v>46</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ht="30">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3233</v>
      </c>
      <c r="E701" s="53" t="s">
        <v>2444</v>
      </c>
      <c r="F701" s="195" t="s">
        <v>3236</v>
      </c>
      <c r="G701" s="53" t="s">
        <v>3241</v>
      </c>
      <c r="H701" s="54">
        <v>1442</v>
      </c>
      <c r="I701" s="53" t="s">
        <v>46</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ht="4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3233</v>
      </c>
      <c r="E702" s="53" t="s">
        <v>2445</v>
      </c>
      <c r="F702" s="195" t="s">
        <v>3236</v>
      </c>
      <c r="G702" s="53" t="s">
        <v>3242</v>
      </c>
      <c r="H702" s="54">
        <v>1443</v>
      </c>
      <c r="I702" s="53" t="s">
        <v>46</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ht="30">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3233</v>
      </c>
      <c r="E703" s="53" t="s">
        <v>2797</v>
      </c>
      <c r="F703" s="195" t="s">
        <v>3236</v>
      </c>
      <c r="G703" s="53" t="s">
        <v>3243</v>
      </c>
      <c r="H703" s="54">
        <v>1444</v>
      </c>
      <c r="I703" s="53" t="s">
        <v>46</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ht="4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3233</v>
      </c>
      <c r="E704" s="53" t="s">
        <v>2798</v>
      </c>
      <c r="F704" s="195" t="s">
        <v>3236</v>
      </c>
      <c r="G704" s="53" t="s">
        <v>3244</v>
      </c>
      <c r="H704" s="54">
        <v>1445</v>
      </c>
      <c r="I704" s="53" t="s">
        <v>46</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ht="4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3233</v>
      </c>
      <c r="E705" s="53" t="s">
        <v>2799</v>
      </c>
      <c r="F705" s="195" t="s">
        <v>3236</v>
      </c>
      <c r="G705" s="53" t="s">
        <v>3245</v>
      </c>
      <c r="H705" s="54">
        <v>1446</v>
      </c>
      <c r="I705" s="53" t="s">
        <v>46</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ht="30">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3233</v>
      </c>
      <c r="E706" s="53" t="s">
        <v>2796</v>
      </c>
      <c r="F706" s="195" t="s">
        <v>3236</v>
      </c>
      <c r="G706" s="53" t="s">
        <v>3246</v>
      </c>
      <c r="H706" s="54">
        <v>1447</v>
      </c>
      <c r="I706" s="53" t="s">
        <v>46</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ht="30">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3234</v>
      </c>
      <c r="E707" s="53" t="s">
        <v>2440</v>
      </c>
      <c r="F707" s="195" t="s">
        <v>3195</v>
      </c>
      <c r="G707" s="53" t="s">
        <v>3237</v>
      </c>
      <c r="H707" s="54">
        <v>1448</v>
      </c>
      <c r="I707" s="53" t="s">
        <v>45</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ht="30">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3234</v>
      </c>
      <c r="E708" s="53" t="s">
        <v>2441</v>
      </c>
      <c r="F708" s="195" t="s">
        <v>3195</v>
      </c>
      <c r="G708" s="53" t="s">
        <v>3238</v>
      </c>
      <c r="H708" s="54">
        <v>1449</v>
      </c>
      <c r="I708" s="53" t="s">
        <v>46</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ht="30">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3234</v>
      </c>
      <c r="E709" s="53" t="s">
        <v>2442</v>
      </c>
      <c r="F709" s="195" t="s">
        <v>3195</v>
      </c>
      <c r="G709" s="53" t="s">
        <v>3239</v>
      </c>
      <c r="H709" s="54">
        <v>1450</v>
      </c>
      <c r="I709" s="53" t="s">
        <v>46</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ht="30">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3234</v>
      </c>
      <c r="E710" s="53" t="s">
        <v>2443</v>
      </c>
      <c r="F710" s="195" t="s">
        <v>3195</v>
      </c>
      <c r="G710" s="53" t="s">
        <v>3240</v>
      </c>
      <c r="H710" s="54">
        <v>1451</v>
      </c>
      <c r="I710" s="53" t="s">
        <v>46</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ht="30">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3234</v>
      </c>
      <c r="E711" s="53" t="s">
        <v>2444</v>
      </c>
      <c r="F711" s="195" t="s">
        <v>3195</v>
      </c>
      <c r="G711" s="53" t="s">
        <v>3241</v>
      </c>
      <c r="H711" s="54">
        <v>1452</v>
      </c>
      <c r="I711" s="53" t="s">
        <v>46</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ht="4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3234</v>
      </c>
      <c r="E712" s="53" t="s">
        <v>2445</v>
      </c>
      <c r="F712" s="195" t="s">
        <v>3195</v>
      </c>
      <c r="G712" s="53" t="s">
        <v>3242</v>
      </c>
      <c r="H712" s="54">
        <v>1453</v>
      </c>
      <c r="I712" s="53" t="s">
        <v>46</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ht="30">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3234</v>
      </c>
      <c r="E713" s="53" t="s">
        <v>2797</v>
      </c>
      <c r="F713" s="195" t="s">
        <v>3195</v>
      </c>
      <c r="G713" s="53" t="s">
        <v>3243</v>
      </c>
      <c r="H713" s="54">
        <v>1454</v>
      </c>
      <c r="I713" s="53" t="s">
        <v>46</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ht="4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3234</v>
      </c>
      <c r="E714" s="53" t="s">
        <v>2798</v>
      </c>
      <c r="F714" s="195" t="s">
        <v>3195</v>
      </c>
      <c r="G714" s="53" t="s">
        <v>3244</v>
      </c>
      <c r="H714" s="54">
        <v>1455</v>
      </c>
      <c r="I714" s="53" t="s">
        <v>46</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ht="4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3234</v>
      </c>
      <c r="E715" s="53" t="s">
        <v>2799</v>
      </c>
      <c r="F715" s="195" t="s">
        <v>3195</v>
      </c>
      <c r="G715" s="53" t="s">
        <v>3245</v>
      </c>
      <c r="H715" s="54">
        <v>1456</v>
      </c>
      <c r="I715" s="53" t="s">
        <v>46</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ht="30">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3234</v>
      </c>
      <c r="E716" s="53" t="s">
        <v>2796</v>
      </c>
      <c r="F716" s="195" t="s">
        <v>3195</v>
      </c>
      <c r="G716" s="53" t="s">
        <v>3246</v>
      </c>
      <c r="H716" s="54">
        <v>1457</v>
      </c>
      <c r="I716" s="53" t="s">
        <v>45</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2876</v>
      </c>
      <c r="D717" s="9"/>
      <c r="E717" s="9"/>
      <c r="F717" s="9"/>
      <c r="G717" s="9"/>
      <c r="H717" s="56">
        <v>58</v>
      </c>
      <c r="I717" s="9" t="s">
        <v>45</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2877</v>
      </c>
      <c r="D718" s="9"/>
      <c r="E718" s="9"/>
      <c r="F718" s="9"/>
      <c r="G718" s="9"/>
      <c r="H718" s="56">
        <v>510</v>
      </c>
      <c r="I718" s="9" t="s">
        <v>45</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2878</v>
      </c>
      <c r="D719" s="9"/>
      <c r="E719" s="9"/>
      <c r="F719" s="9"/>
      <c r="G719" s="9"/>
      <c r="H719" s="56">
        <v>511</v>
      </c>
      <c r="I719" s="9" t="s">
        <v>45</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2879</v>
      </c>
      <c r="D720" s="9"/>
      <c r="E720" s="9"/>
      <c r="F720" s="9"/>
      <c r="G720" s="9"/>
      <c r="H720" s="56">
        <v>512</v>
      </c>
      <c r="I720" s="9" t="s">
        <v>45</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297</v>
      </c>
      <c r="D721" s="53"/>
      <c r="E721" s="53"/>
      <c r="F721" s="53"/>
      <c r="G721" s="53"/>
      <c r="H721" s="54">
        <v>54</v>
      </c>
      <c r="I721" s="53" t="s">
        <v>45</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ht="4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296</v>
      </c>
      <c r="D722" s="53" t="s">
        <v>3210</v>
      </c>
      <c r="E722" s="53" t="s">
        <v>2440</v>
      </c>
      <c r="F722" s="195" t="s">
        <v>3235</v>
      </c>
      <c r="G722" s="53" t="s">
        <v>2446</v>
      </c>
      <c r="H722" s="54">
        <v>958</v>
      </c>
      <c r="I722" s="53" t="s">
        <v>45</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3210</v>
      </c>
      <c r="E723" s="53" t="s">
        <v>2441</v>
      </c>
      <c r="F723" s="195" t="s">
        <v>3235</v>
      </c>
      <c r="G723" s="53" t="s">
        <v>2449</v>
      </c>
      <c r="H723" s="54">
        <v>959</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4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3210</v>
      </c>
      <c r="E724" s="53" t="s">
        <v>2442</v>
      </c>
      <c r="F724" s="195" t="s">
        <v>3235</v>
      </c>
      <c r="G724" s="53" t="s">
        <v>2450</v>
      </c>
      <c r="H724" s="54">
        <v>960</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4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3210</v>
      </c>
      <c r="E725" s="53" t="s">
        <v>2443</v>
      </c>
      <c r="F725" s="195" t="s">
        <v>3235</v>
      </c>
      <c r="G725" s="53" t="s">
        <v>2447</v>
      </c>
      <c r="H725" s="54">
        <v>961</v>
      </c>
      <c r="I725" s="53" t="s">
        <v>46</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4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3210</v>
      </c>
      <c r="E726" s="53" t="s">
        <v>2444</v>
      </c>
      <c r="F726" s="195" t="s">
        <v>3235</v>
      </c>
      <c r="G726" s="53" t="s">
        <v>2448</v>
      </c>
      <c r="H726" s="54">
        <v>962</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4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3210</v>
      </c>
      <c r="E727" s="53" t="s">
        <v>2445</v>
      </c>
      <c r="F727" s="195" t="s">
        <v>3235</v>
      </c>
      <c r="G727" s="53" t="s">
        <v>2451</v>
      </c>
      <c r="H727" s="54">
        <v>963</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ht="4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3210</v>
      </c>
      <c r="E728" s="53" t="s">
        <v>2797</v>
      </c>
      <c r="F728" s="195" t="s">
        <v>3235</v>
      </c>
      <c r="G728" s="53" t="s">
        <v>2800</v>
      </c>
      <c r="H728" s="54">
        <v>964</v>
      </c>
      <c r="I728" s="53" t="s">
        <v>46</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4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3210</v>
      </c>
      <c r="E729" s="53" t="s">
        <v>2798</v>
      </c>
      <c r="F729" s="195" t="s">
        <v>3235</v>
      </c>
      <c r="G729" s="53" t="s">
        <v>2802</v>
      </c>
      <c r="H729" s="54">
        <v>965</v>
      </c>
      <c r="I729" s="53" t="s">
        <v>45</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4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3210</v>
      </c>
      <c r="E730" s="53" t="s">
        <v>2799</v>
      </c>
      <c r="F730" s="195" t="s">
        <v>3235</v>
      </c>
      <c r="G730" s="53" t="s">
        <v>2803</v>
      </c>
      <c r="H730" s="54">
        <v>966</v>
      </c>
      <c r="I730" s="53" t="s">
        <v>45</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4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3210</v>
      </c>
      <c r="E731" s="53" t="s">
        <v>2796</v>
      </c>
      <c r="F731" s="195" t="s">
        <v>3235</v>
      </c>
      <c r="G731" s="53" t="s">
        <v>2801</v>
      </c>
      <c r="H731" s="54">
        <v>967</v>
      </c>
      <c r="I731" s="53" t="s">
        <v>46</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30">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3211</v>
      </c>
      <c r="E732" s="53" t="s">
        <v>2440</v>
      </c>
      <c r="F732" s="195" t="s">
        <v>2856</v>
      </c>
      <c r="G732" s="53" t="s">
        <v>2446</v>
      </c>
      <c r="H732" s="54">
        <v>968</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30">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3211</v>
      </c>
      <c r="E733" s="53" t="s">
        <v>2441</v>
      </c>
      <c r="F733" s="195" t="s">
        <v>2856</v>
      </c>
      <c r="G733" s="53" t="s">
        <v>2449</v>
      </c>
      <c r="H733" s="54">
        <v>969</v>
      </c>
      <c r="I733" s="53" t="s">
        <v>45</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30">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3211</v>
      </c>
      <c r="E734" s="53" t="s">
        <v>2442</v>
      </c>
      <c r="F734" s="195" t="s">
        <v>2856</v>
      </c>
      <c r="G734" s="53" t="s">
        <v>2450</v>
      </c>
      <c r="H734" s="54">
        <v>970</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30">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3211</v>
      </c>
      <c r="E735" s="53" t="s">
        <v>2443</v>
      </c>
      <c r="F735" s="195" t="s">
        <v>2856</v>
      </c>
      <c r="G735" s="53" t="s">
        <v>2447</v>
      </c>
      <c r="H735" s="54">
        <v>971</v>
      </c>
      <c r="I735" s="53" t="s">
        <v>46</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30">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3211</v>
      </c>
      <c r="E736" s="53" t="s">
        <v>2444</v>
      </c>
      <c r="F736" s="195" t="s">
        <v>2856</v>
      </c>
      <c r="G736" s="53" t="s">
        <v>2448</v>
      </c>
      <c r="H736" s="54">
        <v>972</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30">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3211</v>
      </c>
      <c r="E737" s="53" t="s">
        <v>2445</v>
      </c>
      <c r="F737" s="195" t="s">
        <v>2856</v>
      </c>
      <c r="G737" s="53" t="s">
        <v>2451</v>
      </c>
      <c r="H737" s="54">
        <v>973</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30">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3211</v>
      </c>
      <c r="E738" s="53" t="s">
        <v>2797</v>
      </c>
      <c r="F738" s="195" t="s">
        <v>2856</v>
      </c>
      <c r="G738" s="53" t="s">
        <v>2800</v>
      </c>
      <c r="H738" s="54">
        <v>974</v>
      </c>
      <c r="I738" s="53" t="s">
        <v>46</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3211</v>
      </c>
      <c r="E739" s="53" t="s">
        <v>2798</v>
      </c>
      <c r="F739" s="195" t="s">
        <v>2856</v>
      </c>
      <c r="G739" s="53" t="s">
        <v>2802</v>
      </c>
      <c r="H739" s="54">
        <v>975</v>
      </c>
      <c r="I739" s="53" t="s">
        <v>45</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3211</v>
      </c>
      <c r="E740" s="53" t="s">
        <v>2799</v>
      </c>
      <c r="F740" s="195" t="s">
        <v>2856</v>
      </c>
      <c r="G740" s="53" t="s">
        <v>2803</v>
      </c>
      <c r="H740" s="54">
        <v>976</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30">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3211</v>
      </c>
      <c r="E741" s="53" t="s">
        <v>2796</v>
      </c>
      <c r="F741" s="195" t="s">
        <v>2856</v>
      </c>
      <c r="G741" s="53" t="s">
        <v>2801</v>
      </c>
      <c r="H741" s="54">
        <v>977</v>
      </c>
      <c r="I741" s="53" t="s">
        <v>46</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30">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3212</v>
      </c>
      <c r="E742" s="53" t="s">
        <v>2440</v>
      </c>
      <c r="F742" s="195" t="s">
        <v>3176</v>
      </c>
      <c r="G742" s="53" t="s">
        <v>2446</v>
      </c>
      <c r="H742" s="54">
        <v>978</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30">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3212</v>
      </c>
      <c r="E743" s="53" t="s">
        <v>2441</v>
      </c>
      <c r="F743" s="195" t="s">
        <v>3176</v>
      </c>
      <c r="G743" s="53" t="s">
        <v>2449</v>
      </c>
      <c r="H743" s="54">
        <v>979</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30">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3212</v>
      </c>
      <c r="E744" s="53" t="s">
        <v>2442</v>
      </c>
      <c r="F744" s="195" t="s">
        <v>3176</v>
      </c>
      <c r="G744" s="53" t="s">
        <v>2450</v>
      </c>
      <c r="H744" s="54">
        <v>980</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30">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3212</v>
      </c>
      <c r="E745" s="53" t="s">
        <v>2443</v>
      </c>
      <c r="F745" s="195" t="s">
        <v>3176</v>
      </c>
      <c r="G745" s="53" t="s">
        <v>2447</v>
      </c>
      <c r="H745" s="54">
        <v>981</v>
      </c>
      <c r="I745" s="53" t="s">
        <v>46</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30">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3212</v>
      </c>
      <c r="E746" s="53" t="s">
        <v>2444</v>
      </c>
      <c r="F746" s="195" t="s">
        <v>3176</v>
      </c>
      <c r="G746" s="53" t="s">
        <v>2448</v>
      </c>
      <c r="H746" s="54">
        <v>982</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30">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3212</v>
      </c>
      <c r="E747" s="53" t="s">
        <v>2445</v>
      </c>
      <c r="F747" s="195" t="s">
        <v>3176</v>
      </c>
      <c r="G747" s="53" t="s">
        <v>2451</v>
      </c>
      <c r="H747" s="54">
        <v>983</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30">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3212</v>
      </c>
      <c r="E748" s="53" t="s">
        <v>2797</v>
      </c>
      <c r="F748" s="195" t="s">
        <v>3176</v>
      </c>
      <c r="G748" s="53" t="s">
        <v>2800</v>
      </c>
      <c r="H748" s="54">
        <v>984</v>
      </c>
      <c r="I748" s="53" t="s">
        <v>46</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4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3212</v>
      </c>
      <c r="E749" s="53" t="s">
        <v>2798</v>
      </c>
      <c r="F749" s="195" t="s">
        <v>3176</v>
      </c>
      <c r="G749" s="53" t="s">
        <v>2802</v>
      </c>
      <c r="H749" s="54">
        <v>985</v>
      </c>
      <c r="I749" s="53" t="s">
        <v>45</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4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3212</v>
      </c>
      <c r="E750" s="53" t="s">
        <v>2799</v>
      </c>
      <c r="F750" s="195" t="s">
        <v>3176</v>
      </c>
      <c r="G750" s="53" t="s">
        <v>2803</v>
      </c>
      <c r="H750" s="54">
        <v>986</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30">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3212</v>
      </c>
      <c r="E751" s="53" t="s">
        <v>2796</v>
      </c>
      <c r="F751" s="195" t="s">
        <v>3176</v>
      </c>
      <c r="G751" s="53" t="s">
        <v>2801</v>
      </c>
      <c r="H751" s="54">
        <v>987</v>
      </c>
      <c r="I751" s="53" t="s">
        <v>46</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60">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3213</v>
      </c>
      <c r="E752" s="53" t="s">
        <v>2440</v>
      </c>
      <c r="F752" s="195" t="s">
        <v>3177</v>
      </c>
      <c r="G752" s="53" t="s">
        <v>2446</v>
      </c>
      <c r="H752" s="54">
        <v>988</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60">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3213</v>
      </c>
      <c r="E753" s="53" t="s">
        <v>2441</v>
      </c>
      <c r="F753" s="195" t="s">
        <v>3177</v>
      </c>
      <c r="G753" s="53" t="s">
        <v>2449</v>
      </c>
      <c r="H753" s="54">
        <v>989</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60">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3213</v>
      </c>
      <c r="E754" s="53" t="s">
        <v>2442</v>
      </c>
      <c r="F754" s="195" t="s">
        <v>3177</v>
      </c>
      <c r="G754" s="53" t="s">
        <v>2450</v>
      </c>
      <c r="H754" s="54">
        <v>990</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60">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3213</v>
      </c>
      <c r="E755" s="53" t="s">
        <v>2443</v>
      </c>
      <c r="F755" s="195" t="s">
        <v>3177</v>
      </c>
      <c r="G755" s="53" t="s">
        <v>2447</v>
      </c>
      <c r="H755" s="54">
        <v>991</v>
      </c>
      <c r="I755" s="53" t="s">
        <v>46</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60">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3213</v>
      </c>
      <c r="E756" s="53" t="s">
        <v>2444</v>
      </c>
      <c r="F756" s="195" t="s">
        <v>3177</v>
      </c>
      <c r="G756" s="53" t="s">
        <v>2448</v>
      </c>
      <c r="H756" s="54">
        <v>992</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60">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3213</v>
      </c>
      <c r="E757" s="53" t="s">
        <v>2445</v>
      </c>
      <c r="F757" s="195" t="s">
        <v>3177</v>
      </c>
      <c r="G757" s="53" t="s">
        <v>2451</v>
      </c>
      <c r="H757" s="54">
        <v>993</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60">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3213</v>
      </c>
      <c r="E758" s="53" t="s">
        <v>2797</v>
      </c>
      <c r="F758" s="195" t="s">
        <v>3177</v>
      </c>
      <c r="G758" s="53" t="s">
        <v>2800</v>
      </c>
      <c r="H758" s="54">
        <v>994</v>
      </c>
      <c r="I758" s="53" t="s">
        <v>46</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60">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3213</v>
      </c>
      <c r="E759" s="53" t="s">
        <v>2798</v>
      </c>
      <c r="F759" s="195" t="s">
        <v>3177</v>
      </c>
      <c r="G759" s="53" t="s">
        <v>2802</v>
      </c>
      <c r="H759" s="54">
        <v>995</v>
      </c>
      <c r="I759" s="53" t="s">
        <v>45</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60">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3213</v>
      </c>
      <c r="E760" s="53" t="s">
        <v>2799</v>
      </c>
      <c r="F760" s="195" t="s">
        <v>3177</v>
      </c>
      <c r="G760" s="53" t="s">
        <v>2803</v>
      </c>
      <c r="H760" s="54">
        <v>996</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60">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3213</v>
      </c>
      <c r="E761" s="53" t="s">
        <v>2796</v>
      </c>
      <c r="F761" s="195" t="s">
        <v>3177</v>
      </c>
      <c r="G761" s="53" t="s">
        <v>2801</v>
      </c>
      <c r="H761" s="54">
        <v>997</v>
      </c>
      <c r="I761" s="53" t="s">
        <v>46</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60">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3214</v>
      </c>
      <c r="E762" s="53" t="s">
        <v>2440</v>
      </c>
      <c r="F762" s="195" t="s">
        <v>3178</v>
      </c>
      <c r="G762" s="53" t="s">
        <v>2446</v>
      </c>
      <c r="H762" s="54">
        <v>998</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60">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3214</v>
      </c>
      <c r="E763" s="53" t="s">
        <v>2441</v>
      </c>
      <c r="F763" s="195" t="s">
        <v>3178</v>
      </c>
      <c r="G763" s="53" t="s">
        <v>2449</v>
      </c>
      <c r="H763" s="54">
        <v>999</v>
      </c>
      <c r="I763" s="53" t="s">
        <v>45</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60">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3214</v>
      </c>
      <c r="E764" s="53" t="s">
        <v>2442</v>
      </c>
      <c r="F764" s="195" t="s">
        <v>3178</v>
      </c>
      <c r="G764" s="53" t="s">
        <v>2450</v>
      </c>
      <c r="H764" s="54">
        <v>1000</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60">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3214</v>
      </c>
      <c r="E765" s="53" t="s">
        <v>2443</v>
      </c>
      <c r="F765" s="195" t="s">
        <v>3178</v>
      </c>
      <c r="G765" s="53" t="s">
        <v>2447</v>
      </c>
      <c r="H765" s="54">
        <v>1001</v>
      </c>
      <c r="I765" s="53" t="s">
        <v>46</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60">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3214</v>
      </c>
      <c r="E766" s="53" t="s">
        <v>2444</v>
      </c>
      <c r="F766" s="195" t="s">
        <v>3178</v>
      </c>
      <c r="G766" s="53" t="s">
        <v>2448</v>
      </c>
      <c r="H766" s="54">
        <v>1002</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60">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3214</v>
      </c>
      <c r="E767" s="53" t="s">
        <v>2445</v>
      </c>
      <c r="F767" s="195" t="s">
        <v>3178</v>
      </c>
      <c r="G767" s="53" t="s">
        <v>2451</v>
      </c>
      <c r="H767" s="54">
        <v>1003</v>
      </c>
      <c r="I767" s="53" t="s">
        <v>46</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60">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3214</v>
      </c>
      <c r="E768" s="53" t="s">
        <v>2797</v>
      </c>
      <c r="F768" s="195" t="s">
        <v>3178</v>
      </c>
      <c r="G768" s="53" t="s">
        <v>2800</v>
      </c>
      <c r="H768" s="54">
        <v>1004</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60">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3214</v>
      </c>
      <c r="E769" s="53" t="s">
        <v>2798</v>
      </c>
      <c r="F769" s="195" t="s">
        <v>3178</v>
      </c>
      <c r="G769" s="53" t="s">
        <v>2802</v>
      </c>
      <c r="H769" s="54">
        <v>1005</v>
      </c>
      <c r="I769" s="53" t="s">
        <v>45</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60">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3214</v>
      </c>
      <c r="E770" s="53" t="s">
        <v>2799</v>
      </c>
      <c r="F770" s="195" t="s">
        <v>3178</v>
      </c>
      <c r="G770" s="53" t="s">
        <v>2803</v>
      </c>
      <c r="H770" s="54">
        <v>1006</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60">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3214</v>
      </c>
      <c r="E771" s="53" t="s">
        <v>2796</v>
      </c>
      <c r="F771" s="195" t="s">
        <v>3178</v>
      </c>
      <c r="G771" s="53" t="s">
        <v>2801</v>
      </c>
      <c r="H771" s="54">
        <v>1007</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60">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3215</v>
      </c>
      <c r="E772" s="53" t="s">
        <v>2440</v>
      </c>
      <c r="F772" s="195" t="s">
        <v>3179</v>
      </c>
      <c r="G772" s="53" t="s">
        <v>2446</v>
      </c>
      <c r="H772" s="54">
        <v>1008</v>
      </c>
      <c r="I772" s="53" t="s">
        <v>45</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60">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3215</v>
      </c>
      <c r="E773" s="53" t="s">
        <v>2441</v>
      </c>
      <c r="F773" s="195" t="s">
        <v>3179</v>
      </c>
      <c r="G773" s="53" t="s">
        <v>2449</v>
      </c>
      <c r="H773" s="54">
        <v>1009</v>
      </c>
      <c r="I773" s="53" t="s">
        <v>45</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ht="60">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3215</v>
      </c>
      <c r="E774" s="53" t="s">
        <v>2442</v>
      </c>
      <c r="F774" s="195" t="s">
        <v>3179</v>
      </c>
      <c r="G774" s="53" t="s">
        <v>2450</v>
      </c>
      <c r="H774" s="54">
        <v>1010</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ht="60">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3215</v>
      </c>
      <c r="E775" s="53" t="s">
        <v>2443</v>
      </c>
      <c r="F775" s="195" t="s">
        <v>3179</v>
      </c>
      <c r="G775" s="53" t="s">
        <v>2447</v>
      </c>
      <c r="H775" s="54">
        <v>1011</v>
      </c>
      <c r="I775" s="53" t="s">
        <v>46</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60">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3215</v>
      </c>
      <c r="E776" s="53" t="s">
        <v>2444</v>
      </c>
      <c r="F776" s="195" t="s">
        <v>3179</v>
      </c>
      <c r="G776" s="53" t="s">
        <v>2448</v>
      </c>
      <c r="H776" s="54">
        <v>1012</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ht="60">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3215</v>
      </c>
      <c r="E777" s="53" t="s">
        <v>2445</v>
      </c>
      <c r="F777" s="195" t="s">
        <v>3179</v>
      </c>
      <c r="G777" s="53" t="s">
        <v>2451</v>
      </c>
      <c r="H777" s="54">
        <v>1013</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60">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3215</v>
      </c>
      <c r="E778" s="53" t="s">
        <v>2797</v>
      </c>
      <c r="F778" s="195" t="s">
        <v>3179</v>
      </c>
      <c r="G778" s="53" t="s">
        <v>2800</v>
      </c>
      <c r="H778" s="54">
        <v>1014</v>
      </c>
      <c r="I778" s="53" t="s">
        <v>46</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60">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3215</v>
      </c>
      <c r="E779" s="53" t="s">
        <v>2798</v>
      </c>
      <c r="F779" s="195" t="s">
        <v>3179</v>
      </c>
      <c r="G779" s="53" t="s">
        <v>2802</v>
      </c>
      <c r="H779" s="54">
        <v>1015</v>
      </c>
      <c r="I779" s="53" t="s">
        <v>45</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ht="60">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3215</v>
      </c>
      <c r="E780" s="53" t="s">
        <v>2799</v>
      </c>
      <c r="F780" s="195" t="s">
        <v>3179</v>
      </c>
      <c r="G780" s="53" t="s">
        <v>2803</v>
      </c>
      <c r="H780" s="54">
        <v>1016</v>
      </c>
      <c r="I780" s="53" t="s">
        <v>45</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60">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3215</v>
      </c>
      <c r="E781" s="53" t="s">
        <v>2796</v>
      </c>
      <c r="F781" s="195" t="s">
        <v>3179</v>
      </c>
      <c r="G781" s="53" t="s">
        <v>2801</v>
      </c>
      <c r="H781" s="54">
        <v>1017</v>
      </c>
      <c r="I781" s="53" t="s">
        <v>46</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30">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3216</v>
      </c>
      <c r="E782" s="53" t="s">
        <v>2440</v>
      </c>
      <c r="F782" s="195" t="s">
        <v>3180</v>
      </c>
      <c r="G782" s="53" t="s">
        <v>2446</v>
      </c>
      <c r="H782" s="54">
        <v>1018</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ht="30">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3216</v>
      </c>
      <c r="E783" s="53" t="s">
        <v>2441</v>
      </c>
      <c r="F783" s="195" t="s">
        <v>3180</v>
      </c>
      <c r="G783" s="53" t="s">
        <v>2449</v>
      </c>
      <c r="H783" s="54">
        <v>1019</v>
      </c>
      <c r="I783" s="53" t="s">
        <v>45</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30">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3216</v>
      </c>
      <c r="E784" s="53" t="s">
        <v>2442</v>
      </c>
      <c r="F784" s="195" t="s">
        <v>3180</v>
      </c>
      <c r="G784" s="53" t="s">
        <v>2450</v>
      </c>
      <c r="H784" s="54">
        <v>1020</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30">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3216</v>
      </c>
      <c r="E785" s="53" t="s">
        <v>2443</v>
      </c>
      <c r="F785" s="195" t="s">
        <v>3180</v>
      </c>
      <c r="G785" s="53" t="s">
        <v>2447</v>
      </c>
      <c r="H785" s="54">
        <v>1021</v>
      </c>
      <c r="I785" s="53" t="s">
        <v>46</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30">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3216</v>
      </c>
      <c r="E786" s="53" t="s">
        <v>2444</v>
      </c>
      <c r="F786" s="195" t="s">
        <v>3180</v>
      </c>
      <c r="G786" s="53" t="s">
        <v>2448</v>
      </c>
      <c r="H786" s="54">
        <v>1022</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30">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3216</v>
      </c>
      <c r="E787" s="53" t="s">
        <v>2445</v>
      </c>
      <c r="F787" s="195" t="s">
        <v>3180</v>
      </c>
      <c r="G787" s="53" t="s">
        <v>2451</v>
      </c>
      <c r="H787" s="54">
        <v>1023</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30">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3216</v>
      </c>
      <c r="E788" s="53" t="s">
        <v>2797</v>
      </c>
      <c r="F788" s="195" t="s">
        <v>3180</v>
      </c>
      <c r="G788" s="53" t="s">
        <v>2800</v>
      </c>
      <c r="H788" s="54">
        <v>1024</v>
      </c>
      <c r="I788" s="53" t="s">
        <v>46</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3216</v>
      </c>
      <c r="E789" s="53" t="s">
        <v>2798</v>
      </c>
      <c r="F789" s="195" t="s">
        <v>3180</v>
      </c>
      <c r="G789" s="53" t="s">
        <v>2802</v>
      </c>
      <c r="H789" s="54">
        <v>1025</v>
      </c>
      <c r="I789" s="53" t="s">
        <v>45</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3216</v>
      </c>
      <c r="E790" s="53" t="s">
        <v>2799</v>
      </c>
      <c r="F790" s="195" t="s">
        <v>3180</v>
      </c>
      <c r="G790" s="53" t="s">
        <v>2803</v>
      </c>
      <c r="H790" s="54">
        <v>1026</v>
      </c>
      <c r="I790" s="53" t="s">
        <v>45</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30">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3216</v>
      </c>
      <c r="E791" s="53" t="s">
        <v>2796</v>
      </c>
      <c r="F791" s="195" t="s">
        <v>3180</v>
      </c>
      <c r="G791" s="53" t="s">
        <v>2801</v>
      </c>
      <c r="H791" s="54">
        <v>1027</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3217</v>
      </c>
      <c r="E792" s="53" t="s">
        <v>2440</v>
      </c>
      <c r="F792" s="195" t="s">
        <v>3181</v>
      </c>
      <c r="G792" s="53" t="s">
        <v>2446</v>
      </c>
      <c r="H792" s="54">
        <v>1028</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3217</v>
      </c>
      <c r="E793" s="53" t="s">
        <v>2441</v>
      </c>
      <c r="F793" s="195" t="s">
        <v>3181</v>
      </c>
      <c r="G793" s="53" t="s">
        <v>2449</v>
      </c>
      <c r="H793" s="54">
        <v>1029</v>
      </c>
      <c r="I793" s="53" t="s">
        <v>45</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3217</v>
      </c>
      <c r="E794" s="53" t="s">
        <v>2442</v>
      </c>
      <c r="F794" s="195" t="s">
        <v>3181</v>
      </c>
      <c r="G794" s="53" t="s">
        <v>2450</v>
      </c>
      <c r="H794" s="54">
        <v>1030</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3217</v>
      </c>
      <c r="E795" s="53" t="s">
        <v>2443</v>
      </c>
      <c r="F795" s="195" t="s">
        <v>3181</v>
      </c>
      <c r="G795" s="53" t="s">
        <v>2447</v>
      </c>
      <c r="H795" s="54">
        <v>1031</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3217</v>
      </c>
      <c r="E796" s="53" t="s">
        <v>2444</v>
      </c>
      <c r="F796" s="195" t="s">
        <v>3181</v>
      </c>
      <c r="G796" s="53" t="s">
        <v>2448</v>
      </c>
      <c r="H796" s="54">
        <v>1032</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3217</v>
      </c>
      <c r="E797" s="53" t="s">
        <v>2445</v>
      </c>
      <c r="F797" s="195" t="s">
        <v>3181</v>
      </c>
      <c r="G797" s="53" t="s">
        <v>2451</v>
      </c>
      <c r="H797" s="54">
        <v>1033</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3217</v>
      </c>
      <c r="E798" s="53" t="s">
        <v>2797</v>
      </c>
      <c r="F798" s="195" t="s">
        <v>3181</v>
      </c>
      <c r="G798" s="53" t="s">
        <v>2800</v>
      </c>
      <c r="H798" s="54">
        <v>1034</v>
      </c>
      <c r="I798" s="53" t="s">
        <v>46</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3217</v>
      </c>
      <c r="E799" s="53" t="s">
        <v>2798</v>
      </c>
      <c r="F799" s="195" t="s">
        <v>3181</v>
      </c>
      <c r="G799" s="53" t="s">
        <v>2802</v>
      </c>
      <c r="H799" s="54">
        <v>1035</v>
      </c>
      <c r="I799" s="53" t="s">
        <v>45</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3217</v>
      </c>
      <c r="E800" s="53" t="s">
        <v>2799</v>
      </c>
      <c r="F800" s="195" t="s">
        <v>3181</v>
      </c>
      <c r="G800" s="53" t="s">
        <v>2803</v>
      </c>
      <c r="H800" s="54">
        <v>1036</v>
      </c>
      <c r="I800" s="53" t="s">
        <v>45</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3217</v>
      </c>
      <c r="E801" s="53" t="s">
        <v>2796</v>
      </c>
      <c r="F801" s="195" t="s">
        <v>3181</v>
      </c>
      <c r="G801" s="53" t="s">
        <v>2801</v>
      </c>
      <c r="H801" s="54">
        <v>1037</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3218</v>
      </c>
      <c r="E802" s="53" t="s">
        <v>2440</v>
      </c>
      <c r="F802" s="195" t="s">
        <v>3182</v>
      </c>
      <c r="G802" s="53" t="s">
        <v>2446</v>
      </c>
      <c r="H802" s="54">
        <v>1038</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3218</v>
      </c>
      <c r="E803" s="53" t="s">
        <v>2441</v>
      </c>
      <c r="F803" s="195" t="s">
        <v>3182</v>
      </c>
      <c r="G803" s="53" t="s">
        <v>2449</v>
      </c>
      <c r="H803" s="54">
        <v>1039</v>
      </c>
      <c r="I803" s="53" t="s">
        <v>45</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4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3218</v>
      </c>
      <c r="E804" s="53" t="s">
        <v>2442</v>
      </c>
      <c r="F804" s="195" t="s">
        <v>3182</v>
      </c>
      <c r="G804" s="53" t="s">
        <v>2450</v>
      </c>
      <c r="H804" s="54">
        <v>1040</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4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3218</v>
      </c>
      <c r="E805" s="53" t="s">
        <v>2443</v>
      </c>
      <c r="F805" s="195" t="s">
        <v>3182</v>
      </c>
      <c r="G805" s="53" t="s">
        <v>2447</v>
      </c>
      <c r="H805" s="54">
        <v>1041</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4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3218</v>
      </c>
      <c r="E806" s="53" t="s">
        <v>2444</v>
      </c>
      <c r="F806" s="195" t="s">
        <v>3182</v>
      </c>
      <c r="G806" s="53" t="s">
        <v>2448</v>
      </c>
      <c r="H806" s="54">
        <v>1042</v>
      </c>
      <c r="I806" s="53" t="s">
        <v>46</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4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3218</v>
      </c>
      <c r="E807" s="53" t="s">
        <v>2445</v>
      </c>
      <c r="F807" s="195" t="s">
        <v>3182</v>
      </c>
      <c r="G807" s="53" t="s">
        <v>2451</v>
      </c>
      <c r="H807" s="54">
        <v>1043</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4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3218</v>
      </c>
      <c r="E808" s="53" t="s">
        <v>2797</v>
      </c>
      <c r="F808" s="195" t="s">
        <v>3182</v>
      </c>
      <c r="G808" s="53" t="s">
        <v>2800</v>
      </c>
      <c r="H808" s="54">
        <v>1044</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4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3218</v>
      </c>
      <c r="E809" s="53" t="s">
        <v>2798</v>
      </c>
      <c r="F809" s="195" t="s">
        <v>3182</v>
      </c>
      <c r="G809" s="53" t="s">
        <v>2802</v>
      </c>
      <c r="H809" s="54">
        <v>1045</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4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3218</v>
      </c>
      <c r="E810" s="53" t="s">
        <v>2799</v>
      </c>
      <c r="F810" s="195" t="s">
        <v>3182</v>
      </c>
      <c r="G810" s="53" t="s">
        <v>2803</v>
      </c>
      <c r="H810" s="54">
        <v>1046</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4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3218</v>
      </c>
      <c r="E811" s="53" t="s">
        <v>2796</v>
      </c>
      <c r="F811" s="195" t="s">
        <v>3182</v>
      </c>
      <c r="G811" s="53" t="s">
        <v>2801</v>
      </c>
      <c r="H811" s="54">
        <v>1047</v>
      </c>
      <c r="I811" s="53" t="s">
        <v>46</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30">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3219</v>
      </c>
      <c r="E812" s="53" t="s">
        <v>2440</v>
      </c>
      <c r="F812" s="195" t="s">
        <v>2654</v>
      </c>
      <c r="G812" s="53" t="s">
        <v>2446</v>
      </c>
      <c r="H812" s="54">
        <v>1048</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3219</v>
      </c>
      <c r="E813" s="53" t="s">
        <v>2441</v>
      </c>
      <c r="F813" s="195" t="s">
        <v>2654</v>
      </c>
      <c r="G813" s="53" t="s">
        <v>2449</v>
      </c>
      <c r="H813" s="54">
        <v>1049</v>
      </c>
      <c r="I813" s="53" t="s">
        <v>45</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30">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3219</v>
      </c>
      <c r="E814" s="53" t="s">
        <v>2442</v>
      </c>
      <c r="F814" s="195" t="s">
        <v>2654</v>
      </c>
      <c r="G814" s="53" t="s">
        <v>2450</v>
      </c>
      <c r="H814" s="54">
        <v>1050</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3219</v>
      </c>
      <c r="E815" s="53" t="s">
        <v>2443</v>
      </c>
      <c r="F815" s="195" t="s">
        <v>2654</v>
      </c>
      <c r="G815" s="53" t="s">
        <v>2447</v>
      </c>
      <c r="H815" s="54">
        <v>1051</v>
      </c>
      <c r="I815" s="53" t="s">
        <v>46</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30">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3219</v>
      </c>
      <c r="E816" s="53" t="s">
        <v>2444</v>
      </c>
      <c r="F816" s="195" t="s">
        <v>2654</v>
      </c>
      <c r="G816" s="53" t="s">
        <v>2448</v>
      </c>
      <c r="H816" s="54">
        <v>1052</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30">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3219</v>
      </c>
      <c r="E817" s="53" t="s">
        <v>2445</v>
      </c>
      <c r="F817" s="195" t="s">
        <v>2654</v>
      </c>
      <c r="G817" s="53" t="s">
        <v>2451</v>
      </c>
      <c r="H817" s="54">
        <v>1053</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30">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3219</v>
      </c>
      <c r="E818" s="53" t="s">
        <v>2797</v>
      </c>
      <c r="F818" s="195" t="s">
        <v>2654</v>
      </c>
      <c r="G818" s="53" t="s">
        <v>2800</v>
      </c>
      <c r="H818" s="54">
        <v>1054</v>
      </c>
      <c r="I818" s="53" t="s">
        <v>46</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4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3219</v>
      </c>
      <c r="E819" s="53" t="s">
        <v>2798</v>
      </c>
      <c r="F819" s="195" t="s">
        <v>2654</v>
      </c>
      <c r="G819" s="53" t="s">
        <v>2802</v>
      </c>
      <c r="H819" s="54">
        <v>1055</v>
      </c>
      <c r="I819" s="53" t="s">
        <v>45</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4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3219</v>
      </c>
      <c r="E820" s="53" t="s">
        <v>2799</v>
      </c>
      <c r="F820" s="195" t="s">
        <v>2654</v>
      </c>
      <c r="G820" s="53" t="s">
        <v>2803</v>
      </c>
      <c r="H820" s="54">
        <v>1056</v>
      </c>
      <c r="I820" s="53" t="s">
        <v>45</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30">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3219</v>
      </c>
      <c r="E821" s="53" t="s">
        <v>2796</v>
      </c>
      <c r="F821" s="195" t="s">
        <v>2654</v>
      </c>
      <c r="G821" s="53" t="s">
        <v>2801</v>
      </c>
      <c r="H821" s="54">
        <v>1057</v>
      </c>
      <c r="I821" s="53" t="s">
        <v>46</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4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3220</v>
      </c>
      <c r="E822" s="53" t="s">
        <v>2440</v>
      </c>
      <c r="F822" s="195" t="s">
        <v>3183</v>
      </c>
      <c r="G822" s="53" t="s">
        <v>2446</v>
      </c>
      <c r="H822" s="54">
        <v>1058</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4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3220</v>
      </c>
      <c r="E823" s="53" t="s">
        <v>2441</v>
      </c>
      <c r="F823" s="195" t="s">
        <v>3183</v>
      </c>
      <c r="G823" s="53" t="s">
        <v>2449</v>
      </c>
      <c r="H823" s="54">
        <v>1059</v>
      </c>
      <c r="I823" s="53" t="s">
        <v>45</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4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3220</v>
      </c>
      <c r="E824" s="53" t="s">
        <v>2442</v>
      </c>
      <c r="F824" s="195" t="s">
        <v>3183</v>
      </c>
      <c r="G824" s="53" t="s">
        <v>2450</v>
      </c>
      <c r="H824" s="54">
        <v>1060</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4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3220</v>
      </c>
      <c r="E825" s="53" t="s">
        <v>2443</v>
      </c>
      <c r="F825" s="195" t="s">
        <v>3183</v>
      </c>
      <c r="G825" s="53" t="s">
        <v>2447</v>
      </c>
      <c r="H825" s="54">
        <v>1061</v>
      </c>
      <c r="I825" s="53" t="s">
        <v>46</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4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3220</v>
      </c>
      <c r="E826" s="53" t="s">
        <v>2444</v>
      </c>
      <c r="F826" s="195" t="s">
        <v>3183</v>
      </c>
      <c r="G826" s="53" t="s">
        <v>2448</v>
      </c>
      <c r="H826" s="54">
        <v>1062</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4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3220</v>
      </c>
      <c r="E827" s="53" t="s">
        <v>2445</v>
      </c>
      <c r="F827" s="195" t="s">
        <v>3183</v>
      </c>
      <c r="G827" s="53" t="s">
        <v>2451</v>
      </c>
      <c r="H827" s="54">
        <v>1063</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4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3220</v>
      </c>
      <c r="E828" s="53" t="s">
        <v>2797</v>
      </c>
      <c r="F828" s="195" t="s">
        <v>3183</v>
      </c>
      <c r="G828" s="53" t="s">
        <v>2800</v>
      </c>
      <c r="H828" s="54">
        <v>1064</v>
      </c>
      <c r="I828" s="53" t="s">
        <v>46</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4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3220</v>
      </c>
      <c r="E829" s="53" t="s">
        <v>2798</v>
      </c>
      <c r="F829" s="195" t="s">
        <v>3183</v>
      </c>
      <c r="G829" s="53" t="s">
        <v>2802</v>
      </c>
      <c r="H829" s="54">
        <v>1065</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4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3220</v>
      </c>
      <c r="E830" s="53" t="s">
        <v>2799</v>
      </c>
      <c r="F830" s="195" t="s">
        <v>3183</v>
      </c>
      <c r="G830" s="53" t="s">
        <v>2803</v>
      </c>
      <c r="H830" s="54">
        <v>1066</v>
      </c>
      <c r="I830" s="53" t="s">
        <v>45</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3220</v>
      </c>
      <c r="E831" s="53" t="s">
        <v>2796</v>
      </c>
      <c r="F831" s="195" t="s">
        <v>3183</v>
      </c>
      <c r="G831" s="53" t="s">
        <v>2801</v>
      </c>
      <c r="H831" s="54">
        <v>1067</v>
      </c>
      <c r="I831" s="53" t="s">
        <v>46</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4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3221</v>
      </c>
      <c r="E832" s="53" t="s">
        <v>2440</v>
      </c>
      <c r="F832" s="195" t="s">
        <v>3184</v>
      </c>
      <c r="G832" s="53" t="s">
        <v>2446</v>
      </c>
      <c r="H832" s="54">
        <v>1068</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4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3221</v>
      </c>
      <c r="E833" s="53" t="s">
        <v>2441</v>
      </c>
      <c r="F833" s="195" t="s">
        <v>3184</v>
      </c>
      <c r="G833" s="53" t="s">
        <v>2449</v>
      </c>
      <c r="H833" s="54">
        <v>1069</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4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3221</v>
      </c>
      <c r="E834" s="53" t="s">
        <v>2442</v>
      </c>
      <c r="F834" s="195" t="s">
        <v>3184</v>
      </c>
      <c r="G834" s="53" t="s">
        <v>2450</v>
      </c>
      <c r="H834" s="54">
        <v>1070</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4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3221</v>
      </c>
      <c r="E835" s="53" t="s">
        <v>2443</v>
      </c>
      <c r="F835" s="195" t="s">
        <v>3184</v>
      </c>
      <c r="G835" s="53" t="s">
        <v>2447</v>
      </c>
      <c r="H835" s="54">
        <v>1071</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4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3221</v>
      </c>
      <c r="E836" s="53" t="s">
        <v>2444</v>
      </c>
      <c r="F836" s="195" t="s">
        <v>3184</v>
      </c>
      <c r="G836" s="53" t="s">
        <v>2448</v>
      </c>
      <c r="H836" s="54">
        <v>1072</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4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3221</v>
      </c>
      <c r="E837" s="53" t="s">
        <v>2445</v>
      </c>
      <c r="F837" s="195" t="s">
        <v>3184</v>
      </c>
      <c r="G837" s="53" t="s">
        <v>2451</v>
      </c>
      <c r="H837" s="54">
        <v>1073</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4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3221</v>
      </c>
      <c r="E838" s="53" t="s">
        <v>2797</v>
      </c>
      <c r="F838" s="195" t="s">
        <v>3184</v>
      </c>
      <c r="G838" s="53" t="s">
        <v>2800</v>
      </c>
      <c r="H838" s="54">
        <v>1074</v>
      </c>
      <c r="I838" s="53" t="s">
        <v>46</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4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3221</v>
      </c>
      <c r="E839" s="53" t="s">
        <v>2798</v>
      </c>
      <c r="F839" s="195" t="s">
        <v>3184</v>
      </c>
      <c r="G839" s="53" t="s">
        <v>2802</v>
      </c>
      <c r="H839" s="54">
        <v>1075</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4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3221</v>
      </c>
      <c r="E840" s="53" t="s">
        <v>2799</v>
      </c>
      <c r="F840" s="195" t="s">
        <v>3184</v>
      </c>
      <c r="G840" s="53" t="s">
        <v>2803</v>
      </c>
      <c r="H840" s="54">
        <v>1076</v>
      </c>
      <c r="I840" s="53" t="s">
        <v>45</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4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3221</v>
      </c>
      <c r="E841" s="53" t="s">
        <v>2796</v>
      </c>
      <c r="F841" s="195" t="s">
        <v>3184</v>
      </c>
      <c r="G841" s="53" t="s">
        <v>2801</v>
      </c>
      <c r="H841" s="54">
        <v>1077</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60">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3222</v>
      </c>
      <c r="E842" s="53" t="s">
        <v>2440</v>
      </c>
      <c r="F842" s="195" t="s">
        <v>3185</v>
      </c>
      <c r="G842" s="53" t="s">
        <v>2446</v>
      </c>
      <c r="H842" s="54">
        <v>1078</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60">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3222</v>
      </c>
      <c r="E843" s="53" t="s">
        <v>2441</v>
      </c>
      <c r="F843" s="195" t="s">
        <v>3185</v>
      </c>
      <c r="G843" s="53" t="s">
        <v>2449</v>
      </c>
      <c r="H843" s="54">
        <v>1079</v>
      </c>
      <c r="I843" s="53" t="s">
        <v>45</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60">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3222</v>
      </c>
      <c r="E844" s="53" t="s">
        <v>2442</v>
      </c>
      <c r="F844" s="195" t="s">
        <v>3185</v>
      </c>
      <c r="G844" s="53" t="s">
        <v>2450</v>
      </c>
      <c r="H844" s="54">
        <v>1080</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60">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3222</v>
      </c>
      <c r="E845" s="53" t="s">
        <v>2443</v>
      </c>
      <c r="F845" s="195" t="s">
        <v>3185</v>
      </c>
      <c r="G845" s="53" t="s">
        <v>2447</v>
      </c>
      <c r="H845" s="54">
        <v>1081</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60">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3222</v>
      </c>
      <c r="E846" s="53" t="s">
        <v>2444</v>
      </c>
      <c r="F846" s="195" t="s">
        <v>3185</v>
      </c>
      <c r="G846" s="53" t="s">
        <v>2448</v>
      </c>
      <c r="H846" s="54">
        <v>1082</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60">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3222</v>
      </c>
      <c r="E847" s="53" t="s">
        <v>2445</v>
      </c>
      <c r="F847" s="195" t="s">
        <v>3185</v>
      </c>
      <c r="G847" s="53" t="s">
        <v>2451</v>
      </c>
      <c r="H847" s="54">
        <v>1083</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60">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3222</v>
      </c>
      <c r="E848" s="53" t="s">
        <v>2797</v>
      </c>
      <c r="F848" s="195" t="s">
        <v>3185</v>
      </c>
      <c r="G848" s="53" t="s">
        <v>2800</v>
      </c>
      <c r="H848" s="54">
        <v>1084</v>
      </c>
      <c r="I848" s="53" t="s">
        <v>46</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60">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3222</v>
      </c>
      <c r="E849" s="53" t="s">
        <v>2798</v>
      </c>
      <c r="F849" s="195" t="s">
        <v>3185</v>
      </c>
      <c r="G849" s="53" t="s">
        <v>2802</v>
      </c>
      <c r="H849" s="54">
        <v>1085</v>
      </c>
      <c r="I849" s="53" t="s">
        <v>45</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60">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3222</v>
      </c>
      <c r="E850" s="53" t="s">
        <v>2799</v>
      </c>
      <c r="F850" s="195" t="s">
        <v>3185</v>
      </c>
      <c r="G850" s="53" t="s">
        <v>2803</v>
      </c>
      <c r="H850" s="54">
        <v>1086</v>
      </c>
      <c r="I850" s="53" t="s">
        <v>45</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60">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3222</v>
      </c>
      <c r="E851" s="53" t="s">
        <v>2796</v>
      </c>
      <c r="F851" s="195" t="s">
        <v>3185</v>
      </c>
      <c r="G851" s="53" t="s">
        <v>2801</v>
      </c>
      <c r="H851" s="54">
        <v>1087</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30">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3223</v>
      </c>
      <c r="E852" s="53" t="s">
        <v>2440</v>
      </c>
      <c r="F852" s="195" t="s">
        <v>2655</v>
      </c>
      <c r="G852" s="53" t="s">
        <v>2446</v>
      </c>
      <c r="H852" s="54">
        <v>1088</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30">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3223</v>
      </c>
      <c r="E853" s="53" t="s">
        <v>2441</v>
      </c>
      <c r="F853" s="195" t="s">
        <v>2655</v>
      </c>
      <c r="G853" s="53" t="s">
        <v>2449</v>
      </c>
      <c r="H853" s="54">
        <v>1089</v>
      </c>
      <c r="I853" s="53" t="s">
        <v>45</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30">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3223</v>
      </c>
      <c r="E854" s="53" t="s">
        <v>2442</v>
      </c>
      <c r="F854" s="195" t="s">
        <v>2655</v>
      </c>
      <c r="G854" s="53" t="s">
        <v>2450</v>
      </c>
      <c r="H854" s="54">
        <v>1090</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30">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3223</v>
      </c>
      <c r="E855" s="53" t="s">
        <v>2443</v>
      </c>
      <c r="F855" s="195" t="s">
        <v>2655</v>
      </c>
      <c r="G855" s="53" t="s">
        <v>2447</v>
      </c>
      <c r="H855" s="54">
        <v>1091</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30">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3223</v>
      </c>
      <c r="E856" s="53" t="s">
        <v>2444</v>
      </c>
      <c r="F856" s="195" t="s">
        <v>2655</v>
      </c>
      <c r="G856" s="53" t="s">
        <v>2448</v>
      </c>
      <c r="H856" s="54">
        <v>1092</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30">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3223</v>
      </c>
      <c r="E857" s="53" t="s">
        <v>2445</v>
      </c>
      <c r="F857" s="195" t="s">
        <v>2655</v>
      </c>
      <c r="G857" s="53" t="s">
        <v>2451</v>
      </c>
      <c r="H857" s="54">
        <v>1093</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30">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3223</v>
      </c>
      <c r="E858" s="53" t="s">
        <v>2797</v>
      </c>
      <c r="F858" s="195" t="s">
        <v>2655</v>
      </c>
      <c r="G858" s="53" t="s">
        <v>2800</v>
      </c>
      <c r="H858" s="54">
        <v>1094</v>
      </c>
      <c r="I858" s="53" t="s">
        <v>46</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3223</v>
      </c>
      <c r="E859" s="53" t="s">
        <v>2798</v>
      </c>
      <c r="F859" s="195" t="s">
        <v>2655</v>
      </c>
      <c r="G859" s="53" t="s">
        <v>2802</v>
      </c>
      <c r="H859" s="54">
        <v>1095</v>
      </c>
      <c r="I859" s="53" t="s">
        <v>45</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3223</v>
      </c>
      <c r="E860" s="53" t="s">
        <v>2799</v>
      </c>
      <c r="F860" s="195" t="s">
        <v>2655</v>
      </c>
      <c r="G860" s="53" t="s">
        <v>2803</v>
      </c>
      <c r="H860" s="54">
        <v>1096</v>
      </c>
      <c r="I860" s="53" t="s">
        <v>45</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30">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3223</v>
      </c>
      <c r="E861" s="53" t="s">
        <v>2796</v>
      </c>
      <c r="F861" s="195" t="s">
        <v>2655</v>
      </c>
      <c r="G861" s="53" t="s">
        <v>2801</v>
      </c>
      <c r="H861" s="54">
        <v>1097</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30">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3224</v>
      </c>
      <c r="E862" s="53" t="s">
        <v>2440</v>
      </c>
      <c r="F862" s="195" t="s">
        <v>3186</v>
      </c>
      <c r="G862" s="53" t="s">
        <v>2446</v>
      </c>
      <c r="H862" s="54">
        <v>1098</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30">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3224</v>
      </c>
      <c r="E863" s="53" t="s">
        <v>2441</v>
      </c>
      <c r="F863" s="195" t="s">
        <v>3186</v>
      </c>
      <c r="G863" s="53" t="s">
        <v>2449</v>
      </c>
      <c r="H863" s="54">
        <v>1099</v>
      </c>
      <c r="I863" s="53" t="s">
        <v>45</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30">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3224</v>
      </c>
      <c r="E864" s="53" t="s">
        <v>2442</v>
      </c>
      <c r="F864" s="195" t="s">
        <v>3186</v>
      </c>
      <c r="G864" s="53" t="s">
        <v>2450</v>
      </c>
      <c r="H864" s="54">
        <v>1100</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30">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3224</v>
      </c>
      <c r="E865" s="53" t="s">
        <v>2443</v>
      </c>
      <c r="F865" s="195" t="s">
        <v>3186</v>
      </c>
      <c r="G865" s="53" t="s">
        <v>2447</v>
      </c>
      <c r="H865" s="54">
        <v>1101</v>
      </c>
      <c r="I865" s="53" t="s">
        <v>46</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30">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3224</v>
      </c>
      <c r="E866" s="53" t="s">
        <v>2444</v>
      </c>
      <c r="F866" s="195" t="s">
        <v>3186</v>
      </c>
      <c r="G866" s="53" t="s">
        <v>2448</v>
      </c>
      <c r="H866" s="54">
        <v>1102</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30">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3224</v>
      </c>
      <c r="E867" s="53" t="s">
        <v>2445</v>
      </c>
      <c r="F867" s="195" t="s">
        <v>3186</v>
      </c>
      <c r="G867" s="53" t="s">
        <v>2451</v>
      </c>
      <c r="H867" s="54">
        <v>1103</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30">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3224</v>
      </c>
      <c r="E868" s="53" t="s">
        <v>2797</v>
      </c>
      <c r="F868" s="195" t="s">
        <v>3186</v>
      </c>
      <c r="G868" s="53" t="s">
        <v>2800</v>
      </c>
      <c r="H868" s="54">
        <v>1104</v>
      </c>
      <c r="I868" s="53" t="s">
        <v>46</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4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3224</v>
      </c>
      <c r="E869" s="53" t="s">
        <v>2798</v>
      </c>
      <c r="F869" s="195" t="s">
        <v>3186</v>
      </c>
      <c r="G869" s="53" t="s">
        <v>2802</v>
      </c>
      <c r="H869" s="54">
        <v>1105</v>
      </c>
      <c r="I869" s="53" t="s">
        <v>45</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4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3224</v>
      </c>
      <c r="E870" s="53" t="s">
        <v>2799</v>
      </c>
      <c r="F870" s="195" t="s">
        <v>3186</v>
      </c>
      <c r="G870" s="53" t="s">
        <v>2803</v>
      </c>
      <c r="H870" s="54">
        <v>1106</v>
      </c>
      <c r="I870" s="53" t="s">
        <v>45</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30">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3224</v>
      </c>
      <c r="E871" s="53" t="s">
        <v>2796</v>
      </c>
      <c r="F871" s="195" t="s">
        <v>3186</v>
      </c>
      <c r="G871" s="53" t="s">
        <v>2801</v>
      </c>
      <c r="H871" s="54">
        <v>1107</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90">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3225</v>
      </c>
      <c r="E872" s="53" t="s">
        <v>2440</v>
      </c>
      <c r="F872" s="195" t="s">
        <v>3187</v>
      </c>
      <c r="G872" s="53" t="s">
        <v>2446</v>
      </c>
      <c r="H872" s="54">
        <v>1108</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90">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3225</v>
      </c>
      <c r="E873" s="53" t="s">
        <v>2441</v>
      </c>
      <c r="F873" s="195" t="s">
        <v>3187</v>
      </c>
      <c r="G873" s="53" t="s">
        <v>2449</v>
      </c>
      <c r="H873" s="54">
        <v>1109</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90">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3225</v>
      </c>
      <c r="E874" s="53" t="s">
        <v>2442</v>
      </c>
      <c r="F874" s="195" t="s">
        <v>3187</v>
      </c>
      <c r="G874" s="53" t="s">
        <v>2450</v>
      </c>
      <c r="H874" s="54">
        <v>1110</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90">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3225</v>
      </c>
      <c r="E875" s="53" t="s">
        <v>2443</v>
      </c>
      <c r="F875" s="195" t="s">
        <v>3187</v>
      </c>
      <c r="G875" s="53" t="s">
        <v>2447</v>
      </c>
      <c r="H875" s="54">
        <v>1111</v>
      </c>
      <c r="I875" s="53" t="s">
        <v>46</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90">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3225</v>
      </c>
      <c r="E876" s="53" t="s">
        <v>2444</v>
      </c>
      <c r="F876" s="195" t="s">
        <v>3187</v>
      </c>
      <c r="G876" s="53" t="s">
        <v>2448</v>
      </c>
      <c r="H876" s="54">
        <v>1112</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90">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3225</v>
      </c>
      <c r="E877" s="53" t="s">
        <v>2445</v>
      </c>
      <c r="F877" s="195" t="s">
        <v>3187</v>
      </c>
      <c r="G877" s="53" t="s">
        <v>2451</v>
      </c>
      <c r="H877" s="54">
        <v>1113</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90">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3225</v>
      </c>
      <c r="E878" s="53" t="s">
        <v>2797</v>
      </c>
      <c r="F878" s="195" t="s">
        <v>3187</v>
      </c>
      <c r="G878" s="53" t="s">
        <v>2800</v>
      </c>
      <c r="H878" s="54">
        <v>1114</v>
      </c>
      <c r="I878" s="53" t="s">
        <v>46</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90">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3225</v>
      </c>
      <c r="E879" s="53" t="s">
        <v>2798</v>
      </c>
      <c r="F879" s="195" t="s">
        <v>3187</v>
      </c>
      <c r="G879" s="53" t="s">
        <v>2802</v>
      </c>
      <c r="H879" s="54">
        <v>1115</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90">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3225</v>
      </c>
      <c r="E880" s="53" t="s">
        <v>2799</v>
      </c>
      <c r="F880" s="195" t="s">
        <v>3187</v>
      </c>
      <c r="G880" s="53" t="s">
        <v>2803</v>
      </c>
      <c r="H880" s="54">
        <v>1116</v>
      </c>
      <c r="I880" s="53" t="s">
        <v>45</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90">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3225</v>
      </c>
      <c r="E881" s="53" t="s">
        <v>2796</v>
      </c>
      <c r="F881" s="195" t="s">
        <v>3187</v>
      </c>
      <c r="G881" s="53" t="s">
        <v>2801</v>
      </c>
      <c r="H881" s="54">
        <v>1117</v>
      </c>
      <c r="I881" s="53" t="s">
        <v>46</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60">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3226</v>
      </c>
      <c r="E882" s="53" t="s">
        <v>2440</v>
      </c>
      <c r="F882" s="195" t="s">
        <v>3188</v>
      </c>
      <c r="G882" s="53" t="s">
        <v>2446</v>
      </c>
      <c r="H882" s="54">
        <v>1118</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60">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3226</v>
      </c>
      <c r="E883" s="53" t="s">
        <v>2441</v>
      </c>
      <c r="F883" s="195" t="s">
        <v>3188</v>
      </c>
      <c r="G883" s="53" t="s">
        <v>2449</v>
      </c>
      <c r="H883" s="54">
        <v>1119</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60">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3226</v>
      </c>
      <c r="E884" s="53" t="s">
        <v>2442</v>
      </c>
      <c r="F884" s="195" t="s">
        <v>3188</v>
      </c>
      <c r="G884" s="53" t="s">
        <v>2450</v>
      </c>
      <c r="H884" s="54">
        <v>1120</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60">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3226</v>
      </c>
      <c r="E885" s="53" t="s">
        <v>2443</v>
      </c>
      <c r="F885" s="195" t="s">
        <v>3188</v>
      </c>
      <c r="G885" s="53" t="s">
        <v>2447</v>
      </c>
      <c r="H885" s="54">
        <v>1121</v>
      </c>
      <c r="I885" s="53" t="s">
        <v>46</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60">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3226</v>
      </c>
      <c r="E886" s="53" t="s">
        <v>2444</v>
      </c>
      <c r="F886" s="195" t="s">
        <v>3188</v>
      </c>
      <c r="G886" s="53" t="s">
        <v>2448</v>
      </c>
      <c r="H886" s="54">
        <v>1122</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60">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3226</v>
      </c>
      <c r="E887" s="53" t="s">
        <v>2445</v>
      </c>
      <c r="F887" s="195" t="s">
        <v>3188</v>
      </c>
      <c r="G887" s="53" t="s">
        <v>2451</v>
      </c>
      <c r="H887" s="54">
        <v>1123</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60">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3226</v>
      </c>
      <c r="E888" s="53" t="s">
        <v>2797</v>
      </c>
      <c r="F888" s="195" t="s">
        <v>3188</v>
      </c>
      <c r="G888" s="53" t="s">
        <v>2800</v>
      </c>
      <c r="H888" s="54">
        <v>1124</v>
      </c>
      <c r="I888" s="53" t="s">
        <v>46</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60">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3226</v>
      </c>
      <c r="E889" s="53" t="s">
        <v>2798</v>
      </c>
      <c r="F889" s="195" t="s">
        <v>3188</v>
      </c>
      <c r="G889" s="53" t="s">
        <v>2802</v>
      </c>
      <c r="H889" s="54">
        <v>1125</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60">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3226</v>
      </c>
      <c r="E890" s="53" t="s">
        <v>2799</v>
      </c>
      <c r="F890" s="195" t="s">
        <v>3188</v>
      </c>
      <c r="G890" s="53" t="s">
        <v>2803</v>
      </c>
      <c r="H890" s="54">
        <v>1126</v>
      </c>
      <c r="I890" s="53" t="s">
        <v>45</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60">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3226</v>
      </c>
      <c r="E891" s="53" t="s">
        <v>2796</v>
      </c>
      <c r="F891" s="195" t="s">
        <v>3188</v>
      </c>
      <c r="G891" s="53" t="s">
        <v>2801</v>
      </c>
      <c r="H891" s="54">
        <v>1127</v>
      </c>
      <c r="I891" s="53" t="s">
        <v>46</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7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3227</v>
      </c>
      <c r="E892" s="53" t="s">
        <v>2440</v>
      </c>
      <c r="F892" s="195" t="s">
        <v>3189</v>
      </c>
      <c r="G892" s="53" t="s">
        <v>2446</v>
      </c>
      <c r="H892" s="54">
        <v>1128</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7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3227</v>
      </c>
      <c r="E893" s="53" t="s">
        <v>2441</v>
      </c>
      <c r="F893" s="195" t="s">
        <v>3189</v>
      </c>
      <c r="G893" s="53" t="s">
        <v>2449</v>
      </c>
      <c r="H893" s="54">
        <v>1129</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7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3227</v>
      </c>
      <c r="E894" s="53" t="s">
        <v>2442</v>
      </c>
      <c r="F894" s="195" t="s">
        <v>3189</v>
      </c>
      <c r="G894" s="53" t="s">
        <v>2450</v>
      </c>
      <c r="H894" s="54">
        <v>1130</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7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3227</v>
      </c>
      <c r="E895" s="53" t="s">
        <v>2443</v>
      </c>
      <c r="F895" s="195" t="s">
        <v>3189</v>
      </c>
      <c r="G895" s="53" t="s">
        <v>2447</v>
      </c>
      <c r="H895" s="54">
        <v>1131</v>
      </c>
      <c r="I895" s="53" t="s">
        <v>46</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7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3227</v>
      </c>
      <c r="E896" s="53" t="s">
        <v>2444</v>
      </c>
      <c r="F896" s="195" t="s">
        <v>3189</v>
      </c>
      <c r="G896" s="53" t="s">
        <v>2448</v>
      </c>
      <c r="H896" s="54">
        <v>1132</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7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3227</v>
      </c>
      <c r="E897" s="53" t="s">
        <v>2445</v>
      </c>
      <c r="F897" s="195" t="s">
        <v>3189</v>
      </c>
      <c r="G897" s="53" t="s">
        <v>2451</v>
      </c>
      <c r="H897" s="54">
        <v>1133</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7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3227</v>
      </c>
      <c r="E898" s="53" t="s">
        <v>2797</v>
      </c>
      <c r="F898" s="195" t="s">
        <v>3189</v>
      </c>
      <c r="G898" s="53" t="s">
        <v>2800</v>
      </c>
      <c r="H898" s="54">
        <v>1134</v>
      </c>
      <c r="I898" s="53" t="s">
        <v>46</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7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3227</v>
      </c>
      <c r="E899" s="53" t="s">
        <v>2798</v>
      </c>
      <c r="F899" s="195" t="s">
        <v>3189</v>
      </c>
      <c r="G899" s="53" t="s">
        <v>2802</v>
      </c>
      <c r="H899" s="54">
        <v>1135</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7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3227</v>
      </c>
      <c r="E900" s="53" t="s">
        <v>2799</v>
      </c>
      <c r="F900" s="195" t="s">
        <v>3189</v>
      </c>
      <c r="G900" s="53" t="s">
        <v>2803</v>
      </c>
      <c r="H900" s="54">
        <v>1136</v>
      </c>
      <c r="I900" s="53" t="s">
        <v>45</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7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3227</v>
      </c>
      <c r="E901" s="53" t="s">
        <v>2796</v>
      </c>
      <c r="F901" s="195" t="s">
        <v>3189</v>
      </c>
      <c r="G901" s="53" t="s">
        <v>2801</v>
      </c>
      <c r="H901" s="54">
        <v>1137</v>
      </c>
      <c r="I901" s="53" t="s">
        <v>46</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3228</v>
      </c>
      <c r="E902" s="53" t="s">
        <v>2440</v>
      </c>
      <c r="F902" s="195" t="s">
        <v>3190</v>
      </c>
      <c r="G902" s="53" t="s">
        <v>2446</v>
      </c>
      <c r="H902" s="54">
        <v>1138</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3228</v>
      </c>
      <c r="E903" s="53" t="s">
        <v>2441</v>
      </c>
      <c r="F903" s="195" t="s">
        <v>3190</v>
      </c>
      <c r="G903" s="53" t="s">
        <v>2449</v>
      </c>
      <c r="H903" s="54">
        <v>1139</v>
      </c>
      <c r="I903" s="53" t="s">
        <v>45</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4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3228</v>
      </c>
      <c r="E904" s="53" t="s">
        <v>2442</v>
      </c>
      <c r="F904" s="195" t="s">
        <v>3190</v>
      </c>
      <c r="G904" s="53" t="s">
        <v>2450</v>
      </c>
      <c r="H904" s="54">
        <v>1140</v>
      </c>
      <c r="I904" s="53" t="s">
        <v>45</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4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3228</v>
      </c>
      <c r="E905" s="53" t="s">
        <v>2443</v>
      </c>
      <c r="F905" s="195" t="s">
        <v>3190</v>
      </c>
      <c r="G905" s="53" t="s">
        <v>2447</v>
      </c>
      <c r="H905" s="54">
        <v>1141</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4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3228</v>
      </c>
      <c r="E906" s="53" t="s">
        <v>2444</v>
      </c>
      <c r="F906" s="195" t="s">
        <v>3190</v>
      </c>
      <c r="G906" s="53" t="s">
        <v>2448</v>
      </c>
      <c r="H906" s="54">
        <v>1142</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4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3228</v>
      </c>
      <c r="E907" s="53" t="s">
        <v>2445</v>
      </c>
      <c r="F907" s="195" t="s">
        <v>3190</v>
      </c>
      <c r="G907" s="53" t="s">
        <v>2451</v>
      </c>
      <c r="H907" s="54">
        <v>1143</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4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3228</v>
      </c>
      <c r="E908" s="53" t="s">
        <v>2797</v>
      </c>
      <c r="F908" s="195" t="s">
        <v>3190</v>
      </c>
      <c r="G908" s="53" t="s">
        <v>2800</v>
      </c>
      <c r="H908" s="54">
        <v>1144</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4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3228</v>
      </c>
      <c r="E909" s="53" t="s">
        <v>2798</v>
      </c>
      <c r="F909" s="195" t="s">
        <v>3190</v>
      </c>
      <c r="G909" s="53" t="s">
        <v>2802</v>
      </c>
      <c r="H909" s="54">
        <v>1145</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4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3228</v>
      </c>
      <c r="E910" s="53" t="s">
        <v>2799</v>
      </c>
      <c r="F910" s="195" t="s">
        <v>3190</v>
      </c>
      <c r="G910" s="53" t="s">
        <v>2803</v>
      </c>
      <c r="H910" s="54">
        <v>1146</v>
      </c>
      <c r="I910" s="53" t="s">
        <v>45</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4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3228</v>
      </c>
      <c r="E911" s="53" t="s">
        <v>2796</v>
      </c>
      <c r="F911" s="195" t="s">
        <v>3190</v>
      </c>
      <c r="G911" s="53" t="s">
        <v>2801</v>
      </c>
      <c r="H911" s="54">
        <v>1147</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30">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3229</v>
      </c>
      <c r="E912" s="53" t="s">
        <v>2440</v>
      </c>
      <c r="F912" s="195" t="s">
        <v>3191</v>
      </c>
      <c r="G912" s="53" t="s">
        <v>2446</v>
      </c>
      <c r="H912" s="54">
        <v>1148</v>
      </c>
      <c r="I912" s="53" t="s">
        <v>45</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30">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3229</v>
      </c>
      <c r="E913" s="53" t="s">
        <v>2441</v>
      </c>
      <c r="F913" s="195" t="s">
        <v>3191</v>
      </c>
      <c r="G913" s="53" t="s">
        <v>2449</v>
      </c>
      <c r="H913" s="54">
        <v>1149</v>
      </c>
      <c r="I913" s="53" t="s">
        <v>45</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30">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3229</v>
      </c>
      <c r="E914" s="53" t="s">
        <v>2442</v>
      </c>
      <c r="F914" s="195" t="s">
        <v>3191</v>
      </c>
      <c r="G914" s="53" t="s">
        <v>2450</v>
      </c>
      <c r="H914" s="54">
        <v>1150</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30">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3229</v>
      </c>
      <c r="E915" s="53" t="s">
        <v>2443</v>
      </c>
      <c r="F915" s="195" t="s">
        <v>3191</v>
      </c>
      <c r="G915" s="53" t="s">
        <v>2447</v>
      </c>
      <c r="H915" s="54">
        <v>1151</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30">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3229</v>
      </c>
      <c r="E916" s="53" t="s">
        <v>2444</v>
      </c>
      <c r="F916" s="195" t="s">
        <v>3191</v>
      </c>
      <c r="G916" s="53" t="s">
        <v>2448</v>
      </c>
      <c r="H916" s="54">
        <v>1152</v>
      </c>
      <c r="I916" s="53" t="s">
        <v>45</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30">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3229</v>
      </c>
      <c r="E917" s="53" t="s">
        <v>2445</v>
      </c>
      <c r="F917" s="195" t="s">
        <v>3191</v>
      </c>
      <c r="G917" s="53" t="s">
        <v>2451</v>
      </c>
      <c r="H917" s="54">
        <v>1153</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30">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3229</v>
      </c>
      <c r="E918" s="53" t="s">
        <v>2797</v>
      </c>
      <c r="F918" s="195" t="s">
        <v>3191</v>
      </c>
      <c r="G918" s="53" t="s">
        <v>2800</v>
      </c>
      <c r="H918" s="54">
        <v>1154</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4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3229</v>
      </c>
      <c r="E919" s="53" t="s">
        <v>2798</v>
      </c>
      <c r="F919" s="195" t="s">
        <v>3191</v>
      </c>
      <c r="G919" s="53" t="s">
        <v>2802</v>
      </c>
      <c r="H919" s="54">
        <v>1155</v>
      </c>
      <c r="I919" s="53" t="s">
        <v>45</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4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3229</v>
      </c>
      <c r="E920" s="53" t="s">
        <v>2799</v>
      </c>
      <c r="F920" s="195" t="s">
        <v>3191</v>
      </c>
      <c r="G920" s="53" t="s">
        <v>2803</v>
      </c>
      <c r="H920" s="54">
        <v>1156</v>
      </c>
      <c r="I920" s="53" t="s">
        <v>45</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30">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3229</v>
      </c>
      <c r="E921" s="53" t="s">
        <v>2796</v>
      </c>
      <c r="F921" s="195" t="s">
        <v>3191</v>
      </c>
      <c r="G921" s="53" t="s">
        <v>2801</v>
      </c>
      <c r="H921" s="54">
        <v>1157</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30">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3230</v>
      </c>
      <c r="E922" s="53" t="s">
        <v>2440</v>
      </c>
      <c r="F922" s="195" t="s">
        <v>3192</v>
      </c>
      <c r="G922" s="53" t="s">
        <v>2446</v>
      </c>
      <c r="H922" s="54">
        <v>1158</v>
      </c>
      <c r="I922" s="53" t="s">
        <v>45</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30">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3230</v>
      </c>
      <c r="E923" s="53" t="s">
        <v>2441</v>
      </c>
      <c r="F923" s="195" t="s">
        <v>3192</v>
      </c>
      <c r="G923" s="53" t="s">
        <v>2449</v>
      </c>
      <c r="H923" s="54">
        <v>1159</v>
      </c>
      <c r="I923" s="53" t="s">
        <v>45</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30">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3230</v>
      </c>
      <c r="E924" s="53" t="s">
        <v>2442</v>
      </c>
      <c r="F924" s="195" t="s">
        <v>3192</v>
      </c>
      <c r="G924" s="53" t="s">
        <v>2450</v>
      </c>
      <c r="H924" s="54">
        <v>1160</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30">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3230</v>
      </c>
      <c r="E925" s="53" t="s">
        <v>2443</v>
      </c>
      <c r="F925" s="195" t="s">
        <v>3192</v>
      </c>
      <c r="G925" s="53" t="s">
        <v>2447</v>
      </c>
      <c r="H925" s="54">
        <v>1161</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30">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3230</v>
      </c>
      <c r="E926" s="53" t="s">
        <v>2444</v>
      </c>
      <c r="F926" s="195" t="s">
        <v>3192</v>
      </c>
      <c r="G926" s="53" t="s">
        <v>2448</v>
      </c>
      <c r="H926" s="54">
        <v>1162</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30">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3230</v>
      </c>
      <c r="E927" s="53" t="s">
        <v>2445</v>
      </c>
      <c r="F927" s="195" t="s">
        <v>3192</v>
      </c>
      <c r="G927" s="53" t="s">
        <v>2451</v>
      </c>
      <c r="H927" s="54">
        <v>1163</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30">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3230</v>
      </c>
      <c r="E928" s="53" t="s">
        <v>2797</v>
      </c>
      <c r="F928" s="195" t="s">
        <v>3192</v>
      </c>
      <c r="G928" s="53" t="s">
        <v>2800</v>
      </c>
      <c r="H928" s="54">
        <v>1164</v>
      </c>
      <c r="I928" s="53" t="s">
        <v>46</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4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3230</v>
      </c>
      <c r="E929" s="53" t="s">
        <v>2798</v>
      </c>
      <c r="F929" s="195" t="s">
        <v>3192</v>
      </c>
      <c r="G929" s="53" t="s">
        <v>2802</v>
      </c>
      <c r="H929" s="54">
        <v>1165</v>
      </c>
      <c r="I929" s="53" t="s">
        <v>45</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4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3230</v>
      </c>
      <c r="E930" s="53" t="s">
        <v>2799</v>
      </c>
      <c r="F930" s="195" t="s">
        <v>3192</v>
      </c>
      <c r="G930" s="53" t="s">
        <v>2803</v>
      </c>
      <c r="H930" s="54">
        <v>1166</v>
      </c>
      <c r="I930" s="53" t="s">
        <v>45</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30">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3230</v>
      </c>
      <c r="E931" s="53" t="s">
        <v>2796</v>
      </c>
      <c r="F931" s="195" t="s">
        <v>3192</v>
      </c>
      <c r="G931" s="53" t="s">
        <v>2801</v>
      </c>
      <c r="H931" s="54">
        <v>1167</v>
      </c>
      <c r="I931" s="53" t="s">
        <v>46</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4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3231</v>
      </c>
      <c r="E932" s="53" t="s">
        <v>2440</v>
      </c>
      <c r="F932" s="195" t="s">
        <v>3193</v>
      </c>
      <c r="G932" s="53" t="s">
        <v>2446</v>
      </c>
      <c r="H932" s="54">
        <v>1168</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4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3231</v>
      </c>
      <c r="E933" s="53" t="s">
        <v>2441</v>
      </c>
      <c r="F933" s="195" t="s">
        <v>3193</v>
      </c>
      <c r="G933" s="53" t="s">
        <v>2449</v>
      </c>
      <c r="H933" s="54">
        <v>1169</v>
      </c>
      <c r="I933" s="53" t="s">
        <v>45</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4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3231</v>
      </c>
      <c r="E934" s="53" t="s">
        <v>2442</v>
      </c>
      <c r="F934" s="195" t="s">
        <v>3193</v>
      </c>
      <c r="G934" s="53" t="s">
        <v>2450</v>
      </c>
      <c r="H934" s="54">
        <v>1170</v>
      </c>
      <c r="I934" s="53" t="s">
        <v>45</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ht="4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3231</v>
      </c>
      <c r="E935" s="53" t="s">
        <v>2443</v>
      </c>
      <c r="F935" s="195" t="s">
        <v>3193</v>
      </c>
      <c r="G935" s="53" t="s">
        <v>2447</v>
      </c>
      <c r="H935" s="54">
        <v>1171</v>
      </c>
      <c r="I935" s="53" t="s">
        <v>46</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ht="4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3231</v>
      </c>
      <c r="E936" s="53" t="s">
        <v>2444</v>
      </c>
      <c r="F936" s="195" t="s">
        <v>3193</v>
      </c>
      <c r="G936" s="53" t="s">
        <v>2448</v>
      </c>
      <c r="H936" s="54">
        <v>1172</v>
      </c>
      <c r="I936" s="53" t="s">
        <v>45</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ht="4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3231</v>
      </c>
      <c r="E937" s="53" t="s">
        <v>2445</v>
      </c>
      <c r="F937" s="195" t="s">
        <v>3193</v>
      </c>
      <c r="G937" s="53" t="s">
        <v>2451</v>
      </c>
      <c r="H937" s="54">
        <v>1173</v>
      </c>
      <c r="I937" s="53" t="s">
        <v>46</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ht="4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3231</v>
      </c>
      <c r="E938" s="53" t="s">
        <v>2797</v>
      </c>
      <c r="F938" s="195" t="s">
        <v>3193</v>
      </c>
      <c r="G938" s="53" t="s">
        <v>2800</v>
      </c>
      <c r="H938" s="54">
        <v>1174</v>
      </c>
      <c r="I938" s="53" t="s">
        <v>46</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ht="4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3231</v>
      </c>
      <c r="E939" s="53" t="s">
        <v>2798</v>
      </c>
      <c r="F939" s="195" t="s">
        <v>3193</v>
      </c>
      <c r="G939" s="53" t="s">
        <v>2802</v>
      </c>
      <c r="H939" s="54">
        <v>1175</v>
      </c>
      <c r="I939" s="53" t="s">
        <v>45</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ht="4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3231</v>
      </c>
      <c r="E940" s="53" t="s">
        <v>2799</v>
      </c>
      <c r="F940" s="195" t="s">
        <v>3193</v>
      </c>
      <c r="G940" s="53" t="s">
        <v>2803</v>
      </c>
      <c r="H940" s="54">
        <v>1176</v>
      </c>
      <c r="I940" s="53" t="s">
        <v>45</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ht="4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3231</v>
      </c>
      <c r="E941" s="53" t="s">
        <v>2796</v>
      </c>
      <c r="F941" s="195" t="s">
        <v>3193</v>
      </c>
      <c r="G941" s="53" t="s">
        <v>2801</v>
      </c>
      <c r="H941" s="54">
        <v>1177</v>
      </c>
      <c r="I941" s="53" t="s">
        <v>46</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ht="7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3232</v>
      </c>
      <c r="E942" s="53" t="s">
        <v>2440</v>
      </c>
      <c r="F942" s="195" t="s">
        <v>3194</v>
      </c>
      <c r="G942" s="53" t="s">
        <v>2446</v>
      </c>
      <c r="H942" s="54">
        <v>1178</v>
      </c>
      <c r="I942" s="9" t="s">
        <v>46</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ht="7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3232</v>
      </c>
      <c r="E943" s="53" t="s">
        <v>2441</v>
      </c>
      <c r="F943" s="195" t="s">
        <v>3194</v>
      </c>
      <c r="G943" s="53" t="s">
        <v>2449</v>
      </c>
      <c r="H943" s="54">
        <v>1179</v>
      </c>
      <c r="I943" s="53" t="s">
        <v>46</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ht="7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3232</v>
      </c>
      <c r="E944" s="53" t="s">
        <v>2442</v>
      </c>
      <c r="F944" s="195" t="s">
        <v>3194</v>
      </c>
      <c r="G944" s="53" t="s">
        <v>2450</v>
      </c>
      <c r="H944" s="54">
        <v>1180</v>
      </c>
      <c r="I944" s="53" t="s">
        <v>45</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ht="7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3232</v>
      </c>
      <c r="E945" s="53" t="s">
        <v>2443</v>
      </c>
      <c r="F945" s="195" t="s">
        <v>3194</v>
      </c>
      <c r="G945" s="53" t="s">
        <v>2447</v>
      </c>
      <c r="H945" s="54">
        <v>1181</v>
      </c>
      <c r="I945" s="53" t="s">
        <v>46</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ht="7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3232</v>
      </c>
      <c r="E946" s="53" t="s">
        <v>2444</v>
      </c>
      <c r="F946" s="195" t="s">
        <v>3194</v>
      </c>
      <c r="G946" s="53" t="s">
        <v>2448</v>
      </c>
      <c r="H946" s="54">
        <v>1182</v>
      </c>
      <c r="I946" s="53" t="s">
        <v>46</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ht="7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3232</v>
      </c>
      <c r="E947" s="53" t="s">
        <v>2445</v>
      </c>
      <c r="F947" s="195" t="s">
        <v>3194</v>
      </c>
      <c r="G947" s="53" t="s">
        <v>2451</v>
      </c>
      <c r="H947" s="54">
        <v>1183</v>
      </c>
      <c r="I947" s="53" t="s">
        <v>46</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ht="7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3232</v>
      </c>
      <c r="E948" s="53" t="s">
        <v>2797</v>
      </c>
      <c r="F948" s="195" t="s">
        <v>3194</v>
      </c>
      <c r="G948" s="53" t="s">
        <v>2800</v>
      </c>
      <c r="H948" s="54">
        <v>1184</v>
      </c>
      <c r="I948" s="53" t="s">
        <v>46</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ht="7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3232</v>
      </c>
      <c r="E949" s="53" t="s">
        <v>2798</v>
      </c>
      <c r="F949" s="195" t="s">
        <v>3194</v>
      </c>
      <c r="G949" s="53" t="s">
        <v>2802</v>
      </c>
      <c r="H949" s="54">
        <v>1185</v>
      </c>
      <c r="I949" s="53" t="s">
        <v>46</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ht="7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3232</v>
      </c>
      <c r="E950" s="53" t="s">
        <v>2799</v>
      </c>
      <c r="F950" s="195" t="s">
        <v>3194</v>
      </c>
      <c r="G950" s="53" t="s">
        <v>2803</v>
      </c>
      <c r="H950" s="54">
        <v>1186</v>
      </c>
      <c r="I950" s="53" t="s">
        <v>46</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ht="7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3232</v>
      </c>
      <c r="E951" s="53" t="s">
        <v>2796</v>
      </c>
      <c r="F951" s="195" t="s">
        <v>3194</v>
      </c>
      <c r="G951" s="53" t="s">
        <v>2801</v>
      </c>
      <c r="H951" s="54">
        <v>1187</v>
      </c>
      <c r="I951" s="53" t="s">
        <v>46</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ht="30">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3233</v>
      </c>
      <c r="E952" s="53" t="s">
        <v>2440</v>
      </c>
      <c r="F952" s="195" t="s">
        <v>3236</v>
      </c>
      <c r="G952" s="53" t="s">
        <v>2446</v>
      </c>
      <c r="H952" s="54">
        <v>1188</v>
      </c>
      <c r="I952" s="53" t="s">
        <v>45</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ht="30">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3233</v>
      </c>
      <c r="E953" s="53" t="s">
        <v>2441</v>
      </c>
      <c r="F953" s="195" t="s">
        <v>3236</v>
      </c>
      <c r="G953" s="53" t="s">
        <v>2449</v>
      </c>
      <c r="H953" s="54">
        <v>1189</v>
      </c>
      <c r="I953" s="53" t="s">
        <v>46</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ht="30">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3233</v>
      </c>
      <c r="E954" s="53" t="s">
        <v>2442</v>
      </c>
      <c r="F954" s="195" t="s">
        <v>3236</v>
      </c>
      <c r="G954" s="53" t="s">
        <v>2450</v>
      </c>
      <c r="H954" s="54">
        <v>1190</v>
      </c>
      <c r="I954" s="53" t="s">
        <v>46</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ht="30">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3233</v>
      </c>
      <c r="E955" s="53" t="s">
        <v>2443</v>
      </c>
      <c r="F955" s="195" t="s">
        <v>3236</v>
      </c>
      <c r="G955" s="53" t="s">
        <v>2447</v>
      </c>
      <c r="H955" s="54">
        <v>1191</v>
      </c>
      <c r="I955" s="53" t="s">
        <v>46</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ht="30">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3233</v>
      </c>
      <c r="E956" s="53" t="s">
        <v>2444</v>
      </c>
      <c r="F956" s="195" t="s">
        <v>3236</v>
      </c>
      <c r="G956" s="53" t="s">
        <v>2448</v>
      </c>
      <c r="H956" s="54">
        <v>1192</v>
      </c>
      <c r="I956" s="53" t="s">
        <v>46</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ht="30">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3233</v>
      </c>
      <c r="E957" s="53" t="s">
        <v>2445</v>
      </c>
      <c r="F957" s="195" t="s">
        <v>3236</v>
      </c>
      <c r="G957" s="53" t="s">
        <v>2451</v>
      </c>
      <c r="H957" s="54">
        <v>1193</v>
      </c>
      <c r="I957" s="53" t="s">
        <v>46</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ht="30">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3233</v>
      </c>
      <c r="E958" s="53" t="s">
        <v>2797</v>
      </c>
      <c r="F958" s="195" t="s">
        <v>3236</v>
      </c>
      <c r="G958" s="53" t="s">
        <v>2800</v>
      </c>
      <c r="H958" s="54">
        <v>1194</v>
      </c>
      <c r="I958" s="53" t="s">
        <v>46</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ht="4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3233</v>
      </c>
      <c r="E959" s="53" t="s">
        <v>2798</v>
      </c>
      <c r="F959" s="195" t="s">
        <v>3236</v>
      </c>
      <c r="G959" s="53" t="s">
        <v>2802</v>
      </c>
      <c r="H959" s="54">
        <v>1195</v>
      </c>
      <c r="I959" s="53" t="s">
        <v>46</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ht="4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3233</v>
      </c>
      <c r="E960" s="53" t="s">
        <v>2799</v>
      </c>
      <c r="F960" s="195" t="s">
        <v>3236</v>
      </c>
      <c r="G960" s="53" t="s">
        <v>2803</v>
      </c>
      <c r="H960" s="54">
        <v>1196</v>
      </c>
      <c r="I960" s="53" t="s">
        <v>46</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ht="30">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3233</v>
      </c>
      <c r="E961" s="53" t="s">
        <v>2796</v>
      </c>
      <c r="F961" s="195" t="s">
        <v>3236</v>
      </c>
      <c r="G961" s="53" t="s">
        <v>2801</v>
      </c>
      <c r="H961" s="54">
        <v>1197</v>
      </c>
      <c r="I961" s="53" t="s">
        <v>46</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ht="30">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3234</v>
      </c>
      <c r="E962" s="53" t="s">
        <v>2440</v>
      </c>
      <c r="F962" s="195" t="s">
        <v>3195</v>
      </c>
      <c r="G962" s="53" t="s">
        <v>2446</v>
      </c>
      <c r="H962" s="54">
        <v>1198</v>
      </c>
      <c r="I962" s="53" t="s">
        <v>45</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ht="30">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3234</v>
      </c>
      <c r="E963" s="53" t="s">
        <v>2441</v>
      </c>
      <c r="F963" s="195" t="s">
        <v>3195</v>
      </c>
      <c r="G963" s="53" t="s">
        <v>2449</v>
      </c>
      <c r="H963" s="54">
        <v>1199</v>
      </c>
      <c r="I963" s="53" t="s">
        <v>46</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ht="30">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3234</v>
      </c>
      <c r="E964" s="53" t="s">
        <v>2442</v>
      </c>
      <c r="F964" s="195" t="s">
        <v>3195</v>
      </c>
      <c r="G964" s="53" t="s">
        <v>2450</v>
      </c>
      <c r="H964" s="54">
        <v>1200</v>
      </c>
      <c r="I964" s="53" t="s">
        <v>45</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ht="30">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3234</v>
      </c>
      <c r="E965" s="53" t="s">
        <v>2443</v>
      </c>
      <c r="F965" s="195" t="s">
        <v>3195</v>
      </c>
      <c r="G965" s="53" t="s">
        <v>2447</v>
      </c>
      <c r="H965" s="54">
        <v>1201</v>
      </c>
      <c r="I965" s="53" t="s">
        <v>46</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ht="30">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3234</v>
      </c>
      <c r="E966" s="53" t="s">
        <v>2444</v>
      </c>
      <c r="F966" s="195" t="s">
        <v>3195</v>
      </c>
      <c r="G966" s="53" t="s">
        <v>2448</v>
      </c>
      <c r="H966" s="54">
        <v>1202</v>
      </c>
      <c r="I966" s="53" t="s">
        <v>45</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ht="30">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3234</v>
      </c>
      <c r="E967" s="53" t="s">
        <v>2445</v>
      </c>
      <c r="F967" s="195" t="s">
        <v>3195</v>
      </c>
      <c r="G967" s="53" t="s">
        <v>2451</v>
      </c>
      <c r="H967" s="54">
        <v>1203</v>
      </c>
      <c r="I967" s="53" t="s">
        <v>46</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ht="30">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3234</v>
      </c>
      <c r="E968" s="53" t="s">
        <v>2797</v>
      </c>
      <c r="F968" s="195" t="s">
        <v>3195</v>
      </c>
      <c r="G968" s="53" t="s">
        <v>2800</v>
      </c>
      <c r="H968" s="54">
        <v>1204</v>
      </c>
      <c r="I968" s="53" t="s">
        <v>46</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ht="4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3234</v>
      </c>
      <c r="E969" s="53" t="s">
        <v>2798</v>
      </c>
      <c r="F969" s="195" t="s">
        <v>3195</v>
      </c>
      <c r="G969" s="53" t="s">
        <v>2802</v>
      </c>
      <c r="H969" s="54">
        <v>1205</v>
      </c>
      <c r="I969" s="53" t="s">
        <v>45</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ht="4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3234</v>
      </c>
      <c r="E970" s="53" t="s">
        <v>2799</v>
      </c>
      <c r="F970" s="195" t="s">
        <v>3195</v>
      </c>
      <c r="G970" s="53" t="s">
        <v>2803</v>
      </c>
      <c r="H970" s="54">
        <v>1206</v>
      </c>
      <c r="I970" s="53" t="s">
        <v>45</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ht="30">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3234</v>
      </c>
      <c r="E971" s="53" t="s">
        <v>2796</v>
      </c>
      <c r="F971" s="195" t="s">
        <v>3195</v>
      </c>
      <c r="G971" s="53" t="s">
        <v>2801</v>
      </c>
      <c r="H971" s="54">
        <v>1207</v>
      </c>
      <c r="I971" s="53" t="s">
        <v>46</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ht="60">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2479</v>
      </c>
      <c r="D972" s="53" t="s">
        <v>3222</v>
      </c>
      <c r="E972" s="53"/>
      <c r="F972" s="9" t="s">
        <v>3185</v>
      </c>
      <c r="G972" s="53"/>
      <c r="H972" s="54">
        <v>429</v>
      </c>
      <c r="I972" s="53" t="s">
        <v>45</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ht="30">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3223</v>
      </c>
      <c r="E973" s="53"/>
      <c r="F973" s="9" t="s">
        <v>2655</v>
      </c>
      <c r="G973" s="53"/>
      <c r="H973" s="54">
        <v>430</v>
      </c>
      <c r="I973" s="53" t="s">
        <v>45</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ht="30">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3233</v>
      </c>
      <c r="E974" s="53"/>
      <c r="F974" s="9" t="s">
        <v>3236</v>
      </c>
      <c r="G974" s="53"/>
      <c r="H974" s="54">
        <v>432</v>
      </c>
      <c r="I974" s="53" t="s">
        <v>45</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ht="30">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298</v>
      </c>
      <c r="D975" s="53" t="s">
        <v>3212</v>
      </c>
      <c r="E975" s="53"/>
      <c r="F975" s="195" t="s">
        <v>3176</v>
      </c>
      <c r="G975" s="53"/>
      <c r="H975" s="54">
        <v>1458</v>
      </c>
      <c r="I975" s="53" t="s">
        <v>45</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ht="7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3232</v>
      </c>
      <c r="E976" s="53"/>
      <c r="F976" s="195" t="s">
        <v>3194</v>
      </c>
      <c r="G976" s="53"/>
      <c r="H976" s="54">
        <v>1459</v>
      </c>
      <c r="I976" s="53" t="s">
        <v>45</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ht="30">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3211</v>
      </c>
      <c r="E977" s="53"/>
      <c r="F977" s="195" t="s">
        <v>2856</v>
      </c>
      <c r="G977" s="53"/>
      <c r="H977" s="54">
        <v>513</v>
      </c>
      <c r="I977" s="53" t="s">
        <v>45</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ht="30">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3233</v>
      </c>
      <c r="E978" s="53"/>
      <c r="F978" s="195" t="s">
        <v>3236</v>
      </c>
      <c r="G978" s="53"/>
      <c r="H978" s="54">
        <v>514</v>
      </c>
      <c r="I978" s="53" t="s">
        <v>45</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ht="30">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299</v>
      </c>
      <c r="D979" s="53" t="s">
        <v>3212</v>
      </c>
      <c r="E979" s="53"/>
      <c r="F979" s="195" t="s">
        <v>3176</v>
      </c>
      <c r="G979" s="53"/>
      <c r="H979" s="54">
        <v>1460</v>
      </c>
      <c r="I979" s="53" t="s">
        <v>45</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ht="7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3232</v>
      </c>
      <c r="E980" s="53"/>
      <c r="F980" s="195" t="s">
        <v>3194</v>
      </c>
      <c r="G980" s="53"/>
      <c r="H980" s="54">
        <v>1461</v>
      </c>
      <c r="I980" s="53" t="s">
        <v>45</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ht="30">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3211</v>
      </c>
      <c r="E981" s="53"/>
      <c r="F981" s="195" t="s">
        <v>2856</v>
      </c>
      <c r="G981" s="53"/>
      <c r="H981" s="54">
        <v>515</v>
      </c>
      <c r="I981" s="53" t="s">
        <v>45</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ht="30">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3233</v>
      </c>
      <c r="E982" s="53"/>
      <c r="F982" s="195" t="s">
        <v>3236</v>
      </c>
      <c r="G982" s="53"/>
      <c r="H982" s="54">
        <v>516</v>
      </c>
      <c r="I982" s="53" t="s">
        <v>45</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ht="60">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3391</v>
      </c>
      <c r="D983" s="53"/>
      <c r="E983" s="53"/>
      <c r="F983" s="195"/>
      <c r="G983" s="53"/>
      <c r="H983" s="54">
        <v>1562</v>
      </c>
      <c r="I983" s="53" t="s">
        <v>45</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2542</v>
      </c>
      <c r="D984" s="9" t="s">
        <v>465</v>
      </c>
      <c r="E984" s="53"/>
      <c r="F984" s="9" t="s">
        <v>462</v>
      </c>
      <c r="G984" s="53"/>
      <c r="H984" s="54">
        <v>451</v>
      </c>
      <c r="I984" s="9" t="s">
        <v>46</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48</v>
      </c>
      <c r="E985" s="53"/>
      <c r="F985" s="9" t="s">
        <v>92</v>
      </c>
      <c r="G985" s="53"/>
      <c r="H985" s="54">
        <v>452</v>
      </c>
      <c r="I985" s="9" t="s">
        <v>46</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ht="30">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55</v>
      </c>
      <c r="E986" s="53"/>
      <c r="F986" s="9" t="s">
        <v>100</v>
      </c>
      <c r="G986" s="53"/>
      <c r="H986" s="54">
        <v>453</v>
      </c>
      <c r="I986" s="9" t="s">
        <v>46</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ht="30">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56</v>
      </c>
      <c r="E987" s="53"/>
      <c r="F987" s="9" t="s">
        <v>101</v>
      </c>
      <c r="G987" s="53"/>
      <c r="H987" s="54">
        <v>454</v>
      </c>
      <c r="I987" s="9" t="s">
        <v>46</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ht="4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2524</v>
      </c>
      <c r="E988" s="53"/>
      <c r="F988" s="9" t="s">
        <v>2525</v>
      </c>
      <c r="G988" s="53"/>
      <c r="H988" s="54">
        <v>455</v>
      </c>
      <c r="I988" s="9" t="s">
        <v>46</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458</v>
      </c>
      <c r="E989" s="53"/>
      <c r="F989" s="9" t="s">
        <v>459</v>
      </c>
      <c r="G989" s="53"/>
      <c r="H989" s="54">
        <v>456</v>
      </c>
      <c r="I989" s="9" t="s">
        <v>46</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2516</v>
      </c>
      <c r="E990" s="53"/>
      <c r="F990" s="9" t="s">
        <v>2520</v>
      </c>
      <c r="G990" s="53"/>
      <c r="H990" s="54">
        <v>457</v>
      </c>
      <c r="I990" s="9" t="s">
        <v>46</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ht="4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2526</v>
      </c>
      <c r="E991" s="53"/>
      <c r="F991" s="9" t="s">
        <v>2527</v>
      </c>
      <c r="G991" s="53"/>
      <c r="H991" s="54">
        <v>458</v>
      </c>
      <c r="I991" s="9" t="s">
        <v>46</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ht="30">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2517</v>
      </c>
      <c r="E992" s="53"/>
      <c r="F992" s="9" t="s">
        <v>2521</v>
      </c>
      <c r="G992" s="53"/>
      <c r="H992" s="54">
        <v>459</v>
      </c>
      <c r="I992" s="9" t="s">
        <v>46</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444</v>
      </c>
      <c r="D993" s="53"/>
      <c r="E993" s="53"/>
      <c r="F993" s="53"/>
      <c r="G993" s="53"/>
      <c r="H993" s="54">
        <v>60</v>
      </c>
      <c r="I993" s="53" t="s">
        <v>45</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453</v>
      </c>
      <c r="D994" s="53"/>
      <c r="E994" s="53"/>
      <c r="F994" s="53"/>
      <c r="G994" s="53"/>
      <c r="H994" s="54">
        <v>705</v>
      </c>
      <c r="I994" s="9" t="s">
        <v>46</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450</v>
      </c>
      <c r="D995" s="53"/>
      <c r="E995" s="53"/>
      <c r="F995" s="53"/>
      <c r="G995" s="53"/>
      <c r="H995" s="54">
        <v>177</v>
      </c>
      <c r="I995" s="9" t="s">
        <v>46</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445</v>
      </c>
      <c r="D996" s="53"/>
      <c r="E996" s="53"/>
      <c r="F996" s="53"/>
      <c r="G996" s="53"/>
      <c r="H996" s="54">
        <v>61</v>
      </c>
      <c r="I996" s="53" t="s">
        <v>45</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2871</v>
      </c>
      <c r="D997" s="53"/>
      <c r="E997" s="53"/>
      <c r="F997" s="53"/>
      <c r="G997" s="53"/>
      <c r="H997" s="54">
        <v>62</v>
      </c>
      <c r="I997" s="53" t="s">
        <v>45</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446</v>
      </c>
      <c r="D998" s="53"/>
      <c r="E998" s="53"/>
      <c r="F998" s="53"/>
      <c r="G998" s="53"/>
      <c r="H998" s="54">
        <v>63</v>
      </c>
      <c r="I998" s="53" t="s">
        <v>45</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2904</v>
      </c>
      <c r="D999" s="53"/>
      <c r="E999" s="53"/>
      <c r="F999" s="53"/>
      <c r="G999" s="53"/>
      <c r="H999" s="54">
        <v>64</v>
      </c>
      <c r="I999" s="53" t="s">
        <v>45</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448</v>
      </c>
      <c r="D1000" s="53"/>
      <c r="E1000" s="53"/>
      <c r="F1000" s="53"/>
      <c r="G1000" s="53"/>
      <c r="H1000" s="54">
        <v>178</v>
      </c>
      <c r="I1000" s="53" t="s">
        <v>46</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2485</v>
      </c>
      <c r="D1001" s="53"/>
      <c r="E1001" s="53"/>
      <c r="F1001" s="53"/>
      <c r="G1001" s="53"/>
      <c r="H1001" s="54">
        <v>434</v>
      </c>
      <c r="I1001" s="53" t="s">
        <v>45</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300</v>
      </c>
      <c r="D1002" s="9"/>
      <c r="E1002" s="9"/>
      <c r="F1002" s="9"/>
      <c r="G1002" s="9"/>
      <c r="H1002" s="54">
        <v>68</v>
      </c>
      <c r="I1002" s="9" t="s">
        <v>45</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2830</v>
      </c>
      <c r="D1003" s="9"/>
      <c r="E1003" s="9"/>
      <c r="F1003" s="9"/>
      <c r="G1003" s="9"/>
      <c r="H1003" s="54">
        <v>176</v>
      </c>
      <c r="I1003" s="9" t="s">
        <v>45</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2530</v>
      </c>
      <c r="D1004" s="9"/>
      <c r="E1004" s="9"/>
      <c r="F1004" s="9"/>
      <c r="G1004" s="9"/>
      <c r="H1004" s="54">
        <v>450</v>
      </c>
      <c r="I1004" s="9" t="s">
        <v>45</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ht="30">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2454</v>
      </c>
      <c r="D1005" s="53" t="s">
        <v>348</v>
      </c>
      <c r="E1005" s="53"/>
      <c r="F1005" s="53" t="s">
        <v>352</v>
      </c>
      <c r="G1005" s="53"/>
      <c r="H1005" s="54">
        <v>171</v>
      </c>
      <c r="I1005" s="53" t="s">
        <v>45</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200000</v>
      </c>
      <c r="N1005" s="355">
        <f>IF(ISBLANK(INDEX('Policy Characteristics'!H:H,MATCH($C1005,'Policy Characteristics'!$C:$C,0))),"",INDEX('Policy Characteristics'!H:H,MATCH($C1005,'Policy Characteristics'!$C:$C,0)))</f>
        <v>10000</v>
      </c>
      <c r="O1005" s="355" t="str">
        <f>IF(ISBLANK(INDEX('Policy Characteristics'!I:I,MATCH($C1005,'Policy Characteristics'!$C:$C,0))),"",INDEX('Policy Characteristics'!I:I,MATCH($C1005,'Policy Characteristics'!$C:$C,0)))</f>
        <v>KRW/metric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ht="30">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356</v>
      </c>
      <c r="E1006" s="53"/>
      <c r="F1006" s="53" t="s">
        <v>357</v>
      </c>
      <c r="G1006" s="53"/>
      <c r="H1006" s="54">
        <v>172</v>
      </c>
      <c r="I1006" s="53" t="s">
        <v>45</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200000</v>
      </c>
      <c r="N1006" s="355">
        <f>IF(ISBLANK(INDEX('Policy Characteristics'!H:H,MATCH($C1006,'Policy Characteristics'!$C:$C,0))),"",INDEX('Policy Characteristics'!H:H,MATCH($C1006,'Policy Characteristics'!$C:$C,0)))</f>
        <v>10000</v>
      </c>
      <c r="O1006" s="355" t="str">
        <f>IF(ISBLANK(INDEX('Policy Characteristics'!I:I,MATCH($C1006,'Policy Characteristics'!$C:$C,0))),"",INDEX('Policy Characteristics'!I:I,MATCH($C1006,'Policy Characteristics'!$C:$C,0)))</f>
        <v>KRW/metric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ht="4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350</v>
      </c>
      <c r="E1007" s="53"/>
      <c r="F1007" s="53" t="s">
        <v>354</v>
      </c>
      <c r="G1007" s="53"/>
      <c r="H1007" s="54">
        <v>173</v>
      </c>
      <c r="I1007" s="53" t="s">
        <v>45</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200000</v>
      </c>
      <c r="N1007" s="355">
        <f>IF(ISBLANK(INDEX('Policy Characteristics'!H:H,MATCH($C1007,'Policy Characteristics'!$C:$C,0))),"",INDEX('Policy Characteristics'!H:H,MATCH($C1007,'Policy Characteristics'!$C:$C,0)))</f>
        <v>10000</v>
      </c>
      <c r="O1007" s="355" t="str">
        <f>IF(ISBLANK(INDEX('Policy Characteristics'!I:I,MATCH($C1007,'Policy Characteristics'!$C:$C,0))),"",INDEX('Policy Characteristics'!I:I,MATCH($C1007,'Policy Characteristics'!$C:$C,0)))</f>
        <v>KRW/metric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ht="4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351</v>
      </c>
      <c r="E1008" s="53"/>
      <c r="F1008" s="53" t="s">
        <v>355</v>
      </c>
      <c r="G1008" s="53"/>
      <c r="H1008" s="54">
        <v>174</v>
      </c>
      <c r="I1008" s="53" t="s">
        <v>45</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200000</v>
      </c>
      <c r="N1008" s="355">
        <f>IF(ISBLANK(INDEX('Policy Characteristics'!H:H,MATCH($C1008,'Policy Characteristics'!$C:$C,0))),"",INDEX('Policy Characteristics'!H:H,MATCH($C1008,'Policy Characteristics'!$C:$C,0)))</f>
        <v>10000</v>
      </c>
      <c r="O1008" s="355" t="str">
        <f>IF(ISBLANK(INDEX('Policy Characteristics'!I:I,MATCH($C1008,'Policy Characteristics'!$C:$C,0))),"",INDEX('Policy Characteristics'!I:I,MATCH($C1008,'Policy Characteristics'!$C:$C,0)))</f>
        <v>KRW/metric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ht="30">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349</v>
      </c>
      <c r="E1009" s="53"/>
      <c r="F1009" s="53" t="s">
        <v>353</v>
      </c>
      <c r="G1009" s="53"/>
      <c r="H1009" s="54">
        <v>175</v>
      </c>
      <c r="I1009" s="53" t="s">
        <v>45</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200000</v>
      </c>
      <c r="N1009" s="355">
        <f>IF(ISBLANK(INDEX('Policy Characteristics'!H:H,MATCH($C1009,'Policy Characteristics'!$C:$C,0))),"",INDEX('Policy Characteristics'!H:H,MATCH($C1009,'Policy Characteristics'!$C:$C,0)))</f>
        <v>10000</v>
      </c>
      <c r="O1009" s="355" t="str">
        <f>IF(ISBLANK(INDEX('Policy Characteristics'!I:I,MATCH($C1009,'Policy Characteristics'!$C:$C,0))),"",INDEX('Policy Characteristics'!I:I,MATCH($C1009,'Policy Characteristics'!$C:$C,0)))</f>
        <v>KRW/metric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ht="60">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2547</v>
      </c>
      <c r="E1010" s="53"/>
      <c r="F1010" s="53" t="s">
        <v>2986</v>
      </c>
      <c r="G1010" s="53"/>
      <c r="H1010" s="54">
        <v>544</v>
      </c>
      <c r="I1010" s="53" t="s">
        <v>45</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200000</v>
      </c>
      <c r="N1010" s="355">
        <f>IF(ISBLANK(INDEX('Policy Characteristics'!H:H,MATCH($C1010,'Policy Characteristics'!$C:$C,0))),"",INDEX('Policy Characteristics'!H:H,MATCH($C1010,'Policy Characteristics'!$C:$C,0)))</f>
        <v>10000</v>
      </c>
      <c r="O1010" s="355" t="str">
        <f>IF(ISBLANK(INDEX('Policy Characteristics'!I:I,MATCH($C1010,'Policy Characteristics'!$C:$C,0))),"",INDEX('Policy Characteristics'!I:I,MATCH($C1010,'Policy Characteristics'!$C:$C,0)))</f>
        <v>KRW/metric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148</v>
      </c>
      <c r="D1011" s="53" t="s">
        <v>54</v>
      </c>
      <c r="E1011" s="53"/>
      <c r="F1011" s="53" t="s">
        <v>98</v>
      </c>
      <c r="G1011" s="53"/>
      <c r="H1011" s="54">
        <v>706</v>
      </c>
      <c r="I1011" s="9" t="s">
        <v>46</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465</v>
      </c>
      <c r="E1012" s="53"/>
      <c r="F1012" s="9" t="s">
        <v>462</v>
      </c>
      <c r="G1012" s="53"/>
      <c r="H1012" s="54">
        <v>69</v>
      </c>
      <c r="I1012" s="9" t="s">
        <v>45</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48</v>
      </c>
      <c r="E1013" s="53"/>
      <c r="F1013" s="9" t="s">
        <v>92</v>
      </c>
      <c r="G1013" s="53"/>
      <c r="H1013" s="54">
        <v>70</v>
      </c>
      <c r="I1013" s="9" t="s">
        <v>45</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49</v>
      </c>
      <c r="E1014" s="53"/>
      <c r="F1014" s="9" t="s">
        <v>93</v>
      </c>
      <c r="G1014" s="53"/>
      <c r="H1014" s="54">
        <v>71</v>
      </c>
      <c r="I1014" s="9" t="s">
        <v>45</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50</v>
      </c>
      <c r="E1015" s="53"/>
      <c r="F1015" s="9" t="s">
        <v>94</v>
      </c>
      <c r="G1015" s="53"/>
      <c r="H1015" s="54">
        <v>72</v>
      </c>
      <c r="I1015" s="9" t="s">
        <v>46</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ht="30">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51</v>
      </c>
      <c r="E1016" s="53"/>
      <c r="F1016" s="9" t="s">
        <v>467</v>
      </c>
      <c r="G1016" s="53"/>
      <c r="H1016" s="54">
        <v>73</v>
      </c>
      <c r="I1016" s="9" t="s">
        <v>46</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52</v>
      </c>
      <c r="E1017" s="53"/>
      <c r="F1017" s="9" t="s">
        <v>99</v>
      </c>
      <c r="G1017" s="53"/>
      <c r="H1017" s="54">
        <v>74</v>
      </c>
      <c r="I1017" s="9" t="s">
        <v>45</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53</v>
      </c>
      <c r="E1018" s="53"/>
      <c r="F1018" s="9" t="s">
        <v>97</v>
      </c>
      <c r="G1018" s="53"/>
      <c r="H1018" s="54">
        <v>707</v>
      </c>
      <c r="I1018" s="9" t="s">
        <v>46</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ht="30">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55</v>
      </c>
      <c r="E1019" s="53"/>
      <c r="F1019" s="9" t="s">
        <v>100</v>
      </c>
      <c r="G1019" s="53"/>
      <c r="H1019" s="54">
        <v>75</v>
      </c>
      <c r="I1019" s="9" t="s">
        <v>45</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ht="30">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56</v>
      </c>
      <c r="E1020" s="53"/>
      <c r="F1020" s="9" t="s">
        <v>101</v>
      </c>
      <c r="G1020" s="53"/>
      <c r="H1020" s="54">
        <v>76</v>
      </c>
      <c r="I1020" s="9" t="s">
        <v>45</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ht="30">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57</v>
      </c>
      <c r="E1021" s="53"/>
      <c r="F1021" s="9" t="s">
        <v>102</v>
      </c>
      <c r="G1021" s="53"/>
      <c r="H1021" s="54">
        <v>708</v>
      </c>
      <c r="I1021" s="9" t="s">
        <v>46</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ht="30">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58</v>
      </c>
      <c r="E1022" s="53"/>
      <c r="F1022" s="9" t="s">
        <v>103</v>
      </c>
      <c r="G1022" s="53"/>
      <c r="H1022" s="54">
        <v>709</v>
      </c>
      <c r="I1022" s="9" t="s">
        <v>46</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ht="4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2524</v>
      </c>
      <c r="E1023" s="53"/>
      <c r="F1023" s="9" t="s">
        <v>2525</v>
      </c>
      <c r="G1023" s="53"/>
      <c r="H1023" s="54">
        <v>710</v>
      </c>
      <c r="I1023" s="9" t="s">
        <v>46</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77</v>
      </c>
      <c r="E1024" s="53"/>
      <c r="F1024" s="9" t="s">
        <v>104</v>
      </c>
      <c r="G1024" s="53"/>
      <c r="H1024" s="54">
        <v>711</v>
      </c>
      <c r="I1024" s="9" t="s">
        <v>46</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451</v>
      </c>
      <c r="E1025" s="53"/>
      <c r="F1025" s="9" t="s">
        <v>452</v>
      </c>
      <c r="G1025" s="53"/>
      <c r="H1025" s="54">
        <v>712</v>
      </c>
      <c r="I1025" s="9" t="s">
        <v>46</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458</v>
      </c>
      <c r="E1026" s="53"/>
      <c r="F1026" s="9" t="s">
        <v>459</v>
      </c>
      <c r="G1026" s="53"/>
      <c r="H1026" s="54">
        <v>713</v>
      </c>
      <c r="I1026" s="9" t="s">
        <v>46</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2516</v>
      </c>
      <c r="E1027" s="53"/>
      <c r="F1027" s="9" t="s">
        <v>2520</v>
      </c>
      <c r="G1027" s="53"/>
      <c r="H1027" s="54">
        <v>714</v>
      </c>
      <c r="I1027" s="9" t="s">
        <v>46</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ht="4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2526</v>
      </c>
      <c r="E1028" s="53"/>
      <c r="F1028" s="9" t="s">
        <v>2527</v>
      </c>
      <c r="G1028" s="53"/>
      <c r="H1028" s="54">
        <v>715</v>
      </c>
      <c r="I1028" s="9" t="s">
        <v>46</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ht="30">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2517</v>
      </c>
      <c r="E1029" s="53"/>
      <c r="F1029" s="9" t="s">
        <v>2521</v>
      </c>
      <c r="G1029" s="53"/>
      <c r="H1029" s="54">
        <v>716</v>
      </c>
      <c r="I1029" s="9" t="s">
        <v>46</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ht="30">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2518</v>
      </c>
      <c r="E1030" s="53"/>
      <c r="F1030" s="9" t="s">
        <v>2522</v>
      </c>
      <c r="G1030" s="53"/>
      <c r="H1030" s="54">
        <v>717</v>
      </c>
      <c r="I1030" s="9" t="s">
        <v>46</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2519</v>
      </c>
      <c r="E1031" s="53"/>
      <c r="F1031" s="9" t="s">
        <v>2523</v>
      </c>
      <c r="G1031" s="53"/>
      <c r="H1031" s="54">
        <v>718</v>
      </c>
      <c r="I1031" s="9" t="s">
        <v>46</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2491</v>
      </c>
      <c r="D1032" s="9"/>
      <c r="E1032" s="9"/>
      <c r="F1032" s="9"/>
      <c r="G1032" s="9"/>
      <c r="H1032" s="54">
        <v>719</v>
      </c>
      <c r="I1032" s="9" t="s">
        <v>46</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2490</v>
      </c>
      <c r="D1033" s="9"/>
      <c r="E1033" s="9"/>
      <c r="F1033" s="9"/>
      <c r="G1033" s="9"/>
      <c r="H1033" s="56">
        <v>509</v>
      </c>
      <c r="I1033" s="9" t="s">
        <v>45</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2804</v>
      </c>
      <c r="D1034" s="9" t="s">
        <v>54</v>
      </c>
      <c r="E1034" s="9"/>
      <c r="F1034" s="9" t="s">
        <v>98</v>
      </c>
      <c r="G1034" s="9"/>
      <c r="H1034" s="54">
        <v>720</v>
      </c>
      <c r="I1034" s="9" t="s">
        <v>46</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77</v>
      </c>
      <c r="E1035" s="9"/>
      <c r="F1035" s="9" t="s">
        <v>104</v>
      </c>
      <c r="G1035" s="9"/>
      <c r="H1035" s="54">
        <v>721</v>
      </c>
      <c r="I1035" s="9" t="s">
        <v>46</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2519</v>
      </c>
      <c r="E1036" s="9"/>
      <c r="F1036" s="9" t="s">
        <v>2523</v>
      </c>
      <c r="G1036" s="9"/>
      <c r="H1036" s="54">
        <v>722</v>
      </c>
      <c r="I1036" s="9" t="s">
        <v>46</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2804</v>
      </c>
      <c r="D1037" s="9" t="s">
        <v>465</v>
      </c>
      <c r="E1037" s="53"/>
      <c r="F1037" s="9" t="s">
        <v>462</v>
      </c>
      <c r="G1037" s="9"/>
      <c r="H1037" s="56">
        <v>836</v>
      </c>
      <c r="I1037" s="9" t="s">
        <v>46</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48</v>
      </c>
      <c r="E1038" s="53"/>
      <c r="F1038" s="9" t="s">
        <v>92</v>
      </c>
      <c r="G1038" s="9"/>
      <c r="H1038" s="54">
        <v>837</v>
      </c>
      <c r="I1038" s="9" t="s">
        <v>46</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53</v>
      </c>
      <c r="E1039" s="53"/>
      <c r="F1039" s="9" t="s">
        <v>97</v>
      </c>
      <c r="G1039" s="9"/>
      <c r="H1039" s="56">
        <v>838</v>
      </c>
      <c r="I1039" s="9" t="s">
        <v>46</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ht="30">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55</v>
      </c>
      <c r="E1040" s="53"/>
      <c r="F1040" s="9" t="s">
        <v>100</v>
      </c>
      <c r="G1040" s="9"/>
      <c r="H1040" s="54">
        <v>839</v>
      </c>
      <c r="I1040" s="9" t="s">
        <v>46</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ht="30">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56</v>
      </c>
      <c r="E1041" s="53"/>
      <c r="F1041" s="9" t="s">
        <v>101</v>
      </c>
      <c r="G1041" s="9"/>
      <c r="H1041" s="56">
        <v>840</v>
      </c>
      <c r="I1041" s="9" t="s">
        <v>46</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ht="30">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57</v>
      </c>
      <c r="E1042" s="53"/>
      <c r="F1042" s="9" t="s">
        <v>102</v>
      </c>
      <c r="G1042" s="9"/>
      <c r="H1042" s="54">
        <v>841</v>
      </c>
      <c r="I1042" s="9" t="s">
        <v>46</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ht="30">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58</v>
      </c>
      <c r="E1043" s="53"/>
      <c r="F1043" s="9" t="s">
        <v>103</v>
      </c>
      <c r="G1043" s="9"/>
      <c r="H1043" s="56">
        <v>842</v>
      </c>
      <c r="I1043" s="9" t="s">
        <v>46</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ht="4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2524</v>
      </c>
      <c r="E1044" s="53"/>
      <c r="F1044" s="9" t="s">
        <v>2525</v>
      </c>
      <c r="G1044" s="9"/>
      <c r="H1044" s="54">
        <v>843</v>
      </c>
      <c r="I1044" s="9" t="s">
        <v>46</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458</v>
      </c>
      <c r="E1045" s="53"/>
      <c r="F1045" s="9" t="s">
        <v>459</v>
      </c>
      <c r="G1045" s="9"/>
      <c r="H1045" s="56">
        <v>844</v>
      </c>
      <c r="I1045" s="9" t="s">
        <v>46</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2516</v>
      </c>
      <c r="E1046" s="53"/>
      <c r="F1046" s="9" t="s">
        <v>2520</v>
      </c>
      <c r="G1046" s="9"/>
      <c r="H1046" s="54">
        <v>845</v>
      </c>
      <c r="I1046" s="9" t="s">
        <v>46</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ht="4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2526</v>
      </c>
      <c r="E1047" s="53"/>
      <c r="F1047" s="9" t="s">
        <v>2527</v>
      </c>
      <c r="G1047" s="9"/>
      <c r="H1047" s="56">
        <v>846</v>
      </c>
      <c r="I1047" s="9" t="s">
        <v>46</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ht="30">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2517</v>
      </c>
      <c r="E1048" s="53"/>
      <c r="F1048" s="9" t="s">
        <v>2521</v>
      </c>
      <c r="G1048" s="9"/>
      <c r="H1048" s="54">
        <v>847</v>
      </c>
      <c r="I1048" s="9" t="s">
        <v>46</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2853</v>
      </c>
      <c r="D1049" s="9" t="s">
        <v>465</v>
      </c>
      <c r="E1049" s="53"/>
      <c r="F1049" s="9" t="s">
        <v>462</v>
      </c>
      <c r="G1049" s="9"/>
      <c r="H1049" s="54">
        <v>723</v>
      </c>
      <c r="I1049" s="9" t="s">
        <v>46</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48</v>
      </c>
      <c r="E1050" s="53"/>
      <c r="F1050" s="9" t="s">
        <v>92</v>
      </c>
      <c r="G1050" s="9"/>
      <c r="H1050" s="54">
        <v>724</v>
      </c>
      <c r="I1050" s="9" t="s">
        <v>46</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49</v>
      </c>
      <c r="E1051" s="53"/>
      <c r="F1051" s="9" t="s">
        <v>93</v>
      </c>
      <c r="G1051" s="9"/>
      <c r="H1051" s="54">
        <v>725</v>
      </c>
      <c r="I1051" s="9" t="s">
        <v>46</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53</v>
      </c>
      <c r="E1052" s="53"/>
      <c r="F1052" s="9" t="s">
        <v>97</v>
      </c>
      <c r="G1052" s="9"/>
      <c r="H1052" s="54">
        <v>726</v>
      </c>
      <c r="I1052" s="9" t="s">
        <v>46</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ht="30">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55</v>
      </c>
      <c r="E1053" s="53"/>
      <c r="F1053" s="9" t="s">
        <v>100</v>
      </c>
      <c r="G1053" s="9"/>
      <c r="H1053" s="54">
        <v>727</v>
      </c>
      <c r="I1053" s="9" t="s">
        <v>46</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ht="30">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56</v>
      </c>
      <c r="E1054" s="53"/>
      <c r="F1054" s="9" t="s">
        <v>101</v>
      </c>
      <c r="G1054" s="9"/>
      <c r="H1054" s="54">
        <v>728</v>
      </c>
      <c r="I1054" s="9" t="s">
        <v>46</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ht="30">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57</v>
      </c>
      <c r="E1055" s="53"/>
      <c r="F1055" s="9" t="s">
        <v>102</v>
      </c>
      <c r="G1055" s="9"/>
      <c r="H1055" s="54">
        <v>729</v>
      </c>
      <c r="I1055" s="9" t="s">
        <v>46</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ht="30">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58</v>
      </c>
      <c r="E1056" s="53"/>
      <c r="F1056" s="9" t="s">
        <v>103</v>
      </c>
      <c r="G1056" s="9"/>
      <c r="H1056" s="54">
        <v>730</v>
      </c>
      <c r="I1056" s="9" t="s">
        <v>46</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ht="4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2524</v>
      </c>
      <c r="E1057" s="53"/>
      <c r="F1057" s="9" t="s">
        <v>2525</v>
      </c>
      <c r="G1057" s="9"/>
      <c r="H1057" s="54">
        <v>731</v>
      </c>
      <c r="I1057" s="9" t="s">
        <v>46</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458</v>
      </c>
      <c r="E1058" s="53"/>
      <c r="F1058" s="9" t="s">
        <v>459</v>
      </c>
      <c r="G1058" s="9"/>
      <c r="H1058" s="54">
        <v>732</v>
      </c>
      <c r="I1058" s="9" t="s">
        <v>46</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2516</v>
      </c>
      <c r="E1059" s="53"/>
      <c r="F1059" s="9" t="s">
        <v>2520</v>
      </c>
      <c r="G1059" s="9"/>
      <c r="H1059" s="54">
        <v>733</v>
      </c>
      <c r="I1059" s="9" t="s">
        <v>46</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ht="4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2526</v>
      </c>
      <c r="E1060" s="53"/>
      <c r="F1060" s="9" t="s">
        <v>2527</v>
      </c>
      <c r="G1060" s="9"/>
      <c r="H1060" s="54">
        <v>734</v>
      </c>
      <c r="I1060" s="9" t="s">
        <v>46</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ht="30">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2517</v>
      </c>
      <c r="E1061" s="53"/>
      <c r="F1061" s="9" t="s">
        <v>2521</v>
      </c>
      <c r="G1061" s="9"/>
      <c r="H1061" s="54">
        <v>735</v>
      </c>
      <c r="I1061" s="9" t="s">
        <v>46</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ht="30">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2518</v>
      </c>
      <c r="E1062" s="53"/>
      <c r="F1062" s="9" t="s">
        <v>2522</v>
      </c>
      <c r="G1062" s="9"/>
      <c r="H1062" s="54">
        <v>736</v>
      </c>
      <c r="I1062" s="9" t="s">
        <v>46</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2519</v>
      </c>
      <c r="E1063" s="53"/>
      <c r="F1063" s="9" t="s">
        <v>2523</v>
      </c>
      <c r="G1063" s="9"/>
      <c r="H1063" s="54">
        <v>737</v>
      </c>
      <c r="I1063" s="9" t="s">
        <v>46</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v>
      </c>
      <c r="C1064" s="360" t="s">
        <v>301</v>
      </c>
      <c r="D1064" s="53" t="s">
        <v>54</v>
      </c>
      <c r="E1064" s="53"/>
      <c r="F1064" s="53" t="s">
        <v>98</v>
      </c>
      <c r="G1064" s="53"/>
      <c r="H1064" s="54">
        <v>78</v>
      </c>
      <c r="I1064" s="53" t="s">
        <v>45</v>
      </c>
      <c r="J1064" s="357" t="str">
        <f>IF(ISBLANK(INDEX('Policy Characteristics'!D:D,MATCH($C1064,'Policy Characteristics'!$C:$C,0))),"",INDEX('Policy Characteristics'!D:D,MATCH($C1064,'Policy Characteristics'!$C:$C,0)))</f>
        <v>Fuel Taxes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0.2</v>
      </c>
      <c r="N1064" s="377">
        <f>IF(ISBLANK(INDEX('Policy Characteristics'!H:H,MATCH($C1064,'Policy Characteristics'!$C:$C,0))),"",INDEX('Policy Characteristics'!H:H,MATCH($C1064,'Policy Characteristics'!$C:$C,0)))</f>
        <v>5.0000000000000001E-3</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v>
      </c>
      <c r="C1065" s="363" t="str">
        <f t="shared" ref="C1065:C1077" si="54">C$1064</f>
        <v>Additional Fuel Tax Rate by Fuel</v>
      </c>
      <c r="D1065" s="9" t="s">
        <v>465</v>
      </c>
      <c r="E1065" s="9"/>
      <c r="F1065" s="9" t="s">
        <v>462</v>
      </c>
      <c r="G1065" s="55"/>
      <c r="H1065" s="54">
        <v>79</v>
      </c>
      <c r="I1065" s="9" t="s">
        <v>45</v>
      </c>
      <c r="J1065" s="357" t="str">
        <f>IF(ISBLANK(INDEX('Policy Characteristics'!D:D,MATCH($C1065,'Policy Characteristics'!$C:$C,0))),"",INDEX('Policy Characteristics'!D:D,MATCH($C1065,'Policy Characteristics'!$C:$C,0)))</f>
        <v>Fuel Taxes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0.2</v>
      </c>
      <c r="N1065" s="377">
        <f>IF(ISBLANK(INDEX('Policy Characteristics'!H:H,MATCH($C1065,'Policy Characteristics'!$C:$C,0))),"",INDEX('Policy Characteristics'!H:H,MATCH($C1065,'Policy Characteristics'!$C:$C,0)))</f>
        <v>5.0000000000000001E-3</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v>
      </c>
      <c r="C1066" s="363" t="str">
        <f t="shared" si="54"/>
        <v>Additional Fuel Tax Rate by Fuel</v>
      </c>
      <c r="D1066" s="9" t="s">
        <v>48</v>
      </c>
      <c r="E1066" s="9"/>
      <c r="F1066" s="9" t="s">
        <v>92</v>
      </c>
      <c r="G1066" s="55"/>
      <c r="H1066" s="54">
        <v>80</v>
      </c>
      <c r="I1066" s="9" t="s">
        <v>45</v>
      </c>
      <c r="J1066" s="357" t="str">
        <f>IF(ISBLANK(INDEX('Policy Characteristics'!D:D,MATCH($C1066,'Policy Characteristics'!$C:$C,0))),"",INDEX('Policy Characteristics'!D:D,MATCH($C1066,'Policy Characteristics'!$C:$C,0)))</f>
        <v>Fuel Taxes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0.2</v>
      </c>
      <c r="N1066" s="377">
        <f>IF(ISBLANK(INDEX('Policy Characteristics'!H:H,MATCH($C1066,'Policy Characteristics'!$C:$C,0))),"",INDEX('Policy Characteristics'!H:H,MATCH($C1066,'Policy Characteristics'!$C:$C,0)))</f>
        <v>5.0000000000000001E-3</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v>
      </c>
      <c r="C1067" s="363" t="str">
        <f t="shared" si="54"/>
        <v>Additional Fuel Tax Rate by Fuel</v>
      </c>
      <c r="D1067" s="9" t="s">
        <v>49</v>
      </c>
      <c r="E1067" s="9"/>
      <c r="F1067" s="9" t="s">
        <v>93</v>
      </c>
      <c r="G1067" s="55"/>
      <c r="H1067" s="54">
        <v>738</v>
      </c>
      <c r="I1067" s="9" t="s">
        <v>46</v>
      </c>
      <c r="J1067" s="357" t="str">
        <f>IF(ISBLANK(INDEX('Policy Characteristics'!D:D,MATCH($C1067,'Policy Characteristics'!$C:$C,0))),"",INDEX('Policy Characteristics'!D:D,MATCH($C1067,'Policy Characteristics'!$C:$C,0)))</f>
        <v>Fuel Taxes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0.2</v>
      </c>
      <c r="N1067" s="377">
        <f>IF(ISBLANK(INDEX('Policy Characteristics'!H:H,MATCH($C1067,'Policy Characteristics'!$C:$C,0))),"",INDEX('Policy Characteristics'!H:H,MATCH($C1067,'Policy Characteristics'!$C:$C,0)))</f>
        <v>5.0000000000000001E-3</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v>
      </c>
      <c r="C1068" s="363" t="str">
        <f t="shared" si="54"/>
        <v>Additional Fuel Tax Rate by Fuel</v>
      </c>
      <c r="D1068" s="9" t="s">
        <v>53</v>
      </c>
      <c r="E1068" s="9"/>
      <c r="F1068" s="9" t="s">
        <v>97</v>
      </c>
      <c r="G1068" s="55"/>
      <c r="H1068" s="54">
        <v>739</v>
      </c>
      <c r="I1068" s="9" t="s">
        <v>46</v>
      </c>
      <c r="J1068" s="357" t="str">
        <f>IF(ISBLANK(INDEX('Policy Characteristics'!D:D,MATCH($C1068,'Policy Characteristics'!$C:$C,0))),"",INDEX('Policy Characteristics'!D:D,MATCH($C1068,'Policy Characteristics'!$C:$C,0)))</f>
        <v>Fuel Taxes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0.2</v>
      </c>
      <c r="N1068" s="377">
        <f>IF(ISBLANK(INDEX('Policy Characteristics'!H:H,MATCH($C1068,'Policy Characteristics'!$C:$C,0))),"",INDEX('Policy Characteristics'!H:H,MATCH($C1068,'Policy Characteristics'!$C:$C,0)))</f>
        <v>5.0000000000000001E-3</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ht="30">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v>
      </c>
      <c r="C1069" s="363" t="str">
        <f t="shared" si="54"/>
        <v>Additional Fuel Tax Rate by Fuel</v>
      </c>
      <c r="D1069" s="9" t="s">
        <v>55</v>
      </c>
      <c r="E1069" s="9"/>
      <c r="F1069" s="9" t="s">
        <v>100</v>
      </c>
      <c r="G1069" s="55"/>
      <c r="H1069" s="54">
        <v>81</v>
      </c>
      <c r="I1069" s="9" t="s">
        <v>45</v>
      </c>
      <c r="J1069" s="357" t="str">
        <f>IF(ISBLANK(INDEX('Policy Characteristics'!D:D,MATCH($C1069,'Policy Characteristics'!$C:$C,0))),"",INDEX('Policy Characteristics'!D:D,MATCH($C1069,'Policy Characteristics'!$C:$C,0)))</f>
        <v>Fuel Taxes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0.2</v>
      </c>
      <c r="N1069" s="377">
        <f>IF(ISBLANK(INDEX('Policy Characteristics'!H:H,MATCH($C1069,'Policy Characteristics'!$C:$C,0))),"",INDEX('Policy Characteristics'!H:H,MATCH($C1069,'Policy Characteristics'!$C:$C,0)))</f>
        <v>5.0000000000000001E-3</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ht="30">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v>
      </c>
      <c r="C1070" s="363" t="str">
        <f t="shared" si="54"/>
        <v>Additional Fuel Tax Rate by Fuel</v>
      </c>
      <c r="D1070" s="9" t="s">
        <v>56</v>
      </c>
      <c r="E1070" s="9"/>
      <c r="F1070" s="9" t="s">
        <v>101</v>
      </c>
      <c r="G1070" s="55"/>
      <c r="H1070" s="54">
        <v>82</v>
      </c>
      <c r="I1070" s="9" t="s">
        <v>45</v>
      </c>
      <c r="J1070" s="357" t="str">
        <f>IF(ISBLANK(INDEX('Policy Characteristics'!D:D,MATCH($C1070,'Policy Characteristics'!$C:$C,0))),"",INDEX('Policy Characteristics'!D:D,MATCH($C1070,'Policy Characteristics'!$C:$C,0)))</f>
        <v>Fuel Taxes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0.2</v>
      </c>
      <c r="N1070" s="377">
        <f>IF(ISBLANK(INDEX('Policy Characteristics'!H:H,MATCH($C1070,'Policy Characteristics'!$C:$C,0))),"",INDEX('Policy Characteristics'!H:H,MATCH($C1070,'Policy Characteristics'!$C:$C,0)))</f>
        <v>5.0000000000000001E-3</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ht="30">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v>
      </c>
      <c r="C1071" s="363" t="str">
        <f t="shared" si="54"/>
        <v>Additional Fuel Tax Rate by Fuel</v>
      </c>
      <c r="D1071" s="9" t="s">
        <v>57</v>
      </c>
      <c r="E1071" s="9"/>
      <c r="F1071" s="9" t="s">
        <v>102</v>
      </c>
      <c r="G1071" s="55"/>
      <c r="H1071" s="54">
        <v>740</v>
      </c>
      <c r="I1071" s="9" t="s">
        <v>46</v>
      </c>
      <c r="J1071" s="357" t="str">
        <f>IF(ISBLANK(INDEX('Policy Characteristics'!D:D,MATCH($C1071,'Policy Characteristics'!$C:$C,0))),"",INDEX('Policy Characteristics'!D:D,MATCH($C1071,'Policy Characteristics'!$C:$C,0)))</f>
        <v>Fuel Taxes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0.2</v>
      </c>
      <c r="N1071" s="377">
        <f>IF(ISBLANK(INDEX('Policy Characteristics'!H:H,MATCH($C1071,'Policy Characteristics'!$C:$C,0))),"",INDEX('Policy Characteristics'!H:H,MATCH($C1071,'Policy Characteristics'!$C:$C,0)))</f>
        <v>5.0000000000000001E-3</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ht="30">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v>
      </c>
      <c r="C1072" s="363" t="str">
        <f t="shared" si="54"/>
        <v>Additional Fuel Tax Rate by Fuel</v>
      </c>
      <c r="D1072" s="9" t="s">
        <v>58</v>
      </c>
      <c r="E1072" s="9"/>
      <c r="F1072" s="9" t="s">
        <v>103</v>
      </c>
      <c r="G1072" s="55"/>
      <c r="H1072" s="54">
        <v>741</v>
      </c>
      <c r="I1072" s="9" t="s">
        <v>46</v>
      </c>
      <c r="J1072" s="357" t="str">
        <f>IF(ISBLANK(INDEX('Policy Characteristics'!D:D,MATCH($C1072,'Policy Characteristics'!$C:$C,0))),"",INDEX('Policy Characteristics'!D:D,MATCH($C1072,'Policy Characteristics'!$C:$C,0)))</f>
        <v>Fuel Taxes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0.2</v>
      </c>
      <c r="N1072" s="377">
        <f>IF(ISBLANK(INDEX('Policy Characteristics'!H:H,MATCH($C1072,'Policy Characteristics'!$C:$C,0))),"",INDEX('Policy Characteristics'!H:H,MATCH($C1072,'Policy Characteristics'!$C:$C,0)))</f>
        <v>5.0000000000000001E-3</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ht="45">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v>
      </c>
      <c r="C1073" s="363" t="str">
        <f t="shared" si="54"/>
        <v>Additional Fuel Tax Rate by Fuel</v>
      </c>
      <c r="D1073" s="9" t="s">
        <v>2524</v>
      </c>
      <c r="E1073" s="9"/>
      <c r="F1073" s="9" t="s">
        <v>2525</v>
      </c>
      <c r="G1073" s="55"/>
      <c r="H1073" s="54">
        <v>742</v>
      </c>
      <c r="I1073" s="9" t="s">
        <v>46</v>
      </c>
      <c r="J1073" s="357" t="str">
        <f>IF(ISBLANK(INDEX('Policy Characteristics'!D:D,MATCH($C1073,'Policy Characteristics'!$C:$C,0))),"",INDEX('Policy Characteristics'!D:D,MATCH($C1073,'Policy Characteristics'!$C:$C,0)))</f>
        <v>Fuel Taxes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0.2</v>
      </c>
      <c r="N1073" s="377">
        <f>IF(ISBLANK(INDEX('Policy Characteristics'!H:H,MATCH($C1073,'Policy Characteristics'!$C:$C,0))),"",INDEX('Policy Characteristics'!H:H,MATCH($C1073,'Policy Characteristics'!$C:$C,0)))</f>
        <v>5.0000000000000001E-3</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v>
      </c>
      <c r="C1074" s="363" t="str">
        <f t="shared" si="54"/>
        <v>Additional Fuel Tax Rate by Fuel</v>
      </c>
      <c r="D1074" s="9" t="s">
        <v>77</v>
      </c>
      <c r="E1074" s="9"/>
      <c r="F1074" s="9" t="s">
        <v>104</v>
      </c>
      <c r="G1074" s="55"/>
      <c r="H1074" s="54">
        <v>743</v>
      </c>
      <c r="I1074" s="9" t="s">
        <v>46</v>
      </c>
      <c r="J1074" s="357" t="str">
        <f>IF(ISBLANK(INDEX('Policy Characteristics'!D:D,MATCH($C1074,'Policy Characteristics'!$C:$C,0))),"",INDEX('Policy Characteristics'!D:D,MATCH($C1074,'Policy Characteristics'!$C:$C,0)))</f>
        <v>Fuel Taxes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0.2</v>
      </c>
      <c r="N1074" s="377">
        <f>IF(ISBLANK(INDEX('Policy Characteristics'!H:H,MATCH($C1074,'Policy Characteristics'!$C:$C,0))),"",INDEX('Policy Characteristics'!H:H,MATCH($C1074,'Policy Characteristics'!$C:$C,0)))</f>
        <v>5.0000000000000001E-3</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v>
      </c>
      <c r="C1075" s="363" t="str">
        <f t="shared" si="54"/>
        <v>Additional Fuel Tax Rate by Fuel</v>
      </c>
      <c r="D1075" s="9" t="s">
        <v>458</v>
      </c>
      <c r="E1075" s="9"/>
      <c r="F1075" s="9" t="s">
        <v>459</v>
      </c>
      <c r="G1075" s="55"/>
      <c r="H1075" s="54">
        <v>744</v>
      </c>
      <c r="I1075" s="9" t="s">
        <v>46</v>
      </c>
      <c r="J1075" s="357" t="str">
        <f>IF(ISBLANK(INDEX('Policy Characteristics'!D:D,MATCH($C1075,'Policy Characteristics'!$C:$C,0))),"",INDEX('Policy Characteristics'!D:D,MATCH($C1075,'Policy Characteristics'!$C:$C,0)))</f>
        <v>Fuel Taxes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0.2</v>
      </c>
      <c r="N1075" s="377">
        <f>IF(ISBLANK(INDEX('Policy Characteristics'!H:H,MATCH($C1075,'Policy Characteristics'!$C:$C,0))),"",INDEX('Policy Characteristics'!H:H,MATCH($C1075,'Policy Characteristics'!$C:$C,0)))</f>
        <v>5.0000000000000001E-3</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v>
      </c>
      <c r="C1076" s="363" t="str">
        <f t="shared" si="54"/>
        <v>Additional Fuel Tax Rate by Fuel</v>
      </c>
      <c r="D1076" s="9" t="s">
        <v>2516</v>
      </c>
      <c r="E1076" s="9"/>
      <c r="F1076" s="9" t="s">
        <v>2520</v>
      </c>
      <c r="G1076" s="55"/>
      <c r="H1076" s="54">
        <v>745</v>
      </c>
      <c r="I1076" s="9" t="s">
        <v>46</v>
      </c>
      <c r="J1076" s="357" t="str">
        <f>IF(ISBLANK(INDEX('Policy Characteristics'!D:D,MATCH($C1076,'Policy Characteristics'!$C:$C,0))),"",INDEX('Policy Characteristics'!D:D,MATCH($C1076,'Policy Characteristics'!$C:$C,0)))</f>
        <v>Fuel Taxes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0.2</v>
      </c>
      <c r="N1076" s="377">
        <f>IF(ISBLANK(INDEX('Policy Characteristics'!H:H,MATCH($C1076,'Policy Characteristics'!$C:$C,0))),"",INDEX('Policy Characteristics'!H:H,MATCH($C1076,'Policy Characteristics'!$C:$C,0)))</f>
        <v>5.0000000000000001E-3</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ht="45">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v>
      </c>
      <c r="C1077" s="363" t="str">
        <f t="shared" si="54"/>
        <v>Additional Fuel Tax Rate by Fuel</v>
      </c>
      <c r="D1077" s="9" t="s">
        <v>2526</v>
      </c>
      <c r="E1077" s="9"/>
      <c r="F1077" s="9" t="s">
        <v>2527</v>
      </c>
      <c r="G1077" s="55"/>
      <c r="H1077" s="54">
        <v>746</v>
      </c>
      <c r="I1077" s="9" t="s">
        <v>46</v>
      </c>
      <c r="J1077" s="357" t="str">
        <f>IF(ISBLANK(INDEX('Policy Characteristics'!D:D,MATCH($C1077,'Policy Characteristics'!$C:$C,0))),"",INDEX('Policy Characteristics'!D:D,MATCH($C1077,'Policy Characteristics'!$C:$C,0)))</f>
        <v>Fuel Taxes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0.2</v>
      </c>
      <c r="N1077" s="377">
        <f>IF(ISBLANK(INDEX('Policy Characteristics'!H:H,MATCH($C1077,'Policy Characteristics'!$C:$C,0))),"",INDEX('Policy Characteristics'!H:H,MATCH($C1077,'Policy Characteristics'!$C:$C,0)))</f>
        <v>5.0000000000000001E-3</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ht="30">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v>
      </c>
      <c r="C1078" s="363" t="str">
        <f t="shared" ref="C1078:C1080" si="55">C$1064</f>
        <v>Additional Fuel Tax Rate by Fuel</v>
      </c>
      <c r="D1078" s="9" t="s">
        <v>2517</v>
      </c>
      <c r="E1078" s="9"/>
      <c r="F1078" s="9" t="s">
        <v>2521</v>
      </c>
      <c r="G1078" s="55"/>
      <c r="H1078" s="54">
        <v>747</v>
      </c>
      <c r="I1078" s="9" t="s">
        <v>46</v>
      </c>
      <c r="J1078" s="357" t="str">
        <f>IF(ISBLANK(INDEX('Policy Characteristics'!D:D,MATCH($C1078,'Policy Characteristics'!$C:$C,0))),"",INDEX('Policy Characteristics'!D:D,MATCH($C1078,'Policy Characteristics'!$C:$C,0)))</f>
        <v>Fuel Taxes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0.2</v>
      </c>
      <c r="N1078" s="377">
        <f>IF(ISBLANK(INDEX('Policy Characteristics'!H:H,MATCH($C1078,'Policy Characteristics'!$C:$C,0))),"",INDEX('Policy Characteristics'!H:H,MATCH($C1078,'Policy Characteristics'!$C:$C,0)))</f>
        <v>5.0000000000000001E-3</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ht="30">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v>
      </c>
      <c r="C1079" s="363" t="str">
        <f t="shared" si="55"/>
        <v>Additional Fuel Tax Rate by Fuel</v>
      </c>
      <c r="D1079" s="9" t="s">
        <v>2518</v>
      </c>
      <c r="E1079" s="9"/>
      <c r="F1079" s="9" t="s">
        <v>2522</v>
      </c>
      <c r="G1079" s="55"/>
      <c r="H1079" s="54">
        <v>748</v>
      </c>
      <c r="I1079" s="9" t="s">
        <v>46</v>
      </c>
      <c r="J1079" s="357" t="str">
        <f>IF(ISBLANK(INDEX('Policy Characteristics'!D:D,MATCH($C1079,'Policy Characteristics'!$C:$C,0))),"",INDEX('Policy Characteristics'!D:D,MATCH($C1079,'Policy Characteristics'!$C:$C,0)))</f>
        <v>Fuel Taxes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0.2</v>
      </c>
      <c r="N1079" s="377">
        <f>IF(ISBLANK(INDEX('Policy Characteristics'!H:H,MATCH($C1079,'Policy Characteristics'!$C:$C,0))),"",INDEX('Policy Characteristics'!H:H,MATCH($C1079,'Policy Characteristics'!$C:$C,0)))</f>
        <v>5.0000000000000001E-3</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v>
      </c>
      <c r="C1080" s="363" t="str">
        <f t="shared" si="55"/>
        <v>Additional Fuel Tax Rate by Fuel</v>
      </c>
      <c r="D1080" s="9" t="s">
        <v>2519</v>
      </c>
      <c r="E1080" s="9"/>
      <c r="F1080" s="9" t="s">
        <v>2523</v>
      </c>
      <c r="G1080" s="55"/>
      <c r="H1080" s="54">
        <v>749</v>
      </c>
      <c r="I1080" s="9" t="s">
        <v>46</v>
      </c>
      <c r="J1080" s="357" t="str">
        <f>IF(ISBLANK(INDEX('Policy Characteristics'!D:D,MATCH($C1080,'Policy Characteristics'!$C:$C,0))),"",INDEX('Policy Characteristics'!D:D,MATCH($C1080,'Policy Characteristics'!$C:$C,0)))</f>
        <v>Fuel Taxes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0.2</v>
      </c>
      <c r="N1080" s="377">
        <f>IF(ISBLANK(INDEX('Policy Characteristics'!H:H,MATCH($C1080,'Policy Characteristics'!$C:$C,0))),"",INDEX('Policy Characteristics'!H:H,MATCH($C1080,'Policy Characteristics'!$C:$C,0)))</f>
        <v>5.0000000000000001E-3</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ht="30">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302</v>
      </c>
      <c r="D1081" s="53" t="s">
        <v>120</v>
      </c>
      <c r="E1081" s="53"/>
      <c r="F1081" s="53" t="s">
        <v>330</v>
      </c>
      <c r="G1081" s="53"/>
      <c r="H1081" s="54">
        <v>85</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4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121</v>
      </c>
      <c r="E1082" s="53"/>
      <c r="F1082" s="53" t="s">
        <v>331</v>
      </c>
      <c r="G1082" s="53"/>
      <c r="H1082" s="54">
        <v>86</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30">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122</v>
      </c>
      <c r="E1083" s="53"/>
      <c r="F1083" s="53" t="s">
        <v>332</v>
      </c>
      <c r="G1083" s="53"/>
      <c r="H1083" s="54">
        <v>87</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30">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123</v>
      </c>
      <c r="E1084" s="53"/>
      <c r="F1084" s="53" t="s">
        <v>333</v>
      </c>
      <c r="G1084" s="53"/>
      <c r="H1084" s="54">
        <v>88</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30">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124</v>
      </c>
      <c r="E1085" s="53"/>
      <c r="F1085" s="53" t="s">
        <v>334</v>
      </c>
      <c r="G1085" s="53"/>
      <c r="H1085" s="54">
        <v>89</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125</v>
      </c>
      <c r="E1086" s="53"/>
      <c r="F1086" s="53" t="s">
        <v>335</v>
      </c>
      <c r="G1086" s="53"/>
      <c r="H1086" s="54">
        <v>90</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60">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303</v>
      </c>
      <c r="D1087" s="53"/>
      <c r="E1087" s="53"/>
      <c r="F1087" s="53" t="s">
        <v>28</v>
      </c>
      <c r="G1087" s="53"/>
      <c r="H1087" s="54">
        <v>91</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30">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304</v>
      </c>
      <c r="D1088" s="53" t="s">
        <v>463</v>
      </c>
      <c r="E1088" s="53"/>
      <c r="F1088" s="9" t="s">
        <v>466</v>
      </c>
      <c r="G1088" s="53"/>
      <c r="H1088" s="54">
        <v>92</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4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320</v>
      </c>
      <c r="E1089" s="55"/>
      <c r="F1089" s="9" t="s">
        <v>2276</v>
      </c>
      <c r="G1089" s="53"/>
      <c r="H1089" s="54">
        <v>93</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30">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79</v>
      </c>
      <c r="E1090" s="55"/>
      <c r="F1090" s="9" t="s">
        <v>336</v>
      </c>
      <c r="G1090" s="53"/>
      <c r="H1090" s="54">
        <v>94</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ht="30">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80</v>
      </c>
      <c r="E1091" s="55"/>
      <c r="F1091" s="9" t="s">
        <v>337</v>
      </c>
      <c r="G1091" s="53"/>
      <c r="H1091" s="54">
        <v>95</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4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464</v>
      </c>
      <c r="E1092" s="55"/>
      <c r="F1092" s="9" t="s">
        <v>468</v>
      </c>
      <c r="G1092" s="53"/>
      <c r="H1092" s="54">
        <v>96</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ht="30">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81</v>
      </c>
      <c r="E1093" s="55"/>
      <c r="F1093" s="9" t="s">
        <v>338</v>
      </c>
      <c r="G1093" s="53"/>
      <c r="H1093" s="54">
        <v>97</v>
      </c>
      <c r="I1093" s="53" t="s">
        <v>45</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ht="4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82</v>
      </c>
      <c r="E1094" s="55"/>
      <c r="F1094" s="9" t="s">
        <v>339</v>
      </c>
      <c r="G1094" s="53"/>
      <c r="H1094" s="54">
        <v>98</v>
      </c>
      <c r="I1094" s="53" t="s">
        <v>45</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30">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83</v>
      </c>
      <c r="E1095" s="55"/>
      <c r="F1095" s="9" t="s">
        <v>340</v>
      </c>
      <c r="G1095" s="53"/>
      <c r="H1095" s="54">
        <v>99</v>
      </c>
      <c r="I1095" s="53" t="s">
        <v>45</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4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323</v>
      </c>
      <c r="E1096" s="55"/>
      <c r="F1096" s="9" t="s">
        <v>2277</v>
      </c>
      <c r="G1096" s="53"/>
      <c r="H1096" s="54">
        <v>192</v>
      </c>
      <c r="I1096" s="53" t="s">
        <v>45</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30">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460</v>
      </c>
      <c r="E1097" s="55"/>
      <c r="F1097" s="9" t="s">
        <v>461</v>
      </c>
      <c r="G1097" s="53"/>
      <c r="H1097" s="54">
        <v>180</v>
      </c>
      <c r="I1097" s="53" t="s">
        <v>45</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4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469</v>
      </c>
      <c r="E1098" s="55"/>
      <c r="F1098" s="9" t="s">
        <v>471</v>
      </c>
      <c r="G1098" s="53"/>
      <c r="H1098" s="54">
        <v>183</v>
      </c>
      <c r="I1098" s="53" t="s">
        <v>45</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305</v>
      </c>
      <c r="D1099" s="195" t="s">
        <v>3210</v>
      </c>
      <c r="E1099" s="53"/>
      <c r="F1099" s="9" t="s">
        <v>3247</v>
      </c>
      <c r="G1099" s="53"/>
      <c r="H1099" s="54">
        <v>1462</v>
      </c>
      <c r="I1099" s="53" t="s">
        <v>45</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30">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5" t="s">
        <v>3211</v>
      </c>
      <c r="E1100" s="53"/>
      <c r="F1100" s="9" t="s">
        <v>3248</v>
      </c>
      <c r="G1100" s="53"/>
      <c r="H1100" s="54">
        <v>1463</v>
      </c>
      <c r="I1100" s="53" t="s">
        <v>45</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4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5" t="s">
        <v>3212</v>
      </c>
      <c r="E1101" s="53"/>
      <c r="F1101" s="9" t="s">
        <v>3249</v>
      </c>
      <c r="G1101" s="53"/>
      <c r="H1101" s="54">
        <v>1464</v>
      </c>
      <c r="I1101" s="53" t="s">
        <v>45</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60">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5" t="s">
        <v>3213</v>
      </c>
      <c r="E1102" s="53"/>
      <c r="F1102" s="9" t="s">
        <v>3250</v>
      </c>
      <c r="G1102" s="53"/>
      <c r="H1102" s="54">
        <v>1465</v>
      </c>
      <c r="I1102" s="53" t="s">
        <v>45</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60">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5" t="s">
        <v>3214</v>
      </c>
      <c r="E1103" s="53"/>
      <c r="F1103" s="9" t="s">
        <v>3251</v>
      </c>
      <c r="G1103" s="53"/>
      <c r="H1103" s="54">
        <v>1466</v>
      </c>
      <c r="I1103" s="53" t="s">
        <v>45</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60">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5" t="s">
        <v>3215</v>
      </c>
      <c r="E1104" s="53"/>
      <c r="F1104" s="9" t="s">
        <v>3252</v>
      </c>
      <c r="G1104" s="53"/>
      <c r="H1104" s="54">
        <v>1467</v>
      </c>
      <c r="I1104" s="53" t="s">
        <v>45</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5" t="s">
        <v>3216</v>
      </c>
      <c r="E1105" s="53"/>
      <c r="F1105" s="9" t="s">
        <v>3253</v>
      </c>
      <c r="G1105" s="53"/>
      <c r="H1105" s="54">
        <v>1468</v>
      </c>
      <c r="I1105" s="53" t="s">
        <v>45</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4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5" t="s">
        <v>3217</v>
      </c>
      <c r="E1106" s="53"/>
      <c r="F1106" s="9" t="s">
        <v>3254</v>
      </c>
      <c r="G1106" s="53"/>
      <c r="H1106" s="54">
        <v>1469</v>
      </c>
      <c r="I1106" s="53" t="s">
        <v>45</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60">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5" t="s">
        <v>3218</v>
      </c>
      <c r="E1107" s="53"/>
      <c r="F1107" s="9" t="s">
        <v>3255</v>
      </c>
      <c r="G1107" s="53"/>
      <c r="H1107" s="54">
        <v>1470</v>
      </c>
      <c r="I1107" s="53" t="s">
        <v>45</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30">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5" t="s">
        <v>3219</v>
      </c>
      <c r="E1108" s="53"/>
      <c r="F1108" s="9" t="s">
        <v>342</v>
      </c>
      <c r="G1108" s="53"/>
      <c r="H1108" s="54">
        <v>1471</v>
      </c>
      <c r="I1108" s="53" t="s">
        <v>45</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60">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5" t="s">
        <v>3220</v>
      </c>
      <c r="E1109" s="53"/>
      <c r="F1109" s="9" t="s">
        <v>3256</v>
      </c>
      <c r="G1109" s="53"/>
      <c r="H1109" s="54">
        <v>1472</v>
      </c>
      <c r="I1109" s="53" t="s">
        <v>45</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60">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5" t="s">
        <v>3221</v>
      </c>
      <c r="E1110" s="53"/>
      <c r="F1110" s="9" t="s">
        <v>3257</v>
      </c>
      <c r="G1110" s="53"/>
      <c r="H1110" s="54">
        <v>1473</v>
      </c>
      <c r="I1110" s="53" t="s">
        <v>45</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7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5" t="s">
        <v>3222</v>
      </c>
      <c r="E1111" s="53"/>
      <c r="F1111" s="9" t="s">
        <v>3258</v>
      </c>
      <c r="G1111" s="53"/>
      <c r="H1111" s="54">
        <v>1474</v>
      </c>
      <c r="I1111" s="53" t="s">
        <v>45</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5" t="s">
        <v>3223</v>
      </c>
      <c r="E1112" s="53"/>
      <c r="F1112" s="9" t="s">
        <v>341</v>
      </c>
      <c r="G1112" s="53"/>
      <c r="H1112" s="54">
        <v>1475</v>
      </c>
      <c r="I1112" s="53" t="s">
        <v>45</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30">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5" t="s">
        <v>3224</v>
      </c>
      <c r="E1113" s="53"/>
      <c r="F1113" s="9" t="s">
        <v>3259</v>
      </c>
      <c r="G1113" s="53"/>
      <c r="H1113" s="54">
        <v>1476</v>
      </c>
      <c r="I1113" s="53" t="s">
        <v>45</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90">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5" t="s">
        <v>3225</v>
      </c>
      <c r="E1114" s="53"/>
      <c r="F1114" s="9" t="s">
        <v>3260</v>
      </c>
      <c r="G1114" s="53"/>
      <c r="H1114" s="54">
        <v>1477</v>
      </c>
      <c r="I1114" s="53" t="s">
        <v>45</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60">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5" t="s">
        <v>3226</v>
      </c>
      <c r="E1115" s="53"/>
      <c r="F1115" s="9" t="s">
        <v>3261</v>
      </c>
      <c r="G1115" s="53"/>
      <c r="H1115" s="54">
        <v>1478</v>
      </c>
      <c r="I1115" s="53" t="s">
        <v>45</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7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5" t="s">
        <v>3227</v>
      </c>
      <c r="E1116" s="53"/>
      <c r="F1116" s="9" t="s">
        <v>3262</v>
      </c>
      <c r="G1116" s="53"/>
      <c r="H1116" s="54">
        <v>1479</v>
      </c>
      <c r="I1116" s="53" t="s">
        <v>45</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4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5" t="s">
        <v>3228</v>
      </c>
      <c r="E1117" s="53"/>
      <c r="F1117" s="9" t="s">
        <v>3263</v>
      </c>
      <c r="G1117" s="53"/>
      <c r="H1117" s="54">
        <v>1480</v>
      </c>
      <c r="I1117" s="53" t="s">
        <v>45</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5" t="s">
        <v>3229</v>
      </c>
      <c r="E1118" s="53"/>
      <c r="F1118" s="9" t="s">
        <v>3264</v>
      </c>
      <c r="G1118" s="53"/>
      <c r="H1118" s="54">
        <v>1481</v>
      </c>
      <c r="I1118" s="53" t="s">
        <v>45</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5" t="s">
        <v>3230</v>
      </c>
      <c r="E1119" s="53"/>
      <c r="F1119" s="9" t="s">
        <v>3265</v>
      </c>
      <c r="G1119" s="53"/>
      <c r="H1119" s="54">
        <v>1482</v>
      </c>
      <c r="I1119" s="53" t="s">
        <v>45</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60">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5" t="s">
        <v>3231</v>
      </c>
      <c r="E1120" s="53"/>
      <c r="F1120" s="9" t="s">
        <v>3266</v>
      </c>
      <c r="G1120" s="53"/>
      <c r="H1120" s="54">
        <v>1483</v>
      </c>
      <c r="I1120" s="53" t="s">
        <v>45</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7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5" t="s">
        <v>3232</v>
      </c>
      <c r="E1121" s="53"/>
      <c r="F1121" s="9" t="s">
        <v>3267</v>
      </c>
      <c r="G1121" s="53"/>
      <c r="H1121" s="54">
        <v>1484</v>
      </c>
      <c r="I1121" s="53" t="s">
        <v>45</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4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5" t="s">
        <v>3233</v>
      </c>
      <c r="E1122" s="53"/>
      <c r="F1122" s="9" t="s">
        <v>3268</v>
      </c>
      <c r="G1122" s="53"/>
      <c r="H1122" s="54">
        <v>1485</v>
      </c>
      <c r="I1122" s="53" t="s">
        <v>45</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30">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5" t="s">
        <v>3234</v>
      </c>
      <c r="E1123" s="53"/>
      <c r="F1123" s="9" t="s">
        <v>3269</v>
      </c>
      <c r="G1123" s="53"/>
      <c r="H1123" s="54">
        <v>1486</v>
      </c>
      <c r="I1123" s="53" t="s">
        <v>45</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4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306</v>
      </c>
      <c r="D1124" s="53" t="s">
        <v>2264</v>
      </c>
      <c r="E1124" s="53"/>
      <c r="F1124" s="53" t="s">
        <v>489</v>
      </c>
      <c r="G1124" s="53"/>
      <c r="H1124" s="54">
        <v>108</v>
      </c>
      <c r="I1124" s="53" t="s">
        <v>45</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30">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2265</v>
      </c>
      <c r="E1125" s="53"/>
      <c r="F1125" s="53" t="s">
        <v>490</v>
      </c>
      <c r="G1125" s="53"/>
      <c r="H1125" s="54">
        <v>109</v>
      </c>
      <c r="I1125" s="53" t="s">
        <v>45</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4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2266</v>
      </c>
      <c r="E1126" s="53"/>
      <c r="F1126" s="53" t="s">
        <v>491</v>
      </c>
      <c r="G1126" s="53"/>
      <c r="H1126" s="54">
        <v>110</v>
      </c>
      <c r="I1126" s="53" t="s">
        <v>45</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4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2267</v>
      </c>
      <c r="E1127" s="53"/>
      <c r="F1127" s="53" t="s">
        <v>492</v>
      </c>
      <c r="G1127" s="53"/>
      <c r="H1127" s="54">
        <v>111</v>
      </c>
      <c r="I1127" s="53" t="s">
        <v>45</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4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2268</v>
      </c>
      <c r="E1128" s="53"/>
      <c r="F1128" s="53" t="s">
        <v>493</v>
      </c>
      <c r="G1128" s="53"/>
      <c r="H1128" s="54">
        <v>112</v>
      </c>
      <c r="I1128" s="53" t="s">
        <v>45</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30">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2583</v>
      </c>
      <c r="E1129" s="53"/>
      <c r="F1129" s="53" t="s">
        <v>2892</v>
      </c>
      <c r="G1129" s="53"/>
      <c r="H1129" s="54">
        <v>113</v>
      </c>
      <c r="I1129" s="53" t="s">
        <v>45</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30">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2582</v>
      </c>
      <c r="E1130" s="53"/>
      <c r="F1130" s="53" t="s">
        <v>2893</v>
      </c>
      <c r="G1130" s="53"/>
      <c r="H1130" s="54">
        <v>523</v>
      </c>
      <c r="I1130" s="53" t="s">
        <v>45</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2903</v>
      </c>
      <c r="D1131" s="9"/>
      <c r="E1131" s="9"/>
      <c r="F1131" s="9"/>
      <c r="G1131" s="9"/>
      <c r="H1131" s="56">
        <v>525</v>
      </c>
      <c r="I1131" s="9" t="s">
        <v>45</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ht="30">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307</v>
      </c>
      <c r="D1132" s="53" t="s">
        <v>120</v>
      </c>
      <c r="E1132" s="53"/>
      <c r="F1132" s="53" t="s">
        <v>330</v>
      </c>
      <c r="G1132" s="53"/>
      <c r="H1132" s="54">
        <v>114</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4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121</v>
      </c>
      <c r="E1133" s="53"/>
      <c r="F1133" s="53" t="s">
        <v>331</v>
      </c>
      <c r="G1133" s="53"/>
      <c r="H1133" s="54">
        <v>115</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30">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122</v>
      </c>
      <c r="E1134" s="53"/>
      <c r="F1134" s="53" t="s">
        <v>332</v>
      </c>
      <c r="G1134" s="53"/>
      <c r="H1134" s="54">
        <v>750</v>
      </c>
      <c r="I1134" s="53" t="s">
        <v>46</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30">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123</v>
      </c>
      <c r="E1135" s="53"/>
      <c r="F1135" s="53" t="s">
        <v>333</v>
      </c>
      <c r="G1135" s="53"/>
      <c r="H1135" s="54">
        <v>117</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30">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124</v>
      </c>
      <c r="E1136" s="53"/>
      <c r="F1136" s="53" t="s">
        <v>334</v>
      </c>
      <c r="G1136" s="53"/>
      <c r="H1136" s="54">
        <v>118</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125</v>
      </c>
      <c r="E1137" s="53"/>
      <c r="F1137" s="53" t="s">
        <v>335</v>
      </c>
      <c r="G1137" s="53"/>
      <c r="H1137" s="54">
        <v>119</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60">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308</v>
      </c>
      <c r="D1138" s="53"/>
      <c r="E1138" s="53"/>
      <c r="F1138" s="53" t="s">
        <v>28</v>
      </c>
      <c r="G1138" s="53"/>
      <c r="H1138" s="54">
        <v>120</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30">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309</v>
      </c>
      <c r="D1139" s="53" t="s">
        <v>463</v>
      </c>
      <c r="E1139" s="53"/>
      <c r="F1139" s="9" t="s">
        <v>466</v>
      </c>
      <c r="G1139" s="53"/>
      <c r="H1139" s="54">
        <v>121</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4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320</v>
      </c>
      <c r="E1140" s="55"/>
      <c r="F1140" s="9" t="s">
        <v>2276</v>
      </c>
      <c r="G1140" s="53"/>
      <c r="H1140" s="54">
        <v>122</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30">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79</v>
      </c>
      <c r="E1141" s="55"/>
      <c r="F1141" s="9" t="s">
        <v>336</v>
      </c>
      <c r="G1141" s="53"/>
      <c r="H1141" s="54">
        <v>123</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ht="30">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80</v>
      </c>
      <c r="E1142" s="55"/>
      <c r="F1142" s="9" t="s">
        <v>337</v>
      </c>
      <c r="G1142" s="53"/>
      <c r="H1142" s="54">
        <v>751</v>
      </c>
      <c r="I1142" s="53" t="s">
        <v>46</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4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464</v>
      </c>
      <c r="E1143" s="55"/>
      <c r="F1143" s="9" t="s">
        <v>468</v>
      </c>
      <c r="G1143" s="53"/>
      <c r="H1143" s="54">
        <v>752</v>
      </c>
      <c r="I1143" s="53" t="s">
        <v>46</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ht="30">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81</v>
      </c>
      <c r="E1144" s="55"/>
      <c r="F1144" s="9" t="s">
        <v>338</v>
      </c>
      <c r="G1144" s="53"/>
      <c r="H1144" s="54">
        <v>753</v>
      </c>
      <c r="I1144" s="53" t="s">
        <v>46</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ht="45">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82</v>
      </c>
      <c r="E1145" s="55"/>
      <c r="F1145" s="9" t="s">
        <v>339</v>
      </c>
      <c r="G1145" s="53"/>
      <c r="H1145" s="54">
        <v>754</v>
      </c>
      <c r="I1145" s="53" t="s">
        <v>46</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ht="30">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83</v>
      </c>
      <c r="E1146" s="55"/>
      <c r="F1146" s="9" t="s">
        <v>340</v>
      </c>
      <c r="G1146" s="53"/>
      <c r="H1146" s="54">
        <v>124</v>
      </c>
      <c r="I1146" s="53" t="s">
        <v>45</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ht="4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323</v>
      </c>
      <c r="E1147" s="55"/>
      <c r="F1147" s="9" t="s">
        <v>2277</v>
      </c>
      <c r="G1147" s="53"/>
      <c r="H1147" s="54">
        <v>193</v>
      </c>
      <c r="I1147" s="53" t="s">
        <v>45</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ht="30">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460</v>
      </c>
      <c r="E1148" s="55"/>
      <c r="F1148" s="9" t="s">
        <v>461</v>
      </c>
      <c r="G1148" s="53"/>
      <c r="H1148" s="54">
        <v>181</v>
      </c>
      <c r="I1148" s="53" t="s">
        <v>45</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ht="4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469</v>
      </c>
      <c r="E1149" s="55"/>
      <c r="F1149" s="9" t="s">
        <v>471</v>
      </c>
      <c r="G1149" s="53"/>
      <c r="H1149" s="54">
        <v>755</v>
      </c>
      <c r="I1149" s="53" t="s">
        <v>46</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ht="4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310</v>
      </c>
      <c r="D1150" s="195" t="s">
        <v>3210</v>
      </c>
      <c r="E1150" s="53"/>
      <c r="F1150" s="9" t="s">
        <v>3247</v>
      </c>
      <c r="G1150" s="53"/>
      <c r="H1150" s="54">
        <v>1487</v>
      </c>
      <c r="I1150" s="53" t="s">
        <v>45</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ht="30">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5" t="s">
        <v>3211</v>
      </c>
      <c r="E1151" s="53"/>
      <c r="F1151" s="9" t="s">
        <v>3248</v>
      </c>
      <c r="G1151" s="53"/>
      <c r="H1151" s="54">
        <v>1488</v>
      </c>
      <c r="I1151" s="53" t="s">
        <v>45</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ht="4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5" t="s">
        <v>3212</v>
      </c>
      <c r="E1152" s="53"/>
      <c r="F1152" s="9" t="s">
        <v>3249</v>
      </c>
      <c r="G1152" s="53"/>
      <c r="H1152" s="54">
        <v>1489</v>
      </c>
      <c r="I1152" s="53" t="s">
        <v>45</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ht="60">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5" t="s">
        <v>3213</v>
      </c>
      <c r="E1153" s="53"/>
      <c r="F1153" s="9" t="s">
        <v>3250</v>
      </c>
      <c r="G1153" s="53"/>
      <c r="H1153" s="54">
        <v>1490</v>
      </c>
      <c r="I1153" s="53" t="s">
        <v>45</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ht="60">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5" t="s">
        <v>3214</v>
      </c>
      <c r="E1154" s="53"/>
      <c r="F1154" s="9" t="s">
        <v>3251</v>
      </c>
      <c r="G1154" s="53"/>
      <c r="H1154" s="54">
        <v>1491</v>
      </c>
      <c r="I1154" s="53" t="s">
        <v>45</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ht="60">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5" t="s">
        <v>3215</v>
      </c>
      <c r="E1155" s="53"/>
      <c r="F1155" s="9" t="s">
        <v>3252</v>
      </c>
      <c r="G1155" s="53"/>
      <c r="H1155" s="54">
        <v>1492</v>
      </c>
      <c r="I1155" s="53" t="s">
        <v>45</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ht="4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5" t="s">
        <v>3216</v>
      </c>
      <c r="E1156" s="53"/>
      <c r="F1156" s="9" t="s">
        <v>3253</v>
      </c>
      <c r="G1156" s="53"/>
      <c r="H1156" s="54">
        <v>1493</v>
      </c>
      <c r="I1156" s="53" t="s">
        <v>45</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ht="4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5" t="s">
        <v>3217</v>
      </c>
      <c r="E1157" s="53"/>
      <c r="F1157" s="9" t="s">
        <v>3254</v>
      </c>
      <c r="G1157" s="53"/>
      <c r="H1157" s="54">
        <v>1494</v>
      </c>
      <c r="I1157" s="53" t="s">
        <v>45</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ht="60">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5" t="s">
        <v>3218</v>
      </c>
      <c r="E1158" s="53"/>
      <c r="F1158" s="9" t="s">
        <v>3255</v>
      </c>
      <c r="G1158" s="53"/>
      <c r="H1158" s="54">
        <v>1495</v>
      </c>
      <c r="I1158" s="53" t="s">
        <v>45</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ht="30">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5" t="s">
        <v>3219</v>
      </c>
      <c r="E1159" s="53"/>
      <c r="F1159" s="9" t="s">
        <v>342</v>
      </c>
      <c r="G1159" s="53"/>
      <c r="H1159" s="54">
        <v>1496</v>
      </c>
      <c r="I1159" s="53" t="s">
        <v>45</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ht="60">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5" t="s">
        <v>3220</v>
      </c>
      <c r="E1160" s="53"/>
      <c r="F1160" s="9" t="s">
        <v>3256</v>
      </c>
      <c r="G1160" s="53"/>
      <c r="H1160" s="54">
        <v>1497</v>
      </c>
      <c r="I1160" s="53" t="s">
        <v>45</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ht="60">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5" t="s">
        <v>3221</v>
      </c>
      <c r="E1161" s="53"/>
      <c r="F1161" s="9" t="s">
        <v>3257</v>
      </c>
      <c r="G1161" s="53"/>
      <c r="H1161" s="54">
        <v>1498</v>
      </c>
      <c r="I1161" s="53" t="s">
        <v>45</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ht="7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5" t="s">
        <v>3222</v>
      </c>
      <c r="E1162" s="53"/>
      <c r="F1162" s="9" t="s">
        <v>3258</v>
      </c>
      <c r="G1162" s="53"/>
      <c r="H1162" s="54">
        <v>1499</v>
      </c>
      <c r="I1162" s="53" t="s">
        <v>45</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ht="45">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5" t="s">
        <v>3223</v>
      </c>
      <c r="E1163" s="53"/>
      <c r="F1163" s="9" t="s">
        <v>341</v>
      </c>
      <c r="G1163" s="53"/>
      <c r="H1163" s="54">
        <v>1500</v>
      </c>
      <c r="I1163" s="53" t="s">
        <v>45</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ht="30">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5" t="s">
        <v>3224</v>
      </c>
      <c r="E1164" s="53"/>
      <c r="F1164" s="9" t="s">
        <v>3259</v>
      </c>
      <c r="G1164" s="53"/>
      <c r="H1164" s="54">
        <v>1501</v>
      </c>
      <c r="I1164" s="53" t="s">
        <v>45</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90">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5" t="s">
        <v>3225</v>
      </c>
      <c r="E1165" s="53"/>
      <c r="F1165" s="9" t="s">
        <v>3260</v>
      </c>
      <c r="G1165" s="53"/>
      <c r="H1165" s="54">
        <v>1502</v>
      </c>
      <c r="I1165" s="53" t="s">
        <v>45</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ht="60">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5" t="s">
        <v>3226</v>
      </c>
      <c r="E1166" s="53"/>
      <c r="F1166" s="9" t="s">
        <v>3261</v>
      </c>
      <c r="G1166" s="53"/>
      <c r="H1166" s="54">
        <v>1503</v>
      </c>
      <c r="I1166" s="53" t="s">
        <v>45</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ht="75">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5" t="s">
        <v>3227</v>
      </c>
      <c r="E1167" s="53"/>
      <c r="F1167" s="9" t="s">
        <v>3262</v>
      </c>
      <c r="G1167" s="53"/>
      <c r="H1167" s="54">
        <v>1504</v>
      </c>
      <c r="I1167" s="53" t="s">
        <v>45</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ht="4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5" t="s">
        <v>3228</v>
      </c>
      <c r="E1168" s="53"/>
      <c r="F1168" s="9" t="s">
        <v>3263</v>
      </c>
      <c r="G1168" s="53"/>
      <c r="H1168" s="54">
        <v>1505</v>
      </c>
      <c r="I1168" s="53" t="s">
        <v>45</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ht="45">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5" t="s">
        <v>3229</v>
      </c>
      <c r="E1169" s="53"/>
      <c r="F1169" s="9" t="s">
        <v>3264</v>
      </c>
      <c r="G1169" s="53"/>
      <c r="H1169" s="54">
        <v>1506</v>
      </c>
      <c r="I1169" s="53" t="s">
        <v>45</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ht="4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5" t="s">
        <v>3230</v>
      </c>
      <c r="E1170" s="53"/>
      <c r="F1170" s="9" t="s">
        <v>3265</v>
      </c>
      <c r="G1170" s="53"/>
      <c r="H1170" s="54">
        <v>1507</v>
      </c>
      <c r="I1170" s="53" t="s">
        <v>45</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ht="60">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5" t="s">
        <v>3231</v>
      </c>
      <c r="E1171" s="53"/>
      <c r="F1171" s="9" t="s">
        <v>3266</v>
      </c>
      <c r="G1171" s="53"/>
      <c r="H1171" s="54">
        <v>1508</v>
      </c>
      <c r="I1171" s="53" t="s">
        <v>45</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ht="7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5" t="s">
        <v>3232</v>
      </c>
      <c r="E1172" s="53"/>
      <c r="F1172" s="9" t="s">
        <v>3267</v>
      </c>
      <c r="G1172" s="53"/>
      <c r="H1172" s="54">
        <v>1509</v>
      </c>
      <c r="I1172" s="53" t="s">
        <v>45</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ht="4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5" t="s">
        <v>3233</v>
      </c>
      <c r="E1173" s="53"/>
      <c r="F1173" s="9" t="s">
        <v>3268</v>
      </c>
      <c r="G1173" s="53"/>
      <c r="H1173" s="54">
        <v>1510</v>
      </c>
      <c r="I1173" s="53" t="s">
        <v>45</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ht="30">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5" t="s">
        <v>3234</v>
      </c>
      <c r="E1174" s="53"/>
      <c r="F1174" s="9" t="s">
        <v>3269</v>
      </c>
      <c r="G1174" s="53"/>
      <c r="H1174" s="54">
        <v>1511</v>
      </c>
      <c r="I1174" s="53" t="s">
        <v>45</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ht="4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311</v>
      </c>
      <c r="D1175" s="53" t="s">
        <v>2264</v>
      </c>
      <c r="E1175" s="53"/>
      <c r="F1175" s="53" t="s">
        <v>489</v>
      </c>
      <c r="G1175" s="53"/>
      <c r="H1175" s="54">
        <v>133</v>
      </c>
      <c r="I1175" s="53" t="s">
        <v>45</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ht="30">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2265</v>
      </c>
      <c r="E1176" s="53"/>
      <c r="F1176" s="53" t="s">
        <v>490</v>
      </c>
      <c r="G1176" s="53"/>
      <c r="H1176" s="54">
        <v>134</v>
      </c>
      <c r="I1176" s="53" t="s">
        <v>45</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ht="4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2266</v>
      </c>
      <c r="E1177" s="53"/>
      <c r="F1177" s="53" t="s">
        <v>491</v>
      </c>
      <c r="G1177" s="53"/>
      <c r="H1177" s="54">
        <v>135</v>
      </c>
      <c r="I1177" s="53" t="s">
        <v>45</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ht="45">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2267</v>
      </c>
      <c r="E1178" s="53"/>
      <c r="F1178" s="53" t="s">
        <v>492</v>
      </c>
      <c r="G1178" s="53"/>
      <c r="H1178" s="54">
        <v>136</v>
      </c>
      <c r="I1178" s="53" t="s">
        <v>45</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ht="45">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2268</v>
      </c>
      <c r="E1179" s="53"/>
      <c r="F1179" s="53" t="s">
        <v>493</v>
      </c>
      <c r="G1179" s="53"/>
      <c r="H1179" s="54">
        <v>137</v>
      </c>
      <c r="I1179" s="53" t="s">
        <v>45</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ht="30">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2583</v>
      </c>
      <c r="E1180" s="53"/>
      <c r="F1180" s="53" t="s">
        <v>2892</v>
      </c>
      <c r="G1180" s="53"/>
      <c r="H1180" s="54">
        <v>138</v>
      </c>
      <c r="I1180" s="53" t="s">
        <v>45</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ht="30">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2582</v>
      </c>
      <c r="E1181" s="53"/>
      <c r="F1181" s="53" t="s">
        <v>2893</v>
      </c>
      <c r="G1181" s="53"/>
      <c r="H1181" s="54">
        <v>524</v>
      </c>
      <c r="I1181" s="53" t="s">
        <v>45</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c r="A1182" s="355" t="str">
        <f>IF(ISBLANK(INDEX('Policy Characteristics'!A:A,MATCH($C1182,'Policy Characteristics'!$C:$C,0))),"",INDEX('Policy Characteristics'!A:A,MATCH($C1182,'Policy Characteristics'!$C:$C,0)))</f>
        <v>Control Settings</v>
      </c>
      <c r="B1182" s="355" t="str">
        <f>IF(ISBLANK(INDEX('Policy Characteristics'!B:B,MATCH($C1182,'Policy Characteristics'!$C:$C,0))),"",INDEX('Policy Characteristics'!B:B,MATCH($C1182,'Policy Characteristics'!$C:$C,0)))</f>
        <v>COVID-19 Recession</v>
      </c>
      <c r="C1182" s="364" t="s">
        <v>2930</v>
      </c>
      <c r="H1182" s="259">
        <v>543</v>
      </c>
      <c r="I1182" s="4" t="s">
        <v>3525</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settings exogenous GDP adjustment</v>
      </c>
      <c r="L1182" s="377">
        <f>IF(ISBLANK(INDEX('Policy Characteristics'!F:F,MATCH($C1182,'Policy Characteristics'!$C:$C,0))),"",INDEX('Policy Characteristics'!F:F,MATCH($C1182,'Policy Characteristics'!$C:$C,0)))</f>
        <v>-0.08</v>
      </c>
      <c r="M1182" s="377">
        <f>IF(ISBLANK(INDEX('Policy Characteristics'!G:G,MATCH($C1182,'Policy Characteristics'!$C:$C,0))),"",INDEX('Policy Characteristics'!G:G,MATCH($C1182,'Policy Characteristics'!$C:$C,0)))</f>
        <v>0.02</v>
      </c>
      <c r="N1182" s="377">
        <f>IF(ISBLANK(INDEX('Policy Characteristics'!H:H,MATCH($C1182,'Policy Characteristics'!$C:$C,0))),"",INDEX('Policy Characteristics'!H:H,MATCH($C1182,'Policy Characteristics'!$C:$C,0)))</f>
        <v>1E-3</v>
      </c>
      <c r="O1182" s="355" t="str">
        <f>IF(ISBLANK(INDEX('Policy Characteristics'!I:I,MATCH($C1182,'Policy Characteristics'!$C:$C,0))),"",INDEX('Policy Characteristics'!I:I,MATCH($C1182,'Policy Characteristics'!$C:$C,0)))</f>
        <v>GDP growth rate (%)</v>
      </c>
      <c r="P1182" s="355"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355" t="str">
        <f>IF(ISBLANK(INDEX('Policy Characteristics'!K:K,MATCH($C1182,'Policy Characteristics'!$C:$C,0))),"",INDEX('Policy Characteristics'!K:K,MATCH($C1182,'Policy Characteristics'!$C:$C,0)))</f>
        <v/>
      </c>
      <c r="R1182" s="355" t="str">
        <f>IF(ISBLANK(INDEX('Policy Characteristics'!L:L,MATCH($C1182,'Policy Characteristics'!$C:$C,0))),"",INDEX('Policy Characteristics'!L:L,MATCH($C1182,'Policy Characteristics'!$C:$C,0)))</f>
        <v/>
      </c>
    </row>
    <row r="1183" spans="1:18" ht="30">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4" t="s">
        <v>3080</v>
      </c>
      <c r="D1183" s="4" t="s">
        <v>3089</v>
      </c>
      <c r="F1183" s="4" t="s">
        <v>3094</v>
      </c>
      <c r="H1183" s="268">
        <v>545</v>
      </c>
      <c r="I1183" s="4" t="s">
        <v>45</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30">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 si="66">C$1183</f>
        <v>GRA for Carbon Tax Revenue</v>
      </c>
      <c r="D1184" s="4" t="s">
        <v>3090</v>
      </c>
      <c r="F1184" s="4" t="s">
        <v>3118</v>
      </c>
      <c r="H1184" s="271">
        <v>546</v>
      </c>
      <c r="I1184" s="5" t="str">
        <f t="shared" ref="I1184:I1187" si="67">I$1183</f>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30">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ref="C1185:C1187" si="68">C$1183</f>
        <v>GRA for Carbon Tax Revenue</v>
      </c>
      <c r="D1185" s="4" t="s">
        <v>3091</v>
      </c>
      <c r="F1185" s="4" t="s">
        <v>3095</v>
      </c>
      <c r="H1185" s="271">
        <v>547</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3092</v>
      </c>
      <c r="F1186" s="4" t="s">
        <v>3096</v>
      </c>
      <c r="H1186" s="271">
        <v>548</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4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Carbon Tax Revenue</v>
      </c>
      <c r="C1187" s="365" t="str">
        <f t="shared" si="68"/>
        <v>GRA for Carbon Tax Revenue</v>
      </c>
      <c r="D1187" s="4" t="s">
        <v>3093</v>
      </c>
      <c r="F1187" s="4" t="s">
        <v>3097</v>
      </c>
      <c r="H1187" s="271">
        <v>549</v>
      </c>
      <c r="I1187" s="5" t="str">
        <f t="shared" si="67"/>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carbon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ht="30">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4" t="s">
        <v>3081</v>
      </c>
      <c r="D1188" s="4" t="s">
        <v>3089</v>
      </c>
      <c r="F1188" s="4" t="s">
        <v>3094</v>
      </c>
      <c r="H1188" s="271">
        <v>550</v>
      </c>
      <c r="I1188" s="4" t="s">
        <v>45</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30">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ref="C1189:C1192" si="69">C$1188</f>
        <v>GRA for Fuel Tax Revenue</v>
      </c>
      <c r="D1189" s="4" t="s">
        <v>3090</v>
      </c>
      <c r="F1189" s="4" t="s">
        <v>3118</v>
      </c>
      <c r="H1189" s="271">
        <v>551</v>
      </c>
      <c r="I1189" s="5" t="str">
        <f t="shared" ref="I1189:I1192" si="70">I$1188</f>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ht="30">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3091</v>
      </c>
      <c r="F1190" s="4" t="s">
        <v>3095</v>
      </c>
      <c r="H1190" s="271">
        <v>552</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3092</v>
      </c>
      <c r="F1191" s="4" t="s">
        <v>3096</v>
      </c>
      <c r="H1191" s="271">
        <v>553</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ht="45">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Fuel Tax Revenue</v>
      </c>
      <c r="C1192" s="365" t="str">
        <f t="shared" si="69"/>
        <v>GRA for Fuel Tax Revenue</v>
      </c>
      <c r="D1192" s="4" t="s">
        <v>3093</v>
      </c>
      <c r="F1192" s="4" t="s">
        <v>3097</v>
      </c>
      <c r="H1192" s="271">
        <v>554</v>
      </c>
      <c r="I1192" s="5" t="str">
        <f t="shared" si="70"/>
        <v>Yes</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fuel tax revenue</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ht="30">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4" t="s">
        <v>3082</v>
      </c>
      <c r="D1193" s="4" t="s">
        <v>3089</v>
      </c>
      <c r="F1193" s="4" t="s">
        <v>3094</v>
      </c>
      <c r="H1193" s="271">
        <v>555</v>
      </c>
      <c r="I1193" s="4" t="s">
        <v>45</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ht="30">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ref="C1194:C1197" si="71">C$1193</f>
        <v>GRA for EV Subsidy</v>
      </c>
      <c r="D1194" s="4" t="s">
        <v>3090</v>
      </c>
      <c r="F1194" s="4" t="s">
        <v>3118</v>
      </c>
      <c r="H1194" s="271">
        <v>556</v>
      </c>
      <c r="I1194" s="5" t="str">
        <f t="shared" ref="I1194:I1197" si="72">I$1193</f>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ht="30">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3091</v>
      </c>
      <c r="F1195" s="4" t="s">
        <v>3095</v>
      </c>
      <c r="H1195" s="271">
        <v>557</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3092</v>
      </c>
      <c r="F1196" s="4" t="s">
        <v>3096</v>
      </c>
      <c r="H1196" s="271">
        <v>558</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ht="45">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EV Subsidy</v>
      </c>
      <c r="C1197" s="365" t="str">
        <f t="shared" si="71"/>
        <v>GRA for EV Subsidy</v>
      </c>
      <c r="D1197" s="4" t="s">
        <v>3093</v>
      </c>
      <c r="F1197" s="4" t="s">
        <v>3097</v>
      </c>
      <c r="H1197" s="271">
        <v>559</v>
      </c>
      <c r="I1197" s="5" t="str">
        <f t="shared" si="72"/>
        <v>Yes</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EV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ht="30">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4" t="s">
        <v>3083</v>
      </c>
      <c r="D1198" s="4" t="s">
        <v>3089</v>
      </c>
      <c r="F1198" s="4" t="s">
        <v>3094</v>
      </c>
      <c r="H1198" s="271">
        <v>560</v>
      </c>
      <c r="I1198" s="4" t="s">
        <v>45</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ht="30">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ref="C1199:C1202" si="73">C$1198</f>
        <v>GRA for Electricity Generation Subsidies</v>
      </c>
      <c r="D1199" s="4" t="s">
        <v>3090</v>
      </c>
      <c r="F1199" s="4" t="s">
        <v>3118</v>
      </c>
      <c r="H1199" s="271">
        <v>561</v>
      </c>
      <c r="I1199" s="5" t="str">
        <f t="shared" ref="I1199:I1202" si="74">I$1198</f>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ht="30">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3091</v>
      </c>
      <c r="F1200" s="4" t="s">
        <v>3095</v>
      </c>
      <c r="H1200" s="271">
        <v>562</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3092</v>
      </c>
      <c r="F1201" s="4" t="s">
        <v>3096</v>
      </c>
      <c r="H1201" s="271">
        <v>563</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ht="45">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Generation Subsidy</v>
      </c>
      <c r="C1202" s="365" t="str">
        <f t="shared" si="73"/>
        <v>GRA for Electricity Generation Subsidies</v>
      </c>
      <c r="D1202" s="4" t="s">
        <v>3093</v>
      </c>
      <c r="F1202" s="4" t="s">
        <v>3097</v>
      </c>
      <c r="H1202" s="271">
        <v>564</v>
      </c>
      <c r="I1202" s="5" t="str">
        <f t="shared" si="74"/>
        <v>Yes</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gen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ht="30">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4" t="s">
        <v>3084</v>
      </c>
      <c r="D1203" s="4" t="s">
        <v>3089</v>
      </c>
      <c r="F1203" s="4" t="s">
        <v>3094</v>
      </c>
      <c r="H1203" s="271">
        <v>565</v>
      </c>
      <c r="I1203" s="4" t="s">
        <v>45</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ht="30">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ref="C1204:C1207" si="75">C$1203</f>
        <v>GRA for Electricity Capacity Construction Subsidies</v>
      </c>
      <c r="D1204" s="4" t="s">
        <v>3090</v>
      </c>
      <c r="F1204" s="4" t="s">
        <v>3118</v>
      </c>
      <c r="H1204" s="271">
        <v>566</v>
      </c>
      <c r="I1204" s="5" t="str">
        <f t="shared" ref="I1204:I1207" si="76">I$1203</f>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ht="30">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3091</v>
      </c>
      <c r="F1205" s="4" t="s">
        <v>3095</v>
      </c>
      <c r="H1205" s="271">
        <v>567</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3092</v>
      </c>
      <c r="F1206" s="4" t="s">
        <v>3096</v>
      </c>
      <c r="H1206" s="271">
        <v>568</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ht="45">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Electricity Capacity Construction Subsidy</v>
      </c>
      <c r="C1207" s="365" t="str">
        <f t="shared" si="75"/>
        <v>GRA for Electricity Capacity Construction Subsidies</v>
      </c>
      <c r="D1207" s="4" t="s">
        <v>3093</v>
      </c>
      <c r="F1207" s="4" t="s">
        <v>3097</v>
      </c>
      <c r="H1207" s="271">
        <v>569</v>
      </c>
      <c r="I1207" s="5" t="str">
        <f t="shared" si="76"/>
        <v>Yes</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elec cap const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ht="30">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4" t="s">
        <v>3085</v>
      </c>
      <c r="D1208" s="4" t="s">
        <v>3089</v>
      </c>
      <c r="F1208" s="4" t="s">
        <v>3094</v>
      </c>
      <c r="H1208" s="271">
        <v>570</v>
      </c>
      <c r="I1208" s="4" t="s">
        <v>45</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ht="30">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ref="C1209:C1212" si="77">C$1208</f>
        <v>GRA for Distributed Solar Subsidy</v>
      </c>
      <c r="D1209" s="4" t="s">
        <v>3090</v>
      </c>
      <c r="F1209" s="4" t="s">
        <v>3118</v>
      </c>
      <c r="H1209" s="271">
        <v>571</v>
      </c>
      <c r="I1209" s="5" t="str">
        <f t="shared" ref="I1209:I1212" si="78">I$1208</f>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ht="30">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3091</v>
      </c>
      <c r="F1210" s="4" t="s">
        <v>3095</v>
      </c>
      <c r="H1210" s="271">
        <v>572</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3092</v>
      </c>
      <c r="F1211" s="4" t="s">
        <v>3096</v>
      </c>
      <c r="H1211" s="271">
        <v>573</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ht="45">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Distributed Solar Subsidy</v>
      </c>
      <c r="C1212" s="365" t="str">
        <f t="shared" si="77"/>
        <v>GRA for Distributed Solar Subsidy</v>
      </c>
      <c r="D1212" s="4" t="s">
        <v>3093</v>
      </c>
      <c r="F1212" s="4" t="s">
        <v>3097</v>
      </c>
      <c r="H1212" s="271">
        <v>574</v>
      </c>
      <c r="I1212" s="5" t="str">
        <f t="shared" si="78"/>
        <v>Yes</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dist solar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ht="30">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4" t="s">
        <v>3086</v>
      </c>
      <c r="D1213" s="4" t="s">
        <v>3089</v>
      </c>
      <c r="F1213" s="4" t="s">
        <v>3094</v>
      </c>
      <c r="H1213" s="271">
        <v>575</v>
      </c>
      <c r="I1213" s="4" t="s">
        <v>45</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ht="30">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ref="C1214:C1217" si="79">C$1213</f>
        <v>GRA for Fuel Subsidies</v>
      </c>
      <c r="D1214" s="4" t="s">
        <v>3090</v>
      </c>
      <c r="F1214" s="4" t="s">
        <v>3118</v>
      </c>
      <c r="H1214" s="271">
        <v>576</v>
      </c>
      <c r="I1214" s="5" t="str">
        <f t="shared" ref="I1214:I1217" si="80">I$1213</f>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ht="30">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3091</v>
      </c>
      <c r="F1215" s="4" t="s">
        <v>3095</v>
      </c>
      <c r="H1215" s="271">
        <v>577</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3092</v>
      </c>
      <c r="F1216" s="4" t="s">
        <v>3096</v>
      </c>
      <c r="H1216" s="271">
        <v>578</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ht="45">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Fuel Subsidy</v>
      </c>
      <c r="C1217" s="365" t="str">
        <f t="shared" si="79"/>
        <v>GRA for Fuel Subsidies</v>
      </c>
      <c r="D1217" s="4" t="s">
        <v>3093</v>
      </c>
      <c r="F1217" s="4" t="s">
        <v>3097</v>
      </c>
      <c r="H1217" s="271">
        <v>579</v>
      </c>
      <c r="I1217" s="5" t="str">
        <f t="shared" si="80"/>
        <v>Yes</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fuel subsidy</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ht="30">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4" t="s">
        <v>3087</v>
      </c>
      <c r="D1218" s="4" t="s">
        <v>3089</v>
      </c>
      <c r="F1218" s="4" t="s">
        <v>3094</v>
      </c>
      <c r="H1218" s="271">
        <v>580</v>
      </c>
      <c r="I1218" s="4" t="s">
        <v>45</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ht="30">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ref="C1219:C1222" si="81">C$1218</f>
        <v>GRA for National Debt Interest</v>
      </c>
      <c r="D1219" s="4" t="s">
        <v>3090</v>
      </c>
      <c r="F1219" s="4" t="s">
        <v>3118</v>
      </c>
      <c r="H1219" s="271">
        <v>581</v>
      </c>
      <c r="I1219" s="5" t="str">
        <f t="shared" ref="I1219:I1222" si="82">I$1218</f>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ht="30">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3091</v>
      </c>
      <c r="F1220" s="4" t="s">
        <v>3095</v>
      </c>
      <c r="H1220" s="271">
        <v>582</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3092</v>
      </c>
      <c r="F1221" s="4" t="s">
        <v>3096</v>
      </c>
      <c r="H1221" s="271">
        <v>583</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ht="45">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National Debt Interest</v>
      </c>
      <c r="C1222" s="365" t="str">
        <f t="shared" si="81"/>
        <v>GRA for National Debt Interest</v>
      </c>
      <c r="D1222" s="4" t="s">
        <v>3093</v>
      </c>
      <c r="F1222" s="4" t="s">
        <v>3097</v>
      </c>
      <c r="H1222" s="271">
        <v>584</v>
      </c>
      <c r="I1222" s="5" t="str">
        <f t="shared" si="82"/>
        <v>Yes</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national debt interest</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ht="30">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4" t="s">
        <v>3088</v>
      </c>
      <c r="D1223" s="4" t="s">
        <v>3089</v>
      </c>
      <c r="F1223" s="4" t="s">
        <v>3094</v>
      </c>
      <c r="H1223" s="271">
        <v>585</v>
      </c>
      <c r="I1223" s="4" t="s">
        <v>45</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ht="30">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 si="83">C$1223</f>
        <v>GRA for Remaining Government Cash Flow Changes</v>
      </c>
      <c r="D1224" s="4" t="s">
        <v>3090</v>
      </c>
      <c r="F1224" s="4" t="s">
        <v>3118</v>
      </c>
      <c r="H1224" s="271">
        <v>586</v>
      </c>
      <c r="I1224" s="5" t="str">
        <f t="shared" ref="I1224:I1227" si="84">I$1223</f>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ht="30">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ref="C1225:C1227" si="85">C$1223</f>
        <v>GRA for Remaining Government Cash Flow Changes</v>
      </c>
      <c r="D1225" s="4" t="s">
        <v>3091</v>
      </c>
      <c r="F1225" s="4" t="s">
        <v>3095</v>
      </c>
      <c r="H1225" s="271">
        <v>587</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3092</v>
      </c>
      <c r="F1226" s="4" t="s">
        <v>3096</v>
      </c>
      <c r="H1226" s="271">
        <v>588</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ht="45">
      <c r="A1227" s="355" t="str">
        <f>IF(ISBLANK(INDEX('Policy Characteristics'!A:A,MATCH($C1227,'Policy Characteristics'!$C:$C,0))),"",INDEX('Policy Characteristics'!A:A,MATCH($C1227,'Policy Characteristics'!$C:$C,0)))</f>
        <v>Government Revenue Accounting</v>
      </c>
      <c r="B1227" s="355" t="str">
        <f>IF(ISBLANK(INDEX('Policy Characteristics'!B:B,MATCH($C1227,'Policy Characteristics'!$C:$C,0))),"",INDEX('Policy Characteristics'!B:B,MATCH($C1227,'Policy Characteristics'!$C:$C,0)))</f>
        <v>Remaining Government Cash Flows</v>
      </c>
      <c r="C1227" s="365" t="str">
        <f t="shared" si="85"/>
        <v>GRA for Remaining Government Cash Flow Changes</v>
      </c>
      <c r="D1227" s="4" t="s">
        <v>3093</v>
      </c>
      <c r="F1227" s="4" t="s">
        <v>3097</v>
      </c>
      <c r="H1227" s="271">
        <v>589</v>
      </c>
      <c r="I1227" s="5" t="str">
        <f t="shared" si="84"/>
        <v>Yes</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GRA remaining cash flow changes</v>
      </c>
      <c r="L1227" s="355">
        <f>IF(ISBLANK(INDEX('Policy Characteristics'!F:F,MATCH($C1227,'Policy Characteristics'!$C:$C,0))),"",INDEX('Policy Characteristics'!F:F,MATCH($C1227,'Policy Characteristics'!$C:$C,0)))</f>
        <v>0</v>
      </c>
      <c r="M1227" s="355">
        <f>IF(ISBLANK(INDEX('Policy Characteristics'!G:G,MATCH($C1227,'Policy Characteristics'!$C:$C,0))),"",INDEX('Policy Characteristics'!G:G,MATCH($C1227,'Policy Characteristics'!$C:$C,0)))</f>
        <v>10</v>
      </c>
      <c r="N1227" s="355">
        <f>IF(ISBLANK(INDEX('Policy Characteristics'!H:H,MATCH($C1227,'Policy Characteristics'!$C:$C,0))),"",INDEX('Policy Characteristics'!H:H,MATCH($C1227,'Policy Characteristics'!$C:$C,0)))</f>
        <v>1</v>
      </c>
      <c r="O1227" s="355" t="str">
        <f>IF(ISBLANK(INDEX('Policy Characteristics'!I:I,MATCH($C1227,'Policy Characteristics'!$C:$C,0))),"",INDEX('Policy Characteristics'!I:I,MATCH($C1227,'Policy Characteristics'!$C:$C,0)))</f>
        <v>weight</v>
      </c>
      <c r="P1227" s="355"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5" t="str">
        <f>IF(ISBLANK(INDEX('Policy Characteristics'!K:K,MATCH($C1227,'Policy Characteristics'!$C:$C,0))),"",INDEX('Policy Characteristics'!K:K,MATCH($C1227,'Policy Characteristics'!$C:$C,0)))</f>
        <v>io-model.html</v>
      </c>
      <c r="R1227" s="355" t="str">
        <f>IF(ISBLANK(INDEX('Policy Characteristics'!L:L,MATCH($C1227,'Policy Characteristics'!$C:$C,0))),"",INDEX('Policy Characteristics'!L:L,MATCH($C1227,'Policy Characteristics'!$C:$C,0)))</f>
        <v/>
      </c>
    </row>
    <row r="1228" spans="1:18">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465" t="s">
        <v>3562</v>
      </c>
      <c r="H1228" s="296">
        <v>1601</v>
      </c>
      <c r="I1228" s="4" t="s">
        <v>46</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55">
        <f>IF(ISBLANK(INDEX('Policy Characteristics'!F:F,MATCH($C1228,'Policy Characteristics'!$C:$C,0))),"",INDEX('Policy Characteristics'!F:F,MATCH($C1228,'Policy Characteristics'!$C:$C,0)))</f>
        <v>0</v>
      </c>
      <c r="M1228" s="355">
        <f>IF(ISBLANK(INDEX('Policy Characteristics'!G:G,MATCH($C1228,'Policy Characteristics'!$C:$C,0))),"",INDEX('Policy Characteristics'!G:G,MATCH($C1228,'Policy Characteristics'!$C:$C,0)))</f>
        <v>1</v>
      </c>
      <c r="N1228" s="355">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5" t="str">
        <f>IF(ISBLANK(INDEX('Policy Characteristics'!K:K,MATCH($C1228,'Policy Characteristics'!$C:$C,0))),"",INDEX('Policy Characteristics'!K:K,MATCH($C1228,'Policy Characteristics'!$C:$C,0)))</f>
        <v/>
      </c>
      <c r="R1228" s="464"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126:I332 I342:I346 I336:I340 I464:I1095">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defaultColWidth="9.140625" defaultRowHeight="15"/>
  <cols>
    <col min="1" max="1" width="33.85546875" style="195" customWidth="1"/>
    <col min="2" max="2" width="56.85546875" style="195" customWidth="1"/>
    <col min="3" max="16384" width="9.140625" style="195"/>
  </cols>
  <sheetData>
    <row r="1" spans="1:2">
      <c r="A1" s="469" t="s">
        <v>2917</v>
      </c>
      <c r="B1" s="469"/>
    </row>
    <row r="2" spans="1:2">
      <c r="A2" s="249" t="s">
        <v>2918</v>
      </c>
      <c r="B2" s="249" t="s">
        <v>2919</v>
      </c>
    </row>
    <row r="3" spans="1:2">
      <c r="A3" s="250" t="s">
        <v>368</v>
      </c>
      <c r="B3" s="207" t="s">
        <v>368</v>
      </c>
    </row>
    <row r="4" spans="1:2">
      <c r="A4" s="250" t="s">
        <v>3019</v>
      </c>
      <c r="B4" s="207" t="s">
        <v>3453</v>
      </c>
    </row>
    <row r="5" spans="1:2">
      <c r="A5" s="251" t="s">
        <v>2343</v>
      </c>
      <c r="B5" s="207" t="s">
        <v>2343</v>
      </c>
    </row>
    <row r="6" spans="1:2">
      <c r="A6" s="251" t="s">
        <v>3020</v>
      </c>
      <c r="B6" s="207" t="s">
        <v>3454</v>
      </c>
    </row>
    <row r="7" spans="1:2" ht="45">
      <c r="A7" s="251" t="s">
        <v>3117</v>
      </c>
      <c r="B7" s="207" t="s">
        <v>3455</v>
      </c>
    </row>
    <row r="8" spans="1:2">
      <c r="A8" s="251" t="s">
        <v>3021</v>
      </c>
      <c r="B8" s="207" t="s">
        <v>3456</v>
      </c>
    </row>
    <row r="9" spans="1:2">
      <c r="A9" s="251" t="s">
        <v>3062</v>
      </c>
      <c r="B9" s="207" t="s">
        <v>3457</v>
      </c>
    </row>
    <row r="10" spans="1:2">
      <c r="A10" s="251" t="s">
        <v>2965</v>
      </c>
      <c r="B10" s="207" t="s">
        <v>2965</v>
      </c>
    </row>
    <row r="11" spans="1:2">
      <c r="A11" s="251" t="s">
        <v>3009</v>
      </c>
      <c r="B11" s="207" t="s">
        <v>3009</v>
      </c>
    </row>
    <row r="12" spans="1:2">
      <c r="A12" s="251" t="s">
        <v>2984</v>
      </c>
      <c r="B12" s="207" t="s">
        <v>2984</v>
      </c>
    </row>
    <row r="13" spans="1:2">
      <c r="A13" s="251" t="s">
        <v>3022</v>
      </c>
      <c r="B13" s="207" t="s">
        <v>3458</v>
      </c>
    </row>
    <row r="14" spans="1:2">
      <c r="A14" s="251" t="s">
        <v>369</v>
      </c>
      <c r="B14" s="207" t="s">
        <v>369</v>
      </c>
    </row>
    <row r="15" spans="1:2">
      <c r="A15" s="251" t="s">
        <v>370</v>
      </c>
      <c r="B15" s="207" t="s">
        <v>370</v>
      </c>
    </row>
    <row r="16" spans="1:2">
      <c r="A16" s="251" t="s">
        <v>371</v>
      </c>
      <c r="B16" s="207" t="s">
        <v>371</v>
      </c>
    </row>
    <row r="17" spans="1:2" ht="30">
      <c r="A17" s="251" t="s">
        <v>3023</v>
      </c>
      <c r="B17" s="207" t="s">
        <v>3459</v>
      </c>
    </row>
    <row r="18" spans="1:2">
      <c r="A18" s="251" t="s">
        <v>2510</v>
      </c>
      <c r="B18" s="207" t="s">
        <v>2510</v>
      </c>
    </row>
    <row r="19" spans="1:2">
      <c r="A19" s="251" t="s">
        <v>2419</v>
      </c>
      <c r="B19" s="207" t="s">
        <v>3460</v>
      </c>
    </row>
    <row r="20" spans="1:2">
      <c r="A20" s="251" t="s">
        <v>2420</v>
      </c>
      <c r="B20" s="207" t="s">
        <v>3461</v>
      </c>
    </row>
    <row r="21" spans="1:2">
      <c r="A21" s="251" t="s">
        <v>494</v>
      </c>
      <c r="B21" s="207" t="str">
        <f>A21</f>
        <v>million vehicles / year</v>
      </c>
    </row>
    <row r="22" spans="1:2">
      <c r="A22" s="251" t="s">
        <v>2397</v>
      </c>
      <c r="B22" s="207" t="str">
        <f t="shared" ref="B22:B24" si="0">A22</f>
        <v>thousand vehicles / year</v>
      </c>
    </row>
    <row r="23" spans="1:2">
      <c r="A23" s="251" t="s">
        <v>2396</v>
      </c>
      <c r="B23" s="207" t="str">
        <f t="shared" si="0"/>
        <v>million vehicles</v>
      </c>
    </row>
    <row r="24" spans="1:2">
      <c r="A24" s="251" t="s">
        <v>2429</v>
      </c>
      <c r="B24" s="207" t="str">
        <f t="shared" si="0"/>
        <v>thousand vehicles</v>
      </c>
    </row>
    <row r="25" spans="1:2">
      <c r="A25" s="251" t="s">
        <v>473</v>
      </c>
      <c r="B25" s="207" t="s">
        <v>3462</v>
      </c>
    </row>
    <row r="26" spans="1:2">
      <c r="A26" s="251" t="s">
        <v>3024</v>
      </c>
      <c r="B26" s="207" t="s">
        <v>3463</v>
      </c>
    </row>
    <row r="27" spans="1:2">
      <c r="A27" s="251" t="s">
        <v>2402</v>
      </c>
      <c r="B27" s="207" t="s">
        <v>3464</v>
      </c>
    </row>
    <row r="28" spans="1:2">
      <c r="A28" s="251" t="s">
        <v>2403</v>
      </c>
      <c r="B28" s="207" t="s">
        <v>3465</v>
      </c>
    </row>
    <row r="29" spans="1:2">
      <c r="A29" s="251" t="s">
        <v>2335</v>
      </c>
      <c r="B29" s="207" t="s">
        <v>2335</v>
      </c>
    </row>
    <row r="30" spans="1:2">
      <c r="A30" s="251" t="s">
        <v>2711</v>
      </c>
      <c r="B30" s="207" t="s">
        <v>3553</v>
      </c>
    </row>
    <row r="31" spans="1:2">
      <c r="A31" s="251" t="s">
        <v>2468</v>
      </c>
      <c r="B31" s="207" t="s">
        <v>3466</v>
      </c>
    </row>
    <row r="32" spans="1:2">
      <c r="A32" s="251" t="s">
        <v>3025</v>
      </c>
      <c r="B32" s="207" t="s">
        <v>3467</v>
      </c>
    </row>
    <row r="33" spans="1:2">
      <c r="A33" s="251" t="s">
        <v>3026</v>
      </c>
      <c r="B33" s="207" t="s">
        <v>3468</v>
      </c>
    </row>
    <row r="34" spans="1:2">
      <c r="A34" s="251" t="s">
        <v>3027</v>
      </c>
      <c r="B34" s="207" t="s">
        <v>3469</v>
      </c>
    </row>
    <row r="35" spans="1:2">
      <c r="A35" s="251" t="s">
        <v>3028</v>
      </c>
      <c r="B35" s="207" t="s">
        <v>3470</v>
      </c>
    </row>
    <row r="36" spans="1:2">
      <c r="A36" s="251" t="s">
        <v>3029</v>
      </c>
      <c r="B36" s="207" t="s">
        <v>3471</v>
      </c>
    </row>
    <row r="37" spans="1:2">
      <c r="A37" s="251" t="s">
        <v>3030</v>
      </c>
      <c r="B37" s="207" t="s">
        <v>3472</v>
      </c>
    </row>
    <row r="38" spans="1:2" ht="30">
      <c r="A38" s="251" t="s">
        <v>3031</v>
      </c>
      <c r="B38" s="207" t="s">
        <v>3473</v>
      </c>
    </row>
    <row r="39" spans="1:2" ht="30">
      <c r="A39" s="251" t="s">
        <v>3032</v>
      </c>
      <c r="B39" s="207" t="s">
        <v>3474</v>
      </c>
    </row>
    <row r="40" spans="1:2" ht="30">
      <c r="A40" s="251" t="s">
        <v>3033</v>
      </c>
      <c r="B40" s="207" t="s">
        <v>3475</v>
      </c>
    </row>
    <row r="42" spans="1:2">
      <c r="A42" s="469" t="s">
        <v>2921</v>
      </c>
      <c r="B42" s="469"/>
    </row>
    <row r="43" spans="1:2">
      <c r="A43" s="249" t="s">
        <v>2918</v>
      </c>
      <c r="B43" s="249" t="s">
        <v>2919</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defaultColWidth="9.140625" defaultRowHeight="15"/>
  <cols>
    <col min="1" max="1" width="20.140625" style="69" customWidth="1"/>
    <col min="2" max="2" width="19.42578125" style="69" customWidth="1"/>
    <col min="3" max="3" width="9" style="4" customWidth="1"/>
    <col min="4" max="4" width="10.140625" style="69" customWidth="1"/>
    <col min="5" max="5" width="12.5703125" style="69" customWidth="1"/>
    <col min="6" max="6" width="14.28515625" style="4" customWidth="1"/>
    <col min="7" max="7" width="53.14062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4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45">
      <c r="A2" s="198" t="s">
        <v>2361</v>
      </c>
      <c r="B2" s="196" t="s">
        <v>2362</v>
      </c>
      <c r="C2" s="247">
        <v>1</v>
      </c>
      <c r="D2" s="196" t="s">
        <v>65</v>
      </c>
      <c r="E2" s="196" t="s">
        <v>66</v>
      </c>
      <c r="F2" s="4" t="str">
        <f>UnitControlCenter!$B$3</f>
        <v>million metric tons / year</v>
      </c>
      <c r="G2" s="196" t="s">
        <v>179</v>
      </c>
      <c r="J2" s="4" t="s">
        <v>3551</v>
      </c>
      <c r="K2" s="69">
        <v>2030</v>
      </c>
      <c r="L2" s="6">
        <f>'NDC Targets'!E23</f>
        <v>436.6</v>
      </c>
      <c r="M2" s="6">
        <f>L2</f>
        <v>436.6</v>
      </c>
      <c r="N2" s="4"/>
      <c r="O2" s="4" t="s">
        <v>3552</v>
      </c>
      <c r="P2" s="69">
        <v>2050</v>
      </c>
      <c r="Q2" s="6">
        <f>'NDC Targets'!F23</f>
        <v>0</v>
      </c>
      <c r="R2" s="6">
        <f>Q2</f>
        <v>0</v>
      </c>
    </row>
    <row r="3" spans="1:19" ht="45">
      <c r="A3" s="198" t="s">
        <v>2361</v>
      </c>
      <c r="B3" s="196" t="s">
        <v>2363</v>
      </c>
      <c r="C3" s="200">
        <v>1</v>
      </c>
      <c r="D3" s="197" t="s">
        <v>65</v>
      </c>
      <c r="E3" s="197" t="s">
        <v>66</v>
      </c>
      <c r="F3" s="4" t="str">
        <f>UnitControlCenter!$B$3</f>
        <v>million metric tons / year</v>
      </c>
      <c r="G3" s="196" t="s">
        <v>2332</v>
      </c>
      <c r="I3" s="196"/>
      <c r="J3" s="4" t="s">
        <v>3551</v>
      </c>
      <c r="K3" s="69">
        <v>2030</v>
      </c>
      <c r="L3" s="6">
        <f>'NDC Targets'!E24</f>
        <v>507.1</v>
      </c>
      <c r="M3" s="6">
        <f>L3</f>
        <v>507.1</v>
      </c>
      <c r="O3" s="4" t="s">
        <v>3552</v>
      </c>
      <c r="P3" s="69">
        <v>2050</v>
      </c>
      <c r="Q3" s="6">
        <f>'NDC Targets'!F24</f>
        <v>80.400000000000006</v>
      </c>
      <c r="R3" s="6">
        <f>Q3</f>
        <v>80.400000000000006</v>
      </c>
    </row>
    <row r="4" spans="1:19" ht="150">
      <c r="A4" s="198" t="s">
        <v>2361</v>
      </c>
      <c r="B4" s="197" t="s">
        <v>2364</v>
      </c>
      <c r="C4" s="247">
        <v>1</v>
      </c>
      <c r="D4" s="196" t="s">
        <v>67</v>
      </c>
      <c r="E4" s="196" t="s">
        <v>68</v>
      </c>
      <c r="F4" s="4" t="str">
        <f>UnitControlCenter!$B$3</f>
        <v>million metric tons / year</v>
      </c>
      <c r="G4" s="196" t="s">
        <v>2896</v>
      </c>
      <c r="H4" s="196" t="s">
        <v>2897</v>
      </c>
      <c r="I4" s="196" t="s">
        <v>2898</v>
      </c>
    </row>
    <row r="5" spans="1:19" ht="60">
      <c r="A5" s="198" t="s">
        <v>2361</v>
      </c>
      <c r="B5" s="197" t="s">
        <v>2365</v>
      </c>
      <c r="C5" s="247">
        <v>1</v>
      </c>
      <c r="D5" s="196" t="s">
        <v>67</v>
      </c>
      <c r="E5" s="196" t="s">
        <v>68</v>
      </c>
      <c r="F5" s="4" t="str">
        <f>UnitControlCenter!$B$3</f>
        <v>million metric tons / year</v>
      </c>
      <c r="G5" s="196" t="s">
        <v>2899</v>
      </c>
      <c r="H5" s="196" t="s">
        <v>2900</v>
      </c>
      <c r="I5" s="196" t="s">
        <v>2901</v>
      </c>
    </row>
    <row r="6" spans="1:19" ht="60">
      <c r="A6" s="198" t="s">
        <v>2361</v>
      </c>
      <c r="B6" s="197" t="s">
        <v>2366</v>
      </c>
      <c r="C6" s="247">
        <v>1</v>
      </c>
      <c r="D6" s="196" t="s">
        <v>67</v>
      </c>
      <c r="E6" s="196" t="s">
        <v>68</v>
      </c>
      <c r="F6" s="4" t="str">
        <f>UnitControlCenter!$B$3</f>
        <v>million metric tons / year</v>
      </c>
      <c r="G6" s="196" t="s">
        <v>2679</v>
      </c>
      <c r="H6" s="69" t="s">
        <v>2680</v>
      </c>
      <c r="I6" s="196" t="s">
        <v>2681</v>
      </c>
    </row>
    <row r="7" spans="1:19" ht="30">
      <c r="A7" s="198" t="s">
        <v>2361</v>
      </c>
      <c r="B7" s="197" t="s">
        <v>2975</v>
      </c>
      <c r="C7" s="248">
        <v>0</v>
      </c>
      <c r="D7" s="196" t="s">
        <v>65</v>
      </c>
      <c r="E7" s="196" t="s">
        <v>66</v>
      </c>
      <c r="F7" s="1" t="str">
        <f>UnitControlCenter!$B$4</f>
        <v>g CO2e / 2019 KRW</v>
      </c>
      <c r="G7" s="196" t="s">
        <v>2923</v>
      </c>
      <c r="I7" s="196"/>
    </row>
    <row r="8" spans="1:19" ht="45">
      <c r="A8" s="198" t="s">
        <v>2361</v>
      </c>
      <c r="B8" s="197" t="s">
        <v>140</v>
      </c>
      <c r="C8" s="247">
        <v>1</v>
      </c>
      <c r="D8" s="196" t="s">
        <v>65</v>
      </c>
      <c r="E8" s="196" t="s">
        <v>66</v>
      </c>
      <c r="F8" s="4" t="str">
        <f>UnitControlCenter!$B$3</f>
        <v>million metric tons / year</v>
      </c>
      <c r="G8" s="196" t="s">
        <v>2473</v>
      </c>
      <c r="I8" s="196"/>
      <c r="J8" s="4" t="s">
        <v>3551</v>
      </c>
      <c r="K8" s="69">
        <v>2030</v>
      </c>
      <c r="L8" s="69">
        <f>'NDC Targets'!E14</f>
        <v>18</v>
      </c>
      <c r="M8" s="69">
        <f t="shared" ref="M8:M15" si="0">L8</f>
        <v>18</v>
      </c>
      <c r="O8" s="4" t="s">
        <v>3552</v>
      </c>
      <c r="P8" s="69">
        <v>2050</v>
      </c>
      <c r="Q8" s="69">
        <f>'NDC Targets'!F14</f>
        <v>15.4</v>
      </c>
      <c r="R8" s="69">
        <f t="shared" ref="R8:R15" si="1">Q8</f>
        <v>15.4</v>
      </c>
    </row>
    <row r="9" spans="1:19" ht="45">
      <c r="A9" s="198" t="s">
        <v>2361</v>
      </c>
      <c r="B9" s="197" t="s">
        <v>2471</v>
      </c>
      <c r="C9" s="247">
        <v>1</v>
      </c>
      <c r="D9" s="196" t="s">
        <v>65</v>
      </c>
      <c r="E9" s="196" t="s">
        <v>66</v>
      </c>
      <c r="F9" s="4" t="str">
        <f>UnitControlCenter!$B$3</f>
        <v>million metric tons / year</v>
      </c>
      <c r="G9" s="196" t="s">
        <v>2474</v>
      </c>
      <c r="I9" s="196"/>
      <c r="J9" s="4" t="s">
        <v>3551</v>
      </c>
      <c r="K9" s="69">
        <v>2030</v>
      </c>
      <c r="L9" s="69">
        <f>'NDC Targets'!E12</f>
        <v>35</v>
      </c>
      <c r="M9" s="69">
        <f t="shared" si="0"/>
        <v>35</v>
      </c>
      <c r="O9" s="4" t="s">
        <v>3552</v>
      </c>
      <c r="P9" s="69">
        <v>2050</v>
      </c>
      <c r="Q9" s="69">
        <f>'NDC Targets'!F12</f>
        <v>6.2</v>
      </c>
      <c r="R9" s="69">
        <f t="shared" si="1"/>
        <v>6.2</v>
      </c>
    </row>
    <row r="10" spans="1:19" ht="30">
      <c r="A10" s="198" t="s">
        <v>2361</v>
      </c>
      <c r="B10" s="197" t="s">
        <v>2538</v>
      </c>
      <c r="C10" s="247">
        <v>1</v>
      </c>
      <c r="D10" s="196" t="s">
        <v>65</v>
      </c>
      <c r="E10" s="196" t="s">
        <v>66</v>
      </c>
      <c r="F10" s="4" t="str">
        <f>UnitControlCenter!$B$3</f>
        <v>million metric tons / year</v>
      </c>
      <c r="G10" s="196" t="s">
        <v>2548</v>
      </c>
      <c r="I10" s="196"/>
      <c r="J10" s="4"/>
      <c r="O10" s="4"/>
    </row>
    <row r="11" spans="1:19" ht="45">
      <c r="A11" s="198" t="s">
        <v>2361</v>
      </c>
      <c r="B11" s="197" t="s">
        <v>98</v>
      </c>
      <c r="C11" s="247">
        <v>1</v>
      </c>
      <c r="D11" s="196" t="s">
        <v>65</v>
      </c>
      <c r="E11" s="196" t="s">
        <v>66</v>
      </c>
      <c r="F11" s="4" t="str">
        <f>UnitControlCenter!$B$3</f>
        <v>million metric tons / year</v>
      </c>
      <c r="G11" s="196" t="s">
        <v>2475</v>
      </c>
      <c r="I11" s="196"/>
      <c r="J11" s="4" t="s">
        <v>3551</v>
      </c>
      <c r="K11" s="69">
        <v>2030</v>
      </c>
      <c r="L11" s="69">
        <f>'NDC Targets'!E10</f>
        <v>149.9</v>
      </c>
      <c r="M11" s="69">
        <f t="shared" si="0"/>
        <v>149.9</v>
      </c>
      <c r="O11" s="4" t="s">
        <v>3552</v>
      </c>
      <c r="P11" s="69">
        <v>2050</v>
      </c>
      <c r="Q11" s="69">
        <f>'NDC Targets'!F10</f>
        <v>0</v>
      </c>
      <c r="R11" s="69">
        <f t="shared" si="1"/>
        <v>0</v>
      </c>
    </row>
    <row r="12" spans="1:19" ht="45">
      <c r="A12" s="198" t="s">
        <v>2361</v>
      </c>
      <c r="B12" s="197" t="s">
        <v>9</v>
      </c>
      <c r="C12" s="247">
        <v>1</v>
      </c>
      <c r="D12" s="196" t="s">
        <v>65</v>
      </c>
      <c r="E12" s="196" t="s">
        <v>66</v>
      </c>
      <c r="F12" s="4" t="str">
        <f>UnitControlCenter!$B$3</f>
        <v>million metric tons / year</v>
      </c>
      <c r="G12" s="196" t="s">
        <v>2497</v>
      </c>
      <c r="I12" s="196"/>
      <c r="J12" s="4" t="s">
        <v>3551</v>
      </c>
      <c r="K12" s="69">
        <v>2030</v>
      </c>
      <c r="L12" s="69">
        <f>'NDC Targets'!E11+'NDC Targets'!E17</f>
        <v>226.5</v>
      </c>
      <c r="M12" s="69">
        <f t="shared" si="0"/>
        <v>226.5</v>
      </c>
      <c r="O12" s="4" t="s">
        <v>3552</v>
      </c>
      <c r="P12" s="69">
        <v>2050</v>
      </c>
      <c r="Q12" s="69">
        <f>'NDC Targets'!F11+'NDC Targets'!F17</f>
        <v>51.6</v>
      </c>
      <c r="R12" s="69">
        <f t="shared" si="1"/>
        <v>51.6</v>
      </c>
    </row>
    <row r="13" spans="1:19" ht="30">
      <c r="A13" s="198" t="s">
        <v>2361</v>
      </c>
      <c r="B13" s="197" t="s">
        <v>2472</v>
      </c>
      <c r="C13" s="247">
        <v>1</v>
      </c>
      <c r="D13" s="196" t="s">
        <v>65</v>
      </c>
      <c r="E13" s="196" t="s">
        <v>66</v>
      </c>
      <c r="F13" s="4" t="str">
        <f>UnitControlCenter!$B$3</f>
        <v>million metric tons / year</v>
      </c>
      <c r="G13" s="196" t="s">
        <v>2476</v>
      </c>
      <c r="I13" s="196"/>
      <c r="J13" s="4"/>
      <c r="O13" s="4"/>
    </row>
    <row r="14" spans="1:19" ht="45">
      <c r="A14" s="198" t="s">
        <v>2361</v>
      </c>
      <c r="B14" s="197" t="s">
        <v>4</v>
      </c>
      <c r="C14" s="247">
        <v>1</v>
      </c>
      <c r="D14" s="196" t="s">
        <v>65</v>
      </c>
      <c r="E14" s="196" t="s">
        <v>66</v>
      </c>
      <c r="F14" s="4" t="str">
        <f>UnitControlCenter!$B$3</f>
        <v>million metric tons / year</v>
      </c>
      <c r="G14" s="196" t="s">
        <v>2477</v>
      </c>
      <c r="I14" s="196"/>
      <c r="J14" s="4" t="s">
        <v>3551</v>
      </c>
      <c r="K14" s="69">
        <v>2030</v>
      </c>
      <c r="L14" s="69">
        <f>'NDC Targets'!E13</f>
        <v>61</v>
      </c>
      <c r="M14" s="69">
        <f t="shared" si="0"/>
        <v>61</v>
      </c>
      <c r="O14" s="4" t="s">
        <v>3552</v>
      </c>
      <c r="P14" s="69">
        <v>2050</v>
      </c>
      <c r="Q14" s="69">
        <f>'NDC Targets'!F13</f>
        <v>2.8</v>
      </c>
      <c r="R14" s="69">
        <f t="shared" si="1"/>
        <v>2.8</v>
      </c>
    </row>
    <row r="15" spans="1:19" ht="45.75" thickBot="1">
      <c r="A15" s="245" t="s">
        <v>2361</v>
      </c>
      <c r="B15" s="239" t="s">
        <v>2481</v>
      </c>
      <c r="C15" s="254">
        <v>1</v>
      </c>
      <c r="D15" s="240" t="s">
        <v>65</v>
      </c>
      <c r="E15" s="240" t="s">
        <v>66</v>
      </c>
      <c r="F15" s="243" t="str">
        <f>UnitControlCenter!$B$3</f>
        <v>million metric tons / year</v>
      </c>
      <c r="G15" s="240" t="s">
        <v>2478</v>
      </c>
      <c r="H15" s="241"/>
      <c r="I15" s="240"/>
      <c r="J15" s="240" t="s">
        <v>3551</v>
      </c>
      <c r="K15" s="240">
        <v>2030</v>
      </c>
      <c r="L15" s="241">
        <f>'NDC Targets'!E15</f>
        <v>9.1</v>
      </c>
      <c r="M15" s="241">
        <f t="shared" si="0"/>
        <v>9.1</v>
      </c>
      <c r="N15" s="241"/>
      <c r="O15" s="241" t="s">
        <v>3552</v>
      </c>
      <c r="P15" s="241">
        <v>2050</v>
      </c>
      <c r="Q15" s="241">
        <f>'NDC Targets'!F15</f>
        <v>4.4000000000000004</v>
      </c>
      <c r="R15" s="241">
        <f t="shared" si="1"/>
        <v>4.4000000000000004</v>
      </c>
      <c r="S15" s="241"/>
    </row>
    <row r="16" spans="1:19" ht="30">
      <c r="A16" s="197" t="s">
        <v>2367</v>
      </c>
      <c r="B16" s="197" t="s">
        <v>2238</v>
      </c>
      <c r="C16" s="247">
        <v>1</v>
      </c>
      <c r="D16" s="196" t="s">
        <v>65</v>
      </c>
      <c r="E16" s="196" t="s">
        <v>66</v>
      </c>
      <c r="F16" s="4" t="str">
        <f>UnitControlCenter!$B$3</f>
        <v>million metric tons / year</v>
      </c>
      <c r="G16" s="196" t="s">
        <v>2355</v>
      </c>
      <c r="I16" s="196"/>
    </row>
    <row r="17" spans="1:19" ht="30">
      <c r="A17" s="197" t="s">
        <v>2367</v>
      </c>
      <c r="B17" s="198" t="s">
        <v>2254</v>
      </c>
      <c r="C17" s="247">
        <v>1</v>
      </c>
      <c r="D17" s="196" t="s">
        <v>65</v>
      </c>
      <c r="E17" s="196" t="s">
        <v>66</v>
      </c>
      <c r="F17" s="4" t="str">
        <f>UnitControlCenter!$B$3</f>
        <v>million metric tons / year</v>
      </c>
      <c r="G17" s="196" t="s">
        <v>2346</v>
      </c>
      <c r="I17" s="196"/>
    </row>
    <row r="18" spans="1:19" ht="30">
      <c r="A18" s="197" t="s">
        <v>2367</v>
      </c>
      <c r="B18" s="198" t="s">
        <v>2256</v>
      </c>
      <c r="C18" s="247">
        <v>1</v>
      </c>
      <c r="D18" s="196" t="s">
        <v>65</v>
      </c>
      <c r="E18" s="196" t="s">
        <v>66</v>
      </c>
      <c r="F18" s="4" t="str">
        <f>UnitControlCenter!$B$3</f>
        <v>million metric tons / year</v>
      </c>
      <c r="G18" s="196" t="s">
        <v>2345</v>
      </c>
      <c r="I18" s="196"/>
    </row>
    <row r="19" spans="1:19" ht="30">
      <c r="A19" s="197" t="s">
        <v>2367</v>
      </c>
      <c r="B19" s="198" t="s">
        <v>2342</v>
      </c>
      <c r="C19" s="247">
        <v>1</v>
      </c>
      <c r="D19" s="196" t="s">
        <v>65</v>
      </c>
      <c r="E19" s="196" t="s">
        <v>66</v>
      </c>
      <c r="F19" s="4" t="str">
        <f>UnitControlCenter!$B$3</f>
        <v>million metric tons / year</v>
      </c>
      <c r="G19" s="196" t="s">
        <v>2344</v>
      </c>
      <c r="I19" s="196"/>
    </row>
    <row r="20" spans="1:19" ht="45">
      <c r="A20" s="197" t="s">
        <v>2367</v>
      </c>
      <c r="B20" s="198" t="s">
        <v>2341</v>
      </c>
      <c r="C20" s="247">
        <v>1</v>
      </c>
      <c r="D20" s="196" t="s">
        <v>65</v>
      </c>
      <c r="E20" s="196" t="s">
        <v>66</v>
      </c>
      <c r="F20" s="4" t="str">
        <f>UnitControlCenter!$B$5</f>
        <v>thousand metric tons / year</v>
      </c>
      <c r="G20" s="196" t="s">
        <v>2350</v>
      </c>
      <c r="I20" s="196"/>
    </row>
    <row r="21" spans="1:19" ht="45">
      <c r="A21" s="197" t="s">
        <v>2367</v>
      </c>
      <c r="B21" s="198" t="s">
        <v>2245</v>
      </c>
      <c r="C21" s="247">
        <v>1</v>
      </c>
      <c r="D21" s="196" t="s">
        <v>65</v>
      </c>
      <c r="E21" s="196" t="s">
        <v>66</v>
      </c>
      <c r="F21" s="4" t="str">
        <f>UnitControlCenter!$B$5</f>
        <v>thousand metric tons / year</v>
      </c>
      <c r="G21" s="196" t="s">
        <v>2351</v>
      </c>
      <c r="I21" s="196"/>
    </row>
    <row r="22" spans="1:19" ht="45">
      <c r="A22" s="197" t="s">
        <v>2367</v>
      </c>
      <c r="B22" s="198" t="s">
        <v>2250</v>
      </c>
      <c r="C22" s="247">
        <v>1</v>
      </c>
      <c r="D22" s="196" t="s">
        <v>65</v>
      </c>
      <c r="E22" s="196" t="s">
        <v>66</v>
      </c>
      <c r="F22" s="4" t="str">
        <f>UnitControlCenter!$B$5</f>
        <v>thousand metric tons / year</v>
      </c>
      <c r="G22" s="196" t="s">
        <v>2348</v>
      </c>
      <c r="I22" s="196"/>
    </row>
    <row r="23" spans="1:19" ht="45">
      <c r="A23" s="197" t="s">
        <v>2367</v>
      </c>
      <c r="B23" s="198" t="s">
        <v>2252</v>
      </c>
      <c r="C23" s="247">
        <v>1</v>
      </c>
      <c r="D23" s="196" t="s">
        <v>65</v>
      </c>
      <c r="E23" s="196" t="s">
        <v>66</v>
      </c>
      <c r="F23" s="4" t="str">
        <f>UnitControlCenter!$B$5</f>
        <v>thousand metric tons / year</v>
      </c>
      <c r="G23" s="196" t="s">
        <v>2347</v>
      </c>
      <c r="I23" s="196"/>
    </row>
    <row r="24" spans="1:19" ht="30">
      <c r="A24" s="197" t="s">
        <v>2367</v>
      </c>
      <c r="B24" s="198" t="s">
        <v>2243</v>
      </c>
      <c r="C24" s="247">
        <v>1</v>
      </c>
      <c r="D24" s="196" t="s">
        <v>65</v>
      </c>
      <c r="E24" s="196" t="s">
        <v>66</v>
      </c>
      <c r="F24" s="4" t="str">
        <f>UnitControlCenter!$B$3</f>
        <v>million metric tons / year</v>
      </c>
      <c r="G24" s="196" t="s">
        <v>2352</v>
      </c>
      <c r="I24" s="196"/>
    </row>
    <row r="25" spans="1:19" ht="45">
      <c r="A25" s="197" t="s">
        <v>2367</v>
      </c>
      <c r="B25" s="198" t="s">
        <v>2240</v>
      </c>
      <c r="C25" s="247">
        <v>1</v>
      </c>
      <c r="D25" s="196" t="s">
        <v>65</v>
      </c>
      <c r="E25" s="196" t="s">
        <v>66</v>
      </c>
      <c r="F25" s="4" t="str">
        <f>UnitControlCenter!$B$5</f>
        <v>thousand metric tons / year</v>
      </c>
      <c r="G25" s="196" t="s">
        <v>2354</v>
      </c>
      <c r="I25" s="196"/>
    </row>
    <row r="26" spans="1:19" ht="30">
      <c r="A26" s="197" t="s">
        <v>2367</v>
      </c>
      <c r="B26" s="198" t="s">
        <v>2248</v>
      </c>
      <c r="C26" s="247">
        <v>1</v>
      </c>
      <c r="D26" s="196" t="s">
        <v>65</v>
      </c>
      <c r="E26" s="196" t="s">
        <v>66</v>
      </c>
      <c r="F26" s="4" t="str">
        <f>UnitControlCenter!$B$3</f>
        <v>million metric tons / year</v>
      </c>
      <c r="G26" s="196" t="s">
        <v>2349</v>
      </c>
      <c r="I26" s="196"/>
    </row>
    <row r="27" spans="1:19" ht="30.7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5">
      <c r="A28" s="197" t="s">
        <v>2368</v>
      </c>
      <c r="B28" s="197" t="s">
        <v>2364</v>
      </c>
      <c r="C28" s="247">
        <v>1</v>
      </c>
      <c r="D28" s="196" t="s">
        <v>67</v>
      </c>
      <c r="E28" s="196" t="s">
        <v>68</v>
      </c>
      <c r="F28" s="4" t="str">
        <f>UnitControlCenter!$B$3</f>
        <v>million metric tons / year</v>
      </c>
      <c r="G28" s="196" t="s">
        <v>2987</v>
      </c>
      <c r="H28" s="69" t="s">
        <v>2988</v>
      </c>
      <c r="I28" s="196" t="s">
        <v>2989</v>
      </c>
    </row>
    <row r="29" spans="1:19" ht="180">
      <c r="A29" s="197" t="s">
        <v>2368</v>
      </c>
      <c r="B29" s="197" t="s">
        <v>2549</v>
      </c>
      <c r="C29" s="247">
        <v>1</v>
      </c>
      <c r="D29" s="196" t="s">
        <v>67</v>
      </c>
      <c r="E29" s="196" t="s">
        <v>68</v>
      </c>
      <c r="F29" s="4" t="str">
        <f>UnitControlCenter!$B$3</f>
        <v>million metric tons / year</v>
      </c>
      <c r="G29" s="196" t="s">
        <v>2990</v>
      </c>
      <c r="H29" s="69" t="s">
        <v>2991</v>
      </c>
      <c r="I29" s="196" t="s">
        <v>2992</v>
      </c>
    </row>
    <row r="30" spans="1:19" ht="105">
      <c r="A30" s="197" t="s">
        <v>2368</v>
      </c>
      <c r="B30" s="197" t="s">
        <v>2369</v>
      </c>
      <c r="C30" s="255">
        <v>1</v>
      </c>
      <c r="D30" s="196" t="s">
        <v>67</v>
      </c>
      <c r="E30" s="196" t="s">
        <v>68</v>
      </c>
      <c r="F30" s="7" t="str">
        <f>UnitControlCenter!$B$3</f>
        <v>million metric tons / year</v>
      </c>
      <c r="G30" s="246" t="s">
        <v>2993</v>
      </c>
      <c r="H30" s="246" t="s">
        <v>2994</v>
      </c>
      <c r="I30" s="196" t="s">
        <v>2995</v>
      </c>
    </row>
    <row r="31" spans="1:19" ht="30.75" thickBot="1">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165">
      <c r="A32" s="197" t="s">
        <v>2819</v>
      </c>
      <c r="B32" s="197" t="s">
        <v>2642</v>
      </c>
      <c r="C32" s="247">
        <v>1</v>
      </c>
      <c r="D32" s="196" t="s">
        <v>65</v>
      </c>
      <c r="E32" s="196" t="s">
        <v>3112</v>
      </c>
      <c r="F32" s="4" t="str">
        <f>UnitControlCenter!$B$3</f>
        <v>million metric tons / year</v>
      </c>
      <c r="G32" s="69" t="s">
        <v>3157</v>
      </c>
      <c r="I32" s="196"/>
    </row>
    <row r="33" spans="1:19" ht="45">
      <c r="A33" s="197" t="s">
        <v>2819</v>
      </c>
      <c r="B33" s="197" t="s">
        <v>140</v>
      </c>
      <c r="C33" s="247">
        <v>1</v>
      </c>
      <c r="D33" s="196" t="s">
        <v>65</v>
      </c>
      <c r="E33" s="196" t="s">
        <v>3112</v>
      </c>
      <c r="F33" s="4" t="str">
        <f>UnitControlCenter!$B$3</f>
        <v>million metric tons / year</v>
      </c>
      <c r="G33" s="196" t="s">
        <v>2473</v>
      </c>
      <c r="I33" s="196"/>
    </row>
    <row r="34" spans="1:19" ht="45">
      <c r="A34" s="197" t="s">
        <v>2819</v>
      </c>
      <c r="B34" s="197" t="s">
        <v>2471</v>
      </c>
      <c r="C34" s="247">
        <v>1</v>
      </c>
      <c r="D34" s="196" t="s">
        <v>65</v>
      </c>
      <c r="E34" s="196" t="s">
        <v>3112</v>
      </c>
      <c r="F34" s="4" t="str">
        <f>UnitControlCenter!$B$3</f>
        <v>million metric tons / year</v>
      </c>
      <c r="G34" s="196" t="s">
        <v>2474</v>
      </c>
      <c r="I34" s="196"/>
    </row>
    <row r="35" spans="1:19" ht="45">
      <c r="A35" s="197" t="s">
        <v>2819</v>
      </c>
      <c r="B35" s="197" t="s">
        <v>2538</v>
      </c>
      <c r="C35" s="247">
        <v>1</v>
      </c>
      <c r="D35" s="196" t="s">
        <v>65</v>
      </c>
      <c r="E35" s="196" t="s">
        <v>3112</v>
      </c>
      <c r="F35" s="4" t="str">
        <f>UnitControlCenter!$B$3</f>
        <v>million metric tons / year</v>
      </c>
      <c r="G35" s="196" t="s">
        <v>2548</v>
      </c>
      <c r="I35" s="196"/>
    </row>
    <row r="36" spans="1:19" ht="45">
      <c r="A36" s="197" t="s">
        <v>2819</v>
      </c>
      <c r="B36" s="197" t="s">
        <v>98</v>
      </c>
      <c r="C36" s="247">
        <v>1</v>
      </c>
      <c r="D36" s="196" t="s">
        <v>65</v>
      </c>
      <c r="E36" s="196" t="s">
        <v>3112</v>
      </c>
      <c r="F36" s="4" t="str">
        <f>UnitControlCenter!$B$3</f>
        <v>million metric tons / year</v>
      </c>
      <c r="G36" s="196" t="s">
        <v>2475</v>
      </c>
      <c r="I36" s="196"/>
    </row>
    <row r="37" spans="1:19" ht="45">
      <c r="A37" s="197" t="s">
        <v>2819</v>
      </c>
      <c r="B37" s="197" t="s">
        <v>9</v>
      </c>
      <c r="C37" s="247">
        <v>1</v>
      </c>
      <c r="D37" s="196" t="s">
        <v>65</v>
      </c>
      <c r="E37" s="196" t="s">
        <v>3112</v>
      </c>
      <c r="F37" s="4" t="str">
        <f>UnitControlCenter!$B$3</f>
        <v>million metric tons / year</v>
      </c>
      <c r="G37" s="196" t="s">
        <v>3158</v>
      </c>
      <c r="I37" s="196"/>
    </row>
    <row r="38" spans="1:19" ht="45.75" thickBot="1">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105">
      <c r="A39" s="197" t="s">
        <v>372</v>
      </c>
      <c r="B39" s="197" t="s">
        <v>3067</v>
      </c>
      <c r="C39" s="247">
        <v>1</v>
      </c>
      <c r="D39" s="196" t="s">
        <v>67</v>
      </c>
      <c r="E39" s="196" t="s">
        <v>454</v>
      </c>
      <c r="F39" s="4" t="str">
        <f>UnitControlCenter!$B$7</f>
        <v>2019 KRW / ton CO2e abated, Annual average abatement (MtCO2e)</v>
      </c>
      <c r="G39" s="69" t="s">
        <v>3159</v>
      </c>
      <c r="I39" s="196"/>
    </row>
    <row r="40" spans="1:19" ht="105.75" thickBot="1">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75">
      <c r="A41" s="197" t="s">
        <v>2370</v>
      </c>
      <c r="B41" s="197" t="s">
        <v>3071</v>
      </c>
      <c r="C41" s="247">
        <v>1</v>
      </c>
      <c r="D41" s="196" t="s">
        <v>67</v>
      </c>
      <c r="E41" s="196" t="s">
        <v>66</v>
      </c>
      <c r="F41" s="4" t="str">
        <f>UnitControlCenter!$B$8</f>
        <v>billion 2019 KRW / year</v>
      </c>
      <c r="G41" s="69" t="s">
        <v>3069</v>
      </c>
      <c r="H41" s="69" t="s">
        <v>2455</v>
      </c>
      <c r="I41" s="196" t="s">
        <v>2437</v>
      </c>
    </row>
    <row r="42" spans="1:19" ht="30">
      <c r="A42" s="197" t="s">
        <v>2370</v>
      </c>
      <c r="B42" s="238" t="s">
        <v>2841</v>
      </c>
      <c r="C42" s="247">
        <v>1</v>
      </c>
      <c r="D42" s="196" t="s">
        <v>65</v>
      </c>
      <c r="E42" s="196" t="s">
        <v>66</v>
      </c>
      <c r="F42" s="4" t="str">
        <f>UnitControlCenter!$B$8</f>
        <v>billion 2019 KRW / year</v>
      </c>
      <c r="G42" s="69" t="s">
        <v>2833</v>
      </c>
      <c r="I42" s="196"/>
    </row>
    <row r="43" spans="1:19" ht="120">
      <c r="A43" s="197" t="s">
        <v>2370</v>
      </c>
      <c r="B43" s="197" t="s">
        <v>3056</v>
      </c>
      <c r="C43" s="269">
        <v>1</v>
      </c>
      <c r="D43" s="196" t="s">
        <v>67</v>
      </c>
      <c r="E43" s="196" t="s">
        <v>68</v>
      </c>
      <c r="F43" s="4" t="str">
        <f>UnitControlCenter!$B$8</f>
        <v>billion 2019 KRW / year</v>
      </c>
      <c r="G43" s="4" t="s">
        <v>3057</v>
      </c>
      <c r="H43" s="4" t="s">
        <v>3058</v>
      </c>
      <c r="I43" s="4" t="s">
        <v>3059</v>
      </c>
    </row>
    <row r="44" spans="1:19" ht="30">
      <c r="A44" s="197" t="s">
        <v>2370</v>
      </c>
      <c r="B44" s="238" t="s">
        <v>3061</v>
      </c>
      <c r="C44" s="255">
        <v>1</v>
      </c>
      <c r="D44" s="196" t="s">
        <v>65</v>
      </c>
      <c r="E44" s="196" t="s">
        <v>66</v>
      </c>
      <c r="F44" s="7" t="str">
        <f>UnitControlCenter!$B$9</f>
        <v>billion 2019 KRW</v>
      </c>
      <c r="G44" s="246" t="s">
        <v>3063</v>
      </c>
      <c r="H44" s="246"/>
      <c r="I44" s="196"/>
    </row>
    <row r="45" spans="1:19" s="246" customFormat="1" ht="45">
      <c r="A45" s="197" t="s">
        <v>2370</v>
      </c>
      <c r="B45" s="238" t="s">
        <v>3064</v>
      </c>
      <c r="C45" s="255">
        <v>1</v>
      </c>
      <c r="D45" s="196" t="s">
        <v>65</v>
      </c>
      <c r="E45" s="196" t="s">
        <v>66</v>
      </c>
      <c r="F45" s="7" t="str">
        <f>UnitControlCenter!$B$8</f>
        <v>billion 2019 KRW / year</v>
      </c>
      <c r="G45" s="246" t="s">
        <v>3065</v>
      </c>
      <c r="I45" s="196"/>
    </row>
    <row r="46" spans="1:19" ht="240.75" thickBot="1">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60">
      <c r="A47" s="197" t="s">
        <v>2962</v>
      </c>
      <c r="B47" s="238" t="s">
        <v>2979</v>
      </c>
      <c r="C47" s="262">
        <v>1</v>
      </c>
      <c r="D47" s="196" t="s">
        <v>67</v>
      </c>
      <c r="E47" s="196" t="s">
        <v>66</v>
      </c>
      <c r="F47" s="7" t="str">
        <f>UnitControlCenter!$B$10</f>
        <v>jobs</v>
      </c>
      <c r="G47" s="246" t="s">
        <v>2970</v>
      </c>
      <c r="H47" s="246" t="s">
        <v>2969</v>
      </c>
      <c r="I47" s="196" t="s">
        <v>2438</v>
      </c>
    </row>
    <row r="48" spans="1:19" ht="45">
      <c r="A48" s="197" t="s">
        <v>2962</v>
      </c>
      <c r="B48" s="238" t="s">
        <v>3444</v>
      </c>
      <c r="C48" s="296">
        <v>0</v>
      </c>
      <c r="D48" s="196" t="s">
        <v>67</v>
      </c>
      <c r="E48" s="196" t="s">
        <v>68</v>
      </c>
      <c r="F48" s="7" t="str">
        <f>UnitControlCenter!$B$10</f>
        <v>jobs</v>
      </c>
      <c r="G48" s="246" t="s">
        <v>3318</v>
      </c>
      <c r="H48" s="246" t="s">
        <v>3319</v>
      </c>
      <c r="I48" s="196" t="s">
        <v>3320</v>
      </c>
    </row>
    <row r="49" spans="1:9" ht="45">
      <c r="A49" s="197" t="s">
        <v>2962</v>
      </c>
      <c r="B49" s="238" t="s">
        <v>3445</v>
      </c>
      <c r="C49" s="296">
        <v>0</v>
      </c>
      <c r="D49" s="196" t="s">
        <v>67</v>
      </c>
      <c r="E49" s="196" t="s">
        <v>66</v>
      </c>
      <c r="F49" s="4" t="str">
        <f>UnitControlCenter!$B$12</f>
        <v>% change</v>
      </c>
      <c r="G49" s="246" t="s">
        <v>3337</v>
      </c>
      <c r="H49" s="246" t="s">
        <v>3319</v>
      </c>
      <c r="I49" s="196" t="s">
        <v>3320</v>
      </c>
    </row>
    <row r="50" spans="1:9" ht="75">
      <c r="A50" s="197" t="s">
        <v>2962</v>
      </c>
      <c r="B50" s="238" t="s">
        <v>3302</v>
      </c>
      <c r="C50" s="296">
        <v>0</v>
      </c>
      <c r="D50" s="196" t="s">
        <v>67</v>
      </c>
      <c r="E50" s="196" t="s">
        <v>68</v>
      </c>
      <c r="F50" s="7" t="str">
        <f>UnitControlCenter!$B$10</f>
        <v>jobs</v>
      </c>
      <c r="G50" s="246" t="s">
        <v>3341</v>
      </c>
      <c r="H50" s="246" t="s">
        <v>3321</v>
      </c>
      <c r="I50" s="215" t="s">
        <v>3322</v>
      </c>
    </row>
    <row r="51" spans="1:9" ht="90">
      <c r="A51" s="197" t="s">
        <v>2962</v>
      </c>
      <c r="B51" s="238" t="s">
        <v>3334</v>
      </c>
      <c r="C51" s="296">
        <v>0</v>
      </c>
      <c r="D51" s="196" t="s">
        <v>67</v>
      </c>
      <c r="E51" s="196" t="s">
        <v>66</v>
      </c>
      <c r="F51" s="4" t="str">
        <f>UnitControlCenter!$B$12</f>
        <v>% change</v>
      </c>
      <c r="G51" s="246" t="s">
        <v>3340</v>
      </c>
      <c r="H51" s="246" t="s">
        <v>3321</v>
      </c>
      <c r="I51" s="215" t="s">
        <v>3322</v>
      </c>
    </row>
    <row r="52" spans="1:9" ht="45">
      <c r="A52" s="197" t="s">
        <v>2962</v>
      </c>
      <c r="B52" s="238" t="s">
        <v>3307</v>
      </c>
      <c r="C52" s="296">
        <v>0</v>
      </c>
      <c r="D52" s="196" t="s">
        <v>67</v>
      </c>
      <c r="E52" s="196" t="s">
        <v>68</v>
      </c>
      <c r="F52" s="7" t="str">
        <f>UnitControlCenter!$B$10</f>
        <v>jobs</v>
      </c>
      <c r="G52" s="246" t="s">
        <v>3323</v>
      </c>
      <c r="H52" s="246" t="s">
        <v>3324</v>
      </c>
      <c r="I52" s="196" t="s">
        <v>3325</v>
      </c>
    </row>
    <row r="53" spans="1:9" ht="45">
      <c r="A53" s="197" t="s">
        <v>2962</v>
      </c>
      <c r="B53" s="238" t="s">
        <v>3335</v>
      </c>
      <c r="C53" s="296">
        <v>0</v>
      </c>
      <c r="D53" s="196" t="s">
        <v>67</v>
      </c>
      <c r="E53" s="196" t="s">
        <v>66</v>
      </c>
      <c r="F53" s="4" t="str">
        <f>UnitControlCenter!$B$12</f>
        <v>% change</v>
      </c>
      <c r="G53" s="246" t="s">
        <v>3338</v>
      </c>
      <c r="H53" s="246" t="s">
        <v>3324</v>
      </c>
      <c r="I53" s="196" t="s">
        <v>3325</v>
      </c>
    </row>
    <row r="54" spans="1:9" ht="150">
      <c r="A54" s="197" t="s">
        <v>2962</v>
      </c>
      <c r="B54" s="238" t="s">
        <v>3310</v>
      </c>
      <c r="C54" s="296">
        <v>0</v>
      </c>
      <c r="D54" s="196" t="s">
        <v>67</v>
      </c>
      <c r="E54" s="196" t="s">
        <v>68</v>
      </c>
      <c r="F54" s="7" t="str">
        <f>UnitControlCenter!$B$10</f>
        <v>jobs</v>
      </c>
      <c r="G54" s="246" t="s">
        <v>3326</v>
      </c>
      <c r="H54" s="246" t="s">
        <v>3327</v>
      </c>
      <c r="I54" s="196" t="s">
        <v>3328</v>
      </c>
    </row>
    <row r="55" spans="1:9" ht="150">
      <c r="A55" s="197" t="s">
        <v>2962</v>
      </c>
      <c r="B55" s="238" t="s">
        <v>3336</v>
      </c>
      <c r="C55" s="296">
        <v>0</v>
      </c>
      <c r="D55" s="196" t="s">
        <v>67</v>
      </c>
      <c r="E55" s="196" t="s">
        <v>66</v>
      </c>
      <c r="F55" s="4" t="str">
        <f>UnitControlCenter!$B$12</f>
        <v>% change</v>
      </c>
      <c r="G55" s="246" t="s">
        <v>3339</v>
      </c>
      <c r="H55" s="246" t="s">
        <v>3327</v>
      </c>
      <c r="I55" s="196" t="s">
        <v>3328</v>
      </c>
    </row>
    <row r="56" spans="1:9" ht="45">
      <c r="A56" s="197" t="s">
        <v>2962</v>
      </c>
      <c r="B56" s="238" t="s">
        <v>3384</v>
      </c>
      <c r="C56" s="265">
        <v>1</v>
      </c>
      <c r="D56" s="196" t="s">
        <v>67</v>
      </c>
      <c r="E56" s="196" t="s">
        <v>68</v>
      </c>
      <c r="F56" s="7" t="str">
        <f>UnitControlCenter!$B$10</f>
        <v>jobs</v>
      </c>
      <c r="G56" s="246" t="s">
        <v>3385</v>
      </c>
      <c r="H56" s="246" t="s">
        <v>3386</v>
      </c>
      <c r="I56" s="196" t="s">
        <v>3387</v>
      </c>
    </row>
    <row r="57" spans="1:9" ht="45">
      <c r="A57" s="197" t="s">
        <v>2962</v>
      </c>
      <c r="B57" s="238" t="s">
        <v>3388</v>
      </c>
      <c r="C57" s="296">
        <v>1</v>
      </c>
      <c r="D57" s="196" t="s">
        <v>67</v>
      </c>
      <c r="E57" s="196" t="s">
        <v>66</v>
      </c>
      <c r="F57" s="4" t="str">
        <f>UnitControlCenter!$B$12</f>
        <v>% change</v>
      </c>
      <c r="G57" s="246" t="s">
        <v>3389</v>
      </c>
      <c r="H57" s="246" t="s">
        <v>3386</v>
      </c>
      <c r="I57" s="196" t="s">
        <v>3387</v>
      </c>
    </row>
    <row r="58" spans="1:9" ht="45">
      <c r="A58" s="197" t="s">
        <v>2962</v>
      </c>
      <c r="B58" s="238" t="s">
        <v>3040</v>
      </c>
      <c r="C58" s="267">
        <v>1</v>
      </c>
      <c r="D58" s="196" t="s">
        <v>67</v>
      </c>
      <c r="E58" s="196" t="s">
        <v>66</v>
      </c>
      <c r="F58" s="7" t="str">
        <f>UnitControlCenter!$B$10</f>
        <v>jobs</v>
      </c>
      <c r="G58" s="246" t="s">
        <v>3044</v>
      </c>
      <c r="H58" s="246" t="s">
        <v>3043</v>
      </c>
      <c r="I58" s="196" t="s">
        <v>3055</v>
      </c>
    </row>
    <row r="59" spans="1:9" ht="75">
      <c r="A59" s="197" t="s">
        <v>2962</v>
      </c>
      <c r="B59" s="238" t="s">
        <v>3109</v>
      </c>
      <c r="C59" s="273">
        <v>1</v>
      </c>
      <c r="D59" s="196" t="s">
        <v>67</v>
      </c>
      <c r="E59" s="196" t="s">
        <v>66</v>
      </c>
      <c r="F59" s="7" t="str">
        <f>UnitControlCenter!$B$10</f>
        <v>jobs</v>
      </c>
      <c r="G59" s="246" t="s">
        <v>3108</v>
      </c>
      <c r="H59" s="246" t="s">
        <v>2969</v>
      </c>
      <c r="I59" s="196" t="s">
        <v>2438</v>
      </c>
    </row>
    <row r="60" spans="1:9" ht="60">
      <c r="A60" s="197" t="s">
        <v>2962</v>
      </c>
      <c r="B60" s="238" t="s">
        <v>2964</v>
      </c>
      <c r="C60" s="262">
        <v>1</v>
      </c>
      <c r="D60" s="196" t="s">
        <v>67</v>
      </c>
      <c r="E60" s="196" t="s">
        <v>66</v>
      </c>
      <c r="F60" s="4" t="str">
        <f>UnitControlCenter!$B$8</f>
        <v>billion 2019 KRW / year</v>
      </c>
      <c r="G60" s="246" t="s">
        <v>2971</v>
      </c>
      <c r="H60" s="246" t="s">
        <v>2973</v>
      </c>
      <c r="I60" s="196" t="s">
        <v>2438</v>
      </c>
    </row>
    <row r="61" spans="1:9" ht="75">
      <c r="A61" s="197" t="s">
        <v>2962</v>
      </c>
      <c r="B61" s="238" t="s">
        <v>2983</v>
      </c>
      <c r="C61" s="266">
        <v>1</v>
      </c>
      <c r="D61" s="196" t="s">
        <v>67</v>
      </c>
      <c r="E61" s="196" t="s">
        <v>66</v>
      </c>
      <c r="F61" s="4" t="str">
        <f>UnitControlCenter!$B$12</f>
        <v>% change</v>
      </c>
      <c r="G61" s="246" t="s">
        <v>2985</v>
      </c>
      <c r="H61" s="246" t="s">
        <v>2973</v>
      </c>
      <c r="I61" s="196" t="s">
        <v>2438</v>
      </c>
    </row>
    <row r="62" spans="1:9" ht="45">
      <c r="A62" s="197" t="s">
        <v>2962</v>
      </c>
      <c r="B62" s="238" t="s">
        <v>3041</v>
      </c>
      <c r="C62" s="267">
        <v>1</v>
      </c>
      <c r="D62" s="196" t="s">
        <v>67</v>
      </c>
      <c r="E62" s="196" t="s">
        <v>66</v>
      </c>
      <c r="F62" s="4" t="str">
        <f>UnitControlCenter!$B$8</f>
        <v>billion 2019 KRW / year</v>
      </c>
      <c r="G62" s="246" t="s">
        <v>3045</v>
      </c>
      <c r="H62" s="246" t="s">
        <v>3043</v>
      </c>
      <c r="I62" s="196" t="s">
        <v>3055</v>
      </c>
    </row>
    <row r="63" spans="1:9" ht="75">
      <c r="A63" s="197" t="s">
        <v>2962</v>
      </c>
      <c r="B63" s="238" t="s">
        <v>2978</v>
      </c>
      <c r="C63" s="262">
        <v>1</v>
      </c>
      <c r="D63" s="196" t="s">
        <v>67</v>
      </c>
      <c r="E63" s="196" t="s">
        <v>66</v>
      </c>
      <c r="F63" s="4" t="str">
        <f>UnitControlCenter!$B$8</f>
        <v>billion 2019 KRW / year</v>
      </c>
      <c r="G63" s="246" t="s">
        <v>2974</v>
      </c>
      <c r="H63" s="246" t="s">
        <v>2972</v>
      </c>
      <c r="I63" s="196" t="s">
        <v>2438</v>
      </c>
    </row>
    <row r="64" spans="1:9" ht="45">
      <c r="A64" s="197" t="s">
        <v>2962</v>
      </c>
      <c r="B64" s="238" t="s">
        <v>2976</v>
      </c>
      <c r="C64" s="255">
        <v>1</v>
      </c>
      <c r="D64" s="196" t="s">
        <v>65</v>
      </c>
      <c r="E64" s="196" t="s">
        <v>66</v>
      </c>
      <c r="F64" s="7" t="str">
        <f>UnitControlCenter!$B$13</f>
        <v>2019 KRW / employee-year</v>
      </c>
      <c r="G64" s="246" t="s">
        <v>2977</v>
      </c>
      <c r="H64" s="246"/>
      <c r="I64" s="196"/>
    </row>
    <row r="65" spans="1:19" ht="60.75" thickBot="1">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165">
      <c r="A66" s="197" t="s">
        <v>2963</v>
      </c>
      <c r="B66" s="197" t="s">
        <v>2749</v>
      </c>
      <c r="C66" s="247">
        <v>1</v>
      </c>
      <c r="D66" s="196" t="s">
        <v>67</v>
      </c>
      <c r="E66" s="196" t="s">
        <v>66</v>
      </c>
      <c r="F66" s="4" t="str">
        <f>UnitControlCenter!$B$8</f>
        <v>billion 2019 KRW / year</v>
      </c>
      <c r="G66" s="4" t="s">
        <v>2750</v>
      </c>
      <c r="H66" s="4" t="s">
        <v>2751</v>
      </c>
      <c r="I66" s="4" t="s">
        <v>2724</v>
      </c>
    </row>
    <row r="67" spans="1:19" ht="75">
      <c r="A67" s="197" t="s">
        <v>2963</v>
      </c>
      <c r="B67" s="197" t="s">
        <v>2753</v>
      </c>
      <c r="C67" s="247">
        <v>1</v>
      </c>
      <c r="D67" s="196" t="s">
        <v>67</v>
      </c>
      <c r="E67" s="196" t="s">
        <v>66</v>
      </c>
      <c r="F67" s="4" t="str">
        <f>UnitControlCenter!$B$8</f>
        <v>billion 2019 KRW / year</v>
      </c>
      <c r="G67" s="4" t="s">
        <v>2763</v>
      </c>
      <c r="H67" s="4" t="s">
        <v>2764</v>
      </c>
      <c r="I67" s="4" t="s">
        <v>2765</v>
      </c>
    </row>
    <row r="68" spans="1:19" ht="120">
      <c r="A68" s="197" t="s">
        <v>2963</v>
      </c>
      <c r="B68" s="197" t="s">
        <v>2754</v>
      </c>
      <c r="C68" s="247">
        <v>1</v>
      </c>
      <c r="D68" s="196" t="s">
        <v>67</v>
      </c>
      <c r="E68" s="196" t="s">
        <v>66</v>
      </c>
      <c r="F68" s="4" t="str">
        <f>UnitControlCenter!$B$8</f>
        <v>billion 2019 KRW / year</v>
      </c>
      <c r="G68" s="4" t="s">
        <v>2774</v>
      </c>
      <c r="H68" s="4" t="s">
        <v>2772</v>
      </c>
      <c r="I68" s="4" t="s">
        <v>2773</v>
      </c>
    </row>
    <row r="69" spans="1:19" ht="90">
      <c r="A69" s="197" t="s">
        <v>2963</v>
      </c>
      <c r="B69" s="197" t="s">
        <v>2755</v>
      </c>
      <c r="C69" s="247">
        <v>1</v>
      </c>
      <c r="D69" s="196" t="s">
        <v>67</v>
      </c>
      <c r="E69" s="196" t="s">
        <v>66</v>
      </c>
      <c r="F69" s="4" t="str">
        <f>UnitControlCenter!$B$8</f>
        <v>billion 2019 KRW / year</v>
      </c>
      <c r="G69" s="4" t="s">
        <v>2768</v>
      </c>
      <c r="H69" s="4" t="s">
        <v>2764</v>
      </c>
      <c r="I69" s="4" t="s">
        <v>2766</v>
      </c>
    </row>
    <row r="70" spans="1:19" ht="75">
      <c r="A70" s="197" t="s">
        <v>2963</v>
      </c>
      <c r="B70" s="197" t="s">
        <v>2756</v>
      </c>
      <c r="C70" s="247">
        <v>1</v>
      </c>
      <c r="D70" s="196" t="s">
        <v>67</v>
      </c>
      <c r="E70" s="196" t="s">
        <v>66</v>
      </c>
      <c r="F70" s="4" t="str">
        <f>UnitControlCenter!$B$8</f>
        <v>billion 2019 KRW / year</v>
      </c>
      <c r="G70" s="4" t="s">
        <v>2769</v>
      </c>
      <c r="H70" s="4" t="s">
        <v>2764</v>
      </c>
      <c r="I70" s="4" t="s">
        <v>2767</v>
      </c>
    </row>
    <row r="71" spans="1:19" ht="105">
      <c r="A71" s="197" t="s">
        <v>2963</v>
      </c>
      <c r="B71" s="197" t="s">
        <v>2757</v>
      </c>
      <c r="C71" s="247">
        <v>1</v>
      </c>
      <c r="D71" s="196" t="s">
        <v>67</v>
      </c>
      <c r="E71" s="196" t="s">
        <v>66</v>
      </c>
      <c r="F71" s="4" t="str">
        <f>UnitControlCenter!$B$8</f>
        <v>billion 2019 KRW / year</v>
      </c>
      <c r="G71" s="4" t="s">
        <v>2775</v>
      </c>
      <c r="H71" s="4" t="s">
        <v>2772</v>
      </c>
      <c r="I71" s="4" t="s">
        <v>2773</v>
      </c>
    </row>
    <row r="72" spans="1:19" ht="105">
      <c r="A72" s="197" t="s">
        <v>2963</v>
      </c>
      <c r="B72" s="197" t="s">
        <v>2758</v>
      </c>
      <c r="C72" s="247">
        <v>1</v>
      </c>
      <c r="D72" s="196" t="s">
        <v>67</v>
      </c>
      <c r="E72" s="196" t="s">
        <v>66</v>
      </c>
      <c r="F72" s="4" t="str">
        <f>UnitControlCenter!$B$8</f>
        <v>billion 2019 KRW / year</v>
      </c>
      <c r="G72" s="4" t="s">
        <v>2776</v>
      </c>
      <c r="H72" s="4" t="s">
        <v>2772</v>
      </c>
      <c r="I72" s="4" t="s">
        <v>2773</v>
      </c>
    </row>
    <row r="73" spans="1:19" ht="135">
      <c r="A73" s="197" t="s">
        <v>2963</v>
      </c>
      <c r="B73" s="197" t="s">
        <v>2759</v>
      </c>
      <c r="C73" s="247">
        <v>1</v>
      </c>
      <c r="D73" s="196" t="s">
        <v>67</v>
      </c>
      <c r="E73" s="196" t="s">
        <v>66</v>
      </c>
      <c r="F73" s="4" t="str">
        <f>UnitControlCenter!$B$8</f>
        <v>billion 2019 KRW / year</v>
      </c>
      <c r="G73" s="4" t="s">
        <v>2777</v>
      </c>
      <c r="H73" s="4" t="s">
        <v>2772</v>
      </c>
      <c r="I73" s="4" t="s">
        <v>2773</v>
      </c>
    </row>
    <row r="74" spans="1:19" ht="120">
      <c r="A74" s="197" t="s">
        <v>2963</v>
      </c>
      <c r="B74" s="197" t="s">
        <v>2783</v>
      </c>
      <c r="C74" s="247">
        <v>1</v>
      </c>
      <c r="D74" s="196" t="s">
        <v>67</v>
      </c>
      <c r="E74" s="196" t="s">
        <v>66</v>
      </c>
      <c r="F74" s="4" t="str">
        <f>UnitControlCenter!$B$8</f>
        <v>billion 2019 KRW / year</v>
      </c>
      <c r="G74" s="4" t="s">
        <v>2781</v>
      </c>
      <c r="H74" s="4" t="s">
        <v>2772</v>
      </c>
      <c r="I74" s="4" t="s">
        <v>2779</v>
      </c>
    </row>
    <row r="75" spans="1:19" ht="105.75" thickBot="1">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30">
      <c r="A76" s="197" t="s">
        <v>2371</v>
      </c>
      <c r="B76" s="197" t="s">
        <v>3110</v>
      </c>
      <c r="C76" s="273">
        <v>1</v>
      </c>
      <c r="D76" s="196" t="s">
        <v>65</v>
      </c>
      <c r="E76" s="196" t="s">
        <v>3113</v>
      </c>
      <c r="F76" s="4" t="str">
        <f>UnitControlCenter!$B$11</f>
        <v>incidents / year</v>
      </c>
      <c r="G76" s="196" t="s">
        <v>3010</v>
      </c>
      <c r="I76" s="196"/>
    </row>
    <row r="77" spans="1:19" ht="30">
      <c r="A77" s="197" t="s">
        <v>2371</v>
      </c>
      <c r="B77" s="197" t="s">
        <v>3347</v>
      </c>
      <c r="C77" s="296">
        <v>1</v>
      </c>
      <c r="D77" s="196" t="s">
        <v>65</v>
      </c>
      <c r="E77" s="196" t="s">
        <v>66</v>
      </c>
      <c r="F77" s="4" t="str">
        <f>UnitControlCenter!$B$12</f>
        <v>% change</v>
      </c>
      <c r="G77" s="196" t="s">
        <v>3348</v>
      </c>
      <c r="I77" s="196"/>
    </row>
    <row r="78" spans="1:19" ht="45">
      <c r="A78" s="197" t="s">
        <v>2371</v>
      </c>
      <c r="B78" s="197" t="s">
        <v>3442</v>
      </c>
      <c r="C78" s="296">
        <v>1</v>
      </c>
      <c r="D78" s="196" t="s">
        <v>67</v>
      </c>
      <c r="E78" s="196" t="s">
        <v>68</v>
      </c>
      <c r="F78" s="4" t="str">
        <f>UnitControlCenter!$B$11</f>
        <v>incidents / year</v>
      </c>
      <c r="G78" s="196" t="s">
        <v>3331</v>
      </c>
      <c r="H78" s="246" t="s">
        <v>3319</v>
      </c>
      <c r="I78" s="196" t="s">
        <v>3320</v>
      </c>
    </row>
    <row r="79" spans="1:19" ht="45">
      <c r="A79" s="197" t="s">
        <v>2371</v>
      </c>
      <c r="B79" s="197" t="s">
        <v>3443</v>
      </c>
      <c r="C79" s="296">
        <v>1</v>
      </c>
      <c r="D79" s="196" t="s">
        <v>67</v>
      </c>
      <c r="E79" s="196" t="s">
        <v>66</v>
      </c>
      <c r="F79" s="4" t="str">
        <f>UnitControlCenter!$B$12</f>
        <v>% change</v>
      </c>
      <c r="G79" s="196" t="s">
        <v>3342</v>
      </c>
      <c r="H79" s="246" t="s">
        <v>3319</v>
      </c>
      <c r="I79" s="196" t="s">
        <v>3320</v>
      </c>
    </row>
    <row r="80" spans="1:19" ht="75">
      <c r="A80" s="197" t="s">
        <v>2371</v>
      </c>
      <c r="B80" s="197" t="s">
        <v>3329</v>
      </c>
      <c r="C80" s="296">
        <v>1</v>
      </c>
      <c r="D80" s="196" t="s">
        <v>67</v>
      </c>
      <c r="E80" s="196" t="s">
        <v>68</v>
      </c>
      <c r="F80" s="4" t="str">
        <f>UnitControlCenter!$B$11</f>
        <v>incidents / year</v>
      </c>
      <c r="G80" s="196" t="s">
        <v>3332</v>
      </c>
      <c r="H80" s="246" t="s">
        <v>3321</v>
      </c>
      <c r="I80" s="215" t="s">
        <v>3322</v>
      </c>
    </row>
    <row r="81" spans="1:19" ht="75">
      <c r="A81" s="197" t="s">
        <v>2371</v>
      </c>
      <c r="B81" s="197" t="s">
        <v>3345</v>
      </c>
      <c r="C81" s="296">
        <v>1</v>
      </c>
      <c r="D81" s="196" t="s">
        <v>67</v>
      </c>
      <c r="E81" s="196" t="s">
        <v>66</v>
      </c>
      <c r="F81" s="4" t="str">
        <f>UnitControlCenter!$B$12</f>
        <v>% change</v>
      </c>
      <c r="G81" s="196" t="s">
        <v>3343</v>
      </c>
      <c r="H81" s="246" t="s">
        <v>3321</v>
      </c>
      <c r="I81" s="215" t="s">
        <v>3322</v>
      </c>
    </row>
    <row r="82" spans="1:19" ht="45">
      <c r="A82" s="197" t="s">
        <v>2371</v>
      </c>
      <c r="B82" s="197" t="s">
        <v>3330</v>
      </c>
      <c r="C82" s="296">
        <v>1</v>
      </c>
      <c r="D82" s="196" t="s">
        <v>67</v>
      </c>
      <c r="E82" s="196" t="s">
        <v>68</v>
      </c>
      <c r="F82" s="4" t="str">
        <f>UnitControlCenter!$B$11</f>
        <v>incidents / year</v>
      </c>
      <c r="G82" s="69" t="s">
        <v>3333</v>
      </c>
      <c r="H82" s="246" t="s">
        <v>3324</v>
      </c>
      <c r="I82" s="196" t="s">
        <v>3325</v>
      </c>
    </row>
    <row r="83" spans="1:19" ht="45">
      <c r="A83" s="197" t="s">
        <v>2371</v>
      </c>
      <c r="B83" s="197" t="s">
        <v>3346</v>
      </c>
      <c r="C83" s="296">
        <v>1</v>
      </c>
      <c r="D83" s="196" t="s">
        <v>67</v>
      </c>
      <c r="E83" s="196" t="s">
        <v>66</v>
      </c>
      <c r="F83" s="4" t="str">
        <f>UnitControlCenter!$B$12</f>
        <v>% change</v>
      </c>
      <c r="G83" s="69" t="s">
        <v>3344</v>
      </c>
      <c r="H83" s="246" t="s">
        <v>3324</v>
      </c>
      <c r="I83" s="196" t="s">
        <v>3325</v>
      </c>
    </row>
    <row r="84" spans="1:19" ht="30">
      <c r="A84" s="197" t="s">
        <v>2371</v>
      </c>
      <c r="B84" s="197" t="s">
        <v>3002</v>
      </c>
      <c r="C84" s="247">
        <v>0</v>
      </c>
      <c r="D84" s="196" t="s">
        <v>65</v>
      </c>
      <c r="E84" s="196" t="s">
        <v>66</v>
      </c>
      <c r="F84" s="4" t="str">
        <f>UnitControlCenter!$B$11</f>
        <v>incidents / year</v>
      </c>
      <c r="G84" s="196" t="s">
        <v>3010</v>
      </c>
      <c r="I84" s="196"/>
    </row>
    <row r="85" spans="1:19" ht="45">
      <c r="A85" s="197" t="s">
        <v>2371</v>
      </c>
      <c r="B85" s="197" t="s">
        <v>2372</v>
      </c>
      <c r="C85" s="255">
        <v>1</v>
      </c>
      <c r="D85" s="196" t="s">
        <v>65</v>
      </c>
      <c r="E85" s="196" t="s">
        <v>66</v>
      </c>
      <c r="F85" s="7" t="str">
        <f>UnitControlCenter!$B$8</f>
        <v>billion 2019 KRW / year</v>
      </c>
      <c r="G85" s="196" t="s">
        <v>69</v>
      </c>
      <c r="H85" s="246"/>
      <c r="I85" s="196"/>
    </row>
    <row r="86" spans="1:19" ht="30">
      <c r="A86" s="197" t="s">
        <v>2371</v>
      </c>
      <c r="B86" s="197" t="s">
        <v>3003</v>
      </c>
      <c r="C86" s="255">
        <v>1</v>
      </c>
      <c r="D86" s="196" t="s">
        <v>65</v>
      </c>
      <c r="E86" s="196" t="s">
        <v>66</v>
      </c>
      <c r="F86" s="4" t="str">
        <f>UnitControlCenter!$B$11</f>
        <v>incidents / year</v>
      </c>
      <c r="G86" s="196" t="s">
        <v>3011</v>
      </c>
      <c r="H86" s="246"/>
      <c r="I86" s="196"/>
    </row>
    <row r="87" spans="1:19" ht="60">
      <c r="A87" s="197" t="s">
        <v>2371</v>
      </c>
      <c r="B87" s="197" t="s">
        <v>3004</v>
      </c>
      <c r="C87" s="255">
        <v>1</v>
      </c>
      <c r="D87" s="196" t="s">
        <v>65</v>
      </c>
      <c r="E87" s="196" t="s">
        <v>66</v>
      </c>
      <c r="F87" s="4" t="str">
        <f>UnitControlCenter!$B$11</f>
        <v>incidents / year</v>
      </c>
      <c r="G87" s="196" t="s">
        <v>3012</v>
      </c>
      <c r="H87" s="246"/>
      <c r="I87" s="196"/>
    </row>
    <row r="88" spans="1:19" ht="30">
      <c r="A88" s="197" t="s">
        <v>2371</v>
      </c>
      <c r="B88" s="197" t="s">
        <v>3017</v>
      </c>
      <c r="C88" s="255">
        <v>1</v>
      </c>
      <c r="D88" s="196" t="s">
        <v>65</v>
      </c>
      <c r="E88" s="196" t="s">
        <v>66</v>
      </c>
      <c r="F88" s="4" t="str">
        <f>UnitControlCenter!$B$11</f>
        <v>incidents / year</v>
      </c>
      <c r="G88" s="196" t="s">
        <v>3018</v>
      </c>
      <c r="H88" s="246"/>
      <c r="I88" s="196"/>
    </row>
    <row r="89" spans="1:19" ht="30">
      <c r="A89" s="197" t="s">
        <v>2371</v>
      </c>
      <c r="B89" s="197" t="s">
        <v>3005</v>
      </c>
      <c r="C89" s="255">
        <v>1</v>
      </c>
      <c r="D89" s="196" t="s">
        <v>65</v>
      </c>
      <c r="E89" s="196" t="s">
        <v>66</v>
      </c>
      <c r="F89" s="4" t="str">
        <f>UnitControlCenter!$B$11</f>
        <v>incidents / year</v>
      </c>
      <c r="G89" s="196" t="s">
        <v>3013</v>
      </c>
      <c r="H89" s="246"/>
      <c r="I89" s="196"/>
    </row>
    <row r="90" spans="1:19" ht="30">
      <c r="A90" s="197" t="s">
        <v>2371</v>
      </c>
      <c r="B90" s="197" t="s">
        <v>3006</v>
      </c>
      <c r="C90" s="255">
        <v>1</v>
      </c>
      <c r="D90" s="196" t="s">
        <v>65</v>
      </c>
      <c r="E90" s="196" t="s">
        <v>66</v>
      </c>
      <c r="F90" s="4" t="str">
        <f>UnitControlCenter!$B$11</f>
        <v>incidents / year</v>
      </c>
      <c r="G90" s="196" t="s">
        <v>3014</v>
      </c>
      <c r="H90" s="246"/>
      <c r="I90" s="196"/>
    </row>
    <row r="91" spans="1:19" ht="30">
      <c r="A91" s="197" t="s">
        <v>2371</v>
      </c>
      <c r="B91" s="197" t="s">
        <v>3007</v>
      </c>
      <c r="C91" s="255">
        <v>1</v>
      </c>
      <c r="D91" s="196" t="s">
        <v>65</v>
      </c>
      <c r="E91" s="196" t="s">
        <v>66</v>
      </c>
      <c r="F91" s="4" t="str">
        <f>UnitControlCenter!$B$11</f>
        <v>incidents / year</v>
      </c>
      <c r="G91" s="196" t="s">
        <v>3015</v>
      </c>
      <c r="H91" s="246"/>
      <c r="I91" s="196"/>
    </row>
    <row r="92" spans="1:19" ht="45.75" thickBot="1">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255">
      <c r="A93" s="197" t="s">
        <v>2514</v>
      </c>
      <c r="B93" s="197" t="s">
        <v>2373</v>
      </c>
      <c r="C93" s="247">
        <v>1</v>
      </c>
      <c r="D93" s="196" t="s">
        <v>67</v>
      </c>
      <c r="E93" s="196" t="s">
        <v>68</v>
      </c>
      <c r="F93" s="4" t="str">
        <f>UnitControlCenter!$B$15</f>
        <v>terawatt-hours (TWh) / year</v>
      </c>
      <c r="G93" s="196" t="s">
        <v>2550</v>
      </c>
      <c r="H93" s="69" t="s">
        <v>2551</v>
      </c>
      <c r="I93" s="196" t="s">
        <v>2558</v>
      </c>
    </row>
    <row r="94" spans="1:19" ht="300">
      <c r="A94" s="197" t="s">
        <v>2514</v>
      </c>
      <c r="B94" s="197" t="s">
        <v>2374</v>
      </c>
      <c r="C94" s="247">
        <v>1</v>
      </c>
      <c r="D94" s="196" t="s">
        <v>67</v>
      </c>
      <c r="E94" s="196" t="s">
        <v>66</v>
      </c>
      <c r="F94" s="4" t="str">
        <f>UnitControlCenter!$B$15</f>
        <v>terawatt-hours (TWh) / year</v>
      </c>
      <c r="G94" s="196" t="s">
        <v>2552</v>
      </c>
      <c r="H94" s="69" t="s">
        <v>2553</v>
      </c>
      <c r="I94" s="196" t="s">
        <v>2559</v>
      </c>
    </row>
    <row r="95" spans="1:19" ht="240">
      <c r="A95" s="197" t="s">
        <v>2514</v>
      </c>
      <c r="B95" s="197" t="s">
        <v>2375</v>
      </c>
      <c r="C95" s="247">
        <v>1</v>
      </c>
      <c r="D95" s="196" t="s">
        <v>67</v>
      </c>
      <c r="E95" s="196" t="s">
        <v>68</v>
      </c>
      <c r="F95" s="4" t="str">
        <f>UnitControlCenter!$B$16</f>
        <v>gigawatts (GW) / year</v>
      </c>
      <c r="G95" s="196" t="s">
        <v>2554</v>
      </c>
      <c r="H95" s="69" t="s">
        <v>2555</v>
      </c>
      <c r="I95" s="196" t="s">
        <v>2560</v>
      </c>
    </row>
    <row r="96" spans="1:19" ht="285">
      <c r="A96" s="197" t="s">
        <v>2514</v>
      </c>
      <c r="B96" s="197" t="s">
        <v>2376</v>
      </c>
      <c r="C96" s="247">
        <v>1</v>
      </c>
      <c r="D96" s="196" t="s">
        <v>67</v>
      </c>
      <c r="E96" s="196" t="s">
        <v>66</v>
      </c>
      <c r="F96" s="4" t="str">
        <f>UnitControlCenter!$B$16</f>
        <v>gigawatts (GW) / year</v>
      </c>
      <c r="G96" s="196" t="s">
        <v>2556</v>
      </c>
      <c r="H96" s="69" t="s">
        <v>2557</v>
      </c>
      <c r="I96" s="196" t="s">
        <v>2561</v>
      </c>
    </row>
    <row r="97" spans="1:19" ht="75.75" thickBot="1">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225">
      <c r="A98" s="197" t="s">
        <v>3271</v>
      </c>
      <c r="B98" s="197" t="s">
        <v>2377</v>
      </c>
      <c r="C98" s="247">
        <v>1</v>
      </c>
      <c r="D98" s="196" t="s">
        <v>67</v>
      </c>
      <c r="E98" s="196" t="s">
        <v>2394</v>
      </c>
      <c r="F98" s="4" t="str">
        <f>UnitControlCenter!$B$17</f>
        <v>2019 KRW / megawatt-hour (MWh)</v>
      </c>
      <c r="G98" s="196" t="s">
        <v>2563</v>
      </c>
      <c r="H98" s="69" t="s">
        <v>2564</v>
      </c>
      <c r="I98" s="196" t="s">
        <v>2565</v>
      </c>
    </row>
    <row r="99" spans="1:19" ht="60">
      <c r="A99" s="197" t="s">
        <v>3271</v>
      </c>
      <c r="B99" s="197" t="s">
        <v>2378</v>
      </c>
      <c r="C99" s="247">
        <v>1</v>
      </c>
      <c r="D99" s="196" t="s">
        <v>67</v>
      </c>
      <c r="E99" s="196" t="s">
        <v>68</v>
      </c>
      <c r="F99" s="4" t="str">
        <f>UnitControlCenter!$B$15</f>
        <v>terawatt-hours (TWh) / year</v>
      </c>
      <c r="G99" s="196" t="s">
        <v>2865</v>
      </c>
      <c r="H99" s="69" t="s">
        <v>2866</v>
      </c>
      <c r="I99" s="196" t="s">
        <v>2867</v>
      </c>
    </row>
    <row r="100" spans="1:19" ht="120">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95">
      <c r="A101" s="197" t="s">
        <v>3271</v>
      </c>
      <c r="B101" s="197" t="s">
        <v>2508</v>
      </c>
      <c r="C101" s="247">
        <v>1</v>
      </c>
      <c r="D101" s="196" t="s">
        <v>67</v>
      </c>
      <c r="E101" s="196" t="s">
        <v>68</v>
      </c>
      <c r="F101" s="4" t="str">
        <f>UnitControlCenter!$B$18</f>
        <v>cubic km / yr</v>
      </c>
      <c r="G101" s="196" t="s">
        <v>2566</v>
      </c>
      <c r="H101" s="69" t="s">
        <v>2567</v>
      </c>
      <c r="I101" s="196" t="s">
        <v>2568</v>
      </c>
    </row>
    <row r="102" spans="1:19" ht="210.75" thickBot="1">
      <c r="A102" s="239" t="s">
        <v>3271</v>
      </c>
      <c r="B102" s="239" t="s">
        <v>2509</v>
      </c>
      <c r="C102" s="254">
        <v>1</v>
      </c>
      <c r="D102" s="240" t="s">
        <v>67</v>
      </c>
      <c r="E102" s="240" t="s">
        <v>68</v>
      </c>
      <c r="F102" s="243" t="str">
        <f>UnitControlCenter!$B$18</f>
        <v>cubic km / yr</v>
      </c>
      <c r="G102" s="240" t="s">
        <v>2569</v>
      </c>
      <c r="H102" s="241" t="s">
        <v>2570</v>
      </c>
      <c r="I102" s="240" t="s">
        <v>2571</v>
      </c>
    </row>
    <row r="103" spans="1:19" ht="165">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80">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6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16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60">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50">
      <c r="A108" s="197" t="s">
        <v>2834</v>
      </c>
      <c r="B108" s="197" t="s">
        <v>2838</v>
      </c>
      <c r="C108" s="247">
        <v>1</v>
      </c>
      <c r="D108" s="196" t="s">
        <v>67</v>
      </c>
      <c r="E108" s="196" t="s">
        <v>68</v>
      </c>
      <c r="F108" s="4" t="str">
        <f>UnitControlCenter!$B$23</f>
        <v>million vehicles</v>
      </c>
      <c r="G108" s="196" t="s">
        <v>2692</v>
      </c>
      <c r="H108" s="196" t="s">
        <v>2685</v>
      </c>
      <c r="I108" s="196" t="s">
        <v>2686</v>
      </c>
    </row>
    <row r="109" spans="1:19" ht="150">
      <c r="A109" s="197" t="s">
        <v>2834</v>
      </c>
      <c r="B109" s="197" t="s">
        <v>2839</v>
      </c>
      <c r="C109" s="247">
        <v>1</v>
      </c>
      <c r="D109" s="196" t="s">
        <v>67</v>
      </c>
      <c r="E109" s="196" t="s">
        <v>68</v>
      </c>
      <c r="F109" s="4" t="str">
        <f>UnitControlCenter!$B$24</f>
        <v>thousand vehicles</v>
      </c>
      <c r="G109" s="196" t="s">
        <v>2929</v>
      </c>
      <c r="H109" s="196" t="s">
        <v>2688</v>
      </c>
      <c r="I109" s="196" t="s">
        <v>2689</v>
      </c>
    </row>
    <row r="110" spans="1:19" ht="135">
      <c r="A110" s="197" t="s">
        <v>2834</v>
      </c>
      <c r="B110" s="197" t="s">
        <v>3277</v>
      </c>
      <c r="C110" s="247">
        <v>1</v>
      </c>
      <c r="D110" s="196" t="s">
        <v>67</v>
      </c>
      <c r="E110" s="196" t="s">
        <v>68</v>
      </c>
      <c r="F110" s="4" t="str">
        <f>UnitControlCenter!$B$23</f>
        <v>million vehicles</v>
      </c>
      <c r="G110" s="196" t="s">
        <v>2693</v>
      </c>
      <c r="H110" s="196" t="s">
        <v>2685</v>
      </c>
      <c r="I110" s="196" t="s">
        <v>2686</v>
      </c>
    </row>
    <row r="111" spans="1:19" ht="135">
      <c r="A111" s="197" t="s">
        <v>2834</v>
      </c>
      <c r="B111" s="197" t="s">
        <v>3280</v>
      </c>
      <c r="C111" s="247">
        <v>1</v>
      </c>
      <c r="D111" s="196" t="s">
        <v>67</v>
      </c>
      <c r="E111" s="196" t="s">
        <v>68</v>
      </c>
      <c r="F111" s="4" t="str">
        <f>UnitControlCenter!$B$23</f>
        <v>million vehicles</v>
      </c>
      <c r="G111" s="196" t="s">
        <v>2694</v>
      </c>
      <c r="H111" s="196" t="s">
        <v>2688</v>
      </c>
      <c r="I111" s="196" t="s">
        <v>2689</v>
      </c>
    </row>
    <row r="112" spans="1:19" ht="60.75"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70">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180">
      <c r="A114" s="197" t="s">
        <v>2959</v>
      </c>
      <c r="B114" s="197" t="s">
        <v>2381</v>
      </c>
      <c r="C114" s="247">
        <v>1</v>
      </c>
      <c r="D114" s="196" t="s">
        <v>67</v>
      </c>
      <c r="E114" s="196" t="s">
        <v>68</v>
      </c>
      <c r="F114" s="4" t="str">
        <f>UnitControlCenter!$B$25</f>
        <v>million TOE / year</v>
      </c>
      <c r="G114" s="196" t="s">
        <v>2864</v>
      </c>
      <c r="H114" s="196" t="s">
        <v>2695</v>
      </c>
      <c r="I114" s="196" t="s">
        <v>2696</v>
      </c>
    </row>
    <row r="115" spans="1:19" ht="255">
      <c r="A115" s="197" t="s">
        <v>2959</v>
      </c>
      <c r="B115" s="197" t="s">
        <v>2436</v>
      </c>
      <c r="C115" s="255">
        <v>1</v>
      </c>
      <c r="D115" s="196" t="s">
        <v>67</v>
      </c>
      <c r="E115" s="196" t="s">
        <v>68</v>
      </c>
      <c r="F115" s="7" t="str">
        <f>UnitControlCenter!$B$25</f>
        <v>million TOE / year</v>
      </c>
      <c r="G115" s="196" t="s">
        <v>2677</v>
      </c>
      <c r="H115" s="196" t="s">
        <v>3284</v>
      </c>
      <c r="I115" s="196" t="s">
        <v>2676</v>
      </c>
    </row>
    <row r="116" spans="1:19" s="4" customFormat="1" ht="45">
      <c r="A116" s="2" t="s">
        <v>2959</v>
      </c>
      <c r="B116" s="2" t="s">
        <v>3554</v>
      </c>
      <c r="C116" s="296">
        <v>1</v>
      </c>
      <c r="D116" s="4" t="s">
        <v>65</v>
      </c>
      <c r="E116" s="4" t="s">
        <v>66</v>
      </c>
      <c r="F116" s="4" t="s">
        <v>473</v>
      </c>
      <c r="G116" s="4" t="s">
        <v>3555</v>
      </c>
    </row>
    <row r="117" spans="1:19" ht="90">
      <c r="A117" s="197" t="s">
        <v>2959</v>
      </c>
      <c r="B117" s="197" t="s">
        <v>2960</v>
      </c>
      <c r="C117" s="255">
        <v>1</v>
      </c>
      <c r="D117" s="196" t="s">
        <v>67</v>
      </c>
      <c r="E117" s="196" t="s">
        <v>68</v>
      </c>
      <c r="F117" s="7" t="str">
        <f>UnitControlCenter!$B$19</f>
        <v>million passenger-km / year</v>
      </c>
      <c r="G117" s="196" t="s">
        <v>2395</v>
      </c>
      <c r="H117" s="246" t="s">
        <v>2634</v>
      </c>
      <c r="I117" s="196" t="s">
        <v>2635</v>
      </c>
    </row>
    <row r="118" spans="1:19" ht="75.75" thickBot="1">
      <c r="A118" s="239" t="s">
        <v>2959</v>
      </c>
      <c r="B118" s="239" t="s">
        <v>2961</v>
      </c>
      <c r="C118" s="254">
        <v>1</v>
      </c>
      <c r="D118" s="240" t="s">
        <v>67</v>
      </c>
      <c r="E118" s="240" t="s">
        <v>68</v>
      </c>
      <c r="F118" s="243" t="str">
        <f>UnitControlCenter!$B$20</f>
        <v>million freight ton-km / year</v>
      </c>
      <c r="G118" s="240" t="s">
        <v>2671</v>
      </c>
      <c r="H118" s="241" t="s">
        <v>3285</v>
      </c>
      <c r="I118" s="240" t="s">
        <v>2672</v>
      </c>
      <c r="J118" s="241"/>
      <c r="K118" s="241"/>
      <c r="L118" s="241"/>
      <c r="M118" s="241"/>
      <c r="N118" s="241"/>
      <c r="O118" s="241"/>
      <c r="P118" s="241"/>
      <c r="Q118" s="241"/>
      <c r="R118" s="241"/>
      <c r="S118" s="241"/>
    </row>
    <row r="119" spans="1:19" ht="409.5">
      <c r="A119" s="199" t="s">
        <v>2382</v>
      </c>
      <c r="B119" s="197" t="s">
        <v>2825</v>
      </c>
      <c r="C119" s="247">
        <v>1</v>
      </c>
      <c r="D119" s="196" t="s">
        <v>67</v>
      </c>
      <c r="E119" s="196" t="s">
        <v>68</v>
      </c>
      <c r="F119" s="4" t="str">
        <f>UnitControlCenter!$B$25</f>
        <v>million TOE / year</v>
      </c>
      <c r="G119" s="196" t="s">
        <v>3207</v>
      </c>
      <c r="H119" s="69" t="s">
        <v>3205</v>
      </c>
      <c r="I119" s="294" t="s">
        <v>3206</v>
      </c>
    </row>
    <row r="120" spans="1:19" ht="210">
      <c r="A120" s="63" t="s">
        <v>2382</v>
      </c>
      <c r="B120" s="197" t="s">
        <v>2826</v>
      </c>
      <c r="C120" s="255">
        <v>1</v>
      </c>
      <c r="D120" s="196" t="s">
        <v>67</v>
      </c>
      <c r="E120" s="196" t="s">
        <v>68</v>
      </c>
      <c r="F120" s="7" t="str">
        <f>UnitControlCenter!$B$25</f>
        <v>million TOE / year</v>
      </c>
      <c r="G120" s="196" t="s">
        <v>2827</v>
      </c>
      <c r="H120" s="246" t="s">
        <v>2821</v>
      </c>
      <c r="I120" s="196" t="s">
        <v>2822</v>
      </c>
      <c r="J120" s="246"/>
      <c r="K120" s="246"/>
      <c r="L120" s="246"/>
      <c r="M120" s="246"/>
      <c r="N120" s="246"/>
      <c r="O120" s="246"/>
      <c r="P120" s="246"/>
      <c r="Q120" s="246"/>
      <c r="R120" s="246"/>
      <c r="S120" s="246"/>
    </row>
    <row r="121" spans="1:19" s="4" customFormat="1" ht="30">
      <c r="A121" s="2" t="s">
        <v>2382</v>
      </c>
      <c r="B121" s="2" t="s">
        <v>3556</v>
      </c>
      <c r="C121" s="296">
        <v>1</v>
      </c>
      <c r="D121" s="4" t="s">
        <v>65</v>
      </c>
      <c r="E121" s="4" t="s">
        <v>66</v>
      </c>
      <c r="F121" s="4" t="s">
        <v>473</v>
      </c>
      <c r="G121" s="4" t="s">
        <v>3557</v>
      </c>
    </row>
    <row r="122" spans="1:19" ht="409.5">
      <c r="A122" s="199" t="s">
        <v>2382</v>
      </c>
      <c r="B122" s="197" t="s">
        <v>2823</v>
      </c>
      <c r="C122" s="247">
        <v>1</v>
      </c>
      <c r="D122" s="196" t="s">
        <v>67</v>
      </c>
      <c r="E122" s="196" t="s">
        <v>68</v>
      </c>
      <c r="F122" s="4" t="str">
        <f>UnitControlCenter!$B$25</f>
        <v>million TOE / year</v>
      </c>
      <c r="G122" s="196" t="s">
        <v>3204</v>
      </c>
      <c r="H122" s="69" t="s">
        <v>3205</v>
      </c>
      <c r="I122" s="294" t="s">
        <v>3206</v>
      </c>
    </row>
    <row r="123" spans="1:19" ht="150">
      <c r="A123" s="199" t="s">
        <v>2382</v>
      </c>
      <c r="B123" s="197" t="s">
        <v>2824</v>
      </c>
      <c r="C123" s="296">
        <v>1</v>
      </c>
      <c r="D123" s="196" t="s">
        <v>67</v>
      </c>
      <c r="E123" s="196" t="s">
        <v>68</v>
      </c>
      <c r="F123" s="4" t="str">
        <f>UnitControlCenter!$B$25</f>
        <v>million TOE / year</v>
      </c>
      <c r="G123" s="196" t="s">
        <v>2820</v>
      </c>
      <c r="H123" s="69" t="s">
        <v>2821</v>
      </c>
      <c r="I123" s="294" t="s">
        <v>2822</v>
      </c>
    </row>
    <row r="124" spans="1:19" s="243" customFormat="1" ht="30.75" thickBot="1">
      <c r="A124" s="463" t="s">
        <v>2382</v>
      </c>
      <c r="B124" s="463" t="s">
        <v>3558</v>
      </c>
      <c r="C124" s="254">
        <v>1</v>
      </c>
      <c r="D124" s="243" t="s">
        <v>65</v>
      </c>
      <c r="E124" s="243" t="s">
        <v>66</v>
      </c>
      <c r="F124" s="243" t="s">
        <v>473</v>
      </c>
      <c r="G124" s="243" t="s">
        <v>3559</v>
      </c>
    </row>
    <row r="125" spans="1:19" ht="409.5">
      <c r="A125" s="199" t="s">
        <v>2913</v>
      </c>
      <c r="B125" s="197" t="s">
        <v>2432</v>
      </c>
      <c r="C125" s="247">
        <v>1</v>
      </c>
      <c r="D125" s="196" t="s">
        <v>67</v>
      </c>
      <c r="E125" s="196" t="s">
        <v>68</v>
      </c>
      <c r="F125" s="4" t="str">
        <f>UnitControlCenter!$B$3</f>
        <v>million metric tons / year</v>
      </c>
      <c r="G125" s="196" t="s">
        <v>3208</v>
      </c>
      <c r="H125" s="69" t="s">
        <v>3205</v>
      </c>
      <c r="I125" s="294" t="s">
        <v>3206</v>
      </c>
    </row>
    <row r="126" spans="1:19" ht="75">
      <c r="A126" s="199" t="s">
        <v>2913</v>
      </c>
      <c r="B126" s="197" t="s">
        <v>2433</v>
      </c>
      <c r="C126" s="247">
        <v>1</v>
      </c>
      <c r="D126" s="196" t="s">
        <v>67</v>
      </c>
      <c r="E126" s="196" t="s">
        <v>68</v>
      </c>
      <c r="F126" s="4" t="str">
        <f>UnitControlCenter!$B$3</f>
        <v>million metric tons / year</v>
      </c>
      <c r="G126" s="196" t="s">
        <v>2682</v>
      </c>
      <c r="H126" s="69" t="s">
        <v>2680</v>
      </c>
      <c r="I126" s="196" t="s">
        <v>2681</v>
      </c>
    </row>
    <row r="127" spans="1:19" ht="409.5">
      <c r="A127" s="199" t="s">
        <v>2913</v>
      </c>
      <c r="B127" s="197" t="s">
        <v>2434</v>
      </c>
      <c r="C127" s="247">
        <v>1</v>
      </c>
      <c r="D127" s="196" t="s">
        <v>67</v>
      </c>
      <c r="E127" s="196" t="s">
        <v>68</v>
      </c>
      <c r="F127" s="4" t="str">
        <f>UnitControlCenter!$B$3</f>
        <v>million metric tons / year</v>
      </c>
      <c r="G127" s="196" t="s">
        <v>3270</v>
      </c>
      <c r="H127" s="69" t="s">
        <v>3205</v>
      </c>
      <c r="I127" s="294" t="s">
        <v>3206</v>
      </c>
    </row>
    <row r="128" spans="1:19" ht="60">
      <c r="A128" s="199" t="s">
        <v>2913</v>
      </c>
      <c r="B128" s="197" t="s">
        <v>2435</v>
      </c>
      <c r="C128" s="255">
        <v>1</v>
      </c>
      <c r="D128" s="196" t="s">
        <v>67</v>
      </c>
      <c r="E128" s="196" t="s">
        <v>68</v>
      </c>
      <c r="F128" s="7" t="str">
        <f>UnitControlCenter!$B$3</f>
        <v>million metric tons / year</v>
      </c>
      <c r="G128" s="196" t="s">
        <v>2683</v>
      </c>
      <c r="H128" s="246" t="s">
        <v>2680</v>
      </c>
      <c r="I128" s="196" t="s">
        <v>2681</v>
      </c>
    </row>
    <row r="129" spans="1:19" s="246" customFormat="1" ht="409.5">
      <c r="A129" s="199" t="s">
        <v>2913</v>
      </c>
      <c r="B129" s="197" t="s">
        <v>2911</v>
      </c>
      <c r="C129" s="255">
        <v>1</v>
      </c>
      <c r="D129" s="196" t="s">
        <v>67</v>
      </c>
      <c r="E129" s="196" t="s">
        <v>68</v>
      </c>
      <c r="F129" s="7" t="str">
        <f>UnitControlCenter!$B$3</f>
        <v>million metric tons / year</v>
      </c>
      <c r="G129" s="196" t="s">
        <v>3209</v>
      </c>
      <c r="H129" s="69" t="s">
        <v>3205</v>
      </c>
      <c r="I129" s="294" t="s">
        <v>3206</v>
      </c>
    </row>
    <row r="130" spans="1:19" ht="75.75" thickBot="1">
      <c r="A130" s="242" t="s">
        <v>2913</v>
      </c>
      <c r="B130" s="239" t="s">
        <v>2912</v>
      </c>
      <c r="C130" s="254">
        <v>1</v>
      </c>
      <c r="D130" s="240" t="s">
        <v>67</v>
      </c>
      <c r="E130" s="240" t="s">
        <v>68</v>
      </c>
      <c r="F130" s="243" t="str">
        <f>UnitControlCenter!$B$3</f>
        <v>million metric tons / year</v>
      </c>
      <c r="G130" s="240" t="s">
        <v>2956</v>
      </c>
      <c r="H130" s="241" t="s">
        <v>2914</v>
      </c>
      <c r="I130" s="240" t="s">
        <v>2915</v>
      </c>
      <c r="J130" s="241"/>
      <c r="K130" s="241"/>
      <c r="L130" s="241"/>
      <c r="M130" s="241"/>
      <c r="N130" s="241"/>
      <c r="O130" s="241"/>
      <c r="P130" s="241"/>
      <c r="Q130" s="241"/>
      <c r="R130" s="241"/>
      <c r="S130" s="241"/>
    </row>
    <row r="131" spans="1:19" ht="90">
      <c r="A131" s="199" t="s">
        <v>2383</v>
      </c>
      <c r="B131" s="197" t="s">
        <v>2384</v>
      </c>
      <c r="C131" s="255">
        <v>1</v>
      </c>
      <c r="D131" s="196" t="s">
        <v>67</v>
      </c>
      <c r="E131" s="196" t="s">
        <v>68</v>
      </c>
      <c r="F131" s="4" t="str">
        <f>UnitControlCenter!$B$25</f>
        <v>million TOE / year</v>
      </c>
      <c r="G131" s="196" t="s">
        <v>2398</v>
      </c>
      <c r="H131" s="69" t="s">
        <v>2399</v>
      </c>
      <c r="I131" s="196" t="s">
        <v>2664</v>
      </c>
    </row>
    <row r="132" spans="1:19" ht="60">
      <c r="A132" s="199" t="s">
        <v>2383</v>
      </c>
      <c r="B132" s="197" t="s">
        <v>2385</v>
      </c>
      <c r="C132" s="255">
        <v>1</v>
      </c>
      <c r="D132" s="196" t="s">
        <v>67</v>
      </c>
      <c r="E132" s="196" t="s">
        <v>68</v>
      </c>
      <c r="F132" s="4" t="str">
        <f>UnitControlCenter!$B$25</f>
        <v>million TOE / year</v>
      </c>
      <c r="G132" s="196" t="s">
        <v>2416</v>
      </c>
      <c r="H132" s="69" t="s">
        <v>2400</v>
      </c>
      <c r="I132" s="196" t="s">
        <v>2401</v>
      </c>
    </row>
    <row r="133" spans="1:19" ht="150">
      <c r="A133" s="199" t="s">
        <v>2383</v>
      </c>
      <c r="B133" s="197" t="s">
        <v>2386</v>
      </c>
      <c r="C133" s="255">
        <v>1</v>
      </c>
      <c r="D133" s="196" t="s">
        <v>67</v>
      </c>
      <c r="E133" s="196" t="s">
        <v>68</v>
      </c>
      <c r="F133" s="4" t="str">
        <f>UnitControlCenter!$B$25</f>
        <v>million TOE / year</v>
      </c>
      <c r="G133" s="196" t="s">
        <v>2705</v>
      </c>
      <c r="H133" s="69" t="s">
        <v>2707</v>
      </c>
      <c r="I133" s="196" t="s">
        <v>2706</v>
      </c>
    </row>
    <row r="134" spans="1:19" s="243" customFormat="1" ht="15.75" thickBot="1">
      <c r="A134" s="463" t="s">
        <v>2383</v>
      </c>
      <c r="B134" s="463" t="s">
        <v>2642</v>
      </c>
      <c r="C134" s="254">
        <v>1</v>
      </c>
      <c r="D134" s="243" t="s">
        <v>65</v>
      </c>
      <c r="E134" s="243" t="s">
        <v>66</v>
      </c>
      <c r="F134" s="243" t="s">
        <v>473</v>
      </c>
      <c r="G134" s="243" t="s">
        <v>3560</v>
      </c>
    </row>
    <row r="135" spans="1:19" ht="195">
      <c r="A135" s="197" t="s">
        <v>2456</v>
      </c>
      <c r="B135" s="197" t="s">
        <v>2457</v>
      </c>
      <c r="C135" s="255">
        <v>1</v>
      </c>
      <c r="D135" s="196" t="s">
        <v>67</v>
      </c>
      <c r="E135" s="196" t="s">
        <v>68</v>
      </c>
      <c r="F135" s="4" t="str">
        <f>UnitControlCenter!$B$25</f>
        <v>million TOE / year</v>
      </c>
      <c r="G135" s="196" t="s">
        <v>2725</v>
      </c>
      <c r="H135" s="196" t="s">
        <v>2726</v>
      </c>
      <c r="I135" s="196" t="s">
        <v>2727</v>
      </c>
    </row>
    <row r="136" spans="1:19" ht="105">
      <c r="A136" s="197" t="s">
        <v>2456</v>
      </c>
      <c r="B136" s="197" t="s">
        <v>2458</v>
      </c>
      <c r="C136" s="255">
        <v>1</v>
      </c>
      <c r="D136" s="196" t="s">
        <v>67</v>
      </c>
      <c r="E136" s="196" t="s">
        <v>68</v>
      </c>
      <c r="F136" s="4" t="str">
        <f>UnitControlCenter!$B$25</f>
        <v>million TOE / year</v>
      </c>
      <c r="G136" s="196" t="s">
        <v>2860</v>
      </c>
      <c r="H136" s="196" t="s">
        <v>2861</v>
      </c>
      <c r="I136" s="196" t="s">
        <v>2862</v>
      </c>
    </row>
    <row r="137" spans="1:19">
      <c r="A137" s="197" t="s">
        <v>2456</v>
      </c>
      <c r="B137" s="197" t="s">
        <v>2975</v>
      </c>
      <c r="C137" s="255">
        <v>0</v>
      </c>
      <c r="D137" s="196" t="s">
        <v>65</v>
      </c>
      <c r="E137" s="196" t="s">
        <v>66</v>
      </c>
      <c r="F137" s="1" t="str">
        <f>UnitControlCenter!$B$26</f>
        <v>MJ / 2019 KRW</v>
      </c>
      <c r="G137" s="196" t="s">
        <v>2924</v>
      </c>
      <c r="H137" s="196"/>
      <c r="I137" s="196"/>
    </row>
    <row r="138" spans="1:19" ht="45">
      <c r="A138" s="197" t="s">
        <v>2456</v>
      </c>
      <c r="B138" s="197" t="s">
        <v>2459</v>
      </c>
      <c r="C138" s="255">
        <v>1</v>
      </c>
      <c r="D138" s="196" t="s">
        <v>65</v>
      </c>
      <c r="E138" s="196" t="s">
        <v>66</v>
      </c>
      <c r="F138" s="4" t="str">
        <f>UnitControlCenter!$B$15</f>
        <v>terawatt-hours (TWh) / year</v>
      </c>
      <c r="G138" s="196" t="s">
        <v>2340</v>
      </c>
      <c r="I138" s="196"/>
    </row>
    <row r="139" spans="1:19" ht="45">
      <c r="A139" s="197" t="s">
        <v>2456</v>
      </c>
      <c r="B139" s="197" t="s">
        <v>2460</v>
      </c>
      <c r="C139" s="255">
        <v>1</v>
      </c>
      <c r="D139" s="196" t="s">
        <v>65</v>
      </c>
      <c r="E139" s="196" t="s">
        <v>66</v>
      </c>
      <c r="F139" s="4" t="str">
        <f>UnitControlCenter!$B$27</f>
        <v>millions of metric tons / year</v>
      </c>
      <c r="G139" s="196" t="s">
        <v>2339</v>
      </c>
      <c r="I139" s="196"/>
    </row>
    <row r="140" spans="1:19" ht="45">
      <c r="A140" s="197" t="s">
        <v>2456</v>
      </c>
      <c r="B140" s="197" t="s">
        <v>2461</v>
      </c>
      <c r="C140" s="255">
        <v>1</v>
      </c>
      <c r="D140" s="196" t="s">
        <v>65</v>
      </c>
      <c r="E140" s="196" t="s">
        <v>66</v>
      </c>
      <c r="F140" s="4" t="str">
        <f>UnitControlCenter!$B$27</f>
        <v>millions of metric tons / year</v>
      </c>
      <c r="G140" s="196" t="s">
        <v>2338</v>
      </c>
      <c r="I140" s="196"/>
    </row>
    <row r="141" spans="1:19" ht="30">
      <c r="A141" s="197" t="s">
        <v>2456</v>
      </c>
      <c r="B141" s="197" t="s">
        <v>2462</v>
      </c>
      <c r="C141" s="255">
        <v>1</v>
      </c>
      <c r="D141" s="196" t="s">
        <v>65</v>
      </c>
      <c r="E141" s="196" t="s">
        <v>66</v>
      </c>
      <c r="F141" s="4" t="str">
        <f>UnitControlCenter!$B$28</f>
        <v>trillion cubic meter / year</v>
      </c>
      <c r="G141" s="196" t="s">
        <v>2337</v>
      </c>
      <c r="I141" s="196"/>
    </row>
    <row r="142" spans="1:19" ht="30">
      <c r="A142" s="197" t="s">
        <v>2456</v>
      </c>
      <c r="B142" s="197" t="s">
        <v>2463</v>
      </c>
      <c r="C142" s="255">
        <v>1</v>
      </c>
      <c r="D142" s="196" t="s">
        <v>65</v>
      </c>
      <c r="E142" s="196" t="s">
        <v>66</v>
      </c>
      <c r="F142" s="4" t="str">
        <f>UnitControlCenter!$B$29</f>
        <v>million barrels / year</v>
      </c>
      <c r="G142" s="196" t="s">
        <v>2336</v>
      </c>
      <c r="I142" s="196"/>
    </row>
    <row r="143" spans="1:19" ht="30">
      <c r="A143" s="197" t="s">
        <v>2456</v>
      </c>
      <c r="B143" s="197" t="s">
        <v>2464</v>
      </c>
      <c r="C143" s="255">
        <v>1</v>
      </c>
      <c r="D143" s="196" t="s">
        <v>65</v>
      </c>
      <c r="E143" s="196" t="s">
        <v>66</v>
      </c>
      <c r="F143" s="4" t="str">
        <f>UnitControlCenter!$B$29</f>
        <v>million barrels / year</v>
      </c>
      <c r="G143" s="196" t="s">
        <v>2404</v>
      </c>
      <c r="I143" s="196"/>
    </row>
    <row r="144" spans="1:19" ht="45">
      <c r="A144" s="197" t="s">
        <v>2456</v>
      </c>
      <c r="B144" s="197" t="s">
        <v>2465</v>
      </c>
      <c r="C144" s="255">
        <v>1</v>
      </c>
      <c r="D144" s="196" t="s">
        <v>65</v>
      </c>
      <c r="E144" s="196" t="s">
        <v>66</v>
      </c>
      <c r="F144" s="4" t="str">
        <f>UnitControlCenter!$B$27</f>
        <v>millions of metric tons / year</v>
      </c>
      <c r="G144" s="196" t="s">
        <v>2405</v>
      </c>
      <c r="I144" s="196"/>
    </row>
    <row r="145" spans="1:19" ht="45">
      <c r="A145" s="197" t="s">
        <v>2456</v>
      </c>
      <c r="B145" s="197" t="s">
        <v>2708</v>
      </c>
      <c r="C145" s="255">
        <v>1</v>
      </c>
      <c r="D145" s="196" t="s">
        <v>65</v>
      </c>
      <c r="E145" s="196" t="s">
        <v>66</v>
      </c>
      <c r="F145" s="4" t="str">
        <f>UnitControlCenter!$B$30</f>
        <v>million liters / year</v>
      </c>
      <c r="G145" s="196" t="s">
        <v>2712</v>
      </c>
      <c r="I145" s="196"/>
    </row>
    <row r="146" spans="1:19" ht="45">
      <c r="A146" s="197" t="s">
        <v>2456</v>
      </c>
      <c r="B146" s="197" t="s">
        <v>2709</v>
      </c>
      <c r="C146" s="255">
        <v>1</v>
      </c>
      <c r="D146" s="196" t="s">
        <v>65</v>
      </c>
      <c r="E146" s="196" t="s">
        <v>66</v>
      </c>
      <c r="F146" s="4" t="str">
        <f>UnitControlCenter!$B$27</f>
        <v>millions of metric tons / year</v>
      </c>
      <c r="G146" s="196" t="s">
        <v>2713</v>
      </c>
      <c r="I146" s="196"/>
    </row>
    <row r="147" spans="1:19" ht="45.75" thickBot="1">
      <c r="A147" s="239" t="s">
        <v>2456</v>
      </c>
      <c r="B147" s="239" t="s">
        <v>2710</v>
      </c>
      <c r="C147" s="254">
        <v>1</v>
      </c>
      <c r="D147" s="240" t="s">
        <v>65</v>
      </c>
      <c r="E147" s="240" t="s">
        <v>66</v>
      </c>
      <c r="F147" s="243" t="str">
        <f>UnitControlCenter!$B$5</f>
        <v>thousand metric tons / year</v>
      </c>
      <c r="G147" s="240" t="s">
        <v>2714</v>
      </c>
      <c r="H147" s="241"/>
      <c r="I147" s="240"/>
      <c r="J147" s="241"/>
      <c r="K147" s="241"/>
      <c r="L147" s="241"/>
      <c r="M147" s="241"/>
      <c r="N147" s="241"/>
      <c r="O147" s="241"/>
      <c r="P147" s="241"/>
      <c r="Q147" s="241"/>
      <c r="R147" s="241"/>
      <c r="S147" s="241"/>
    </row>
    <row r="148" spans="1:19" ht="105">
      <c r="A148" s="197" t="s">
        <v>2846</v>
      </c>
      <c r="B148" s="197" t="s">
        <v>2720</v>
      </c>
      <c r="C148" s="255">
        <v>1</v>
      </c>
      <c r="D148" s="196" t="s">
        <v>67</v>
      </c>
      <c r="E148" s="196" t="s">
        <v>68</v>
      </c>
      <c r="F148" s="4" t="str">
        <f>UnitControlCenter!$B$31</f>
        <v>TJ / year</v>
      </c>
      <c r="G148" s="196" t="s">
        <v>2728</v>
      </c>
      <c r="H148" s="69" t="s">
        <v>2729</v>
      </c>
      <c r="I148" s="196" t="s">
        <v>2730</v>
      </c>
    </row>
    <row r="149" spans="1:19" ht="120">
      <c r="A149" s="197" t="s">
        <v>2846</v>
      </c>
      <c r="B149" s="197" t="s">
        <v>2466</v>
      </c>
      <c r="C149" s="255">
        <v>1</v>
      </c>
      <c r="D149" s="196" t="s">
        <v>67</v>
      </c>
      <c r="E149" s="196" t="s">
        <v>66</v>
      </c>
      <c r="F149" s="4" t="str">
        <f>UnitControlCenter!$B$31</f>
        <v>TJ / year</v>
      </c>
      <c r="G149" s="196" t="s">
        <v>2731</v>
      </c>
      <c r="H149" s="69" t="s">
        <v>2729</v>
      </c>
      <c r="I149" s="196" t="s">
        <v>2730</v>
      </c>
    </row>
    <row r="150" spans="1:19" ht="120">
      <c r="A150" s="197" t="s">
        <v>2846</v>
      </c>
      <c r="B150" s="197" t="s">
        <v>2721</v>
      </c>
      <c r="C150" s="255">
        <v>1</v>
      </c>
      <c r="D150" s="196" t="s">
        <v>67</v>
      </c>
      <c r="E150" s="196" t="s">
        <v>68</v>
      </c>
      <c r="F150" s="4" t="str">
        <f>UnitControlCenter!$B$8</f>
        <v>billion 2019 KRW / year</v>
      </c>
      <c r="G150" s="196" t="s">
        <v>2732</v>
      </c>
      <c r="H150" s="69" t="s">
        <v>2729</v>
      </c>
      <c r="I150" s="196" t="s">
        <v>2730</v>
      </c>
    </row>
    <row r="151" spans="1:19" ht="135">
      <c r="A151" s="197" t="s">
        <v>2846</v>
      </c>
      <c r="B151" s="197" t="s">
        <v>2718</v>
      </c>
      <c r="C151" s="255">
        <v>1</v>
      </c>
      <c r="D151" s="196" t="s">
        <v>67</v>
      </c>
      <c r="E151" s="196" t="s">
        <v>66</v>
      </c>
      <c r="F151" s="4" t="str">
        <f>UnitControlCenter!$B$8</f>
        <v>billion 2019 KRW / year</v>
      </c>
      <c r="G151" s="196" t="s">
        <v>2733</v>
      </c>
      <c r="H151" s="69" t="s">
        <v>2729</v>
      </c>
      <c r="I151" s="196" t="s">
        <v>2730</v>
      </c>
    </row>
    <row r="152" spans="1:19" ht="105">
      <c r="A152" s="197" t="s">
        <v>2846</v>
      </c>
      <c r="B152" s="197" t="s">
        <v>2996</v>
      </c>
      <c r="C152" s="255">
        <v>1</v>
      </c>
      <c r="D152" s="196" t="s">
        <v>67</v>
      </c>
      <c r="E152" s="196" t="s">
        <v>68</v>
      </c>
      <c r="F152" s="4" t="str">
        <f>UnitControlCenter!B3</f>
        <v>million metric tons / year</v>
      </c>
      <c r="G152" s="196" t="s">
        <v>3000</v>
      </c>
      <c r="H152" s="69" t="s">
        <v>2998</v>
      </c>
      <c r="I152" s="196" t="s">
        <v>2999</v>
      </c>
    </row>
    <row r="153" spans="1:19" ht="120">
      <c r="A153" s="197" t="s">
        <v>2846</v>
      </c>
      <c r="B153" s="197" t="s">
        <v>2997</v>
      </c>
      <c r="C153" s="255">
        <v>1</v>
      </c>
      <c r="D153" s="196" t="s">
        <v>67</v>
      </c>
      <c r="E153" s="196" t="s">
        <v>66</v>
      </c>
      <c r="F153" s="4" t="str">
        <f>UnitControlCenter!B3</f>
        <v>million metric tons / year</v>
      </c>
      <c r="G153" s="196" t="s">
        <v>3001</v>
      </c>
      <c r="H153" s="69" t="s">
        <v>2998</v>
      </c>
      <c r="I153" s="196" t="s">
        <v>2999</v>
      </c>
    </row>
    <row r="154" spans="1:19" ht="120">
      <c r="A154" s="197" t="s">
        <v>2846</v>
      </c>
      <c r="B154" s="197" t="s">
        <v>2722</v>
      </c>
      <c r="C154" s="255">
        <v>1</v>
      </c>
      <c r="D154" s="196" t="s">
        <v>67</v>
      </c>
      <c r="E154" s="196" t="s">
        <v>68</v>
      </c>
      <c r="F154" s="4" t="str">
        <f>UnitControlCenter!$B$31</f>
        <v>TJ / year</v>
      </c>
      <c r="G154" s="196" t="s">
        <v>2815</v>
      </c>
      <c r="H154" s="69" t="s">
        <v>2810</v>
      </c>
      <c r="I154" s="196" t="s">
        <v>2811</v>
      </c>
    </row>
    <row r="155" spans="1:19" ht="135">
      <c r="A155" s="197" t="s">
        <v>2846</v>
      </c>
      <c r="B155" s="197" t="s">
        <v>2467</v>
      </c>
      <c r="C155" s="255">
        <v>1</v>
      </c>
      <c r="D155" s="196" t="s">
        <v>67</v>
      </c>
      <c r="E155" s="196" t="s">
        <v>66</v>
      </c>
      <c r="F155" s="4" t="str">
        <f>UnitControlCenter!$B$31</f>
        <v>TJ / year</v>
      </c>
      <c r="G155" s="196" t="s">
        <v>2816</v>
      </c>
      <c r="H155" s="69" t="s">
        <v>2810</v>
      </c>
      <c r="I155" s="196" t="s">
        <v>2812</v>
      </c>
    </row>
    <row r="156" spans="1:19" ht="150">
      <c r="A156" s="197" t="s">
        <v>2846</v>
      </c>
      <c r="B156" s="197" t="s">
        <v>2723</v>
      </c>
      <c r="C156" s="255">
        <v>1</v>
      </c>
      <c r="D156" s="196" t="s">
        <v>67</v>
      </c>
      <c r="E156" s="196" t="s">
        <v>68</v>
      </c>
      <c r="F156" s="4" t="str">
        <f>UnitControlCenter!$B$8</f>
        <v>billion 2019 KRW / year</v>
      </c>
      <c r="G156" s="196" t="s">
        <v>2817</v>
      </c>
      <c r="H156" s="69" t="s">
        <v>2810</v>
      </c>
      <c r="I156" s="196" t="s">
        <v>2813</v>
      </c>
    </row>
    <row r="157" spans="1:19" ht="165">
      <c r="A157" s="197" t="s">
        <v>2846</v>
      </c>
      <c r="B157" s="197" t="s">
        <v>2719</v>
      </c>
      <c r="C157" s="255">
        <v>1</v>
      </c>
      <c r="D157" s="196" t="s">
        <v>67</v>
      </c>
      <c r="E157" s="196" t="s">
        <v>66</v>
      </c>
      <c r="F157" s="4" t="str">
        <f>UnitControlCenter!$B$8</f>
        <v>billion 2019 KRW / year</v>
      </c>
      <c r="G157" s="196" t="s">
        <v>2818</v>
      </c>
      <c r="H157" s="69" t="s">
        <v>2810</v>
      </c>
      <c r="I157" s="196" t="s">
        <v>2814</v>
      </c>
    </row>
    <row r="158" spans="1:19" ht="195">
      <c r="A158" s="197" t="s">
        <v>2846</v>
      </c>
      <c r="B158" s="197" t="s">
        <v>2847</v>
      </c>
      <c r="C158" s="255">
        <v>1</v>
      </c>
      <c r="D158" s="196" t="s">
        <v>67</v>
      </c>
      <c r="E158" s="196" t="s">
        <v>68</v>
      </c>
      <c r="F158" s="4" t="str">
        <f>UnitControlCenter!$B$25</f>
        <v>million TOE / year</v>
      </c>
      <c r="G158" s="196" t="s">
        <v>2849</v>
      </c>
      <c r="H158" s="69" t="s">
        <v>2851</v>
      </c>
      <c r="I158" s="196" t="s">
        <v>2852</v>
      </c>
    </row>
    <row r="159" spans="1:19" ht="225.75" thickBot="1">
      <c r="A159" s="239" t="s">
        <v>2846</v>
      </c>
      <c r="B159" s="239" t="s">
        <v>2848</v>
      </c>
      <c r="C159" s="254">
        <v>1</v>
      </c>
      <c r="D159" s="240" t="s">
        <v>67</v>
      </c>
      <c r="E159" s="240" t="s">
        <v>66</v>
      </c>
      <c r="F159" s="243" t="str">
        <f>UnitControlCenter!$B$25</f>
        <v>million TOE / year</v>
      </c>
      <c r="G159" s="240" t="s">
        <v>2850</v>
      </c>
      <c r="H159" s="241" t="s">
        <v>2851</v>
      </c>
      <c r="I159" s="240" t="s">
        <v>2852</v>
      </c>
      <c r="J159" s="241"/>
      <c r="K159" s="241"/>
      <c r="L159" s="241"/>
      <c r="M159" s="241"/>
      <c r="N159" s="241"/>
      <c r="O159" s="241"/>
      <c r="P159" s="241"/>
      <c r="Q159" s="241"/>
      <c r="R159" s="241"/>
      <c r="S159" s="241"/>
    </row>
    <row r="160" spans="1:19" ht="135">
      <c r="A160" s="199" t="s">
        <v>2387</v>
      </c>
      <c r="B160" s="197" t="s">
        <v>98</v>
      </c>
      <c r="C160" s="255">
        <v>1</v>
      </c>
      <c r="D160" s="196" t="s">
        <v>67</v>
      </c>
      <c r="E160" s="196" t="s">
        <v>2394</v>
      </c>
      <c r="F160" s="4" t="str">
        <f>UnitControlCenter!$B$17</f>
        <v>2019 KRW / megawatt-hour (MWh)</v>
      </c>
      <c r="G160" s="196" t="s">
        <v>2734</v>
      </c>
      <c r="H160" s="69" t="s">
        <v>2933</v>
      </c>
      <c r="I160" s="196" t="s">
        <v>2735</v>
      </c>
    </row>
    <row r="161" spans="1:19" ht="75">
      <c r="A161" s="199" t="s">
        <v>2387</v>
      </c>
      <c r="B161" s="197" t="s">
        <v>462</v>
      </c>
      <c r="C161" s="255">
        <v>1</v>
      </c>
      <c r="D161" s="196" t="s">
        <v>67</v>
      </c>
      <c r="E161" s="196" t="s">
        <v>2394</v>
      </c>
      <c r="F161" s="4" t="str">
        <f>UnitControlCenter!$B$32</f>
        <v>2019 KRW / metric ton</v>
      </c>
      <c r="G161" s="196" t="s">
        <v>2744</v>
      </c>
      <c r="H161" s="69" t="s">
        <v>2745</v>
      </c>
      <c r="I161" s="196" t="s">
        <v>2746</v>
      </c>
    </row>
    <row r="162" spans="1:19" ht="30">
      <c r="A162" s="199" t="s">
        <v>2387</v>
      </c>
      <c r="B162" s="197" t="s">
        <v>459</v>
      </c>
      <c r="C162" s="255">
        <v>1</v>
      </c>
      <c r="D162" s="196" t="s">
        <v>67</v>
      </c>
      <c r="E162" s="196" t="s">
        <v>2394</v>
      </c>
      <c r="F162" s="4" t="str">
        <f>UnitControlCenter!$B$32</f>
        <v>2019 KRW / metric ton</v>
      </c>
      <c r="G162" s="196" t="s">
        <v>2407</v>
      </c>
      <c r="H162" s="69" t="s">
        <v>357</v>
      </c>
      <c r="I162" s="196" t="s">
        <v>2617</v>
      </c>
    </row>
    <row r="163" spans="1:19" ht="150">
      <c r="A163" s="199" t="s">
        <v>2387</v>
      </c>
      <c r="B163" s="197" t="s">
        <v>92</v>
      </c>
      <c r="C163" s="255">
        <v>1</v>
      </c>
      <c r="D163" s="196" t="s">
        <v>67</v>
      </c>
      <c r="E163" s="196" t="s">
        <v>2394</v>
      </c>
      <c r="F163" s="4" t="str">
        <f>UnitControlCenter!$B$33</f>
        <v>2019 KRW / thousand cubic meter</v>
      </c>
      <c r="G163" s="196" t="s">
        <v>2736</v>
      </c>
      <c r="H163" s="69" t="s">
        <v>2737</v>
      </c>
      <c r="I163" s="196" t="s">
        <v>2738</v>
      </c>
    </row>
    <row r="164" spans="1:19" ht="30">
      <c r="A164" s="199" t="s">
        <v>2387</v>
      </c>
      <c r="B164" s="197" t="s">
        <v>100</v>
      </c>
      <c r="C164" s="255">
        <v>1</v>
      </c>
      <c r="D164" s="196" t="s">
        <v>67</v>
      </c>
      <c r="E164" s="196" t="s">
        <v>2394</v>
      </c>
      <c r="F164" s="4" t="str">
        <f>UnitControlCenter!$B$34</f>
        <v>2019 KRW / liter</v>
      </c>
      <c r="G164" s="196" t="s">
        <v>2409</v>
      </c>
      <c r="H164" s="69" t="s">
        <v>352</v>
      </c>
      <c r="I164" s="54">
        <v>969696</v>
      </c>
    </row>
    <row r="165" spans="1:19" ht="150">
      <c r="A165" s="199" t="s">
        <v>2387</v>
      </c>
      <c r="B165" s="197" t="s">
        <v>101</v>
      </c>
      <c r="C165" s="255">
        <v>1</v>
      </c>
      <c r="D165" s="196" t="s">
        <v>67</v>
      </c>
      <c r="E165" s="196" t="s">
        <v>2394</v>
      </c>
      <c r="F165" s="4" t="str">
        <f>UnitControlCenter!$B$34</f>
        <v>2019 KRW / liter</v>
      </c>
      <c r="G165" s="196" t="s">
        <v>2739</v>
      </c>
      <c r="H165" s="69" t="s">
        <v>2737</v>
      </c>
      <c r="I165" s="196" t="s">
        <v>2738</v>
      </c>
    </row>
    <row r="166" spans="1:19" ht="120">
      <c r="A166" s="199" t="s">
        <v>2387</v>
      </c>
      <c r="B166" s="197" t="s">
        <v>97</v>
      </c>
      <c r="C166" s="255">
        <v>1</v>
      </c>
      <c r="D166" s="196" t="s">
        <v>67</v>
      </c>
      <c r="E166" s="196" t="s">
        <v>2394</v>
      </c>
      <c r="F166" s="4" t="str">
        <f>UnitControlCenter!$B$32</f>
        <v>2019 KRW / metric ton</v>
      </c>
      <c r="G166" s="196" t="s">
        <v>2740</v>
      </c>
      <c r="H166" s="69" t="s">
        <v>2741</v>
      </c>
      <c r="I166" s="196" t="s">
        <v>2742</v>
      </c>
    </row>
    <row r="167" spans="1:19" ht="120">
      <c r="A167" s="199" t="s">
        <v>2387</v>
      </c>
      <c r="B167" s="197" t="s">
        <v>2667</v>
      </c>
      <c r="C167" s="255">
        <v>1</v>
      </c>
      <c r="D167" s="196" t="s">
        <v>67</v>
      </c>
      <c r="E167" s="196" t="s">
        <v>2394</v>
      </c>
      <c r="F167" s="4" t="str">
        <f>UnitControlCenter!$B$35</f>
        <v>2019 KRW / barrel</v>
      </c>
      <c r="G167" s="196" t="s">
        <v>2807</v>
      </c>
      <c r="H167" s="69" t="s">
        <v>2808</v>
      </c>
      <c r="I167" s="196" t="s">
        <v>2809</v>
      </c>
    </row>
    <row r="168" spans="1:19" ht="120">
      <c r="A168" s="199" t="s">
        <v>2387</v>
      </c>
      <c r="B168" s="197" t="s">
        <v>2743</v>
      </c>
      <c r="C168" s="255">
        <v>1</v>
      </c>
      <c r="D168" s="196" t="s">
        <v>67</v>
      </c>
      <c r="E168" s="196" t="s">
        <v>2394</v>
      </c>
      <c r="F168" s="4" t="str">
        <f>UnitControlCenter!$B$34</f>
        <v>2019 KRW / liter</v>
      </c>
      <c r="G168" s="196" t="s">
        <v>2747</v>
      </c>
      <c r="H168" s="69" t="s">
        <v>2406</v>
      </c>
      <c r="I168" s="196" t="s">
        <v>2663</v>
      </c>
    </row>
    <row r="169" spans="1:19" ht="60.75" thickBot="1">
      <c r="A169" s="242" t="s">
        <v>2387</v>
      </c>
      <c r="B169" s="239" t="s">
        <v>2523</v>
      </c>
      <c r="C169" s="254">
        <v>1</v>
      </c>
      <c r="D169" s="240" t="s">
        <v>67</v>
      </c>
      <c r="E169" s="240" t="s">
        <v>2394</v>
      </c>
      <c r="F169" s="243" t="str">
        <f>UnitControlCenter!$B$36</f>
        <v>2019 KRW / kg</v>
      </c>
      <c r="G169" s="240" t="s">
        <v>2857</v>
      </c>
      <c r="H169" s="241" t="s">
        <v>2858</v>
      </c>
      <c r="I169" s="240" t="s">
        <v>2859</v>
      </c>
      <c r="J169" s="241"/>
      <c r="K169" s="241"/>
      <c r="L169" s="241"/>
      <c r="M169" s="241"/>
      <c r="N169" s="241"/>
      <c r="O169" s="241"/>
      <c r="P169" s="241"/>
      <c r="Q169" s="241"/>
      <c r="R169" s="241"/>
      <c r="S169" s="241"/>
    </row>
    <row r="170" spans="1:19" ht="45">
      <c r="A170" s="199" t="s">
        <v>2388</v>
      </c>
      <c r="B170" s="197" t="s">
        <v>2389</v>
      </c>
      <c r="C170" s="255">
        <v>1</v>
      </c>
      <c r="D170" s="196" t="s">
        <v>65</v>
      </c>
      <c r="E170" s="196" t="s">
        <v>66</v>
      </c>
      <c r="F170" s="4" t="str">
        <f>UnitControlCenter!$B$37</f>
        <v>2019 KRW / kilowatt-hour (kWh)</v>
      </c>
      <c r="G170" s="196" t="s">
        <v>2410</v>
      </c>
      <c r="I170" s="196"/>
    </row>
    <row r="171" spans="1:19" ht="75">
      <c r="A171" s="199" t="s">
        <v>2388</v>
      </c>
      <c r="B171" s="197" t="s">
        <v>2390</v>
      </c>
      <c r="C171" s="255">
        <v>1</v>
      </c>
      <c r="D171" s="196" t="s">
        <v>67</v>
      </c>
      <c r="E171" s="196" t="s">
        <v>66</v>
      </c>
      <c r="F171" s="4" t="str">
        <f>UnitControlCenter!$B$38</f>
        <v>cost of eqpt. to capture 1 metric ton CO2e/yr (2019 KRW)</v>
      </c>
      <c r="G171" s="196" t="s">
        <v>2414</v>
      </c>
      <c r="H171" s="69" t="s">
        <v>2415</v>
      </c>
      <c r="I171" s="196" t="s">
        <v>2624</v>
      </c>
    </row>
    <row r="172" spans="1:19" ht="60">
      <c r="A172" s="199" t="s">
        <v>2388</v>
      </c>
      <c r="B172" s="197" t="s">
        <v>2391</v>
      </c>
      <c r="C172" s="255">
        <v>1</v>
      </c>
      <c r="D172" s="196" t="s">
        <v>65</v>
      </c>
      <c r="E172" s="196" t="s">
        <v>66</v>
      </c>
      <c r="F172" s="4" t="str">
        <f>UnitControlCenter!$B$39</f>
        <v>million 2019 KRW / megawatt (MW)</v>
      </c>
      <c r="G172" s="196" t="s">
        <v>2411</v>
      </c>
      <c r="I172" s="196"/>
    </row>
    <row r="173" spans="1:19" ht="60">
      <c r="A173" s="199" t="s">
        <v>2388</v>
      </c>
      <c r="B173" s="197" t="s">
        <v>2392</v>
      </c>
      <c r="C173" s="255">
        <v>1</v>
      </c>
      <c r="D173" s="196" t="s">
        <v>65</v>
      </c>
      <c r="E173" s="196" t="s">
        <v>66</v>
      </c>
      <c r="F173" s="4" t="str">
        <f>UnitControlCenter!$B$39</f>
        <v>million 2019 KRW / megawatt (MW)</v>
      </c>
      <c r="G173" s="196" t="s">
        <v>2412</v>
      </c>
      <c r="I173" s="196"/>
    </row>
    <row r="174" spans="1:19" ht="60">
      <c r="A174" s="199" t="s">
        <v>2388</v>
      </c>
      <c r="B174" s="197" t="s">
        <v>2393</v>
      </c>
      <c r="C174" s="255">
        <v>1</v>
      </c>
      <c r="D174" s="196" t="s">
        <v>65</v>
      </c>
      <c r="E174" s="196" t="s">
        <v>66</v>
      </c>
      <c r="F174" s="4" t="str">
        <f>UnitControlCenter!$B$39</f>
        <v>million 2019 KRW / megawatt (MW)</v>
      </c>
      <c r="G174" s="196" t="s">
        <v>2413</v>
      </c>
      <c r="I174" s="196"/>
    </row>
    <row r="175" spans="1:19" ht="60.75" thickBot="1">
      <c r="A175" s="242" t="s">
        <v>2388</v>
      </c>
      <c r="B175" s="239" t="s">
        <v>2539</v>
      </c>
      <c r="C175" s="254">
        <v>1</v>
      </c>
      <c r="D175" s="240" t="s">
        <v>65</v>
      </c>
      <c r="E175" s="240" t="s">
        <v>66</v>
      </c>
      <c r="F175" s="243" t="str">
        <f>UnitControlCenter!$B$40</f>
        <v>cost of eqpt. to produce 1 kg H2/yr (2019 KRW)</v>
      </c>
      <c r="G175" s="240" t="s">
        <v>2540</v>
      </c>
      <c r="H175" s="241"/>
      <c r="I175" s="240"/>
      <c r="J175" s="241"/>
      <c r="K175" s="241"/>
      <c r="L175" s="241"/>
      <c r="M175" s="241"/>
      <c r="N175" s="241"/>
      <c r="O175" s="241"/>
      <c r="P175" s="241"/>
      <c r="Q175" s="241"/>
      <c r="R175" s="241"/>
      <c r="S175" s="241"/>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ColWidth="8.7109375" defaultRowHeight="15"/>
  <cols>
    <col min="1" max="1" width="8.7109375" style="458"/>
    <col min="2" max="2" width="18.140625" style="458" bestFit="1" customWidth="1"/>
    <col min="3" max="3" width="24.42578125" style="458" bestFit="1" customWidth="1"/>
    <col min="4" max="4" width="15.42578125" style="458" bestFit="1" customWidth="1"/>
    <col min="5" max="5" width="28.42578125" style="458" bestFit="1" customWidth="1"/>
    <col min="6" max="6" width="9.42578125" style="458" bestFit="1" customWidth="1"/>
    <col min="7" max="7" width="9.85546875" style="458" bestFit="1" customWidth="1"/>
    <col min="8" max="16384" width="8.7109375" style="458"/>
  </cols>
  <sheetData>
    <row r="1" spans="1:7" ht="42.95" customHeight="1">
      <c r="A1" s="472" t="s">
        <v>3547</v>
      </c>
      <c r="B1" s="472"/>
      <c r="C1" s="472"/>
    </row>
    <row r="6" spans="1:7">
      <c r="B6" s="458" t="s">
        <v>3546</v>
      </c>
    </row>
    <row r="7" spans="1:7">
      <c r="B7" s="471"/>
      <c r="E7" s="458">
        <v>2030</v>
      </c>
      <c r="F7" s="470">
        <v>2050</v>
      </c>
      <c r="G7" s="470"/>
    </row>
    <row r="8" spans="1:7">
      <c r="B8" s="471"/>
      <c r="C8" s="458" t="s">
        <v>3545</v>
      </c>
      <c r="D8" s="458" t="s">
        <v>3544</v>
      </c>
      <c r="E8" s="458" t="s">
        <v>3543</v>
      </c>
      <c r="F8" s="458" t="s">
        <v>3542</v>
      </c>
      <c r="G8" s="458" t="s">
        <v>3541</v>
      </c>
    </row>
    <row r="9" spans="1:7">
      <c r="B9" s="458" t="s">
        <v>3540</v>
      </c>
      <c r="D9" s="458">
        <v>727.6</v>
      </c>
      <c r="E9" s="458">
        <v>436.6</v>
      </c>
      <c r="F9" s="458">
        <v>0</v>
      </c>
      <c r="G9" s="458">
        <v>0</v>
      </c>
    </row>
    <row r="10" spans="1:7">
      <c r="B10" s="470" t="s">
        <v>3539</v>
      </c>
      <c r="C10" s="459" t="s">
        <v>3538</v>
      </c>
      <c r="D10" s="459">
        <v>269.60000000000002</v>
      </c>
      <c r="E10" s="459">
        <v>149.9</v>
      </c>
      <c r="F10" s="459">
        <v>0</v>
      </c>
      <c r="G10" s="459">
        <v>20.7</v>
      </c>
    </row>
    <row r="11" spans="1:7">
      <c r="B11" s="470"/>
      <c r="C11" s="459" t="s">
        <v>3537</v>
      </c>
      <c r="D11" s="459">
        <v>260.5</v>
      </c>
      <c r="E11" s="459">
        <v>222.6</v>
      </c>
      <c r="F11" s="459">
        <v>51.1</v>
      </c>
      <c r="G11" s="459">
        <v>51.1</v>
      </c>
    </row>
    <row r="12" spans="1:7">
      <c r="B12" s="470"/>
      <c r="C12" s="459" t="s">
        <v>3536</v>
      </c>
      <c r="D12" s="459">
        <v>52.1</v>
      </c>
      <c r="E12" s="459">
        <v>35</v>
      </c>
      <c r="F12" s="459">
        <v>6.2</v>
      </c>
      <c r="G12" s="459">
        <v>6.2</v>
      </c>
    </row>
    <row r="13" spans="1:7">
      <c r="B13" s="470"/>
      <c r="C13" s="459" t="s">
        <v>3535</v>
      </c>
      <c r="D13" s="459">
        <v>98.1</v>
      </c>
      <c r="E13" s="459">
        <v>61</v>
      </c>
      <c r="F13" s="459">
        <v>2.8</v>
      </c>
      <c r="G13" s="459">
        <v>9.1999999999999993</v>
      </c>
    </row>
    <row r="14" spans="1:7">
      <c r="B14" s="470"/>
      <c r="C14" s="459" t="s">
        <v>3534</v>
      </c>
      <c r="D14" s="459">
        <v>24.7</v>
      </c>
      <c r="E14" s="459">
        <v>18</v>
      </c>
      <c r="F14" s="459">
        <v>15.4</v>
      </c>
      <c r="G14" s="459">
        <v>15.4</v>
      </c>
    </row>
    <row r="15" spans="1:7">
      <c r="B15" s="470"/>
      <c r="C15" s="459" t="s">
        <v>3533</v>
      </c>
      <c r="D15" s="459">
        <v>17.100000000000001</v>
      </c>
      <c r="E15" s="459">
        <v>9.1</v>
      </c>
      <c r="F15" s="459">
        <v>4.4000000000000004</v>
      </c>
      <c r="G15" s="459">
        <v>4.4000000000000004</v>
      </c>
    </row>
    <row r="16" spans="1:7">
      <c r="B16" s="470"/>
      <c r="C16" s="459" t="s">
        <v>3532</v>
      </c>
      <c r="D16" s="459"/>
      <c r="E16" s="459">
        <v>7.6</v>
      </c>
      <c r="F16" s="459">
        <v>0</v>
      </c>
      <c r="G16" s="459">
        <v>9</v>
      </c>
    </row>
    <row r="17" spans="2:7">
      <c r="B17" s="470"/>
      <c r="C17" s="460" t="s">
        <v>3531</v>
      </c>
      <c r="D17" s="459">
        <v>5.6</v>
      </c>
      <c r="E17" s="459">
        <v>3.9</v>
      </c>
      <c r="F17" s="459">
        <v>0.5</v>
      </c>
      <c r="G17" s="459">
        <v>1.3</v>
      </c>
    </row>
    <row r="18" spans="2:7">
      <c r="B18" s="470" t="s">
        <v>3530</v>
      </c>
      <c r="C18" s="461" t="s">
        <v>3529</v>
      </c>
      <c r="D18" s="461">
        <v>-41.3</v>
      </c>
      <c r="E18" s="461">
        <v>-26.7</v>
      </c>
      <c r="F18" s="461">
        <v>-25.3</v>
      </c>
      <c r="G18" s="461">
        <v>-25.3</v>
      </c>
    </row>
    <row r="19" spans="2:7" ht="17.45" customHeight="1">
      <c r="B19" s="470"/>
      <c r="C19" s="458" t="s">
        <v>3528</v>
      </c>
      <c r="E19" s="458">
        <v>-10.3</v>
      </c>
      <c r="F19" s="458">
        <v>-55.1</v>
      </c>
      <c r="G19" s="458">
        <v>-84.6</v>
      </c>
    </row>
    <row r="20" spans="2:7">
      <c r="B20" s="470"/>
      <c r="C20" s="458" t="s">
        <v>3527</v>
      </c>
      <c r="E20" s="458">
        <v>-33.5</v>
      </c>
    </row>
    <row r="21" spans="2:7">
      <c r="B21" s="470"/>
      <c r="C21" s="458" t="s">
        <v>3526</v>
      </c>
      <c r="F21" s="458">
        <v>-7.4</v>
      </c>
      <c r="G21" s="458">
        <v>-7.4</v>
      </c>
    </row>
    <row r="23" spans="2:7">
      <c r="B23" s="458" t="s">
        <v>3550</v>
      </c>
      <c r="C23" s="462" t="s">
        <v>3548</v>
      </c>
      <c r="E23" s="458">
        <f>SUM(E9)</f>
        <v>436.6</v>
      </c>
      <c r="F23" s="458">
        <f>SUM(F9)</f>
        <v>0</v>
      </c>
    </row>
    <row r="24" spans="2:7">
      <c r="B24" s="458" t="s">
        <v>3550</v>
      </c>
      <c r="C24" s="462" t="s">
        <v>3549</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cols>
    <col min="1" max="1" width="13.28515625" customWidth="1"/>
    <col min="2" max="2" width="8.8554687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2894</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2895</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3066</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3054</v>
      </c>
    </row>
    <row r="61" spans="1:4" s="195" customFormat="1">
      <c r="A61" s="195" t="s">
        <v>2586</v>
      </c>
      <c r="B61" s="216" t="s">
        <v>2591</v>
      </c>
      <c r="C61" s="219"/>
      <c r="D61" s="207" t="s">
        <v>3053</v>
      </c>
    </row>
    <row r="62" spans="1:4" s="195" customFormat="1">
      <c r="A62" s="195" t="s">
        <v>2585</v>
      </c>
      <c r="B62" s="215" t="s">
        <v>2596</v>
      </c>
      <c r="C62" s="223"/>
      <c r="D62" s="195" t="s">
        <v>3050</v>
      </c>
    </row>
    <row r="63" spans="1:4" s="195" customFormat="1">
      <c r="A63" s="195" t="s">
        <v>2626</v>
      </c>
      <c r="B63" s="215" t="s">
        <v>2620</v>
      </c>
      <c r="C63" s="234"/>
      <c r="D63" s="195" t="s">
        <v>3051</v>
      </c>
    </row>
    <row r="64" spans="1:4" s="195" customFormat="1">
      <c r="A64" s="195" t="s">
        <v>2603</v>
      </c>
      <c r="B64" s="215" t="s">
        <v>2599</v>
      </c>
      <c r="C64" s="227"/>
      <c r="D64" s="207" t="s">
        <v>3052</v>
      </c>
    </row>
    <row r="65" spans="1:4" s="207" customFormat="1">
      <c r="B65" s="228"/>
    </row>
    <row r="66" spans="1:4" s="207" customFormat="1">
      <c r="A66" s="187" t="s">
        <v>3154</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3073</v>
      </c>
    </row>
    <row r="69" spans="1:4" s="207" customFormat="1">
      <c r="A69" s="195" t="s">
        <v>2601</v>
      </c>
      <c r="B69" s="215" t="s">
        <v>2597</v>
      </c>
      <c r="C69" s="224"/>
      <c r="D69" s="195" t="s">
        <v>3074</v>
      </c>
    </row>
    <row r="70" spans="1:4" s="207" customFormat="1">
      <c r="A70" s="195" t="s">
        <v>2603</v>
      </c>
      <c r="B70" s="215" t="s">
        <v>2599</v>
      </c>
      <c r="C70" s="227"/>
      <c r="D70" s="195" t="s">
        <v>474</v>
      </c>
    </row>
    <row r="71" spans="1:4" s="207" customFormat="1">
      <c r="A71" s="195" t="s">
        <v>2602</v>
      </c>
      <c r="B71" s="215" t="s">
        <v>2598</v>
      </c>
      <c r="C71" s="226"/>
      <c r="D71" s="195" t="s">
        <v>3075</v>
      </c>
    </row>
    <row r="72" spans="1:4" s="207" customFormat="1">
      <c r="A72" s="195" t="s">
        <v>2600</v>
      </c>
      <c r="B72" s="215" t="s">
        <v>2617</v>
      </c>
      <c r="C72" s="225"/>
      <c r="D72" s="195" t="s">
        <v>3076</v>
      </c>
    </row>
    <row r="73" spans="1:4" s="207" customFormat="1">
      <c r="A73" s="195" t="s">
        <v>2580</v>
      </c>
      <c r="B73" s="216" t="s">
        <v>2590</v>
      </c>
      <c r="C73" s="218"/>
      <c r="D73" s="195" t="s">
        <v>274</v>
      </c>
    </row>
    <row r="74" spans="1:4" s="207" customFormat="1">
      <c r="A74" s="195" t="s">
        <v>2586</v>
      </c>
      <c r="B74" s="216" t="s">
        <v>2591</v>
      </c>
      <c r="C74" s="219"/>
      <c r="D74" s="195" t="s">
        <v>3077</v>
      </c>
    </row>
    <row r="75" spans="1:4" s="207" customFormat="1">
      <c r="A75" s="195" t="s">
        <v>2593</v>
      </c>
      <c r="B75" s="216" t="s">
        <v>2594</v>
      </c>
      <c r="C75" s="220"/>
      <c r="D75" s="195" t="s">
        <v>3078</v>
      </c>
    </row>
    <row r="76" spans="1:4" s="207" customFormat="1">
      <c r="A76" s="195" t="s">
        <v>2585</v>
      </c>
      <c r="B76" s="215" t="s">
        <v>2596</v>
      </c>
      <c r="C76" s="223"/>
      <c r="D76" s="195" t="s">
        <v>3079</v>
      </c>
    </row>
    <row r="77" spans="1:4" s="207" customFormat="1">
      <c r="A77" s="195" t="s">
        <v>2587</v>
      </c>
      <c r="B77" s="216" t="s">
        <v>2588</v>
      </c>
      <c r="C77" s="210"/>
      <c r="D77" s="207" t="s">
        <v>2642</v>
      </c>
    </row>
    <row r="78" spans="1:4" s="207" customFormat="1">
      <c r="A78" s="195"/>
      <c r="B78" s="216"/>
    </row>
    <row r="79" spans="1:4" s="207" customFormat="1">
      <c r="A79" s="187" t="s">
        <v>3035</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2966</v>
      </c>
    </row>
    <row r="82" spans="1:4" s="207" customFormat="1">
      <c r="A82" s="195" t="s">
        <v>2601</v>
      </c>
      <c r="B82" s="215" t="s">
        <v>2597</v>
      </c>
      <c r="C82" s="224"/>
      <c r="D82" s="207" t="s">
        <v>2967</v>
      </c>
    </row>
    <row r="83" spans="1:4" s="207" customFormat="1">
      <c r="A83" s="195" t="s">
        <v>2600</v>
      </c>
      <c r="B83" s="215" t="s">
        <v>2617</v>
      </c>
      <c r="C83" s="225"/>
      <c r="D83" s="207" t="s">
        <v>2968</v>
      </c>
    </row>
    <row r="84" spans="1:4" s="207" customFormat="1">
      <c r="A84" s="195" t="s">
        <v>2587</v>
      </c>
      <c r="B84" s="216" t="s">
        <v>2588</v>
      </c>
      <c r="C84" s="210"/>
      <c r="D84" s="207" t="s">
        <v>2642</v>
      </c>
    </row>
    <row r="85" spans="1:4" s="195" customFormat="1">
      <c r="B85" s="215"/>
    </row>
    <row r="86" spans="1:4" s="195" customFormat="1">
      <c r="A86" s="187" t="s">
        <v>3444</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3300</v>
      </c>
    </row>
    <row r="89" spans="1:4" s="195" customFormat="1">
      <c r="A89" s="195" t="s">
        <v>2593</v>
      </c>
      <c r="B89" s="216" t="s">
        <v>2594</v>
      </c>
      <c r="C89" s="220"/>
      <c r="D89" s="195" t="s">
        <v>3301</v>
      </c>
    </row>
    <row r="90" spans="1:4" s="195" customFormat="1">
      <c r="B90" s="215"/>
    </row>
    <row r="91" spans="1:4" s="195" customFormat="1">
      <c r="A91" s="187" t="s">
        <v>3302</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3303</v>
      </c>
    </row>
    <row r="94" spans="1:4" s="195" customFormat="1">
      <c r="A94" s="195" t="s">
        <v>2600</v>
      </c>
      <c r="B94" s="215" t="s">
        <v>2617</v>
      </c>
      <c r="C94" s="225"/>
      <c r="D94" s="195" t="s">
        <v>3304</v>
      </c>
    </row>
    <row r="95" spans="1:4" s="195" customFormat="1">
      <c r="A95" s="195" t="s">
        <v>2593</v>
      </c>
      <c r="B95" s="216" t="s">
        <v>2594</v>
      </c>
      <c r="C95" s="220"/>
      <c r="D95" s="195" t="s">
        <v>3305</v>
      </c>
    </row>
    <row r="96" spans="1:4" s="195" customFormat="1">
      <c r="A96" s="195" t="s">
        <v>2601</v>
      </c>
      <c r="B96" s="215" t="s">
        <v>2597</v>
      </c>
      <c r="C96" s="224"/>
      <c r="D96" s="195" t="s">
        <v>3306</v>
      </c>
    </row>
    <row r="97" spans="1:4" s="195" customFormat="1">
      <c r="B97" s="215"/>
    </row>
    <row r="98" spans="1:4" s="195" customFormat="1">
      <c r="A98" s="187" t="s">
        <v>3307</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3308</v>
      </c>
    </row>
    <row r="101" spans="1:4" s="195" customFormat="1">
      <c r="A101" s="195" t="s">
        <v>2602</v>
      </c>
      <c r="B101" s="215" t="s">
        <v>2598</v>
      </c>
      <c r="C101" s="226"/>
      <c r="D101" s="195" t="s">
        <v>3309</v>
      </c>
    </row>
    <row r="102" spans="1:4" s="195" customFormat="1">
      <c r="B102" s="215"/>
    </row>
    <row r="103" spans="1:4" s="195" customFormat="1">
      <c r="A103" s="187" t="s">
        <v>3310</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3311</v>
      </c>
    </row>
    <row r="106" spans="1:4" s="195" customFormat="1">
      <c r="A106" s="195" t="s">
        <v>2601</v>
      </c>
      <c r="B106" s="215" t="s">
        <v>2597</v>
      </c>
      <c r="C106" s="224"/>
      <c r="D106" s="195" t="s">
        <v>3312</v>
      </c>
    </row>
    <row r="107" spans="1:4" s="195" customFormat="1">
      <c r="A107" s="195" t="s">
        <v>2603</v>
      </c>
      <c r="B107" s="215" t="s">
        <v>2599</v>
      </c>
      <c r="C107" s="227"/>
      <c r="D107" s="195" t="s">
        <v>3313</v>
      </c>
    </row>
    <row r="108" spans="1:4" s="195" customFormat="1">
      <c r="A108" s="195" t="s">
        <v>2593</v>
      </c>
      <c r="B108" s="216" t="s">
        <v>2594</v>
      </c>
      <c r="C108" s="220"/>
      <c r="D108" s="195" t="s">
        <v>3314</v>
      </c>
    </row>
    <row r="109" spans="1:4" s="195" customFormat="1">
      <c r="A109" s="195" t="s">
        <v>2600</v>
      </c>
      <c r="B109" s="215" t="s">
        <v>2617</v>
      </c>
      <c r="C109" s="225"/>
      <c r="D109" s="195" t="s">
        <v>3315</v>
      </c>
    </row>
    <row r="110" spans="1:4" s="195" customFormat="1">
      <c r="A110" s="195" t="s">
        <v>2580</v>
      </c>
      <c r="B110" s="216" t="s">
        <v>2590</v>
      </c>
      <c r="C110" s="218"/>
      <c r="D110" s="195" t="s">
        <v>3316</v>
      </c>
    </row>
    <row r="111" spans="1:4" s="195" customFormat="1">
      <c r="A111" s="195" t="s">
        <v>2586</v>
      </c>
      <c r="B111" s="216" t="s">
        <v>2591</v>
      </c>
      <c r="C111" s="219"/>
      <c r="D111" s="195" t="s">
        <v>3317</v>
      </c>
    </row>
    <row r="112" spans="1:4" s="195" customFormat="1">
      <c r="B112" s="215"/>
    </row>
    <row r="113" spans="1:4" s="195" customFormat="1">
      <c r="A113" s="187" t="s">
        <v>2980</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2981</v>
      </c>
    </row>
    <row r="116" spans="1:4" s="195" customFormat="1">
      <c r="A116" s="195" t="s">
        <v>2593</v>
      </c>
      <c r="B116" s="216" t="s">
        <v>2594</v>
      </c>
      <c r="C116" s="220"/>
      <c r="D116" s="207" t="s">
        <v>2982</v>
      </c>
    </row>
    <row r="117" spans="1:4" s="195" customFormat="1">
      <c r="A117" s="195" t="s">
        <v>2587</v>
      </c>
      <c r="B117" s="216" t="s">
        <v>2588</v>
      </c>
      <c r="C117" s="210"/>
      <c r="D117" s="207" t="s">
        <v>2642</v>
      </c>
    </row>
    <row r="118" spans="1:4" s="195" customFormat="1">
      <c r="B118" s="216"/>
      <c r="C118" s="207"/>
      <c r="D118" s="207"/>
    </row>
    <row r="119" spans="1:4" s="195" customFormat="1">
      <c r="A119" s="187" t="s">
        <v>3036</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3037</v>
      </c>
    </row>
    <row r="122" spans="1:4" s="195" customFormat="1">
      <c r="A122" s="195" t="s">
        <v>2626</v>
      </c>
      <c r="B122" s="215" t="s">
        <v>2620</v>
      </c>
      <c r="C122" s="234"/>
      <c r="D122" s="207" t="s">
        <v>3038</v>
      </c>
    </row>
    <row r="123" spans="1:4" s="195" customFormat="1">
      <c r="A123" s="195" t="s">
        <v>2603</v>
      </c>
      <c r="B123" s="215" t="s">
        <v>2599</v>
      </c>
      <c r="C123" s="227"/>
      <c r="D123" s="207" t="s">
        <v>3039</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3278</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3176</v>
      </c>
    </row>
    <row r="174" spans="1:4">
      <c r="A174" s="195" t="s">
        <v>2585</v>
      </c>
      <c r="B174" s="215" t="s">
        <v>2596</v>
      </c>
      <c r="C174" s="221"/>
      <c r="D174" s="195" t="s">
        <v>3177</v>
      </c>
    </row>
    <row r="175" spans="1:4">
      <c r="A175" s="195" t="s">
        <v>2622</v>
      </c>
      <c r="B175" s="215" t="s">
        <v>2616</v>
      </c>
      <c r="C175" s="231"/>
      <c r="D175" s="195" t="s">
        <v>3178</v>
      </c>
    </row>
    <row r="176" spans="1:4">
      <c r="A176" s="195" t="s">
        <v>2623</v>
      </c>
      <c r="B176" s="215" t="s">
        <v>2408</v>
      </c>
      <c r="C176" s="230"/>
      <c r="D176" s="195" t="s">
        <v>3179</v>
      </c>
    </row>
    <row r="177" spans="1:4">
      <c r="A177" s="195" t="s">
        <v>2593</v>
      </c>
      <c r="B177" s="216" t="s">
        <v>2594</v>
      </c>
      <c r="C177" s="220"/>
      <c r="D177" s="195" t="s">
        <v>3180</v>
      </c>
    </row>
    <row r="178" spans="1:4">
      <c r="A178" s="195" t="s">
        <v>2602</v>
      </c>
      <c r="B178" s="215" t="s">
        <v>2598</v>
      </c>
      <c r="C178" s="226"/>
      <c r="D178" s="195" t="s">
        <v>3181</v>
      </c>
    </row>
    <row r="179" spans="1:4">
      <c r="A179" s="195" t="s">
        <v>2587</v>
      </c>
      <c r="B179" s="216" t="s">
        <v>2588</v>
      </c>
      <c r="C179" s="210"/>
      <c r="D179" s="195" t="s">
        <v>3182</v>
      </c>
    </row>
    <row r="180" spans="1:4">
      <c r="A180" s="195" t="s">
        <v>2600</v>
      </c>
      <c r="B180" s="215" t="s">
        <v>2617</v>
      </c>
      <c r="C180" s="225"/>
      <c r="D180" s="195" t="s">
        <v>2654</v>
      </c>
    </row>
    <row r="181" spans="1:4">
      <c r="A181" s="195" t="s">
        <v>2625</v>
      </c>
      <c r="B181" s="215" t="s">
        <v>2619</v>
      </c>
      <c r="C181" s="232"/>
      <c r="D181" s="195" t="s">
        <v>3183</v>
      </c>
    </row>
    <row r="182" spans="1:4">
      <c r="A182" s="195" t="s">
        <v>2668</v>
      </c>
      <c r="B182" s="216" t="s">
        <v>2670</v>
      </c>
      <c r="C182" s="236"/>
      <c r="D182" s="195" t="s">
        <v>3184</v>
      </c>
    </row>
    <row r="183" spans="1:4">
      <c r="A183" s="195" t="s">
        <v>2621</v>
      </c>
      <c r="B183" s="215" t="s">
        <v>2618</v>
      </c>
      <c r="C183" s="233"/>
      <c r="D183" s="195" t="s">
        <v>3185</v>
      </c>
    </row>
    <row r="184" spans="1:4">
      <c r="A184" s="195" t="s">
        <v>2574</v>
      </c>
      <c r="B184" s="217" t="s">
        <v>2581</v>
      </c>
      <c r="C184" s="211"/>
      <c r="D184" s="195" t="s">
        <v>2655</v>
      </c>
    </row>
    <row r="185" spans="1:4">
      <c r="A185" s="195" t="s">
        <v>2601</v>
      </c>
      <c r="B185" s="215" t="s">
        <v>2597</v>
      </c>
      <c r="C185" s="224"/>
      <c r="D185" s="195" t="s">
        <v>3186</v>
      </c>
    </row>
    <row r="186" spans="1:4">
      <c r="A186" s="195" t="s">
        <v>2669</v>
      </c>
      <c r="B186" s="216">
        <v>740000</v>
      </c>
      <c r="C186" s="237"/>
      <c r="D186" s="195" t="s">
        <v>3187</v>
      </c>
    </row>
    <row r="187" spans="1:4">
      <c r="A187" s="195" t="s">
        <v>2603</v>
      </c>
      <c r="B187" s="215" t="s">
        <v>2599</v>
      </c>
      <c r="C187" s="227"/>
      <c r="D187" s="195" t="s">
        <v>3188</v>
      </c>
    </row>
    <row r="188" spans="1:4">
      <c r="A188" s="207" t="s">
        <v>2610</v>
      </c>
      <c r="B188" s="228" t="s">
        <v>2609</v>
      </c>
      <c r="C188" s="229"/>
      <c r="D188" s="195" t="s">
        <v>3189</v>
      </c>
    </row>
    <row r="189" spans="1:4">
      <c r="A189" s="195" t="s">
        <v>2626</v>
      </c>
      <c r="B189" s="215" t="s">
        <v>2620</v>
      </c>
      <c r="C189" s="234"/>
      <c r="D189" s="195" t="s">
        <v>3190</v>
      </c>
    </row>
    <row r="190" spans="1:4">
      <c r="A190" s="195" t="s">
        <v>2584</v>
      </c>
      <c r="B190" s="216" t="s">
        <v>2589</v>
      </c>
      <c r="C190" s="222"/>
      <c r="D190" s="195" t="s">
        <v>3191</v>
      </c>
    </row>
    <row r="191" spans="1:4">
      <c r="A191" t="s">
        <v>3203</v>
      </c>
      <c r="B191" s="288" t="s">
        <v>3196</v>
      </c>
      <c r="C191" s="287"/>
      <c r="D191" s="195" t="s">
        <v>3192</v>
      </c>
    </row>
    <row r="192" spans="1:4">
      <c r="A192" s="195" t="s">
        <v>3200</v>
      </c>
      <c r="B192" s="216" t="s">
        <v>3197</v>
      </c>
      <c r="C192" s="289"/>
      <c r="D192" s="195" t="s">
        <v>3193</v>
      </c>
    </row>
    <row r="193" spans="1:4" s="195" customFormat="1">
      <c r="A193" s="195" t="s">
        <v>3201</v>
      </c>
      <c r="B193" s="195" t="s">
        <v>3198</v>
      </c>
      <c r="C193" s="290"/>
      <c r="D193" s="195" t="s">
        <v>3194</v>
      </c>
    </row>
    <row r="194" spans="1:4" s="195" customFormat="1">
      <c r="A194" s="293" t="s">
        <v>3202</v>
      </c>
      <c r="B194" s="292" t="s">
        <v>3199</v>
      </c>
      <c r="C194" s="291"/>
      <c r="D194" s="195" t="s">
        <v>3195</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3049</v>
      </c>
      <c r="C2" s="270" t="s">
        <v>3060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c r="A1" s="274"/>
      <c r="B1" s="275"/>
      <c r="C1" s="275"/>
      <c r="D1" s="275"/>
      <c r="E1" s="274"/>
    </row>
    <row r="2" spans="1:8" ht="15.75">
      <c r="A2" s="473" t="s">
        <v>495</v>
      </c>
      <c r="B2" s="473"/>
      <c r="C2" s="301"/>
      <c r="D2" s="301"/>
      <c r="E2" s="301"/>
      <c r="F2" s="301"/>
      <c r="G2" s="301"/>
      <c r="H2" s="446" t="s">
        <v>496</v>
      </c>
    </row>
    <row r="3" spans="1:8" ht="15.75">
      <c r="A3" s="301" t="s">
        <v>741</v>
      </c>
      <c r="B3" s="301"/>
      <c r="C3" s="301"/>
      <c r="D3" s="301"/>
      <c r="E3" s="301"/>
      <c r="F3" s="301"/>
      <c r="G3" s="301"/>
      <c r="H3" s="446" t="s">
        <v>3436</v>
      </c>
    </row>
    <row r="4" spans="1:8">
      <c r="A4" s="303"/>
      <c r="B4" s="303"/>
      <c r="C4" s="303"/>
      <c r="D4" s="303"/>
      <c r="E4" s="303"/>
      <c r="F4" s="303"/>
      <c r="G4" s="302"/>
      <c r="H4" s="446" t="s">
        <v>497</v>
      </c>
    </row>
    <row r="5" spans="1:8">
      <c r="A5" s="303"/>
      <c r="B5" s="303"/>
      <c r="C5" s="303"/>
      <c r="D5" s="303"/>
      <c r="E5" s="303"/>
      <c r="F5" s="303"/>
      <c r="G5" s="303"/>
      <c r="H5" s="303"/>
    </row>
    <row r="6" spans="1:8">
      <c r="A6" s="474" t="s">
        <v>498</v>
      </c>
      <c r="B6" s="385" t="s">
        <v>499</v>
      </c>
      <c r="C6" s="385" t="s">
        <v>500</v>
      </c>
      <c r="D6" s="385" t="s">
        <v>501</v>
      </c>
      <c r="E6" s="385" t="s">
        <v>502</v>
      </c>
      <c r="F6" s="385" t="s">
        <v>503</v>
      </c>
      <c r="G6" s="385" t="s">
        <v>504</v>
      </c>
      <c r="H6" s="385" t="s">
        <v>505</v>
      </c>
    </row>
    <row r="7" spans="1:8" ht="15.75" thickBot="1">
      <c r="A7" s="475"/>
      <c r="B7" s="476" t="s">
        <v>506</v>
      </c>
      <c r="C7" s="477"/>
      <c r="D7" s="477"/>
      <c r="E7" s="477"/>
      <c r="F7" s="477"/>
      <c r="G7" s="477"/>
      <c r="H7" s="478"/>
    </row>
    <row r="8" spans="1:8" ht="15.7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7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7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3289</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3396</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3397</v>
      </c>
      <c r="B44" s="387" t="s">
        <v>541</v>
      </c>
      <c r="C44" s="387" t="s">
        <v>541</v>
      </c>
      <c r="D44" s="387" t="s">
        <v>541</v>
      </c>
      <c r="E44" s="387">
        <v>208.89432174184356</v>
      </c>
      <c r="F44" s="387">
        <v>105.47180460606191</v>
      </c>
      <c r="G44" s="387">
        <v>355.97410702367489</v>
      </c>
      <c r="H44" s="387">
        <v>65.111291475618813</v>
      </c>
    </row>
    <row r="45" spans="1:8">
      <c r="A45" s="397" t="s">
        <v>3290</v>
      </c>
      <c r="B45" s="387" t="s">
        <v>546</v>
      </c>
      <c r="C45" s="396" t="s">
        <v>191</v>
      </c>
      <c r="D45" s="396" t="s">
        <v>191</v>
      </c>
      <c r="E45" s="396" t="s">
        <v>191</v>
      </c>
      <c r="F45" s="396" t="s">
        <v>191</v>
      </c>
      <c r="G45" s="396" t="s">
        <v>191</v>
      </c>
      <c r="H45" s="396" t="s">
        <v>191</v>
      </c>
    </row>
    <row r="46" spans="1:8">
      <c r="A46" s="392" t="s">
        <v>3398</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3291</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3292</v>
      </c>
      <c r="B54" s="387">
        <v>230699.51036740557</v>
      </c>
      <c r="C54" s="396" t="s">
        <v>191</v>
      </c>
      <c r="D54" s="396" t="s">
        <v>191</v>
      </c>
      <c r="E54" s="396" t="s">
        <v>191</v>
      </c>
      <c r="F54" s="396" t="s">
        <v>191</v>
      </c>
      <c r="G54" s="396" t="s">
        <v>191</v>
      </c>
      <c r="H54" s="396" t="s">
        <v>191</v>
      </c>
    </row>
    <row r="55" spans="1:8">
      <c r="A55" s="304" t="s">
        <v>3293</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3282</v>
      </c>
      <c r="B65" s="73">
        <f>G374</f>
        <v>12713.092056610814</v>
      </c>
      <c r="C65" s="73">
        <f t="shared" ref="C65:D65" si="6">H374</f>
        <v>5.1947039253499999E-3</v>
      </c>
      <c r="D65" s="73">
        <f t="shared" si="6"/>
        <v>1.29867598133739</v>
      </c>
      <c r="E65" s="73"/>
      <c r="F65" s="73"/>
      <c r="G65" s="73"/>
      <c r="H65" s="73"/>
    </row>
    <row r="66" spans="1:10" ht="60">
      <c r="A66" s="4" t="s">
        <v>3283</v>
      </c>
      <c r="B66" s="6"/>
      <c r="C66" s="6"/>
      <c r="D66" s="6"/>
      <c r="E66" s="6"/>
      <c r="F66" s="6"/>
      <c r="G66" s="6"/>
      <c r="H66" s="6"/>
    </row>
    <row r="67" spans="1:10" ht="15.75" thickBot="1">
      <c r="B67" s="106"/>
      <c r="C67" s="106"/>
      <c r="D67" s="106"/>
      <c r="E67" s="106"/>
      <c r="F67" s="106"/>
      <c r="G67" s="106"/>
      <c r="H67" s="106"/>
    </row>
    <row r="68" spans="1:10" ht="15.75">
      <c r="A68" s="479" t="s">
        <v>556</v>
      </c>
      <c r="B68" s="480"/>
      <c r="C68" s="305"/>
      <c r="D68" s="305"/>
      <c r="E68" s="305"/>
      <c r="F68" s="305"/>
      <c r="G68" s="305"/>
      <c r="H68" s="305"/>
      <c r="I68" s="76"/>
      <c r="J68" s="447" t="s">
        <v>496</v>
      </c>
    </row>
    <row r="69" spans="1:10" ht="15.75">
      <c r="A69" s="306" t="s">
        <v>557</v>
      </c>
      <c r="B69" s="307"/>
      <c r="C69" s="308"/>
      <c r="D69" s="308"/>
      <c r="E69" s="308"/>
      <c r="F69" s="308"/>
      <c r="G69" s="308"/>
      <c r="H69" s="308"/>
      <c r="I69" s="76"/>
      <c r="J69" s="447" t="s">
        <v>3436</v>
      </c>
    </row>
    <row r="70" spans="1:10" ht="15.75">
      <c r="A70" s="70"/>
      <c r="B70" s="74"/>
      <c r="C70" s="75"/>
      <c r="D70" s="75"/>
      <c r="E70" s="75"/>
      <c r="F70" s="75"/>
      <c r="G70" s="75"/>
      <c r="H70" s="71"/>
      <c r="I70" s="76"/>
      <c r="J70" s="447" t="s">
        <v>497</v>
      </c>
    </row>
    <row r="71" spans="1:10">
      <c r="A71" s="481" t="s">
        <v>498</v>
      </c>
      <c r="B71" s="484" t="s">
        <v>558</v>
      </c>
      <c r="C71" s="485"/>
      <c r="D71" s="484" t="s">
        <v>559</v>
      </c>
      <c r="E71" s="486"/>
      <c r="F71" s="487"/>
      <c r="G71" s="484" t="s">
        <v>560</v>
      </c>
      <c r="H71" s="488"/>
      <c r="I71" s="488"/>
      <c r="J71" s="485"/>
    </row>
    <row r="72" spans="1:10">
      <c r="A72" s="482"/>
      <c r="B72" s="489" t="s">
        <v>561</v>
      </c>
      <c r="C72" s="490"/>
      <c r="D72" s="493" t="s">
        <v>562</v>
      </c>
      <c r="E72" s="489" t="s">
        <v>500</v>
      </c>
      <c r="F72" s="490" t="s">
        <v>501</v>
      </c>
      <c r="G72" s="493" t="s">
        <v>563</v>
      </c>
      <c r="H72" s="493" t="s">
        <v>500</v>
      </c>
      <c r="I72" s="493" t="s">
        <v>501</v>
      </c>
      <c r="J72" s="381" t="s">
        <v>499</v>
      </c>
    </row>
    <row r="73" spans="1:10">
      <c r="A73" s="482"/>
      <c r="B73" s="491"/>
      <c r="C73" s="492"/>
      <c r="D73" s="494"/>
      <c r="E73" s="491"/>
      <c r="F73" s="492"/>
      <c r="G73" s="495"/>
      <c r="H73" s="494"/>
      <c r="I73" s="494"/>
      <c r="J73" s="381" t="s">
        <v>564</v>
      </c>
    </row>
    <row r="74" spans="1:10" ht="15.75" thickBot="1">
      <c r="A74" s="483"/>
      <c r="B74" s="384" t="s">
        <v>565</v>
      </c>
      <c r="C74" s="77" t="s">
        <v>566</v>
      </c>
      <c r="D74" s="77" t="s">
        <v>567</v>
      </c>
      <c r="E74" s="501" t="s">
        <v>568</v>
      </c>
      <c r="F74" s="502"/>
      <c r="G74" s="501" t="s">
        <v>506</v>
      </c>
      <c r="H74" s="499"/>
      <c r="I74" s="499"/>
      <c r="J74" s="500"/>
    </row>
    <row r="75" spans="1:10" ht="15.7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3400</v>
      </c>
      <c r="B80" s="401" t="s">
        <v>541</v>
      </c>
      <c r="C80" s="401" t="s">
        <v>570</v>
      </c>
      <c r="D80" s="401" t="s">
        <v>541</v>
      </c>
      <c r="E80" s="401" t="s">
        <v>541</v>
      </c>
      <c r="F80" s="401" t="s">
        <v>541</v>
      </c>
      <c r="G80" s="401" t="s">
        <v>541</v>
      </c>
      <c r="H80" s="401" t="s">
        <v>541</v>
      </c>
      <c r="I80" s="401" t="s">
        <v>541</v>
      </c>
      <c r="J80" s="401" t="s">
        <v>541</v>
      </c>
    </row>
    <row r="81" spans="1:10">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c r="A87" s="404" t="s">
        <v>3400</v>
      </c>
      <c r="B87" s="401" t="s">
        <v>541</v>
      </c>
      <c r="C87" s="401" t="s">
        <v>570</v>
      </c>
      <c r="D87" s="401" t="s">
        <v>541</v>
      </c>
      <c r="E87" s="401" t="s">
        <v>541</v>
      </c>
      <c r="F87" s="401" t="s">
        <v>541</v>
      </c>
      <c r="G87" s="401" t="s">
        <v>541</v>
      </c>
      <c r="H87" s="401" t="s">
        <v>541</v>
      </c>
      <c r="I87" s="401" t="s">
        <v>541</v>
      </c>
      <c r="J87" s="401" t="s">
        <v>541</v>
      </c>
    </row>
    <row r="88" spans="1:10">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3400</v>
      </c>
      <c r="B94" s="401" t="s">
        <v>541</v>
      </c>
      <c r="C94" s="401" t="s">
        <v>570</v>
      </c>
      <c r="D94" s="401" t="s">
        <v>541</v>
      </c>
      <c r="E94" s="401" t="s">
        <v>541</v>
      </c>
      <c r="F94" s="401" t="s">
        <v>541</v>
      </c>
      <c r="G94" s="401" t="s">
        <v>541</v>
      </c>
      <c r="H94" s="401" t="s">
        <v>541</v>
      </c>
      <c r="I94" s="401" t="s">
        <v>541</v>
      </c>
      <c r="J94" s="401" t="s">
        <v>541</v>
      </c>
    </row>
    <row r="95" spans="1:10">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3295</v>
      </c>
      <c r="C103" s="401" t="s">
        <v>570</v>
      </c>
      <c r="D103" s="396" t="s">
        <v>191</v>
      </c>
      <c r="E103" s="396" t="s">
        <v>191</v>
      </c>
      <c r="F103" s="396" t="s">
        <v>191</v>
      </c>
      <c r="G103" s="401" t="s">
        <v>3295</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3295</v>
      </c>
      <c r="C110" s="401" t="s">
        <v>570</v>
      </c>
      <c r="D110" s="396" t="s">
        <v>191</v>
      </c>
      <c r="E110" s="396" t="s">
        <v>191</v>
      </c>
      <c r="F110" s="396" t="s">
        <v>191</v>
      </c>
      <c r="G110" s="401" t="s">
        <v>586</v>
      </c>
      <c r="H110" s="401" t="s">
        <v>3295</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3399</v>
      </c>
      <c r="B121" s="391" t="s">
        <v>541</v>
      </c>
      <c r="C121" s="401" t="s">
        <v>570</v>
      </c>
      <c r="D121" s="401" t="s">
        <v>541</v>
      </c>
      <c r="E121" s="401" t="s">
        <v>541</v>
      </c>
      <c r="F121" s="401" t="s">
        <v>541</v>
      </c>
      <c r="G121" s="391" t="s">
        <v>541</v>
      </c>
      <c r="H121" s="391" t="s">
        <v>541</v>
      </c>
      <c r="I121" s="391" t="s">
        <v>541</v>
      </c>
      <c r="J121" s="391" t="s">
        <v>541</v>
      </c>
    </row>
    <row r="122" spans="1:10">
      <c r="A122" s="404" t="s">
        <v>3400</v>
      </c>
      <c r="B122" s="391" t="s">
        <v>541</v>
      </c>
      <c r="C122" s="401" t="s">
        <v>570</v>
      </c>
      <c r="D122" s="401" t="s">
        <v>541</v>
      </c>
      <c r="E122" s="401" t="s">
        <v>541</v>
      </c>
      <c r="F122" s="401" t="s">
        <v>541</v>
      </c>
      <c r="G122" s="391" t="s">
        <v>541</v>
      </c>
      <c r="H122" s="391" t="s">
        <v>541</v>
      </c>
      <c r="I122" s="391" t="s">
        <v>541</v>
      </c>
      <c r="J122" s="391" t="s">
        <v>541</v>
      </c>
    </row>
    <row r="123" spans="1:10">
      <c r="A123" s="404" t="s">
        <v>3401</v>
      </c>
      <c r="B123" s="391" t="s">
        <v>514</v>
      </c>
      <c r="C123" s="401" t="s">
        <v>570</v>
      </c>
      <c r="D123" s="401" t="s">
        <v>546</v>
      </c>
      <c r="E123" s="401" t="s">
        <v>514</v>
      </c>
      <c r="F123" s="401" t="s">
        <v>514</v>
      </c>
      <c r="G123" s="391" t="s">
        <v>514</v>
      </c>
      <c r="H123" s="391" t="s">
        <v>514</v>
      </c>
      <c r="I123" s="391" t="s">
        <v>514</v>
      </c>
      <c r="J123" s="391" t="s">
        <v>512</v>
      </c>
    </row>
    <row r="124" spans="1:10">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3399</v>
      </c>
      <c r="B128" s="401" t="s">
        <v>541</v>
      </c>
      <c r="C128" s="401" t="s">
        <v>570</v>
      </c>
      <c r="D128" s="401" t="s">
        <v>541</v>
      </c>
      <c r="E128" s="401" t="s">
        <v>541</v>
      </c>
      <c r="F128" s="401" t="s">
        <v>541</v>
      </c>
      <c r="G128" s="401" t="s">
        <v>541</v>
      </c>
      <c r="H128" s="401" t="s">
        <v>541</v>
      </c>
      <c r="I128" s="401" t="s">
        <v>541</v>
      </c>
      <c r="J128" s="401" t="s">
        <v>541</v>
      </c>
    </row>
    <row r="129" spans="1:10">
      <c r="A129" s="402" t="s">
        <v>3400</v>
      </c>
      <c r="B129" s="401" t="s">
        <v>541</v>
      </c>
      <c r="C129" s="401" t="s">
        <v>570</v>
      </c>
      <c r="D129" s="401" t="s">
        <v>541</v>
      </c>
      <c r="E129" s="401" t="s">
        <v>541</v>
      </c>
      <c r="F129" s="401" t="s">
        <v>541</v>
      </c>
      <c r="G129" s="401" t="s">
        <v>541</v>
      </c>
      <c r="H129" s="401" t="s">
        <v>541</v>
      </c>
      <c r="I129" s="401" t="s">
        <v>541</v>
      </c>
      <c r="J129" s="401" t="s">
        <v>541</v>
      </c>
    </row>
    <row r="130" spans="1:10">
      <c r="A130" s="402" t="s">
        <v>3401</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3404</v>
      </c>
      <c r="B156" s="401" t="s">
        <v>541</v>
      </c>
      <c r="C156" s="401" t="s">
        <v>570</v>
      </c>
      <c r="D156" s="401" t="s">
        <v>541</v>
      </c>
      <c r="E156" s="401" t="s">
        <v>541</v>
      </c>
      <c r="F156" s="401" t="s">
        <v>541</v>
      </c>
      <c r="G156" s="401" t="s">
        <v>541</v>
      </c>
      <c r="H156" s="401" t="s">
        <v>541</v>
      </c>
      <c r="I156" s="401" t="s">
        <v>541</v>
      </c>
      <c r="J156" s="401" t="s">
        <v>541</v>
      </c>
    </row>
    <row r="157" spans="1:10">
      <c r="A157" s="410" t="s">
        <v>3405</v>
      </c>
      <c r="B157" s="401" t="s">
        <v>541</v>
      </c>
      <c r="C157" s="401" t="s">
        <v>570</v>
      </c>
      <c r="D157" s="401" t="s">
        <v>541</v>
      </c>
      <c r="E157" s="401" t="s">
        <v>541</v>
      </c>
      <c r="F157" s="401" t="s">
        <v>541</v>
      </c>
      <c r="G157" s="401" t="s">
        <v>541</v>
      </c>
      <c r="H157" s="401" t="s">
        <v>541</v>
      </c>
      <c r="I157" s="401" t="s">
        <v>541</v>
      </c>
      <c r="J157" s="401" t="s">
        <v>541</v>
      </c>
    </row>
    <row r="158" spans="1:10">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3404</v>
      </c>
      <c r="B163" s="391" t="s">
        <v>541</v>
      </c>
      <c r="C163" s="401" t="s">
        <v>570</v>
      </c>
      <c r="D163" s="401" t="s">
        <v>541</v>
      </c>
      <c r="E163" s="401" t="s">
        <v>541</v>
      </c>
      <c r="F163" s="401" t="s">
        <v>541</v>
      </c>
      <c r="G163" s="391" t="s">
        <v>541</v>
      </c>
      <c r="H163" s="391" t="s">
        <v>541</v>
      </c>
      <c r="I163" s="391" t="s">
        <v>541</v>
      </c>
      <c r="J163" s="391" t="s">
        <v>541</v>
      </c>
    </row>
    <row r="164" spans="1:10">
      <c r="A164" s="410" t="s">
        <v>3405</v>
      </c>
      <c r="B164" s="391" t="s">
        <v>541</v>
      </c>
      <c r="C164" s="401" t="s">
        <v>570</v>
      </c>
      <c r="D164" s="401" t="s">
        <v>541</v>
      </c>
      <c r="E164" s="401" t="s">
        <v>541</v>
      </c>
      <c r="F164" s="401" t="s">
        <v>541</v>
      </c>
      <c r="G164" s="391" t="s">
        <v>541</v>
      </c>
      <c r="H164" s="391" t="s">
        <v>541</v>
      </c>
      <c r="I164" s="391" t="s">
        <v>541</v>
      </c>
      <c r="J164" s="391" t="s">
        <v>541</v>
      </c>
    </row>
    <row r="165" spans="1:10">
      <c r="A165" s="410" t="s">
        <v>3406</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3404</v>
      </c>
      <c r="B170" s="391" t="s">
        <v>541</v>
      </c>
      <c r="C170" s="401" t="s">
        <v>570</v>
      </c>
      <c r="D170" s="401" t="s">
        <v>541</v>
      </c>
      <c r="E170" s="401" t="s">
        <v>541</v>
      </c>
      <c r="F170" s="401" t="s">
        <v>541</v>
      </c>
      <c r="G170" s="391" t="s">
        <v>541</v>
      </c>
      <c r="H170" s="391" t="s">
        <v>541</v>
      </c>
      <c r="I170" s="391" t="s">
        <v>541</v>
      </c>
      <c r="J170" s="391" t="s">
        <v>541</v>
      </c>
    </row>
    <row r="171" spans="1:10">
      <c r="A171" s="410" t="s">
        <v>3405</v>
      </c>
      <c r="B171" s="391" t="s">
        <v>541</v>
      </c>
      <c r="C171" s="401" t="s">
        <v>570</v>
      </c>
      <c r="D171" s="401" t="s">
        <v>541</v>
      </c>
      <c r="E171" s="401" t="s">
        <v>541</v>
      </c>
      <c r="F171" s="401" t="s">
        <v>541</v>
      </c>
      <c r="G171" s="391" t="s">
        <v>541</v>
      </c>
      <c r="H171" s="391" t="s">
        <v>541</v>
      </c>
      <c r="I171" s="391" t="s">
        <v>541</v>
      </c>
      <c r="J171" s="391" t="s">
        <v>541</v>
      </c>
    </row>
    <row r="172" spans="1:10">
      <c r="A172" s="410" t="s">
        <v>3406</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3404</v>
      </c>
      <c r="B177" s="391" t="s">
        <v>541</v>
      </c>
      <c r="C177" s="401" t="s">
        <v>570</v>
      </c>
      <c r="D177" s="401" t="s">
        <v>541</v>
      </c>
      <c r="E177" s="401" t="s">
        <v>541</v>
      </c>
      <c r="F177" s="401" t="s">
        <v>541</v>
      </c>
      <c r="G177" s="391" t="s">
        <v>541</v>
      </c>
      <c r="H177" s="391" t="s">
        <v>541</v>
      </c>
      <c r="I177" s="391" t="s">
        <v>541</v>
      </c>
      <c r="J177" s="391" t="s">
        <v>541</v>
      </c>
    </row>
    <row r="178" spans="1:10">
      <c r="A178" s="410" t="s">
        <v>3405</v>
      </c>
      <c r="B178" s="391" t="s">
        <v>541</v>
      </c>
      <c r="C178" s="401" t="s">
        <v>570</v>
      </c>
      <c r="D178" s="401" t="s">
        <v>541</v>
      </c>
      <c r="E178" s="401" t="s">
        <v>541</v>
      </c>
      <c r="F178" s="401" t="s">
        <v>541</v>
      </c>
      <c r="G178" s="391" t="s">
        <v>541</v>
      </c>
      <c r="H178" s="391" t="s">
        <v>541</v>
      </c>
      <c r="I178" s="391" t="s">
        <v>541</v>
      </c>
      <c r="J178" s="391" t="s">
        <v>541</v>
      </c>
    </row>
    <row r="179" spans="1:10">
      <c r="A179" s="410" t="s">
        <v>3406</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3404</v>
      </c>
      <c r="B184" s="391" t="s">
        <v>541</v>
      </c>
      <c r="C184" s="401" t="s">
        <v>570</v>
      </c>
      <c r="D184" s="401" t="s">
        <v>541</v>
      </c>
      <c r="E184" s="401" t="s">
        <v>541</v>
      </c>
      <c r="F184" s="401" t="s">
        <v>541</v>
      </c>
      <c r="G184" s="391" t="s">
        <v>541</v>
      </c>
      <c r="H184" s="391" t="s">
        <v>541</v>
      </c>
      <c r="I184" s="391" t="s">
        <v>541</v>
      </c>
      <c r="J184" s="391" t="s">
        <v>541</v>
      </c>
    </row>
    <row r="185" spans="1:10">
      <c r="A185" s="410" t="s">
        <v>3405</v>
      </c>
      <c r="B185" s="391" t="s">
        <v>541</v>
      </c>
      <c r="C185" s="401" t="s">
        <v>570</v>
      </c>
      <c r="D185" s="401" t="s">
        <v>541</v>
      </c>
      <c r="E185" s="401" t="s">
        <v>541</v>
      </c>
      <c r="F185" s="401" t="s">
        <v>541</v>
      </c>
      <c r="G185" s="391" t="s">
        <v>541</v>
      </c>
      <c r="H185" s="391" t="s">
        <v>541</v>
      </c>
      <c r="I185" s="391" t="s">
        <v>541</v>
      </c>
      <c r="J185" s="391" t="s">
        <v>541</v>
      </c>
    </row>
    <row r="186" spans="1:10">
      <c r="A186" s="410" t="s">
        <v>3406</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3404</v>
      </c>
      <c r="B191" s="391" t="s">
        <v>541</v>
      </c>
      <c r="C191" s="401" t="s">
        <v>570</v>
      </c>
      <c r="D191" s="401" t="s">
        <v>541</v>
      </c>
      <c r="E191" s="401" t="s">
        <v>541</v>
      </c>
      <c r="F191" s="401" t="s">
        <v>541</v>
      </c>
      <c r="G191" s="391" t="s">
        <v>541</v>
      </c>
      <c r="H191" s="391" t="s">
        <v>541</v>
      </c>
      <c r="I191" s="391" t="s">
        <v>541</v>
      </c>
      <c r="J191" s="391" t="s">
        <v>541</v>
      </c>
    </row>
    <row r="192" spans="1:10">
      <c r="A192" s="410" t="s">
        <v>3405</v>
      </c>
      <c r="B192" s="391" t="s">
        <v>541</v>
      </c>
      <c r="C192" s="401" t="s">
        <v>570</v>
      </c>
      <c r="D192" s="401" t="s">
        <v>541</v>
      </c>
      <c r="E192" s="401" t="s">
        <v>541</v>
      </c>
      <c r="F192" s="401" t="s">
        <v>541</v>
      </c>
      <c r="G192" s="391" t="s">
        <v>541</v>
      </c>
      <c r="H192" s="391" t="s">
        <v>541</v>
      </c>
      <c r="I192" s="391" t="s">
        <v>541</v>
      </c>
      <c r="J192" s="391" t="s">
        <v>541</v>
      </c>
    </row>
    <row r="193" spans="1:10">
      <c r="A193" s="410" t="s">
        <v>3406</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3404</v>
      </c>
      <c r="B198" s="391" t="s">
        <v>541</v>
      </c>
      <c r="C198" s="401" t="s">
        <v>570</v>
      </c>
      <c r="D198" s="401" t="s">
        <v>541</v>
      </c>
      <c r="E198" s="401" t="s">
        <v>541</v>
      </c>
      <c r="F198" s="401" t="s">
        <v>541</v>
      </c>
      <c r="G198" s="391" t="s">
        <v>541</v>
      </c>
      <c r="H198" s="391" t="s">
        <v>541</v>
      </c>
      <c r="I198" s="391" t="s">
        <v>541</v>
      </c>
      <c r="J198" s="391" t="s">
        <v>541</v>
      </c>
    </row>
    <row r="199" spans="1:10">
      <c r="A199" s="412" t="s">
        <v>3405</v>
      </c>
      <c r="B199" s="391" t="s">
        <v>541</v>
      </c>
      <c r="C199" s="401" t="s">
        <v>570</v>
      </c>
      <c r="D199" s="401" t="s">
        <v>541</v>
      </c>
      <c r="E199" s="401" t="s">
        <v>541</v>
      </c>
      <c r="F199" s="401" t="s">
        <v>541</v>
      </c>
      <c r="G199" s="391" t="s">
        <v>541</v>
      </c>
      <c r="H199" s="391" t="s">
        <v>541</v>
      </c>
      <c r="I199" s="391" t="s">
        <v>541</v>
      </c>
      <c r="J199" s="391" t="s">
        <v>541</v>
      </c>
    </row>
    <row r="200" spans="1:10">
      <c r="A200" s="410" t="s">
        <v>3406</v>
      </c>
      <c r="B200" s="391" t="s">
        <v>514</v>
      </c>
      <c r="C200" s="401" t="s">
        <v>570</v>
      </c>
      <c r="D200" s="401" t="s">
        <v>546</v>
      </c>
      <c r="E200" s="401" t="s">
        <v>514</v>
      </c>
      <c r="F200" s="401" t="s">
        <v>514</v>
      </c>
      <c r="G200" s="391" t="s">
        <v>514</v>
      </c>
      <c r="H200" s="391" t="s">
        <v>514</v>
      </c>
      <c r="I200" s="391" t="s">
        <v>514</v>
      </c>
      <c r="J200" s="391" t="s">
        <v>512</v>
      </c>
    </row>
    <row r="201" spans="1:10">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3399</v>
      </c>
      <c r="B214" s="401" t="s">
        <v>586</v>
      </c>
      <c r="C214" s="401" t="s">
        <v>570</v>
      </c>
      <c r="D214" s="401" t="s">
        <v>586</v>
      </c>
      <c r="E214" s="401" t="s">
        <v>3294</v>
      </c>
      <c r="F214" s="401" t="s">
        <v>3294</v>
      </c>
      <c r="G214" s="401" t="s">
        <v>586</v>
      </c>
      <c r="H214" s="401" t="s">
        <v>3294</v>
      </c>
      <c r="I214" s="401" t="s">
        <v>3294</v>
      </c>
    </row>
    <row r="215" spans="1:10">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3410</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3411</v>
      </c>
      <c r="B227" s="401" t="s">
        <v>586</v>
      </c>
      <c r="C227" s="401" t="s">
        <v>570</v>
      </c>
      <c r="D227" s="396" t="s">
        <v>191</v>
      </c>
      <c r="E227" s="396" t="s">
        <v>191</v>
      </c>
      <c r="F227" s="396" t="s">
        <v>191</v>
      </c>
      <c r="G227" s="401" t="s">
        <v>586</v>
      </c>
      <c r="H227" s="401" t="s">
        <v>3294</v>
      </c>
      <c r="I227" s="401" t="s">
        <v>3294</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3410</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3411</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3410</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3401</v>
      </c>
      <c r="B245" s="391" t="s">
        <v>514</v>
      </c>
      <c r="C245" s="401" t="s">
        <v>570</v>
      </c>
      <c r="D245" s="401" t="s">
        <v>514</v>
      </c>
      <c r="E245" s="401" t="s">
        <v>514</v>
      </c>
      <c r="F245" s="401" t="s">
        <v>514</v>
      </c>
      <c r="G245" s="391" t="s">
        <v>514</v>
      </c>
      <c r="H245" s="391">
        <v>1.8589818869899999E-3</v>
      </c>
      <c r="I245" s="391">
        <v>2.8303269886699998E-3</v>
      </c>
    </row>
    <row r="246" spans="1:9">
      <c r="A246" s="402" t="s">
        <v>3411</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3412</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3401</v>
      </c>
      <c r="B254" s="391" t="s">
        <v>514</v>
      </c>
      <c r="C254" s="401" t="s">
        <v>570</v>
      </c>
      <c r="D254" s="401" t="s">
        <v>514</v>
      </c>
      <c r="E254" s="401" t="s">
        <v>514</v>
      </c>
      <c r="F254" s="401" t="s">
        <v>514</v>
      </c>
      <c r="G254" s="391" t="s">
        <v>514</v>
      </c>
      <c r="H254" s="391">
        <v>2.3299869973900001E-3</v>
      </c>
      <c r="I254" s="391">
        <v>1.2988955705600001E-3</v>
      </c>
    </row>
    <row r="255" spans="1:9">
      <c r="A255" s="402" t="s">
        <v>3411</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3410</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3401</v>
      </c>
      <c r="B262" s="391" t="s">
        <v>514</v>
      </c>
      <c r="C262" s="401" t="s">
        <v>570</v>
      </c>
      <c r="D262" s="401" t="s">
        <v>514</v>
      </c>
      <c r="E262" s="401" t="s">
        <v>539</v>
      </c>
      <c r="F262" s="401" t="s">
        <v>539</v>
      </c>
      <c r="G262" s="391" t="s">
        <v>514</v>
      </c>
      <c r="H262" s="391" t="s">
        <v>539</v>
      </c>
      <c r="I262" s="391" t="s">
        <v>539</v>
      </c>
    </row>
    <row r="263" spans="1:9">
      <c r="A263" s="402" t="s">
        <v>3411</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3401</v>
      </c>
      <c r="B277" s="391" t="s">
        <v>514</v>
      </c>
      <c r="C277" s="401" t="s">
        <v>570</v>
      </c>
      <c r="D277" s="401" t="s">
        <v>514</v>
      </c>
      <c r="E277" s="401" t="s">
        <v>539</v>
      </c>
      <c r="F277" s="401" t="s">
        <v>539</v>
      </c>
      <c r="G277" s="391" t="s">
        <v>514</v>
      </c>
      <c r="H277" s="391" t="s">
        <v>539</v>
      </c>
      <c r="I277" s="391" t="s">
        <v>539</v>
      </c>
    </row>
    <row r="278" spans="1:10">
      <c r="A278" s="402" t="s">
        <v>3413</v>
      </c>
      <c r="B278" s="401" t="s">
        <v>514</v>
      </c>
      <c r="C278" s="401" t="s">
        <v>570</v>
      </c>
      <c r="D278" s="396" t="s">
        <v>191</v>
      </c>
      <c r="E278" s="396" t="s">
        <v>191</v>
      </c>
      <c r="F278" s="396" t="s">
        <v>191</v>
      </c>
      <c r="G278" s="401" t="s">
        <v>514</v>
      </c>
      <c r="H278" s="401" t="s">
        <v>512</v>
      </c>
      <c r="I278" s="401" t="s">
        <v>512</v>
      </c>
    </row>
    <row r="279" spans="1:10">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3415</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3401</v>
      </c>
      <c r="B285" s="391" t="s">
        <v>514</v>
      </c>
      <c r="C285" s="401" t="s">
        <v>570</v>
      </c>
      <c r="D285" s="401" t="s">
        <v>514</v>
      </c>
      <c r="E285" s="401" t="s">
        <v>539</v>
      </c>
      <c r="F285" s="401" t="s">
        <v>539</v>
      </c>
      <c r="G285" s="391" t="s">
        <v>514</v>
      </c>
      <c r="H285" s="391" t="s">
        <v>539</v>
      </c>
      <c r="I285" s="391" t="s">
        <v>539</v>
      </c>
      <c r="J285" s="79" t="s">
        <v>512</v>
      </c>
    </row>
    <row r="286" spans="1:10">
      <c r="A286" s="402" t="s">
        <v>3416</v>
      </c>
      <c r="B286" s="401" t="s">
        <v>541</v>
      </c>
      <c r="C286" s="401" t="s">
        <v>570</v>
      </c>
      <c r="D286" s="396" t="s">
        <v>191</v>
      </c>
      <c r="E286" s="396" t="s">
        <v>191</v>
      </c>
      <c r="F286" s="396" t="s">
        <v>191</v>
      </c>
      <c r="G286" s="401" t="s">
        <v>541</v>
      </c>
      <c r="H286" s="401" t="s">
        <v>512</v>
      </c>
      <c r="I286" s="401" t="s">
        <v>512</v>
      </c>
      <c r="J286" s="79" t="s">
        <v>512</v>
      </c>
    </row>
    <row r="287" spans="1:10">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3404</v>
      </c>
      <c r="B291" s="401" t="s">
        <v>586</v>
      </c>
      <c r="C291" s="401" t="s">
        <v>570</v>
      </c>
      <c r="D291" s="401" t="s">
        <v>586</v>
      </c>
      <c r="E291" s="401" t="s">
        <v>541</v>
      </c>
      <c r="F291" s="401" t="s">
        <v>541</v>
      </c>
      <c r="G291" s="401" t="s">
        <v>586</v>
      </c>
      <c r="H291" s="401" t="s">
        <v>541</v>
      </c>
      <c r="I291" s="401" t="s">
        <v>541</v>
      </c>
      <c r="J291" s="79" t="s">
        <v>512</v>
      </c>
    </row>
    <row r="292" spans="1:10">
      <c r="A292" s="410" t="s">
        <v>3406</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3404</v>
      </c>
      <c r="B297" s="391" t="s">
        <v>514</v>
      </c>
      <c r="C297" s="401" t="s">
        <v>570</v>
      </c>
      <c r="D297" s="401" t="s">
        <v>514</v>
      </c>
      <c r="E297" s="401" t="s">
        <v>541</v>
      </c>
      <c r="F297" s="401" t="s">
        <v>541</v>
      </c>
      <c r="G297" s="391" t="s">
        <v>514</v>
      </c>
      <c r="H297" s="391" t="s">
        <v>541</v>
      </c>
      <c r="I297" s="391" t="s">
        <v>541</v>
      </c>
      <c r="J297" s="79" t="s">
        <v>512</v>
      </c>
    </row>
    <row r="298" spans="1:10">
      <c r="A298" s="410" t="s">
        <v>3406</v>
      </c>
      <c r="B298" s="391" t="s">
        <v>514</v>
      </c>
      <c r="C298" s="401" t="s">
        <v>570</v>
      </c>
      <c r="D298" s="401" t="s">
        <v>514</v>
      </c>
      <c r="E298" s="401" t="s">
        <v>541</v>
      </c>
      <c r="F298" s="401" t="s">
        <v>541</v>
      </c>
      <c r="G298" s="391" t="s">
        <v>514</v>
      </c>
      <c r="H298" s="391" t="s">
        <v>541</v>
      </c>
      <c r="I298" s="391" t="s">
        <v>541</v>
      </c>
      <c r="J298" s="79" t="s">
        <v>512</v>
      </c>
    </row>
    <row r="299" spans="1:10">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3399</v>
      </c>
      <c r="B310" s="401" t="s">
        <v>541</v>
      </c>
      <c r="C310" s="401" t="s">
        <v>570</v>
      </c>
      <c r="D310" s="401" t="s">
        <v>541</v>
      </c>
      <c r="E310" s="401" t="s">
        <v>541</v>
      </c>
      <c r="F310" s="401" t="s">
        <v>541</v>
      </c>
      <c r="G310" s="401" t="s">
        <v>541</v>
      </c>
      <c r="H310" s="401" t="s">
        <v>541</v>
      </c>
      <c r="I310" s="401" t="s">
        <v>541</v>
      </c>
      <c r="J310" s="401" t="s">
        <v>541</v>
      </c>
    </row>
    <row r="311" spans="1:10">
      <c r="A311" s="402" t="s">
        <v>3400</v>
      </c>
      <c r="B311" s="401" t="s">
        <v>541</v>
      </c>
      <c r="C311" s="401" t="s">
        <v>570</v>
      </c>
      <c r="D311" s="401" t="s">
        <v>541</v>
      </c>
      <c r="E311" s="401" t="s">
        <v>541</v>
      </c>
      <c r="F311" s="401" t="s">
        <v>541</v>
      </c>
      <c r="G311" s="401" t="s">
        <v>541</v>
      </c>
      <c r="H311" s="401" t="s">
        <v>541</v>
      </c>
      <c r="I311" s="401" t="s">
        <v>541</v>
      </c>
      <c r="J311" s="401" t="s">
        <v>541</v>
      </c>
    </row>
    <row r="312" spans="1:10">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3399</v>
      </c>
      <c r="B317" s="401" t="s">
        <v>541</v>
      </c>
      <c r="C317" s="401" t="s">
        <v>570</v>
      </c>
      <c r="D317" s="401" t="s">
        <v>541</v>
      </c>
      <c r="E317" s="401" t="s">
        <v>541</v>
      </c>
      <c r="F317" s="401" t="s">
        <v>541</v>
      </c>
      <c r="G317" s="401" t="s">
        <v>541</v>
      </c>
      <c r="H317" s="401" t="s">
        <v>541</v>
      </c>
      <c r="I317" s="401" t="s">
        <v>541</v>
      </c>
      <c r="J317" s="401" t="s">
        <v>541</v>
      </c>
    </row>
    <row r="318" spans="1:10">
      <c r="A318" s="402" t="s">
        <v>3400</v>
      </c>
      <c r="B318" s="401" t="s">
        <v>541</v>
      </c>
      <c r="C318" s="401" t="s">
        <v>570</v>
      </c>
      <c r="D318" s="401" t="s">
        <v>541</v>
      </c>
      <c r="E318" s="401" t="s">
        <v>541</v>
      </c>
      <c r="F318" s="401" t="s">
        <v>541</v>
      </c>
      <c r="G318" s="401" t="s">
        <v>541</v>
      </c>
      <c r="H318" s="401" t="s">
        <v>541</v>
      </c>
      <c r="I318" s="401" t="s">
        <v>541</v>
      </c>
      <c r="J318" s="401" t="s">
        <v>541</v>
      </c>
    </row>
    <row r="319" spans="1:10">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3399</v>
      </c>
      <c r="B331" s="401" t="s">
        <v>541</v>
      </c>
      <c r="C331" s="401" t="s">
        <v>570</v>
      </c>
      <c r="D331" s="401" t="s">
        <v>541</v>
      </c>
      <c r="E331" s="401" t="s">
        <v>541</v>
      </c>
      <c r="F331" s="401" t="s">
        <v>541</v>
      </c>
      <c r="G331" s="401" t="s">
        <v>541</v>
      </c>
      <c r="H331" s="401" t="s">
        <v>541</v>
      </c>
      <c r="I331" s="401" t="s">
        <v>541</v>
      </c>
      <c r="J331" s="401" t="s">
        <v>541</v>
      </c>
    </row>
    <row r="332" spans="1:10">
      <c r="A332" s="402" t="s">
        <v>3400</v>
      </c>
      <c r="B332" s="401" t="s">
        <v>541</v>
      </c>
      <c r="C332" s="401" t="s">
        <v>570</v>
      </c>
      <c r="D332" s="401" t="s">
        <v>541</v>
      </c>
      <c r="E332" s="401" t="s">
        <v>541</v>
      </c>
      <c r="F332" s="401" t="s">
        <v>541</v>
      </c>
      <c r="G332" s="401" t="s">
        <v>541</v>
      </c>
      <c r="H332" s="401" t="s">
        <v>541</v>
      </c>
      <c r="I332" s="401" t="s">
        <v>541</v>
      </c>
      <c r="J332" s="401" t="s">
        <v>541</v>
      </c>
    </row>
    <row r="333" spans="1:10">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3399</v>
      </c>
      <c r="B346" s="401" t="s">
        <v>541</v>
      </c>
      <c r="C346" s="401" t="s">
        <v>570</v>
      </c>
      <c r="D346" s="401" t="s">
        <v>541</v>
      </c>
      <c r="E346" s="401" t="s">
        <v>541</v>
      </c>
      <c r="F346" s="401" t="s">
        <v>541</v>
      </c>
      <c r="G346" s="401" t="s">
        <v>541</v>
      </c>
      <c r="H346" s="401" t="s">
        <v>541</v>
      </c>
      <c r="I346" s="401" t="s">
        <v>541</v>
      </c>
      <c r="J346" s="401" t="s">
        <v>541</v>
      </c>
    </row>
    <row r="347" spans="1:10">
      <c r="A347" s="402" t="s">
        <v>3400</v>
      </c>
      <c r="B347" s="401" t="s">
        <v>541</v>
      </c>
      <c r="C347" s="401" t="s">
        <v>570</v>
      </c>
      <c r="D347" s="401" t="s">
        <v>541</v>
      </c>
      <c r="E347" s="401" t="s">
        <v>541</v>
      </c>
      <c r="F347" s="401" t="s">
        <v>541</v>
      </c>
      <c r="G347" s="401" t="s">
        <v>541</v>
      </c>
      <c r="H347" s="401" t="s">
        <v>541</v>
      </c>
      <c r="I347" s="401" t="s">
        <v>541</v>
      </c>
      <c r="J347" s="401" t="s">
        <v>541</v>
      </c>
    </row>
    <row r="348" spans="1:10">
      <c r="A348" s="402" t="s">
        <v>3401</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3399</v>
      </c>
      <c r="B353" s="391" t="s">
        <v>541</v>
      </c>
      <c r="C353" s="401" t="s">
        <v>570</v>
      </c>
      <c r="D353" s="401" t="s">
        <v>541</v>
      </c>
      <c r="E353" s="401" t="s">
        <v>541</v>
      </c>
      <c r="F353" s="401" t="s">
        <v>541</v>
      </c>
      <c r="G353" s="391" t="s">
        <v>541</v>
      </c>
      <c r="H353" s="391" t="s">
        <v>541</v>
      </c>
      <c r="I353" s="391" t="s">
        <v>541</v>
      </c>
      <c r="J353" s="391" t="s">
        <v>541</v>
      </c>
    </row>
    <row r="354" spans="1:10">
      <c r="A354" s="402" t="s">
        <v>3400</v>
      </c>
      <c r="B354" s="391" t="s">
        <v>541</v>
      </c>
      <c r="C354" s="401" t="s">
        <v>570</v>
      </c>
      <c r="D354" s="401" t="s">
        <v>541</v>
      </c>
      <c r="E354" s="401" t="s">
        <v>541</v>
      </c>
      <c r="F354" s="401" t="s">
        <v>541</v>
      </c>
      <c r="G354" s="391" t="s">
        <v>541</v>
      </c>
      <c r="H354" s="391" t="s">
        <v>541</v>
      </c>
      <c r="I354" s="391" t="s">
        <v>541</v>
      </c>
      <c r="J354" s="391" t="s">
        <v>541</v>
      </c>
    </row>
    <row r="355" spans="1:10">
      <c r="A355" s="402" t="s">
        <v>3401</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3294</v>
      </c>
      <c r="I356" s="401" t="s">
        <v>3294</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3410</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3401</v>
      </c>
      <c r="B362" s="391" t="s">
        <v>514</v>
      </c>
      <c r="C362" s="401" t="s">
        <v>570</v>
      </c>
      <c r="D362" s="401" t="s">
        <v>514</v>
      </c>
      <c r="E362" s="401" t="s">
        <v>512</v>
      </c>
      <c r="F362" s="401" t="s">
        <v>512</v>
      </c>
      <c r="G362" s="391" t="s">
        <v>514</v>
      </c>
      <c r="H362" s="391" t="s">
        <v>512</v>
      </c>
      <c r="I362" s="391" t="s">
        <v>512</v>
      </c>
      <c r="J362" s="396" t="s">
        <v>191</v>
      </c>
    </row>
    <row r="363" spans="1:10">
      <c r="A363" s="402" t="s">
        <v>3411</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3294</v>
      </c>
      <c r="I364" s="401" t="s">
        <v>3294</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3415</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3401</v>
      </c>
      <c r="B370" s="391" t="s">
        <v>514</v>
      </c>
      <c r="C370" s="401" t="s">
        <v>570</v>
      </c>
      <c r="D370" s="401" t="s">
        <v>514</v>
      </c>
      <c r="E370" s="401" t="s">
        <v>512</v>
      </c>
      <c r="F370" s="401" t="s">
        <v>512</v>
      </c>
      <c r="G370" s="391" t="s">
        <v>514</v>
      </c>
      <c r="H370" s="391" t="s">
        <v>512</v>
      </c>
      <c r="I370" s="391" t="s">
        <v>512</v>
      </c>
      <c r="J370" s="396" t="s">
        <v>191</v>
      </c>
    </row>
    <row r="371" spans="1:10">
      <c r="A371" s="402" t="s">
        <v>3416</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3401</v>
      </c>
      <c r="B404" s="391" t="s">
        <v>512</v>
      </c>
      <c r="C404" s="401" t="s">
        <v>570</v>
      </c>
      <c r="D404" s="401" t="s">
        <v>512</v>
      </c>
      <c r="E404" s="401" t="s">
        <v>512</v>
      </c>
      <c r="F404" s="401" t="s">
        <v>512</v>
      </c>
      <c r="G404" s="391" t="s">
        <v>512</v>
      </c>
      <c r="H404" s="391" t="s">
        <v>512</v>
      </c>
      <c r="I404" s="391" t="s">
        <v>512</v>
      </c>
      <c r="J404" s="391" t="s">
        <v>512</v>
      </c>
    </row>
    <row r="405" spans="1:13">
      <c r="A405" s="409" t="s">
        <v>3421</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c r="A409" s="473" t="s">
        <v>631</v>
      </c>
      <c r="B409" s="473"/>
      <c r="C409" s="473"/>
      <c r="D409" s="473"/>
      <c r="E409" s="473"/>
      <c r="F409" s="473"/>
      <c r="G409" s="473"/>
      <c r="H409" s="310"/>
      <c r="I409" s="310"/>
      <c r="J409" s="310"/>
      <c r="K409" s="310"/>
      <c r="L409" s="310"/>
      <c r="M409" s="448" t="s">
        <v>496</v>
      </c>
    </row>
    <row r="410" spans="1:13" ht="15.75">
      <c r="A410" s="301" t="s">
        <v>741</v>
      </c>
      <c r="B410" s="307"/>
      <c r="C410" s="307"/>
      <c r="D410" s="307"/>
      <c r="E410" s="307"/>
      <c r="F410" s="307"/>
      <c r="G410" s="307"/>
      <c r="H410" s="310"/>
      <c r="I410" s="310"/>
      <c r="J410" s="310"/>
      <c r="K410" s="310"/>
      <c r="L410" s="310"/>
      <c r="M410" s="448" t="s">
        <v>3436</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8.2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75" thickBot="1">
      <c r="A414" s="320"/>
      <c r="B414" s="496" t="s">
        <v>506</v>
      </c>
      <c r="C414" s="496"/>
      <c r="D414" s="497"/>
      <c r="E414" s="498" t="s">
        <v>639</v>
      </c>
      <c r="F414" s="496"/>
      <c r="G414" s="497"/>
      <c r="H414" s="498" t="s">
        <v>506</v>
      </c>
      <c r="I414" s="499"/>
      <c r="J414" s="499"/>
      <c r="K414" s="499"/>
      <c r="L414" s="499"/>
      <c r="M414" s="500"/>
    </row>
    <row r="415" spans="1:13" ht="15.7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c r="A466" s="503" t="s">
        <v>684</v>
      </c>
      <c r="B466" s="503"/>
      <c r="C466" s="503"/>
      <c r="D466" s="503"/>
      <c r="E466" s="503"/>
      <c r="F466" s="503"/>
      <c r="G466" s="503"/>
      <c r="H466" s="503"/>
      <c r="I466" s="503"/>
      <c r="J466" s="503"/>
      <c r="K466" s="503"/>
      <c r="L466" s="503"/>
      <c r="M466" s="503"/>
      <c r="N466" s="503"/>
      <c r="O466" s="503"/>
      <c r="P466" s="503"/>
      <c r="Q466" s="503"/>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7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518"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8.25" thickBot="1">
      <c r="A471" s="519"/>
      <c r="B471" s="498" t="s">
        <v>3296</v>
      </c>
      <c r="C471" s="496"/>
      <c r="D471" s="496"/>
      <c r="E471" s="496"/>
      <c r="F471" s="496"/>
      <c r="G471" s="496"/>
      <c r="H471" s="496"/>
      <c r="I471" s="496"/>
      <c r="J471" s="496"/>
      <c r="K471" s="496"/>
      <c r="L471" s="496"/>
      <c r="M471" s="496"/>
      <c r="N471" s="496"/>
      <c r="O471" s="496"/>
      <c r="P471" s="496"/>
      <c r="Q471" s="496"/>
      <c r="R471" s="497"/>
      <c r="S471" s="382"/>
      <c r="T471" s="382"/>
      <c r="U471" s="504" t="s">
        <v>719</v>
      </c>
      <c r="V471" s="505"/>
      <c r="W471" s="498" t="s">
        <v>3296</v>
      </c>
      <c r="X471" s="496"/>
      <c r="Y471" s="496"/>
      <c r="Z471" s="496"/>
      <c r="AA471" s="496"/>
      <c r="AB471" s="496"/>
      <c r="AC471" s="497"/>
      <c r="AD471" s="382"/>
      <c r="AE471" s="382"/>
      <c r="AF471" s="504" t="s">
        <v>719</v>
      </c>
      <c r="AG471" s="505"/>
      <c r="AH471" s="333" t="s">
        <v>639</v>
      </c>
      <c r="AI471" s="383" t="s">
        <v>3296</v>
      </c>
      <c r="AJ471" s="334" t="s">
        <v>3296</v>
      </c>
    </row>
    <row r="472" spans="1:36" ht="15.7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504" t="s">
        <v>719</v>
      </c>
      <c r="C501" s="506"/>
      <c r="D501" s="506"/>
      <c r="E501" s="506"/>
      <c r="F501" s="506"/>
      <c r="G501" s="506"/>
      <c r="H501" s="506"/>
      <c r="I501" s="506"/>
      <c r="J501" s="506"/>
      <c r="K501" s="506"/>
      <c r="L501" s="506"/>
      <c r="M501" s="506"/>
      <c r="N501" s="506"/>
      <c r="O501" s="506"/>
      <c r="P501" s="506"/>
      <c r="Q501" s="506"/>
      <c r="R501" s="506"/>
      <c r="S501" s="506"/>
      <c r="T501" s="506"/>
      <c r="U501" s="506"/>
      <c r="V501" s="506"/>
      <c r="W501" s="506"/>
      <c r="X501" s="506"/>
      <c r="Y501" s="506"/>
      <c r="Z501" s="506"/>
      <c r="AA501" s="506"/>
      <c r="AB501" s="506"/>
      <c r="AC501" s="506"/>
      <c r="AD501" s="506"/>
      <c r="AE501" s="506"/>
      <c r="AF501" s="506"/>
      <c r="AG501" s="506"/>
      <c r="AH501" s="506"/>
      <c r="AI501" s="506"/>
      <c r="AJ501" s="507"/>
    </row>
    <row r="502" spans="1:36" ht="15.7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30">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c r="A513" s="325" t="s">
        <v>740</v>
      </c>
      <c r="B513" s="310"/>
      <c r="C513" s="310"/>
      <c r="D513" s="310"/>
      <c r="E513" s="310"/>
      <c r="F513" s="311"/>
      <c r="G513" s="450" t="s">
        <v>496</v>
      </c>
    </row>
    <row r="514" spans="1:7" ht="15.75">
      <c r="A514" s="325" t="s">
        <v>741</v>
      </c>
      <c r="B514" s="310"/>
      <c r="C514" s="310"/>
      <c r="D514" s="310"/>
      <c r="E514" s="310"/>
      <c r="F514" s="311"/>
      <c r="G514" s="450" t="s">
        <v>3436</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75" thickBot="1">
      <c r="A518" s="434" t="s">
        <v>743</v>
      </c>
      <c r="B518" s="496" t="s">
        <v>506</v>
      </c>
      <c r="C518" s="496"/>
      <c r="D518" s="496"/>
      <c r="E518" s="496"/>
      <c r="F518" s="496"/>
      <c r="G518" s="497"/>
    </row>
    <row r="519" spans="1:7" ht="15.7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3428</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3429</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3297</v>
      </c>
      <c r="B541" s="396" t="s">
        <v>191</v>
      </c>
      <c r="C541" s="387">
        <v>178.70274178817721</v>
      </c>
      <c r="D541" s="396"/>
      <c r="E541" s="396" t="s">
        <v>191</v>
      </c>
      <c r="F541" s="396" t="s">
        <v>191</v>
      </c>
      <c r="G541" s="396"/>
    </row>
    <row r="542" spans="1:7">
      <c r="A542" s="437" t="s">
        <v>3298</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3430</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3431</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3297</v>
      </c>
      <c r="B575" s="396" t="s">
        <v>191</v>
      </c>
      <c r="C575" s="387">
        <v>7.2448214116877399</v>
      </c>
      <c r="D575" s="387" t="s">
        <v>514</v>
      </c>
      <c r="E575" s="396" t="s">
        <v>191</v>
      </c>
      <c r="F575" s="396" t="s">
        <v>191</v>
      </c>
      <c r="G575" s="391" t="s">
        <v>512</v>
      </c>
    </row>
    <row r="576" spans="1:7">
      <c r="A576" s="437" t="s">
        <v>3298</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75" thickBot="1">
      <c r="A587" s="419" t="s">
        <v>3432</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75">
      <c r="A600" s="301" t="s">
        <v>786</v>
      </c>
      <c r="B600" s="310"/>
      <c r="C600" s="310"/>
      <c r="D600" s="310"/>
      <c r="E600" s="310"/>
      <c r="F600" s="310"/>
      <c r="G600" s="451" t="s">
        <v>496</v>
      </c>
    </row>
    <row r="601" spans="1:7" ht="15.75">
      <c r="A601" s="301" t="s">
        <v>685</v>
      </c>
      <c r="B601" s="310"/>
      <c r="C601" s="310"/>
      <c r="D601" s="310"/>
      <c r="E601" s="310"/>
      <c r="F601" s="310"/>
      <c r="G601" s="451" t="s">
        <v>3436</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513" t="s">
        <v>498</v>
      </c>
      <c r="B604" s="95" t="s">
        <v>787</v>
      </c>
      <c r="C604" s="95" t="s">
        <v>788</v>
      </c>
      <c r="D604" s="95" t="s">
        <v>789</v>
      </c>
      <c r="E604" s="95" t="s">
        <v>637</v>
      </c>
      <c r="F604" s="95" t="s">
        <v>503</v>
      </c>
      <c r="G604" s="95" t="s">
        <v>504</v>
      </c>
    </row>
    <row r="605" spans="1:7" ht="15.75" thickBot="1">
      <c r="A605" s="514"/>
      <c r="B605" s="515" t="s">
        <v>506</v>
      </c>
      <c r="C605" s="516"/>
      <c r="D605" s="516"/>
      <c r="E605" s="516"/>
      <c r="F605" s="516"/>
      <c r="G605" s="517"/>
    </row>
    <row r="606" spans="1:7" ht="15.7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3289</v>
      </c>
      <c r="E609" s="391" t="s">
        <v>512</v>
      </c>
      <c r="F609" s="391" t="s">
        <v>512</v>
      </c>
      <c r="G609" s="391" t="s">
        <v>512</v>
      </c>
    </row>
    <row r="610" spans="1:7">
      <c r="A610" s="98" t="s">
        <v>794</v>
      </c>
      <c r="B610" s="387">
        <v>23157.998294787925</v>
      </c>
      <c r="C610" s="387" t="s">
        <v>3299</v>
      </c>
      <c r="D610" s="387" t="s">
        <v>3299</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3299</v>
      </c>
      <c r="C626" s="387" t="s">
        <v>535</v>
      </c>
      <c r="D626" s="387">
        <v>2.41583792</v>
      </c>
      <c r="E626" s="387" t="s">
        <v>512</v>
      </c>
      <c r="F626" s="387" t="s">
        <v>512</v>
      </c>
      <c r="G626" s="387" t="s">
        <v>512</v>
      </c>
    </row>
    <row r="627" spans="1:8">
      <c r="A627" s="429" t="s">
        <v>811</v>
      </c>
      <c r="B627" s="387" t="s">
        <v>3299</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c r="A632" s="520" t="s">
        <v>813</v>
      </c>
      <c r="B632" s="520"/>
      <c r="C632" s="310"/>
      <c r="D632" s="310"/>
      <c r="E632" s="310"/>
      <c r="F632" s="310"/>
      <c r="G632" s="310"/>
      <c r="H632" s="452" t="s">
        <v>496</v>
      </c>
    </row>
    <row r="633" spans="1:8" ht="15.75">
      <c r="A633" s="325" t="s">
        <v>685</v>
      </c>
      <c r="B633" s="307"/>
      <c r="C633" s="310"/>
      <c r="D633" s="310"/>
      <c r="E633" s="310"/>
      <c r="F633" s="310"/>
      <c r="G633" s="310"/>
      <c r="H633" s="452" t="s">
        <v>3436</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508" t="s">
        <v>814</v>
      </c>
      <c r="B636" s="344" t="s">
        <v>815</v>
      </c>
      <c r="C636" s="345" t="s">
        <v>500</v>
      </c>
      <c r="D636" s="345" t="s">
        <v>501</v>
      </c>
      <c r="E636" s="345" t="s">
        <v>637</v>
      </c>
      <c r="F636" s="346" t="s">
        <v>503</v>
      </c>
      <c r="G636" s="347" t="s">
        <v>504</v>
      </c>
      <c r="H636" s="346" t="s">
        <v>638</v>
      </c>
    </row>
    <row r="637" spans="1:8" ht="15.75" thickBot="1">
      <c r="A637" s="509"/>
      <c r="B637" s="510" t="s">
        <v>506</v>
      </c>
      <c r="C637" s="511"/>
      <c r="D637" s="511"/>
      <c r="E637" s="511"/>
      <c r="F637" s="511"/>
      <c r="G637" s="511"/>
      <c r="H637" s="512"/>
    </row>
    <row r="638" spans="1:8" ht="15.75" thickTop="1">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3433</v>
      </c>
      <c r="B652" s="396" t="s">
        <v>191</v>
      </c>
      <c r="C652" s="387" t="s">
        <v>514</v>
      </c>
      <c r="D652" s="387" t="s">
        <v>514</v>
      </c>
      <c r="E652" s="387" t="s">
        <v>514</v>
      </c>
      <c r="F652" s="387" t="s">
        <v>514</v>
      </c>
      <c r="G652" s="387" t="s">
        <v>514</v>
      </c>
      <c r="H652" s="396" t="s">
        <v>191</v>
      </c>
    </row>
    <row r="653" spans="1:8">
      <c r="A653" s="349" t="s">
        <v>3434</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3435</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8">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7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3.7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ht="18">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8">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ht="18">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ht="18">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ht="18">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ht="18">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ht="18">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8">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ht="15.7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ht="18">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ht="15.7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ht="15.7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ht="18">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ht="15.7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ht="18">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ht="18">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ht="18">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ht="18">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ht="18">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ht="18">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8">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ht="18">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ht="18">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ht="18">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ht="18">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ht="18">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ht="18">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ht="18">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8">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ht="18">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8">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8">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8">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8">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36">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8">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ht="18">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ht="18">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ht="18">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8">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ht="18">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8">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8">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ht="18">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8">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8">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8">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ht="18">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8">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ht="18">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ht="18">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ht="18">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ht="15.7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8">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ht="18">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ht="18">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ht="18">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ht="18">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ht="18">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8">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8">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ht="18">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ht="18">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ht="18">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ht="18">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ht="18">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8">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8">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8">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c r="A1" s="521" t="s">
        <v>11</v>
      </c>
      <c r="B1" s="521"/>
      <c r="C1" s="521"/>
      <c r="D1" s="521"/>
      <c r="E1" s="521"/>
    </row>
    <row r="2" spans="1:5">
      <c r="A2" s="522" t="s">
        <v>159</v>
      </c>
      <c r="B2" s="522"/>
      <c r="C2" s="522"/>
      <c r="D2" s="522"/>
      <c r="E2" s="522"/>
    </row>
    <row r="19" spans="1:5">
      <c r="A19" s="8" t="s">
        <v>160</v>
      </c>
    </row>
    <row r="20" spans="1:5">
      <c r="A20" s="8">
        <v>155400</v>
      </c>
      <c r="B20" s="8" t="s">
        <v>161</v>
      </c>
    </row>
    <row r="21" spans="1:5">
      <c r="A21" s="522" t="s">
        <v>162</v>
      </c>
      <c r="B21" s="522"/>
      <c r="C21" s="522"/>
      <c r="D21" s="522"/>
      <c r="E21" s="522"/>
    </row>
    <row r="38" spans="1:5">
      <c r="A38" s="8" t="s">
        <v>160</v>
      </c>
    </row>
    <row r="39" spans="1:5">
      <c r="A39" s="8">
        <v>100800</v>
      </c>
      <c r="B39" s="8" t="s">
        <v>161</v>
      </c>
    </row>
    <row r="40" spans="1:5">
      <c r="A40" s="522" t="s">
        <v>163</v>
      </c>
      <c r="B40" s="522"/>
      <c r="C40" s="522"/>
      <c r="D40" s="522"/>
      <c r="E40" s="522"/>
    </row>
    <row r="57" spans="1:5" ht="15.75" thickBot="1">
      <c r="A57" s="8" t="s">
        <v>160</v>
      </c>
    </row>
    <row r="58" spans="1:5" ht="15.75" thickBot="1">
      <c r="A58" s="10">
        <v>194000</v>
      </c>
      <c r="B58" s="8" t="s">
        <v>164</v>
      </c>
    </row>
    <row r="60" spans="1:5">
      <c r="A60" s="521" t="s">
        <v>165</v>
      </c>
      <c r="B60" s="521"/>
      <c r="C60" s="521"/>
      <c r="D60" s="521"/>
      <c r="E60" s="521"/>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378</v>
      </c>
      <c r="B88" s="13">
        <f>(B86-B85)/B85</f>
        <v>1.0254083484573502</v>
      </c>
    </row>
    <row r="89" spans="1:37">
      <c r="A89" s="521" t="s">
        <v>166</v>
      </c>
      <c r="B89" s="521"/>
      <c r="C89" s="521"/>
      <c r="D89" s="521"/>
      <c r="E89" s="521"/>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75" thickBot="1">
      <c r="A95" s="8">
        <v>8.0274920000000005</v>
      </c>
      <c r="B95" s="8" t="s">
        <v>379</v>
      </c>
      <c r="E95" s="8" t="s">
        <v>388</v>
      </c>
      <c r="J95" s="14"/>
    </row>
    <row r="96" spans="1:37" ht="15.75" thickBot="1">
      <c r="A96" s="15">
        <f>(A94-A95)/A95</f>
        <v>0.65158059329115492</v>
      </c>
      <c r="B96" s="8" t="s">
        <v>380</v>
      </c>
      <c r="C96" s="16"/>
      <c r="E96" s="8" t="s">
        <v>171</v>
      </c>
    </row>
    <row r="98" spans="1:5">
      <c r="A98" s="521" t="s">
        <v>167</v>
      </c>
      <c r="B98" s="521"/>
      <c r="C98" s="521"/>
      <c r="D98" s="521"/>
      <c r="E98" s="521"/>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75" thickBot="1">
      <c r="A106" s="8">
        <f>1/A105</f>
        <v>139.56043956043956</v>
      </c>
      <c r="B106" s="8" t="s">
        <v>395</v>
      </c>
    </row>
    <row r="107" spans="1:5" ht="15.75" thickBot="1">
      <c r="A107" s="18">
        <f>(A106-A103)/A103</f>
        <v>0.53846153846153832</v>
      </c>
      <c r="B107" s="8" t="s">
        <v>397</v>
      </c>
    </row>
    <row r="108" spans="1:5">
      <c r="A108" s="19"/>
    </row>
    <row r="109" spans="1:5">
      <c r="A109" s="521" t="s">
        <v>169</v>
      </c>
      <c r="B109" s="521"/>
      <c r="C109" s="521"/>
      <c r="D109" s="521"/>
      <c r="E109" s="521"/>
    </row>
    <row r="110" spans="1:5" ht="15.75" thickBot="1"/>
    <row r="111" spans="1:5" ht="15.75" thickBot="1">
      <c r="A111" s="18">
        <f>A122</f>
        <v>0.20481927710843381</v>
      </c>
      <c r="B111" s="8" t="s">
        <v>399</v>
      </c>
    </row>
    <row r="113" spans="1:12">
      <c r="A113" s="521" t="s">
        <v>168</v>
      </c>
      <c r="B113" s="521"/>
      <c r="C113" s="521"/>
      <c r="D113" s="521"/>
      <c r="E113" s="521"/>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75" thickBot="1">
      <c r="A121" s="8">
        <f>1/A120</f>
        <v>2.9367469879518069</v>
      </c>
      <c r="B121" s="8" t="s">
        <v>395</v>
      </c>
    </row>
    <row r="122" spans="1:12" ht="15.75" thickBot="1">
      <c r="A122" s="18">
        <f>(A121-A118)/A118</f>
        <v>0.20481927710843381</v>
      </c>
      <c r="B122" s="8" t="s">
        <v>397</v>
      </c>
    </row>
    <row r="124" spans="1:12">
      <c r="A124" s="521" t="s">
        <v>400</v>
      </c>
      <c r="B124" s="521"/>
      <c r="C124" s="521"/>
      <c r="D124" s="521"/>
      <c r="E124" s="521"/>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75" thickBot="1">
      <c r="A130" s="8">
        <f>1/A129</f>
        <v>0.93457943925233644</v>
      </c>
      <c r="B130" s="8" t="s">
        <v>405</v>
      </c>
      <c r="F130" s="23"/>
      <c r="K130" s="14"/>
      <c r="L130" s="14"/>
    </row>
    <row r="131" spans="1:12" ht="15.75" thickBot="1">
      <c r="A131" s="18">
        <f>(A130-A128)/A128</f>
        <v>0.73592369435785332</v>
      </c>
      <c r="B131" s="8" t="s">
        <v>397</v>
      </c>
      <c r="F131" s="23"/>
    </row>
    <row r="133" spans="1:12">
      <c r="A133" s="20"/>
      <c r="B133" s="14"/>
      <c r="C133" s="14"/>
    </row>
    <row r="134" spans="1:12">
      <c r="A134" s="521" t="s">
        <v>105</v>
      </c>
      <c r="B134" s="521"/>
      <c r="C134" s="521"/>
      <c r="D134" s="521"/>
      <c r="E134" s="521"/>
    </row>
    <row r="135" spans="1:12">
      <c r="A135" s="25" t="s">
        <v>416</v>
      </c>
      <c r="B135" s="26"/>
      <c r="C135" s="26"/>
      <c r="D135" s="26"/>
      <c r="E135" s="26"/>
      <c r="F135" s="26"/>
      <c r="G135" s="26"/>
    </row>
    <row r="136" spans="1:12" ht="15.75">
      <c r="A136" s="27"/>
      <c r="B136" s="524" t="s">
        <v>417</v>
      </c>
      <c r="C136" s="525"/>
      <c r="D136" s="525"/>
      <c r="E136" s="526"/>
      <c r="F136" s="26"/>
      <c r="G136" s="26"/>
    </row>
    <row r="137" spans="1:12" ht="15.75">
      <c r="A137" s="28"/>
      <c r="B137" s="524" t="s">
        <v>418</v>
      </c>
      <c r="C137" s="526"/>
      <c r="D137" s="524" t="s">
        <v>419</v>
      </c>
      <c r="E137" s="526"/>
      <c r="F137" s="26"/>
      <c r="G137" s="26"/>
    </row>
    <row r="138" spans="1:12" ht="15.75">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1" t="s">
        <v>172</v>
      </c>
      <c r="B165" s="521"/>
      <c r="C165" s="521"/>
      <c r="D165" s="521"/>
      <c r="E165" s="521"/>
    </row>
    <row r="166" spans="1:7" ht="15.75" thickBot="1">
      <c r="A166" s="22" t="s">
        <v>173</v>
      </c>
      <c r="B166" s="16">
        <v>0.4</v>
      </c>
    </row>
    <row r="167" spans="1:7" ht="15.75" thickBot="1">
      <c r="A167" s="8" t="s">
        <v>174</v>
      </c>
      <c r="B167" s="43">
        <f>(1+B166)^(1/(2020-2010))-1</f>
        <v>3.4219694129380196E-2</v>
      </c>
    </row>
    <row r="168" spans="1:7">
      <c r="B168" s="44"/>
    </row>
    <row r="169" spans="1:7">
      <c r="A169" s="521" t="s">
        <v>407</v>
      </c>
      <c r="B169" s="521"/>
    </row>
    <row r="170" spans="1:7">
      <c r="A170" s="22" t="s">
        <v>408</v>
      </c>
      <c r="B170" s="45">
        <v>972.7</v>
      </c>
    </row>
    <row r="171" spans="1:7" ht="15.75" thickBot="1">
      <c r="A171" s="22" t="s">
        <v>409</v>
      </c>
      <c r="B171" s="46">
        <f>400.9+53.5+276.5+255.7+63.5+462.5+B170+975.4+227.6+436.5</f>
        <v>4124.8</v>
      </c>
    </row>
    <row r="172" spans="1:7" ht="15.75" thickBot="1">
      <c r="A172" s="22" t="s">
        <v>410</v>
      </c>
      <c r="B172" s="43">
        <f>B170/B171</f>
        <v>0.23581749418153608</v>
      </c>
    </row>
    <row r="173" spans="1:7">
      <c r="B173" s="44"/>
    </row>
    <row r="174" spans="1:7">
      <c r="A174" s="521" t="s">
        <v>178</v>
      </c>
      <c r="B174" s="521"/>
      <c r="C174" s="521"/>
      <c r="D174" s="521"/>
      <c r="E174" s="521"/>
    </row>
    <row r="175" spans="1:7" ht="15.75" thickBot="1">
      <c r="A175" s="22" t="s">
        <v>415</v>
      </c>
      <c r="B175" s="44">
        <v>0.1246</v>
      </c>
    </row>
    <row r="176" spans="1:7" ht="15.75" thickBot="1">
      <c r="A176" s="22" t="s">
        <v>411</v>
      </c>
      <c r="B176" s="43">
        <f>1-B175</f>
        <v>0.87539999999999996</v>
      </c>
    </row>
    <row r="178" spans="1:5">
      <c r="A178" s="521" t="s">
        <v>175</v>
      </c>
      <c r="B178" s="521"/>
      <c r="C178" s="521"/>
      <c r="D178" s="521"/>
      <c r="E178" s="521"/>
    </row>
    <row r="179" spans="1:5">
      <c r="A179" s="24" t="s">
        <v>413</v>
      </c>
      <c r="B179" s="8">
        <v>197000</v>
      </c>
    </row>
    <row r="180" spans="1:5" ht="15.75" thickBot="1">
      <c r="A180" s="8" t="s">
        <v>414</v>
      </c>
      <c r="B180" s="8">
        <v>175000</v>
      </c>
    </row>
    <row r="181" spans="1:5" ht="15.75" thickBot="1">
      <c r="A181" s="8" t="s">
        <v>176</v>
      </c>
      <c r="B181" s="18">
        <f>B179/B180</f>
        <v>1.1257142857142857</v>
      </c>
    </row>
    <row r="183" spans="1:5">
      <c r="A183" s="521" t="s">
        <v>177</v>
      </c>
      <c r="B183" s="521"/>
      <c r="C183" s="521"/>
      <c r="D183" s="521"/>
      <c r="E183" s="521"/>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75" thickBot="1">
      <c r="A188" s="22" t="s">
        <v>2273</v>
      </c>
      <c r="B188" s="14">
        <f>(1-B185)^B186</f>
        <v>0.44858421050781644</v>
      </c>
    </row>
    <row r="189" spans="1:5" ht="15.75" thickBot="1">
      <c r="A189" s="22" t="s">
        <v>2274</v>
      </c>
      <c r="B189" s="18">
        <f>(B187-B188)/B187</f>
        <v>0.33186409400289502</v>
      </c>
    </row>
    <row r="191" spans="1:5">
      <c r="A191" s="521" t="s">
        <v>188</v>
      </c>
      <c r="B191" s="521"/>
      <c r="C191" s="521"/>
      <c r="D191" s="521"/>
      <c r="E191" s="521"/>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75" thickBot="1">
      <c r="A196" s="8" t="s">
        <v>186</v>
      </c>
      <c r="B196" s="21">
        <f>B195*B194</f>
        <v>6800000</v>
      </c>
    </row>
    <row r="197" spans="1:9" ht="15.75" thickBot="1">
      <c r="A197" s="8" t="s">
        <v>187</v>
      </c>
      <c r="B197" s="18">
        <f>B196/B193</f>
        <v>0.44509090909090909</v>
      </c>
    </row>
    <row r="199" spans="1:9">
      <c r="A199" s="282" t="s">
        <v>3128</v>
      </c>
    </row>
    <row r="201" spans="1:9">
      <c r="A201" s="284" t="s">
        <v>3149</v>
      </c>
      <c r="B201" s="523" t="s">
        <v>3132</v>
      </c>
      <c r="C201" s="523"/>
      <c r="D201" s="523"/>
      <c r="E201" s="523"/>
      <c r="F201" s="523"/>
      <c r="G201" s="523"/>
      <c r="H201" s="523"/>
      <c r="I201" s="523"/>
    </row>
    <row r="202" spans="1:9">
      <c r="A202" s="187" t="s">
        <v>3133</v>
      </c>
      <c r="B202" s="187" t="s">
        <v>3134</v>
      </c>
      <c r="C202" s="187" t="s">
        <v>3135</v>
      </c>
      <c r="D202" s="187" t="s">
        <v>3136</v>
      </c>
      <c r="E202" s="187" t="s">
        <v>2379</v>
      </c>
      <c r="F202" s="187" t="s">
        <v>90</v>
      </c>
      <c r="G202" s="187" t="s">
        <v>3137</v>
      </c>
      <c r="H202" s="187" t="s">
        <v>3138</v>
      </c>
      <c r="I202" s="187" t="s">
        <v>3139</v>
      </c>
    </row>
    <row r="203" spans="1:9">
      <c r="A203" s="187" t="s">
        <v>3140</v>
      </c>
      <c r="B203" s="195">
        <v>0</v>
      </c>
      <c r="C203" s="195">
        <v>6</v>
      </c>
      <c r="D203" s="195">
        <v>9</v>
      </c>
      <c r="E203" s="195">
        <v>25</v>
      </c>
      <c r="F203" s="195">
        <v>21</v>
      </c>
      <c r="G203" s="195">
        <v>215</v>
      </c>
      <c r="H203" s="195">
        <v>81</v>
      </c>
      <c r="I203" s="195">
        <v>134</v>
      </c>
    </row>
    <row r="204" spans="1:9">
      <c r="A204" s="187" t="s">
        <v>3141</v>
      </c>
      <c r="B204" s="195">
        <v>4</v>
      </c>
      <c r="C204" s="195">
        <v>3</v>
      </c>
      <c r="D204" s="195">
        <v>15</v>
      </c>
      <c r="E204" s="195">
        <v>40</v>
      </c>
      <c r="F204" s="195">
        <v>43</v>
      </c>
      <c r="G204" s="195">
        <v>163</v>
      </c>
      <c r="H204" s="195">
        <v>56</v>
      </c>
      <c r="I204" s="195">
        <v>94</v>
      </c>
    </row>
    <row r="205" spans="1:9" ht="15.75" thickBot="1">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195" t="s">
        <v>3143</v>
      </c>
      <c r="B206" s="18">
        <f>SUM(G205:H205)/SUM(G203:H203)</f>
        <v>-0.26013513513513514</v>
      </c>
    </row>
    <row r="207" spans="1:9" ht="15.75" thickBot="1">
      <c r="A207" s="263" t="s">
        <v>3144</v>
      </c>
      <c r="B207" s="18">
        <f>I205/I203</f>
        <v>-0.29850746268656714</v>
      </c>
    </row>
    <row r="209" spans="1:9">
      <c r="A209" s="284" t="s">
        <v>3150</v>
      </c>
      <c r="B209" s="523" t="s">
        <v>3132</v>
      </c>
      <c r="C209" s="523"/>
      <c r="D209" s="523"/>
      <c r="E209" s="523"/>
      <c r="F209" s="523"/>
      <c r="G209" s="523"/>
      <c r="H209" s="523"/>
      <c r="I209" s="523"/>
    </row>
    <row r="210" spans="1:9">
      <c r="A210" s="187" t="s">
        <v>3133</v>
      </c>
      <c r="B210" s="187" t="s">
        <v>3134</v>
      </c>
      <c r="C210" s="187" t="s">
        <v>3135</v>
      </c>
      <c r="D210" s="187" t="s">
        <v>3136</v>
      </c>
      <c r="E210" s="187" t="s">
        <v>2379</v>
      </c>
      <c r="F210" s="187" t="s">
        <v>90</v>
      </c>
      <c r="G210" s="187" t="s">
        <v>3137</v>
      </c>
      <c r="H210" s="187" t="s">
        <v>3138</v>
      </c>
      <c r="I210" s="187" t="s">
        <v>3139</v>
      </c>
    </row>
    <row r="211" spans="1:9">
      <c r="A211" s="187" t="s">
        <v>3140</v>
      </c>
      <c r="B211" s="195">
        <v>0</v>
      </c>
      <c r="C211" s="195">
        <v>17</v>
      </c>
      <c r="D211" s="195">
        <v>18</v>
      </c>
      <c r="E211" s="195">
        <v>22</v>
      </c>
      <c r="F211" s="195">
        <v>12</v>
      </c>
      <c r="G211" s="195">
        <v>73</v>
      </c>
      <c r="H211" s="195">
        <v>21</v>
      </c>
      <c r="I211" s="195">
        <v>21</v>
      </c>
    </row>
    <row r="212" spans="1:9">
      <c r="A212" s="187" t="s">
        <v>3141</v>
      </c>
      <c r="B212" s="195">
        <v>0</v>
      </c>
      <c r="C212" s="195">
        <v>15</v>
      </c>
      <c r="D212" s="195">
        <v>22</v>
      </c>
      <c r="E212" s="195">
        <v>39</v>
      </c>
      <c r="F212" s="195">
        <v>23</v>
      </c>
      <c r="G212" s="195">
        <v>51</v>
      </c>
      <c r="H212" s="195">
        <v>17</v>
      </c>
      <c r="I212" s="195">
        <v>19</v>
      </c>
    </row>
    <row r="213" spans="1:9" ht="15.75" thickBot="1">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195" t="s">
        <v>3143</v>
      </c>
      <c r="B214" s="18">
        <f>SUM(G213:H213)/SUM(G211:H211)</f>
        <v>-0.27659574468085107</v>
      </c>
    </row>
    <row r="215" spans="1:9" ht="15.75" thickBot="1">
      <c r="A215" s="263" t="s">
        <v>3144</v>
      </c>
      <c r="B215" s="18">
        <f>I213/I211</f>
        <v>-9.5238095238095233E-2</v>
      </c>
    </row>
    <row r="217" spans="1:9">
      <c r="A217" s="283" t="s">
        <v>3151</v>
      </c>
      <c r="B217" s="523" t="s">
        <v>3132</v>
      </c>
      <c r="C217" s="523"/>
      <c r="D217" s="523"/>
      <c r="E217" s="523"/>
    </row>
    <row r="218" spans="1:9">
      <c r="A218" s="187" t="s">
        <v>3133</v>
      </c>
      <c r="B218" s="187" t="s">
        <v>3145</v>
      </c>
      <c r="C218" s="187" t="s">
        <v>3146</v>
      </c>
      <c r="D218" s="187" t="s">
        <v>3147</v>
      </c>
      <c r="E218" s="187" t="s">
        <v>90</v>
      </c>
    </row>
    <row r="219" spans="1:9">
      <c r="A219" s="187" t="s">
        <v>3140</v>
      </c>
      <c r="B219" s="195">
        <v>112</v>
      </c>
      <c r="C219" s="195">
        <v>16</v>
      </c>
      <c r="D219" s="195">
        <v>9</v>
      </c>
      <c r="E219" s="195">
        <v>134</v>
      </c>
    </row>
    <row r="220" spans="1:9">
      <c r="A220" s="187" t="s">
        <v>3141</v>
      </c>
      <c r="B220" s="195">
        <v>87</v>
      </c>
      <c r="C220" s="195">
        <v>17</v>
      </c>
      <c r="D220" s="195">
        <v>9</v>
      </c>
      <c r="E220" s="195">
        <v>151</v>
      </c>
    </row>
    <row r="221" spans="1:9" ht="15.75" thickBot="1">
      <c r="A221" s="48" t="s">
        <v>3142</v>
      </c>
      <c r="B221" s="8">
        <f>B220-B219</f>
        <v>-25</v>
      </c>
      <c r="C221" s="8">
        <f t="shared" ref="C221:E221" si="9">C220-C219</f>
        <v>1</v>
      </c>
      <c r="D221" s="8">
        <f t="shared" si="9"/>
        <v>0</v>
      </c>
      <c r="E221" s="8">
        <f t="shared" si="9"/>
        <v>17</v>
      </c>
    </row>
    <row r="222" spans="1:9" ht="15.75" thickBot="1">
      <c r="A222" s="263" t="s">
        <v>3148</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2022-03-30T22:25:28Z</dcterms:modified>
</cp:coreProperties>
</file>