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ws\Documents\Dropbox\재현\EPS\fuels\FoPTaFbIC\"/>
    </mc:Choice>
  </mc:AlternateContent>
  <xr:revisionPtr revIDLastSave="0" documentId="13_ncr:1_{856926B0-8E67-4ED1-8272-86FFCAEB5F63}" xr6:coauthVersionLast="47" xr6:coauthVersionMax="47" xr10:uidLastSave="{00000000-0000-0000-0000-000000000000}"/>
  <bookViews>
    <workbookView xWindow="-120" yWindow="-120" windowWidth="29040" windowHeight="15840" activeTab="5" xr2:uid="{F6CE9DA5-55F4-41A4-B2DF-42B93A081FDC}"/>
  </bookViews>
  <sheets>
    <sheet name="About" sheetId="1" r:id="rId1"/>
    <sheet name="Petroleum" sheetId="8" r:id="rId2"/>
    <sheet name="Uranium_Output" sheetId="23" r:id="rId3"/>
    <sheet name="Biomass" sheetId="21" r:id="rId4"/>
    <sheet name="Biomass_cal" sheetId="22" r:id="rId5"/>
    <sheet name="Calculations" sheetId="4" r:id="rId6"/>
    <sheet name="FoPTaFbIC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C18" i="4" s="1"/>
  <c r="C17" i="4"/>
  <c r="B50" i="1"/>
  <c r="J3" i="23" s="1"/>
  <c r="C26" i="4" s="1"/>
  <c r="C21" i="4" s="1"/>
  <c r="C15" i="22" l="1"/>
  <c r="C14" i="22"/>
  <c r="C13" i="22"/>
  <c r="C12" i="22"/>
  <c r="C11" i="22"/>
  <c r="D11" i="22" s="1"/>
  <c r="C10" i="22"/>
  <c r="C9" i="22"/>
  <c r="C8" i="22"/>
  <c r="C7" i="22"/>
  <c r="C6" i="22"/>
  <c r="C5" i="22"/>
  <c r="C4" i="22"/>
  <c r="C3" i="22"/>
  <c r="B49" i="1"/>
  <c r="D5" i="22" s="1"/>
  <c r="D3" i="22" l="1"/>
  <c r="D7" i="22"/>
  <c r="D8" i="22"/>
  <c r="D4" i="22"/>
  <c r="D12" i="22"/>
  <c r="D13" i="22"/>
  <c r="D14" i="22"/>
  <c r="D10" i="22"/>
  <c r="D6" i="22"/>
  <c r="D9" i="22"/>
  <c r="D15" i="22" l="1"/>
  <c r="C36" i="4" s="1"/>
  <c r="C31" i="4" s="1"/>
  <c r="B47" i="1"/>
  <c r="B48" i="1"/>
  <c r="D10" i="8" l="1"/>
  <c r="P10" i="8"/>
  <c r="E10" i="8"/>
  <c r="B10" i="8"/>
  <c r="F10" i="8"/>
  <c r="G10" i="8"/>
  <c r="H10" i="8"/>
  <c r="I10" i="8"/>
  <c r="M10" i="8"/>
  <c r="J10" i="8"/>
  <c r="K10" i="8"/>
  <c r="L10" i="8"/>
  <c r="N10" i="8"/>
  <c r="C10" i="8"/>
  <c r="O10" i="8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C2" i="2"/>
  <c r="D2" i="2"/>
  <c r="F2" i="2"/>
  <c r="G2" i="2"/>
  <c r="H2" i="2"/>
  <c r="I2" i="2"/>
  <c r="J2" i="2"/>
  <c r="L2" i="2"/>
  <c r="M2" i="2"/>
  <c r="N2" i="2"/>
  <c r="O2" i="2"/>
  <c r="P2" i="2"/>
  <c r="Q2" i="2"/>
  <c r="R2" i="2"/>
  <c r="C33" i="4" l="1"/>
  <c r="C4" i="4" l="1"/>
  <c r="B2" i="2" s="1"/>
  <c r="C23" i="4"/>
  <c r="C7" i="4" l="1"/>
  <c r="E2" i="2" s="1"/>
  <c r="C8" i="4"/>
  <c r="K2" i="2" s="1"/>
</calcChain>
</file>

<file path=xl/sharedStrings.xml><?xml version="1.0" encoding="utf-8"?>
<sst xmlns="http://schemas.openxmlformats.org/spreadsheetml/2006/main" count="1068" uniqueCount="284">
  <si>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</si>
  <si>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</si>
  <si>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</si>
  <si>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</si>
  <si>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</si>
  <si>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</si>
  <si>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</si>
  <si>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</si>
  <si>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</si>
  <si>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</si>
  <si>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</si>
  <si>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</si>
  <si>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</si>
  <si>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</si>
  <si>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</si>
  <si>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</si>
  <si>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</si>
  <si>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</si>
  <si>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</si>
  <si>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</si>
  <si>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</si>
  <si>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</si>
  <si>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</si>
  <si>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</si>
  <si>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</si>
  <si>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</si>
  <si>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</si>
  <si>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</si>
  <si>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</si>
  <si>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</si>
  <si>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</si>
  <si>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</si>
  <si>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</si>
  <si>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</si>
  <si>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</si>
  <si>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</si>
  <si>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</si>
  <si>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</si>
  <si>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</si>
  <si>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</si>
  <si>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</si>
  <si>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</si>
  <si>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ISIC Code</t>
  </si>
  <si>
    <t>FoPTaFbIC Fractions of Products That are Fuels by ISIC Code</t>
  </si>
  <si>
    <t>Notes</t>
  </si>
  <si>
    <t>This variable expresses what share of the products of a particular ISIC code</t>
  </si>
  <si>
    <t>consist of fuels.  For example, ISIC 19 (Coke and refined petroleum products)</t>
  </si>
  <si>
    <t>mostly consists of refined fuels, but refineries also produce some chemicals</t>
  </si>
  <si>
    <t>sold to the chemicals industry (such as BTX aromatics), which are not fuels.</t>
  </si>
  <si>
    <t>For most industries, the fraction in this variable should be zero, because most</t>
  </si>
  <si>
    <t>industries do not produce any fuels at all.</t>
  </si>
  <si>
    <t>Fuel</t>
  </si>
  <si>
    <t>Producer ISIC Code</t>
  </si>
  <si>
    <t>hydrogen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</si>
  <si>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</si>
  <si>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</si>
  <si>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</si>
  <si>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</si>
  <si>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</si>
  <si>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</si>
  <si>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</si>
  <si>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</si>
  <si>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</si>
  <si>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</si>
  <si>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</si>
  <si>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</si>
  <si>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</si>
  <si>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</si>
  <si>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</si>
  <si>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</si>
  <si>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</si>
  <si>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</si>
  <si>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</si>
  <si>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</si>
  <si>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ISIC Meaning</t>
  </si>
  <si>
    <t>Coal mining</t>
  </si>
  <si>
    <t>Agriculture, forestry and fishing</t>
  </si>
  <si>
    <t>Oil and gas extraction</t>
  </si>
  <si>
    <t>Mining and quarrying of uranium and non-energy-producing products</t>
  </si>
  <si>
    <t>Refining</t>
  </si>
  <si>
    <t>Electricity generation and distribution</t>
  </si>
  <si>
    <t>Energy pipelines and gas processing</t>
  </si>
  <si>
    <t>Fuel-Producing ISIC Codes</t>
  </si>
  <si>
    <t>ISIC Code Meaning</t>
  </si>
  <si>
    <t>Fuel Fraction of Production</t>
  </si>
  <si>
    <t>Uranium revenue</t>
  </si>
  <si>
    <t>ISIC 07T08 total revenue</t>
  </si>
  <si>
    <t>Fuel share of ISIC 07T08 products</t>
  </si>
  <si>
    <t>see io-model/BObIC</t>
  </si>
  <si>
    <t>ISIC 01T03 total revenue</t>
  </si>
  <si>
    <t>Fuel share of ISIC 01T03 products</t>
  </si>
  <si>
    <t>see fuels/BFPaT</t>
  </si>
  <si>
    <t>Biomass revenue ($)</t>
  </si>
  <si>
    <t>We assume 100% of products are fuels</t>
  </si>
  <si>
    <t>Sources:</t>
  </si>
  <si>
    <t>Electricity</t>
  </si>
  <si>
    <t>Residential Bldg</t>
  </si>
  <si>
    <t>Comm Bldg</t>
  </si>
  <si>
    <t>Industry</t>
  </si>
  <si>
    <t>Price for That Sector ($/BTU)</t>
  </si>
  <si>
    <t>Quantity Purchased (quadrillion BTU)</t>
  </si>
  <si>
    <t>Biomass-Purchasing Sector</t>
  </si>
  <si>
    <t>see small table below</t>
  </si>
  <si>
    <t>Data Sources</t>
  </si>
  <si>
    <t>We assume 100% of products are fuels (refined products are from ISIC 19, not from ISIC 06)</t>
  </si>
  <si>
    <t>Fuel Share of ISIC 19 products</t>
  </si>
  <si>
    <t>Unit: dimensionless</t>
  </si>
  <si>
    <t>Fraction of Products that are Fuels</t>
  </si>
  <si>
    <t>Energy carriers such as electricity and heat are considered fuels in this variable.</t>
  </si>
  <si>
    <t>1000 bbl</t>
    <phoneticPr fontId="8" type="noConversion"/>
  </si>
  <si>
    <t>BTU</t>
    <phoneticPr fontId="8" type="noConversion"/>
  </si>
  <si>
    <t>1000 bbl to BTU</t>
    <phoneticPr fontId="8" type="noConversion"/>
  </si>
  <si>
    <t xml:space="preserve">  * The base year is :</t>
    <phoneticPr fontId="8" type="noConversion"/>
  </si>
  <si>
    <t>petroleum</t>
    <phoneticPr fontId="8" type="noConversion"/>
  </si>
  <si>
    <t>1000 toe to BTU</t>
    <phoneticPr fontId="8" type="noConversion"/>
  </si>
  <si>
    <t>Total</t>
    <phoneticPr fontId="8" type="noConversion"/>
  </si>
  <si>
    <t>Petroleum</t>
    <phoneticPr fontId="8" type="noConversion"/>
  </si>
  <si>
    <t>KEEI</t>
    <phoneticPr fontId="8" type="noConversion"/>
  </si>
  <si>
    <t>http://www.keei.re.kr/keei/download/YES2019.pdf</t>
  </si>
  <si>
    <t>Kerosene</t>
    <phoneticPr fontId="8" type="noConversion"/>
  </si>
  <si>
    <t>Gasoline</t>
    <phoneticPr fontId="8" type="noConversion"/>
  </si>
  <si>
    <t>Diesel</t>
    <phoneticPr fontId="8" type="noConversion"/>
  </si>
  <si>
    <t>Bunker-A</t>
    <phoneticPr fontId="8" type="noConversion"/>
  </si>
  <si>
    <t>Bunker-B</t>
    <phoneticPr fontId="8" type="noConversion"/>
  </si>
  <si>
    <t>Bunker-C</t>
    <phoneticPr fontId="8" type="noConversion"/>
  </si>
  <si>
    <t>Jet Oil</t>
    <phoneticPr fontId="8" type="noConversion"/>
  </si>
  <si>
    <t>Energy Use</t>
    <phoneticPr fontId="8" type="noConversion"/>
  </si>
  <si>
    <t>Propane</t>
    <phoneticPr fontId="8" type="noConversion"/>
  </si>
  <si>
    <t>Butane</t>
    <phoneticPr fontId="8" type="noConversion"/>
  </si>
  <si>
    <t>LPG</t>
    <phoneticPr fontId="8" type="noConversion"/>
  </si>
  <si>
    <t>Naphtha</t>
    <phoneticPr fontId="8" type="noConversion"/>
  </si>
  <si>
    <t>Asphalt</t>
    <phoneticPr fontId="8" type="noConversion"/>
  </si>
  <si>
    <t>Solvent</t>
    <phoneticPr fontId="8" type="noConversion"/>
  </si>
  <si>
    <t>Lubricant</t>
    <phoneticPr fontId="8" type="noConversion"/>
  </si>
  <si>
    <t>Others</t>
    <phoneticPr fontId="8" type="noConversion"/>
  </si>
  <si>
    <t>Non-Energy Use</t>
    <phoneticPr fontId="8" type="noConversion"/>
  </si>
  <si>
    <t>All Sector Total</t>
    <phoneticPr fontId="8" type="noConversion"/>
  </si>
  <si>
    <t xml:space="preserve">KEEI - Yearbook of Energy Statistics </t>
    <phoneticPr fontId="8" type="noConversion"/>
  </si>
  <si>
    <t>p.112 to p.113</t>
    <phoneticPr fontId="8" type="noConversion"/>
  </si>
  <si>
    <t>Petroleum consumption by sector (2019)</t>
    <phoneticPr fontId="8" type="noConversion"/>
  </si>
  <si>
    <t>p.112-113</t>
    <phoneticPr fontId="8" type="noConversion"/>
  </si>
  <si>
    <t>Mining and quarrying of uranium and non-energy-producing products</t>
    <phoneticPr fontId="8" type="noConversion"/>
  </si>
  <si>
    <t xml:space="preserve">  4.8 바이오에너지 - 바이오가스</t>
    <phoneticPr fontId="13" type="noConversion"/>
  </si>
  <si>
    <t>구 분</t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</si>
  <si>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</si>
  <si>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</si>
  <si>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</si>
  <si>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</si>
  <si>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</si>
  <si>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</si>
  <si>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</si>
  <si>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</si>
  <si>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</si>
  <si>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</si>
  <si>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</si>
  <si>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</si>
  <si>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</si>
  <si>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</si>
  <si>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</si>
  <si>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</si>
  <si>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</si>
  <si>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</si>
  <si>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Total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</si>
  <si>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</si>
  <si>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</si>
  <si>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</si>
  <si>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</si>
  <si>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</si>
  <si>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</si>
  <si>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</si>
  <si>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</si>
  <si>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</si>
  <si>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</si>
  <si>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</si>
  <si>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</si>
  <si>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</si>
  <si>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</si>
  <si>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</si>
  <si>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</si>
  <si>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</si>
  <si>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2019년 에너지생산량(toe)</t>
    <phoneticPr fontId="13" type="noConversion"/>
  </si>
  <si>
    <t>2019년 발전량(MWh)</t>
    <phoneticPr fontId="13" type="noConversion"/>
  </si>
  <si>
    <t>2019년 누적 보급용량</t>
    <phoneticPr fontId="13" type="noConversion"/>
  </si>
  <si>
    <t>전기(kW)</t>
  </si>
  <si>
    <t>열(증기톤/시간)</t>
  </si>
  <si>
    <t>최근 3년간 신규 보급용량</t>
  </si>
  <si>
    <t>'19</t>
    <phoneticPr fontId="13" type="noConversion"/>
  </si>
  <si>
    <t>'18</t>
  </si>
  <si>
    <t>'17</t>
  </si>
  <si>
    <t>'19</t>
  </si>
  <si>
    <t>주1) 누적 보급용량은 2019년 기준 가동설비 누적용량임</t>
    <phoneticPr fontId="13" type="noConversion"/>
  </si>
  <si>
    <t>주2) 최근 3년간 신규 보급용량은 각 연도별로 설치된 가동설비 용량임</t>
  </si>
  <si>
    <t xml:space="preserve">  4.9 바이오에너지 - 매립지가스</t>
    <phoneticPr fontId="13" type="noConversion"/>
  </si>
  <si>
    <t xml:space="preserve">  4.10 바이오에너지 - 바이오디젤</t>
    <phoneticPr fontId="13" type="noConversion"/>
  </si>
  <si>
    <t>2019년 보급용량(㎘/년)</t>
    <phoneticPr fontId="13" type="noConversion"/>
  </si>
  <si>
    <t>주1) 바이오디젤 보급용량은 2019년 기준 생산능력임</t>
    <phoneticPr fontId="13" type="noConversion"/>
  </si>
  <si>
    <t>주2) 전국 경유 자동차수(자동차등록현황보고, 경유자동차 현황_국토교통부, 2019년 기준)를 지역별로 비례배분하여 그 비율로 바이오디젤 에너지생산량 및 보급용량을 재배분함</t>
    <phoneticPr fontId="13" type="noConversion"/>
  </si>
  <si>
    <t xml:space="preserve">  4.11 바이오에너지 - 우드칩</t>
    <phoneticPr fontId="13" type="noConversion"/>
  </si>
  <si>
    <t>(단위 : toe)</t>
  </si>
  <si>
    <t>주3) '14년부터 우드칩, 목재펠릿 중 일부는 Bio-SRF로 대체 분류</t>
  </si>
  <si>
    <t xml:space="preserve">  4.12 바이오에너지 - 성형탄</t>
    <phoneticPr fontId="13" type="noConversion"/>
  </si>
  <si>
    <t>2019년 에너지생산량(toe)</t>
  </si>
  <si>
    <t>2019년 보급용량(톤/년)</t>
    <phoneticPr fontId="13" type="noConversion"/>
  </si>
  <si>
    <t>2019년 보급용량
(톤/년)</t>
  </si>
  <si>
    <t>주1) 성형탄 보급용량은 2019년 기준 생산량(판매량)임</t>
    <phoneticPr fontId="13" type="noConversion"/>
  </si>
  <si>
    <t>주2) 전국 인구수(주민등록인구통계_행정자치부, 2019년 기준), 음식점수(전국사업체조사 한식 육류요리 전문점 현황_통계청, 2018년 기준)를 지역별 비례배분하여 그 비율로 성형탄 에너지생산량 및 보급용량을 재배분함</t>
    <phoneticPr fontId="13" type="noConversion"/>
  </si>
  <si>
    <t xml:space="preserve">  4.13 바이오에너지 - 임산연료</t>
    <phoneticPr fontId="13" type="noConversion"/>
  </si>
  <si>
    <t>2019년 에너지생산량
(toe)</t>
    <phoneticPr fontId="13" type="noConversion"/>
  </si>
  <si>
    <t>2019년 에너지생산량
(toe)</t>
  </si>
  <si>
    <t>주1) 임산 보급용량은 2019년 기준 연료 생산량(판매량)임</t>
    <phoneticPr fontId="13" type="noConversion"/>
  </si>
  <si>
    <t>주2) '17년부터 임산연료는 행정자료 제공 기관(산림청 : 임산통계연보)의 통계수집 방법 변경</t>
    <phoneticPr fontId="13" type="noConversion"/>
  </si>
  <si>
    <t xml:space="preserve">  4.14 바이오에너지 - 목재펠릿</t>
    <phoneticPr fontId="13" type="noConversion"/>
  </si>
  <si>
    <t xml:space="preserve">  4.15 바이오에너지 - 폐목재</t>
    <phoneticPr fontId="13" type="noConversion"/>
  </si>
  <si>
    <t xml:space="preserve">  4.16 바이오에너지 - 흑액</t>
    <phoneticPr fontId="13" type="noConversion"/>
  </si>
  <si>
    <t xml:space="preserve">  4.17 바이오에너지 - 하수슬러지고형연료</t>
    <phoneticPr fontId="13" type="noConversion"/>
  </si>
  <si>
    <t xml:space="preserve">  4.18 바이오에너지 - Bio SRF</t>
    <phoneticPr fontId="13" type="noConversion"/>
  </si>
  <si>
    <t xml:space="preserve">  4.19 바이오에너지 - 바이오중유</t>
    <phoneticPr fontId="13" type="noConversion"/>
  </si>
  <si>
    <t>바이오가스</t>
    <phoneticPr fontId="8" type="noConversion"/>
  </si>
  <si>
    <t>매립지가스</t>
    <phoneticPr fontId="8" type="noConversion"/>
  </si>
  <si>
    <t>바이오디젤</t>
    <phoneticPr fontId="8" type="noConversion"/>
  </si>
  <si>
    <t>우드칩</t>
    <phoneticPr fontId="8" type="noConversion"/>
  </si>
  <si>
    <t>성형탄</t>
    <phoneticPr fontId="8" type="noConversion"/>
  </si>
  <si>
    <t>임산연료</t>
  </si>
  <si>
    <t>폐목재</t>
  </si>
  <si>
    <t>흑액</t>
  </si>
  <si>
    <t>하수슬러지고형연료</t>
  </si>
  <si>
    <t>Bio SRF</t>
  </si>
  <si>
    <t>Bio SRF</t>
    <phoneticPr fontId="8" type="noConversion"/>
  </si>
  <si>
    <t>바이오중유</t>
  </si>
  <si>
    <t>toe</t>
    <phoneticPr fontId="8" type="noConversion"/>
  </si>
  <si>
    <t>Categories</t>
    <phoneticPr fontId="8" type="noConversion"/>
  </si>
  <si>
    <t>1 toe to quadrillion BTU</t>
    <phoneticPr fontId="8" type="noConversion"/>
  </si>
  <si>
    <t># Biomass Energy Output (2019)</t>
    <phoneticPr fontId="8" type="noConversion"/>
  </si>
  <si>
    <t>quadrillion BTU</t>
    <phoneticPr fontId="8" type="noConversion"/>
  </si>
  <si>
    <t>Biogas</t>
    <phoneticPr fontId="8" type="noConversion"/>
  </si>
  <si>
    <t>Biodiesel</t>
    <phoneticPr fontId="8" type="noConversion"/>
  </si>
  <si>
    <t>Woodchip</t>
    <phoneticPr fontId="8" type="noConversion"/>
  </si>
  <si>
    <t>Briquette</t>
    <phoneticPr fontId="8" type="noConversion"/>
  </si>
  <si>
    <t>Forest products</t>
    <phoneticPr fontId="8" type="noConversion"/>
  </si>
  <si>
    <t>목재펠릿</t>
    <phoneticPr fontId="8" type="noConversion"/>
  </si>
  <si>
    <t>Waste wood</t>
    <phoneticPr fontId="8" type="noConversion"/>
  </si>
  <si>
    <t>Wood pellet</t>
    <phoneticPr fontId="8" type="noConversion"/>
  </si>
  <si>
    <t>Land-Fill gas</t>
    <phoneticPr fontId="8" type="noConversion"/>
  </si>
  <si>
    <t>Black liquor</t>
    <phoneticPr fontId="8" type="noConversion"/>
  </si>
  <si>
    <t>Sewage Sludge RDF</t>
    <phoneticPr fontId="8" type="noConversion"/>
  </si>
  <si>
    <t>Bio heavy oil</t>
    <phoneticPr fontId="8" type="noConversion"/>
  </si>
  <si>
    <t>구  분</t>
    <phoneticPr fontId="8" type="noConversion"/>
  </si>
  <si>
    <t>Uranium-Purchasing Sector</t>
    <phoneticPr fontId="8" type="noConversion"/>
  </si>
  <si>
    <t>Electricity</t>
    <phoneticPr fontId="8" type="noConversion"/>
  </si>
  <si>
    <t>Quantity Purchased (BTU)</t>
    <phoneticPr fontId="8" type="noConversion"/>
  </si>
  <si>
    <t>https://kosis.kr/statHtml/statHtml.do?orgId=388&amp;tblId=TX_38803_A016A</t>
  </si>
  <si>
    <t>KOSIS</t>
    <phoneticPr fontId="8" type="noConversion"/>
  </si>
  <si>
    <t>Electricity Output by source (2019)</t>
    <phoneticPr fontId="8" type="noConversion"/>
  </si>
  <si>
    <t>Nuclear</t>
    <phoneticPr fontId="8" type="noConversion"/>
  </si>
  <si>
    <t>에너지원별(1)</t>
  </si>
  <si>
    <t>에너지원별(2)</t>
  </si>
  <si>
    <t>에너지원별(3)</t>
  </si>
  <si>
    <t>2018</t>
  </si>
  <si>
    <t>2019</t>
  </si>
  <si>
    <t>2020</t>
  </si>
  <si>
    <t>합계</t>
  </si>
  <si>
    <t>소계</t>
  </si>
  <si>
    <t>원자력</t>
  </si>
  <si>
    <t>화력</t>
  </si>
  <si>
    <t/>
  </si>
  <si>
    <t>석탄</t>
  </si>
  <si>
    <t>유연탄</t>
  </si>
  <si>
    <t>무연탄</t>
  </si>
  <si>
    <t>유류</t>
  </si>
  <si>
    <t>LNG</t>
  </si>
  <si>
    <t>양수</t>
  </si>
  <si>
    <t>신재생 및 기타</t>
  </si>
  <si>
    <t>(Unit : GWh)</t>
    <phoneticPr fontId="8" type="noConversion"/>
  </si>
  <si>
    <t xml:space="preserve"> # Electricity Output</t>
    <phoneticPr fontId="8" type="noConversion"/>
  </si>
  <si>
    <t>1 GWh to BTU</t>
    <phoneticPr fontId="8" type="noConversion"/>
  </si>
  <si>
    <t>Should be Updated</t>
    <phoneticPr fontId="8" type="noConversion"/>
  </si>
  <si>
    <t>(EI에서 io-model 데이터 제공 예정. 그것을 그대로 사용할 것인지, 혹은 한국 데이터를 적용할 것인지는 추후 논의 필요)</t>
    <phoneticPr fontId="8" type="noConversion"/>
  </si>
  <si>
    <t>Uranium Output</t>
    <phoneticPr fontId="8" type="noConversion"/>
  </si>
  <si>
    <t>Biomass</t>
    <phoneticPr fontId="8" type="noConversion"/>
  </si>
  <si>
    <t>Biomass Energy Output (2019)</t>
    <phoneticPr fontId="8" type="noConversion"/>
  </si>
  <si>
    <t>https://www.knrec.or.kr/pds/statistics_read.aspx?no=99&amp;searchfield=&amp;searchword=&amp;page=1</t>
    <phoneticPr fontId="8" type="noConversion"/>
  </si>
  <si>
    <t>(Table 2) Renewable energy statistics by type in 2019 (published in 2020)</t>
  </si>
  <si>
    <t>Fuel Share of Petroleum Use (BTU)</t>
    <phoneticPr fontId="8" type="noConversion"/>
  </si>
  <si>
    <t>Total Petroleum Use (BTU)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</si>
</sst>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&quot;$&quot;#,##0.00"/>
  </numFmts>
  <fonts count="2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0"/>
      <color theme="4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/>
      <diagonal/>
    </border>
    <border>
      <left style="thin">
        <color indexed="64"/>
      </left>
      <right style="hair">
        <color indexed="64"/>
      </right>
      <top style="medium">
        <color theme="1" tint="0.34998626667073579"/>
      </top>
      <bottom/>
      <diagonal/>
    </border>
    <border>
      <left style="hair">
        <color indexed="64"/>
      </left>
      <right style="hair">
        <color indexed="64"/>
      </right>
      <top style="medium">
        <color theme="1" tint="0.34998626667073579"/>
      </top>
      <bottom/>
      <diagonal/>
    </border>
    <border>
      <left/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indexed="64"/>
      </left>
      <right style="hair">
        <color indexed="64"/>
      </right>
      <top/>
      <bottom style="thin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medium">
        <color theme="1" tint="0.34998626667073579"/>
      </bottom>
      <diagonal/>
    </border>
    <border>
      <left style="hair">
        <color indexed="64"/>
      </left>
      <right/>
      <top/>
      <bottom style="medium">
        <color theme="1" tint="0.34998626667073579"/>
      </bottom>
      <diagonal/>
    </border>
    <border>
      <left style="hair">
        <color indexed="64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indexed="64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indexed="64"/>
      </right>
      <top/>
      <bottom style="medium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/>
      <top/>
      <bottom style="medium">
        <color theme="1" tint="0.34998626667073579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theme="1" tint="0.34998626667073579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7">
      <alignment wrapText="1"/>
    </xf>
    <xf numFmtId="0" fontId="6" fillId="0" borderId="0">
      <alignment horizontal="left"/>
    </xf>
    <xf numFmtId="0" fontId="5" fillId="0" borderId="8">
      <alignment wrapText="1"/>
    </xf>
    <xf numFmtId="0" fontId="4" fillId="0" borderId="9">
      <alignment wrapText="1"/>
    </xf>
    <xf numFmtId="0" fontId="4" fillId="0" borderId="10">
      <alignment wrapText="1"/>
    </xf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1" fillId="0" borderId="0">
      <alignment vertical="center"/>
    </xf>
  </cellStyleXfs>
  <cellXfs count="2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ont="1"/>
    <xf numFmtId="10" fontId="0" fillId="3" borderId="0" xfId="1" applyNumberFormat="1" applyFont="1" applyFill="1"/>
    <xf numFmtId="0" fontId="3" fillId="0" borderId="0" xfId="0" applyFont="1" applyAlignment="1">
      <alignment horizontal="center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wrapText="1"/>
    </xf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176" fontId="0" fillId="0" borderId="11" xfId="0" applyNumberFormat="1" applyBorder="1" applyAlignment="1">
      <alignment horizontal="left"/>
    </xf>
    <xf numFmtId="11" fontId="0" fillId="0" borderId="0" xfId="0" applyNumberFormat="1" applyBorder="1"/>
    <xf numFmtId="4" fontId="0" fillId="0" borderId="12" xfId="0" applyNumberFormat="1" applyBorder="1"/>
    <xf numFmtId="0" fontId="0" fillId="0" borderId="11" xfId="0" applyFont="1" applyBorder="1"/>
    <xf numFmtId="0" fontId="0" fillId="0" borderId="0" xfId="0" applyBorder="1"/>
    <xf numFmtId="0" fontId="0" fillId="0" borderId="12" xfId="0" applyBorder="1"/>
    <xf numFmtId="176" fontId="2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6" borderId="1" xfId="0" applyFont="1" applyFill="1" applyBorder="1" applyAlignment="1">
      <alignment wrapText="1"/>
    </xf>
    <xf numFmtId="0" fontId="2" fillId="6" borderId="3" xfId="0" applyFont="1" applyFill="1" applyBorder="1" applyAlignment="1">
      <alignment horizontal="right" wrapText="1"/>
    </xf>
    <xf numFmtId="0" fontId="2" fillId="6" borderId="2" xfId="0" applyFont="1" applyFill="1" applyBorder="1" applyAlignment="1">
      <alignment horizontal="right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9" applyAlignment="1" applyProtection="1"/>
    <xf numFmtId="11" fontId="0" fillId="7" borderId="0" xfId="0" applyNumberFormat="1" applyFill="1"/>
    <xf numFmtId="0" fontId="3" fillId="7" borderId="0" xfId="0" applyFont="1" applyFill="1" applyAlignment="1">
      <alignment horizontal="center"/>
    </xf>
    <xf numFmtId="0" fontId="0" fillId="8" borderId="0" xfId="0" applyFill="1" applyAlignment="1"/>
    <xf numFmtId="0" fontId="0" fillId="2" borderId="0" xfId="0" applyFill="1"/>
    <xf numFmtId="0" fontId="0" fillId="0" borderId="0" xfId="0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5" borderId="0" xfId="0" applyFont="1" applyFill="1"/>
    <xf numFmtId="0" fontId="12" fillId="0" borderId="0" xfId="11" applyFont="1">
      <alignment vertical="center"/>
    </xf>
    <xf numFmtId="0" fontId="10" fillId="0" borderId="0" xfId="11" applyFont="1">
      <alignment vertical="center"/>
    </xf>
    <xf numFmtId="0" fontId="14" fillId="0" borderId="0" xfId="11" applyFont="1">
      <alignment vertical="center"/>
    </xf>
    <xf numFmtId="0" fontId="11" fillId="0" borderId="0" xfId="11">
      <alignment vertical="center"/>
    </xf>
    <xf numFmtId="0" fontId="11" fillId="0" borderId="22" xfId="11" applyBorder="1">
      <alignment vertical="center"/>
    </xf>
    <xf numFmtId="0" fontId="14" fillId="0" borderId="22" xfId="11" applyFont="1" applyBorder="1">
      <alignment vertical="center"/>
    </xf>
    <xf numFmtId="0" fontId="11" fillId="0" borderId="0" xfId="11" applyAlignment="1">
      <alignment horizontal="right" vertical="center"/>
    </xf>
    <xf numFmtId="0" fontId="15" fillId="10" borderId="24" xfId="11" applyFont="1" applyFill="1" applyBorder="1" applyAlignment="1">
      <alignment horizontal="center" vertical="center" wrapText="1"/>
    </xf>
    <xf numFmtId="0" fontId="15" fillId="10" borderId="25" xfId="11" applyFont="1" applyFill="1" applyBorder="1" applyAlignment="1">
      <alignment horizontal="center" vertical="center" wrapText="1"/>
    </xf>
    <xf numFmtId="0" fontId="15" fillId="10" borderId="26" xfId="11" applyFont="1" applyFill="1" applyBorder="1" applyAlignment="1">
      <alignment horizontal="center" vertical="center" wrapText="1"/>
    </xf>
    <xf numFmtId="0" fontId="16" fillId="10" borderId="29" xfId="11" applyFont="1" applyFill="1" applyBorder="1" applyAlignment="1">
      <alignment horizontal="center" vertical="center" wrapText="1"/>
    </xf>
    <xf numFmtId="0" fontId="16" fillId="10" borderId="30" xfId="11" applyFont="1" applyFill="1" applyBorder="1" applyAlignment="1">
      <alignment horizontal="center" vertical="center" wrapText="1"/>
    </xf>
    <xf numFmtId="0" fontId="16" fillId="10" borderId="31" xfId="11" applyFont="1" applyFill="1" applyBorder="1" applyAlignment="1">
      <alignment horizontal="center" vertical="center" wrapText="1"/>
    </xf>
    <xf numFmtId="0" fontId="16" fillId="10" borderId="32" xfId="11" applyFont="1" applyFill="1" applyBorder="1" applyAlignment="1">
      <alignment horizontal="center" vertical="center" wrapText="1"/>
    </xf>
    <xf numFmtId="0" fontId="14" fillId="11" borderId="34" xfId="11" applyFont="1" applyFill="1" applyBorder="1" applyAlignment="1">
      <alignment horizontal="left" vertical="center"/>
    </xf>
    <xf numFmtId="0" fontId="14" fillId="11" borderId="34" xfId="11" applyFont="1" applyFill="1" applyBorder="1">
      <alignment vertical="center"/>
    </xf>
    <xf numFmtId="41" fontId="14" fillId="11" borderId="35" xfId="11" applyNumberFormat="1" applyFont="1" applyFill="1" applyBorder="1" applyAlignment="1">
      <alignment horizontal="right" vertical="center"/>
    </xf>
    <xf numFmtId="41" fontId="14" fillId="11" borderId="36" xfId="11" applyNumberFormat="1" applyFont="1" applyFill="1" applyBorder="1" applyAlignment="1">
      <alignment horizontal="right" vertical="center"/>
    </xf>
    <xf numFmtId="41" fontId="14" fillId="11" borderId="36" xfId="11" applyNumberFormat="1" applyFont="1" applyFill="1" applyBorder="1">
      <alignment vertical="center"/>
    </xf>
    <xf numFmtId="41" fontId="14" fillId="11" borderId="37" xfId="11" applyNumberFormat="1" applyFont="1" applyFill="1" applyBorder="1">
      <alignment vertical="center"/>
    </xf>
    <xf numFmtId="0" fontId="14" fillId="11" borderId="0" xfId="11" applyFont="1" applyFill="1" applyAlignment="1">
      <alignment horizontal="left" vertical="center"/>
    </xf>
    <xf numFmtId="0" fontId="14" fillId="11" borderId="0" xfId="11" applyFont="1" applyFill="1">
      <alignment vertical="center"/>
    </xf>
    <xf numFmtId="41" fontId="14" fillId="11" borderId="38" xfId="11" applyNumberFormat="1" applyFont="1" applyFill="1" applyBorder="1" applyAlignment="1">
      <alignment horizontal="right" vertical="center"/>
    </xf>
    <xf numFmtId="41" fontId="14" fillId="11" borderId="31" xfId="11" applyNumberFormat="1" applyFont="1" applyFill="1" applyBorder="1" applyAlignment="1">
      <alignment horizontal="right" vertical="center"/>
    </xf>
    <xf numFmtId="41" fontId="14" fillId="11" borderId="31" xfId="11" applyNumberFormat="1" applyFont="1" applyFill="1" applyBorder="1">
      <alignment vertical="center"/>
    </xf>
    <xf numFmtId="41" fontId="14" fillId="11" borderId="32" xfId="11" applyNumberFormat="1" applyFont="1" applyFill="1" applyBorder="1">
      <alignment vertical="center"/>
    </xf>
    <xf numFmtId="0" fontId="14" fillId="12" borderId="0" xfId="11" applyFont="1" applyFill="1" applyAlignment="1">
      <alignment horizontal="left" vertical="center"/>
    </xf>
    <xf numFmtId="0" fontId="14" fillId="12" borderId="0" xfId="11" applyFont="1" applyFill="1">
      <alignment vertical="center"/>
    </xf>
    <xf numFmtId="41" fontId="14" fillId="13" borderId="38" xfId="11" applyNumberFormat="1" applyFont="1" applyFill="1" applyBorder="1" applyAlignment="1">
      <alignment horizontal="right" vertical="center"/>
    </xf>
    <xf numFmtId="41" fontId="14" fillId="13" borderId="31" xfId="11" applyNumberFormat="1" applyFont="1" applyFill="1" applyBorder="1" applyAlignment="1">
      <alignment horizontal="right" vertical="center"/>
    </xf>
    <xf numFmtId="41" fontId="14" fillId="13" borderId="32" xfId="11" applyNumberFormat="1" applyFont="1" applyFill="1" applyBorder="1" applyAlignment="1">
      <alignment horizontal="right" vertical="center"/>
    </xf>
    <xf numFmtId="41" fontId="14" fillId="12" borderId="38" xfId="11" applyNumberFormat="1" applyFont="1" applyFill="1" applyBorder="1" applyAlignment="1">
      <alignment horizontal="right" vertical="center"/>
    </xf>
    <xf numFmtId="41" fontId="14" fillId="12" borderId="31" xfId="11" applyNumberFormat="1" applyFont="1" applyFill="1" applyBorder="1" applyAlignment="1">
      <alignment horizontal="right" vertical="center"/>
    </xf>
    <xf numFmtId="41" fontId="14" fillId="12" borderId="32" xfId="11" applyNumberFormat="1" applyFont="1" applyFill="1" applyBorder="1" applyAlignment="1">
      <alignment horizontal="right" vertical="center"/>
    </xf>
    <xf numFmtId="0" fontId="14" fillId="0" borderId="0" xfId="11" applyFont="1" applyAlignment="1">
      <alignment horizontal="left" vertical="center"/>
    </xf>
    <xf numFmtId="0" fontId="14" fillId="0" borderId="0" xfId="11" quotePrefix="1" applyFont="1" applyAlignment="1">
      <alignment horizontal="distributed" vertical="center"/>
    </xf>
    <xf numFmtId="41" fontId="14" fillId="0" borderId="38" xfId="11" applyNumberFormat="1" applyFont="1" applyBorder="1" applyAlignment="1">
      <alignment horizontal="right" vertical="center"/>
    </xf>
    <xf numFmtId="41" fontId="14" fillId="0" borderId="31" xfId="11" applyNumberFormat="1" applyFont="1" applyBorder="1" applyAlignment="1">
      <alignment horizontal="right" vertical="center"/>
    </xf>
    <xf numFmtId="41" fontId="14" fillId="0" borderId="31" xfId="11" applyNumberFormat="1" applyFont="1" applyBorder="1">
      <alignment vertical="center"/>
    </xf>
    <xf numFmtId="41" fontId="14" fillId="0" borderId="32" xfId="11" applyNumberFormat="1" applyFont="1" applyBorder="1">
      <alignment vertical="center"/>
    </xf>
    <xf numFmtId="0" fontId="16" fillId="11" borderId="0" xfId="11" applyFont="1" applyFill="1" applyAlignment="1">
      <alignment horizontal="left" vertical="center"/>
    </xf>
    <xf numFmtId="0" fontId="14" fillId="11" borderId="0" xfId="11" quotePrefix="1" applyFont="1" applyFill="1" applyAlignment="1">
      <alignment horizontal="distributed" vertical="center"/>
    </xf>
    <xf numFmtId="41" fontId="11" fillId="11" borderId="38" xfId="11" applyNumberFormat="1" applyFill="1" applyBorder="1" applyAlignment="1">
      <alignment horizontal="right" vertical="center"/>
    </xf>
    <xf numFmtId="41" fontId="11" fillId="11" borderId="31" xfId="11" applyNumberFormat="1" applyFill="1" applyBorder="1" applyAlignment="1">
      <alignment horizontal="right" vertical="center"/>
    </xf>
    <xf numFmtId="41" fontId="11" fillId="11" borderId="31" xfId="11" applyNumberFormat="1" applyFill="1" applyBorder="1">
      <alignment vertical="center"/>
    </xf>
    <xf numFmtId="41" fontId="11" fillId="11" borderId="32" xfId="11" applyNumberFormat="1" applyFill="1" applyBorder="1">
      <alignment vertical="center"/>
    </xf>
    <xf numFmtId="0" fontId="14" fillId="0" borderId="0" xfId="11" quotePrefix="1" applyFont="1" applyAlignment="1">
      <alignment horizontal="center" vertical="center"/>
    </xf>
    <xf numFmtId="41" fontId="11" fillId="0" borderId="38" xfId="11" applyNumberFormat="1" applyBorder="1" applyAlignment="1">
      <alignment horizontal="right" vertical="center"/>
    </xf>
    <xf numFmtId="41" fontId="11" fillId="0" borderId="31" xfId="11" applyNumberFormat="1" applyBorder="1" applyAlignment="1">
      <alignment horizontal="right" vertical="center"/>
    </xf>
    <xf numFmtId="41" fontId="11" fillId="0" borderId="31" xfId="11" applyNumberFormat="1" applyBorder="1">
      <alignment vertical="center"/>
    </xf>
    <xf numFmtId="41" fontId="11" fillId="0" borderId="32" xfId="11" applyNumberFormat="1" applyBorder="1">
      <alignment vertical="center"/>
    </xf>
    <xf numFmtId="0" fontId="14" fillId="0" borderId="22" xfId="11" applyFont="1" applyBorder="1" applyAlignment="1">
      <alignment horizontal="left" vertical="center"/>
    </xf>
    <xf numFmtId="0" fontId="16" fillId="0" borderId="23" xfId="11" applyFont="1" applyBorder="1" applyAlignment="1">
      <alignment horizontal="center" vertical="center"/>
    </xf>
    <xf numFmtId="0" fontId="14" fillId="0" borderId="23" xfId="11" applyFont="1" applyBorder="1" applyAlignment="1">
      <alignment horizontal="center" vertical="center"/>
    </xf>
    <xf numFmtId="0" fontId="17" fillId="0" borderId="0" xfId="11" applyFont="1">
      <alignment vertical="center"/>
    </xf>
    <xf numFmtId="0" fontId="18" fillId="0" borderId="0" xfId="11" applyFont="1">
      <alignment vertical="center"/>
    </xf>
    <xf numFmtId="0" fontId="14" fillId="0" borderId="22" xfId="11" applyFont="1" applyBorder="1" applyAlignment="1">
      <alignment horizontal="right" vertical="center"/>
    </xf>
    <xf numFmtId="0" fontId="15" fillId="10" borderId="39" xfId="11" applyFont="1" applyFill="1" applyBorder="1" applyAlignment="1">
      <alignment horizontal="center" vertical="center" wrapText="1"/>
    </xf>
    <xf numFmtId="0" fontId="15" fillId="10" borderId="40" xfId="11" applyFont="1" applyFill="1" applyBorder="1" applyAlignment="1">
      <alignment horizontal="center" vertical="center" wrapText="1"/>
    </xf>
    <xf numFmtId="0" fontId="15" fillId="10" borderId="23" xfId="11" applyFont="1" applyFill="1" applyBorder="1" applyAlignment="1">
      <alignment horizontal="center" vertical="center" wrapText="1"/>
    </xf>
    <xf numFmtId="0" fontId="15" fillId="10" borderId="41" xfId="11" applyFont="1" applyFill="1" applyBorder="1" applyAlignment="1">
      <alignment horizontal="center" vertical="center" wrapText="1"/>
    </xf>
    <xf numFmtId="0" fontId="16" fillId="10" borderId="42" xfId="11" applyFont="1" applyFill="1" applyBorder="1" applyAlignment="1">
      <alignment horizontal="center" vertical="center" wrapText="1"/>
    </xf>
    <xf numFmtId="0" fontId="16" fillId="10" borderId="43" xfId="11" applyFont="1" applyFill="1" applyBorder="1" applyAlignment="1">
      <alignment horizontal="center" vertical="center" wrapText="1"/>
    </xf>
    <xf numFmtId="0" fontId="16" fillId="10" borderId="28" xfId="11" applyFont="1" applyFill="1" applyBorder="1" applyAlignment="1">
      <alignment horizontal="center" vertical="center" wrapText="1"/>
    </xf>
    <xf numFmtId="0" fontId="16" fillId="10" borderId="44" xfId="11" applyFont="1" applyFill="1" applyBorder="1" applyAlignment="1">
      <alignment horizontal="center" vertical="center" wrapText="1"/>
    </xf>
    <xf numFmtId="41" fontId="14" fillId="11" borderId="45" xfId="11" applyNumberFormat="1" applyFont="1" applyFill="1" applyBorder="1" applyAlignment="1">
      <alignment horizontal="right" vertical="center"/>
    </xf>
    <xf numFmtId="41" fontId="14" fillId="11" borderId="46" xfId="11" applyNumberFormat="1" applyFont="1" applyFill="1" applyBorder="1" applyAlignment="1">
      <alignment horizontal="right" vertical="center"/>
    </xf>
    <xf numFmtId="41" fontId="14" fillId="11" borderId="47" xfId="11" applyNumberFormat="1" applyFont="1" applyFill="1" applyBorder="1" applyAlignment="1">
      <alignment horizontal="right" vertical="center"/>
    </xf>
    <xf numFmtId="41" fontId="14" fillId="11" borderId="46" xfId="11" applyNumberFormat="1" applyFont="1" applyFill="1" applyBorder="1">
      <alignment vertical="center"/>
    </xf>
    <xf numFmtId="41" fontId="14" fillId="11" borderId="48" xfId="11" applyNumberFormat="1" applyFont="1" applyFill="1" applyBorder="1">
      <alignment vertical="center"/>
    </xf>
    <xf numFmtId="41" fontId="19" fillId="11" borderId="45" xfId="11" applyNumberFormat="1" applyFont="1" applyFill="1" applyBorder="1" applyAlignment="1">
      <alignment horizontal="right" vertical="center"/>
    </xf>
    <xf numFmtId="41" fontId="19" fillId="11" borderId="46" xfId="11" applyNumberFormat="1" applyFont="1" applyFill="1" applyBorder="1" applyAlignment="1">
      <alignment horizontal="right" vertical="center"/>
    </xf>
    <xf numFmtId="41" fontId="19" fillId="11" borderId="47" xfId="11" applyNumberFormat="1" applyFont="1" applyFill="1" applyBorder="1" applyAlignment="1">
      <alignment horizontal="right" vertical="center"/>
    </xf>
    <xf numFmtId="41" fontId="19" fillId="11" borderId="46" xfId="11" applyNumberFormat="1" applyFont="1" applyFill="1" applyBorder="1">
      <alignment vertical="center"/>
    </xf>
    <xf numFmtId="41" fontId="19" fillId="11" borderId="48" xfId="11" applyNumberFormat="1" applyFont="1" applyFill="1" applyBorder="1">
      <alignment vertical="center"/>
    </xf>
    <xf numFmtId="41" fontId="14" fillId="12" borderId="45" xfId="11" applyNumberFormat="1" applyFont="1" applyFill="1" applyBorder="1" applyAlignment="1">
      <alignment horizontal="right" vertical="center"/>
    </xf>
    <xf numFmtId="41" fontId="14" fillId="12" borderId="46" xfId="11" applyNumberFormat="1" applyFont="1" applyFill="1" applyBorder="1" applyAlignment="1">
      <alignment horizontal="right" vertical="center"/>
    </xf>
    <xf numFmtId="41" fontId="14" fillId="12" borderId="47" xfId="11" applyNumberFormat="1" applyFont="1" applyFill="1" applyBorder="1" applyAlignment="1">
      <alignment horizontal="right" vertical="center"/>
    </xf>
    <xf numFmtId="41" fontId="14" fillId="12" borderId="48" xfId="11" applyNumberFormat="1" applyFont="1" applyFill="1" applyBorder="1" applyAlignment="1">
      <alignment horizontal="right" vertical="center"/>
    </xf>
    <xf numFmtId="41" fontId="14" fillId="12" borderId="46" xfId="11" applyNumberFormat="1" applyFont="1" applyFill="1" applyBorder="1">
      <alignment vertical="center"/>
    </xf>
    <xf numFmtId="0" fontId="16" fillId="0" borderId="0" xfId="11" applyFont="1" applyAlignment="1">
      <alignment horizontal="left" vertical="center"/>
    </xf>
    <xf numFmtId="41" fontId="11" fillId="0" borderId="45" xfId="11" applyNumberFormat="1" applyBorder="1" applyAlignment="1">
      <alignment horizontal="right" vertical="center"/>
    </xf>
    <xf numFmtId="41" fontId="11" fillId="0" borderId="46" xfId="11" applyNumberFormat="1" applyBorder="1" applyAlignment="1">
      <alignment horizontal="right" vertical="center"/>
    </xf>
    <xf numFmtId="41" fontId="11" fillId="0" borderId="47" xfId="11" applyNumberFormat="1" applyBorder="1" applyAlignment="1">
      <alignment horizontal="right" vertical="center"/>
    </xf>
    <xf numFmtId="41" fontId="11" fillId="0" borderId="46" xfId="11" applyNumberFormat="1" applyBorder="1">
      <alignment vertical="center"/>
    </xf>
    <xf numFmtId="41" fontId="11" fillId="0" borderId="48" xfId="11" applyNumberFormat="1" applyBorder="1">
      <alignment vertical="center"/>
    </xf>
    <xf numFmtId="41" fontId="11" fillId="11" borderId="45" xfId="11" applyNumberFormat="1" applyFill="1" applyBorder="1" applyAlignment="1">
      <alignment horizontal="right" vertical="center"/>
    </xf>
    <xf numFmtId="41" fontId="11" fillId="11" borderId="46" xfId="11" applyNumberFormat="1" applyFill="1" applyBorder="1" applyAlignment="1">
      <alignment horizontal="right" vertical="center"/>
    </xf>
    <xf numFmtId="41" fontId="11" fillId="11" borderId="47" xfId="11" applyNumberFormat="1" applyFill="1" applyBorder="1" applyAlignment="1">
      <alignment horizontal="right" vertical="center"/>
    </xf>
    <xf numFmtId="41" fontId="11" fillId="11" borderId="46" xfId="11" applyNumberFormat="1" applyFill="1" applyBorder="1">
      <alignment vertical="center"/>
    </xf>
    <xf numFmtId="41" fontId="11" fillId="11" borderId="48" xfId="11" applyNumberFormat="1" applyFill="1" applyBorder="1">
      <alignment vertical="center"/>
    </xf>
    <xf numFmtId="41" fontId="14" fillId="0" borderId="45" xfId="11" applyNumberFormat="1" applyFont="1" applyBorder="1" applyAlignment="1">
      <alignment horizontal="right" vertical="center"/>
    </xf>
    <xf numFmtId="41" fontId="14" fillId="0" borderId="46" xfId="11" applyNumberFormat="1" applyFont="1" applyBorder="1" applyAlignment="1">
      <alignment horizontal="right" vertical="center"/>
    </xf>
    <xf numFmtId="41" fontId="14" fillId="0" borderId="46" xfId="11" applyNumberFormat="1" applyFont="1" applyBorder="1">
      <alignment vertical="center"/>
    </xf>
    <xf numFmtId="41" fontId="14" fillId="0" borderId="48" xfId="11" applyNumberFormat="1" applyFont="1" applyBorder="1">
      <alignment vertical="center"/>
    </xf>
    <xf numFmtId="41" fontId="14" fillId="0" borderId="47" xfId="11" applyNumberFormat="1" applyFont="1" applyBorder="1" applyAlignment="1">
      <alignment horizontal="right" vertical="center"/>
    </xf>
    <xf numFmtId="0" fontId="19" fillId="0" borderId="22" xfId="11" applyFont="1" applyBorder="1" applyAlignment="1">
      <alignment horizontal="left" vertical="center"/>
    </xf>
    <xf numFmtId="0" fontId="14" fillId="0" borderId="22" xfId="11" applyFont="1" applyBorder="1" applyAlignment="1">
      <alignment horizontal="center" vertical="center"/>
    </xf>
    <xf numFmtId="41" fontId="11" fillId="0" borderId="49" xfId="11" applyNumberFormat="1" applyBorder="1" applyAlignment="1">
      <alignment horizontal="right" vertical="center"/>
    </xf>
    <xf numFmtId="41" fontId="11" fillId="0" borderId="50" xfId="11" applyNumberFormat="1" applyBorder="1" applyAlignment="1">
      <alignment horizontal="right" vertical="center"/>
    </xf>
    <xf numFmtId="41" fontId="11" fillId="0" borderId="51" xfId="11" applyNumberFormat="1" applyBorder="1" applyAlignment="1">
      <alignment horizontal="right" vertical="center"/>
    </xf>
    <xf numFmtId="41" fontId="11" fillId="0" borderId="50" xfId="11" applyNumberFormat="1" applyBorder="1">
      <alignment vertical="center"/>
    </xf>
    <xf numFmtId="41" fontId="11" fillId="0" borderId="52" xfId="11" applyNumberFormat="1" applyBorder="1">
      <alignment vertical="center"/>
    </xf>
    <xf numFmtId="0" fontId="19" fillId="0" borderId="0" xfId="11" applyFont="1">
      <alignment vertical="center"/>
    </xf>
    <xf numFmtId="0" fontId="14" fillId="0" borderId="0" xfId="11" applyFont="1" applyAlignment="1">
      <alignment horizontal="center" vertical="center"/>
    </xf>
    <xf numFmtId="41" fontId="16" fillId="0" borderId="0" xfId="11" applyNumberFormat="1" applyFont="1" applyAlignment="1">
      <alignment horizontal="right" vertical="center"/>
    </xf>
    <xf numFmtId="41" fontId="11" fillId="0" borderId="0" xfId="11" applyNumberFormat="1">
      <alignment vertical="center"/>
    </xf>
    <xf numFmtId="0" fontId="11" fillId="0" borderId="22" xfId="11" applyBorder="1" applyAlignment="1">
      <alignment horizontal="right" vertical="center"/>
    </xf>
    <xf numFmtId="0" fontId="16" fillId="10" borderId="53" xfId="11" applyFont="1" applyFill="1" applyBorder="1" applyAlignment="1">
      <alignment horizontal="center" vertical="center" wrapText="1"/>
    </xf>
    <xf numFmtId="41" fontId="14" fillId="0" borderId="57" xfId="11" applyNumberFormat="1" applyFont="1" applyBorder="1" applyAlignment="1">
      <alignment horizontal="right" vertical="center"/>
    </xf>
    <xf numFmtId="41" fontId="14" fillId="0" borderId="58" xfId="11" applyNumberFormat="1" applyFont="1" applyBorder="1" applyAlignment="1">
      <alignment horizontal="right" vertical="center"/>
    </xf>
    <xf numFmtId="41" fontId="14" fillId="0" borderId="58" xfId="11" applyNumberFormat="1" applyFont="1" applyBorder="1">
      <alignment vertical="center"/>
    </xf>
    <xf numFmtId="41" fontId="14" fillId="0" borderId="59" xfId="11" applyNumberFormat="1" applyFont="1" applyBorder="1">
      <alignment vertical="center"/>
    </xf>
    <xf numFmtId="0" fontId="16" fillId="0" borderId="0" xfId="11" applyFont="1" applyAlignment="1">
      <alignment horizontal="center" vertical="center"/>
    </xf>
    <xf numFmtId="41" fontId="14" fillId="12" borderId="31" xfId="11" applyNumberFormat="1" applyFont="1" applyFill="1" applyBorder="1">
      <alignment vertical="center"/>
    </xf>
    <xf numFmtId="41" fontId="14" fillId="11" borderId="61" xfId="11" applyNumberFormat="1" applyFont="1" applyFill="1" applyBorder="1">
      <alignment vertical="center"/>
    </xf>
    <xf numFmtId="41" fontId="14" fillId="11" borderId="62" xfId="11" applyNumberFormat="1" applyFont="1" applyFill="1" applyBorder="1">
      <alignment vertical="center"/>
    </xf>
    <xf numFmtId="41" fontId="14" fillId="0" borderId="49" xfId="11" applyNumberFormat="1" applyFont="1" applyBorder="1" applyAlignment="1">
      <alignment horizontal="right" vertical="center"/>
    </xf>
    <xf numFmtId="41" fontId="14" fillId="0" borderId="61" xfId="11" applyNumberFormat="1" applyFont="1" applyBorder="1">
      <alignment vertical="center"/>
    </xf>
    <xf numFmtId="41" fontId="14" fillId="0" borderId="62" xfId="11" applyNumberFormat="1" applyFont="1" applyBorder="1">
      <alignment vertical="center"/>
    </xf>
    <xf numFmtId="0" fontId="16" fillId="0" borderId="0" xfId="11" quotePrefix="1" applyFont="1" applyAlignment="1">
      <alignment horizontal="distributed" vertical="center"/>
    </xf>
    <xf numFmtId="0" fontId="16" fillId="11" borderId="0" xfId="11" quotePrefix="1" applyFont="1" applyFill="1" applyAlignment="1">
      <alignment horizontal="distributed" vertical="center"/>
    </xf>
    <xf numFmtId="41" fontId="11" fillId="0" borderId="57" xfId="11" applyNumberFormat="1" applyBorder="1" applyAlignment="1">
      <alignment horizontal="right" vertical="center"/>
    </xf>
    <xf numFmtId="41" fontId="11" fillId="0" borderId="58" xfId="11" applyNumberFormat="1" applyBorder="1" applyAlignment="1">
      <alignment horizontal="right" vertical="center"/>
    </xf>
    <xf numFmtId="41" fontId="11" fillId="0" borderId="58" xfId="11" applyNumberFormat="1" applyBorder="1">
      <alignment vertical="center"/>
    </xf>
    <xf numFmtId="41" fontId="11" fillId="0" borderId="59" xfId="11" applyNumberFormat="1" applyBorder="1">
      <alignment vertical="center"/>
    </xf>
    <xf numFmtId="0" fontId="11" fillId="11" borderId="0" xfId="11" applyFill="1">
      <alignment vertical="center"/>
    </xf>
    <xf numFmtId="41" fontId="19" fillId="11" borderId="38" xfId="11" applyNumberFormat="1" applyFont="1" applyFill="1" applyBorder="1" applyAlignment="1">
      <alignment horizontal="right" vertical="center"/>
    </xf>
    <xf numFmtId="41" fontId="19" fillId="11" borderId="31" xfId="11" applyNumberFormat="1" applyFont="1" applyFill="1" applyBorder="1" applyAlignment="1">
      <alignment horizontal="right" vertical="center"/>
    </xf>
    <xf numFmtId="41" fontId="19" fillId="11" borderId="31" xfId="11" applyNumberFormat="1" applyFont="1" applyFill="1" applyBorder="1">
      <alignment vertical="center"/>
    </xf>
    <xf numFmtId="41" fontId="19" fillId="11" borderId="32" xfId="11" applyNumberFormat="1" applyFont="1" applyFill="1" applyBorder="1">
      <alignment vertical="center"/>
    </xf>
    <xf numFmtId="41" fontId="14" fillId="11" borderId="32" xfId="11" applyNumberFormat="1" applyFont="1" applyFill="1" applyBorder="1" applyAlignment="1">
      <alignment horizontal="right" vertical="center"/>
    </xf>
    <xf numFmtId="41" fontId="14" fillId="0" borderId="32" xfId="11" applyNumberFormat="1" applyFont="1" applyBorder="1" applyAlignment="1">
      <alignment horizontal="right" vertical="center"/>
    </xf>
    <xf numFmtId="0" fontId="16" fillId="0" borderId="23" xfId="11" applyFont="1" applyBorder="1" applyAlignment="1">
      <alignment horizontal="left" vertical="center"/>
    </xf>
    <xf numFmtId="0" fontId="16" fillId="0" borderId="0" xfId="11" quotePrefix="1" applyFont="1" applyAlignment="1">
      <alignment horizontal="center" vertical="center"/>
    </xf>
    <xf numFmtId="41" fontId="11" fillId="0" borderId="32" xfId="11" applyNumberFormat="1" applyBorder="1" applyAlignment="1">
      <alignment horizontal="right" vertical="center"/>
    </xf>
    <xf numFmtId="41" fontId="11" fillId="0" borderId="59" xfId="11" applyNumberFormat="1" applyBorder="1" applyAlignment="1">
      <alignment horizontal="right" vertical="center"/>
    </xf>
    <xf numFmtId="0" fontId="11" fillId="10" borderId="29" xfId="11" applyFill="1" applyBorder="1" applyAlignment="1">
      <alignment horizontal="center" vertical="center" wrapText="1"/>
    </xf>
    <xf numFmtId="0" fontId="11" fillId="10" borderId="30" xfId="11" applyFill="1" applyBorder="1" applyAlignment="1">
      <alignment horizontal="center" vertical="center" wrapText="1"/>
    </xf>
    <xf numFmtId="0" fontId="11" fillId="10" borderId="53" xfId="11" applyFill="1" applyBorder="1" applyAlignment="1">
      <alignment horizontal="center" vertical="center" wrapText="1"/>
    </xf>
    <xf numFmtId="41" fontId="16" fillId="0" borderId="57" xfId="11" applyNumberFormat="1" applyFont="1" applyBorder="1" applyAlignment="1">
      <alignment horizontal="right" vertical="center"/>
    </xf>
    <xf numFmtId="41" fontId="16" fillId="0" borderId="31" xfId="11" applyNumberFormat="1" applyFont="1" applyBorder="1" applyAlignment="1">
      <alignment horizontal="right" vertical="center"/>
    </xf>
    <xf numFmtId="41" fontId="0" fillId="0" borderId="0" xfId="0" applyNumberFormat="1"/>
    <xf numFmtId="11" fontId="0" fillId="0" borderId="64" xfId="0" applyNumberFormat="1" applyBorder="1"/>
    <xf numFmtId="11" fontId="0" fillId="0" borderId="65" xfId="0" applyNumberFormat="1" applyBorder="1"/>
    <xf numFmtId="0" fontId="0" fillId="0" borderId="64" xfId="0" applyBorder="1"/>
    <xf numFmtId="0" fontId="0" fillId="0" borderId="65" xfId="0" applyBorder="1"/>
    <xf numFmtId="0" fontId="10" fillId="5" borderId="63" xfId="0" applyFont="1" applyFill="1" applyBorder="1" applyAlignment="1">
      <alignment horizontal="center"/>
    </xf>
    <xf numFmtId="0" fontId="10" fillId="5" borderId="63" xfId="0" applyFont="1" applyFill="1" applyBorder="1"/>
    <xf numFmtId="0" fontId="0" fillId="0" borderId="0" xfId="0" applyFill="1" applyAlignment="1">
      <alignment horizontal="center"/>
    </xf>
    <xf numFmtId="0" fontId="10" fillId="14" borderId="63" xfId="0" applyFont="1" applyFill="1" applyBorder="1" applyAlignment="1">
      <alignment horizontal="left"/>
    </xf>
    <xf numFmtId="11" fontId="0" fillId="14" borderId="63" xfId="0" applyNumberFormat="1" applyFill="1" applyBorder="1"/>
    <xf numFmtId="0" fontId="0" fillId="0" borderId="11" xfId="0" applyBorder="1"/>
    <xf numFmtId="0" fontId="0" fillId="0" borderId="5" xfId="0" applyBorder="1"/>
    <xf numFmtId="0" fontId="9" fillId="15" borderId="66" xfId="10" applyFill="1" applyBorder="1">
      <alignment vertical="center"/>
    </xf>
    <xf numFmtId="0" fontId="9" fillId="16" borderId="66" xfId="10" applyFill="1" applyBorder="1" applyAlignment="1"/>
    <xf numFmtId="0" fontId="9" fillId="0" borderId="0" xfId="10">
      <alignment vertical="center"/>
    </xf>
    <xf numFmtId="0" fontId="9" fillId="17" borderId="13" xfId="10" applyFill="1" applyBorder="1" applyAlignment="1"/>
    <xf numFmtId="3" fontId="9" fillId="0" borderId="66" xfId="10" applyNumberFormat="1" applyBorder="1" applyAlignment="1">
      <alignment horizontal="right"/>
    </xf>
    <xf numFmtId="0" fontId="9" fillId="17" borderId="14" xfId="10" applyFill="1" applyBorder="1" applyAlignment="1"/>
    <xf numFmtId="0" fontId="9" fillId="17" borderId="66" xfId="10" applyFill="1" applyBorder="1" applyAlignment="1"/>
    <xf numFmtId="0" fontId="20" fillId="0" borderId="0" xfId="10" applyFont="1" applyAlignment="1">
      <alignment horizontal="center" vertical="center"/>
    </xf>
    <xf numFmtId="11" fontId="9" fillId="0" borderId="0" xfId="10" applyNumberFormat="1">
      <alignment vertical="center"/>
    </xf>
    <xf numFmtId="11" fontId="0" fillId="0" borderId="12" xfId="0" applyNumberFormat="1" applyBorder="1"/>
    <xf numFmtId="0" fontId="21" fillId="0" borderId="0" xfId="0" applyFont="1"/>
    <xf numFmtId="11" fontId="0" fillId="0" borderId="0" xfId="1" applyNumberFormat="1" applyFont="1"/>
    <xf numFmtId="11" fontId="0" fillId="0" borderId="0" xfId="0" applyNumberFormat="1" applyFill="1" applyBorder="1"/>
    <xf numFmtId="0" fontId="10" fillId="0" borderId="0" xfId="0" applyFont="1" applyFill="1" applyBorder="1"/>
    <xf numFmtId="0" fontId="10" fillId="9" borderId="66" xfId="0" applyFont="1" applyFill="1" applyBorder="1"/>
    <xf numFmtId="11" fontId="0" fillId="9" borderId="66" xfId="0" applyNumberFormat="1" applyFill="1" applyBorder="1"/>
    <xf numFmtId="11" fontId="0" fillId="9" borderId="19" xfId="0" applyNumberFormat="1" applyFill="1" applyBorder="1"/>
    <xf numFmtId="11" fontId="0" fillId="9" borderId="20" xfId="0" applyNumberFormat="1" applyFill="1" applyBorder="1"/>
    <xf numFmtId="11" fontId="0" fillId="9" borderId="21" xfId="0" applyNumberFormat="1" applyFill="1" applyBorder="1"/>
    <xf numFmtId="0" fontId="10" fillId="5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5" fillId="10" borderId="23" xfId="11" applyFont="1" applyFill="1" applyBorder="1" applyAlignment="1">
      <alignment horizontal="center" vertical="center"/>
    </xf>
    <xf numFmtId="0" fontId="15" fillId="10" borderId="28" xfId="11" applyFont="1" applyFill="1" applyBorder="1" applyAlignment="1">
      <alignment horizontal="center" vertical="center"/>
    </xf>
    <xf numFmtId="0" fontId="15" fillId="10" borderId="27" xfId="11" applyFont="1" applyFill="1" applyBorder="1" applyAlignment="1">
      <alignment horizontal="center" vertical="center"/>
    </xf>
    <xf numFmtId="0" fontId="15" fillId="10" borderId="41" xfId="11" applyFont="1" applyFill="1" applyBorder="1" applyAlignment="1">
      <alignment horizontal="center" vertical="center"/>
    </xf>
    <xf numFmtId="0" fontId="15" fillId="10" borderId="33" xfId="11" applyFont="1" applyFill="1" applyBorder="1" applyAlignment="1">
      <alignment horizontal="center" vertical="center"/>
    </xf>
    <xf numFmtId="0" fontId="15" fillId="10" borderId="44" xfId="11" applyFont="1" applyFill="1" applyBorder="1" applyAlignment="1">
      <alignment horizontal="center" vertical="center"/>
    </xf>
    <xf numFmtId="0" fontId="14" fillId="11" borderId="34" xfId="11" applyFont="1" applyFill="1" applyBorder="1" applyAlignment="1">
      <alignment horizontal="left" vertical="center" wrapText="1"/>
    </xf>
    <xf numFmtId="0" fontId="14" fillId="11" borderId="54" xfId="11" applyFont="1" applyFill="1" applyBorder="1" applyAlignment="1">
      <alignment horizontal="left" vertical="center" wrapText="1"/>
    </xf>
    <xf numFmtId="0" fontId="14" fillId="0" borderId="22" xfId="11" applyFont="1" applyBorder="1" applyAlignment="1">
      <alignment horizontal="left" vertical="center" wrapText="1"/>
    </xf>
    <xf numFmtId="0" fontId="14" fillId="0" borderId="56" xfId="11" applyFont="1" applyBorder="1" applyAlignment="1">
      <alignment horizontal="left" vertical="center" wrapText="1"/>
    </xf>
    <xf numFmtId="0" fontId="14" fillId="11" borderId="55" xfId="11" applyFont="1" applyFill="1" applyBorder="1" applyAlignment="1">
      <alignment horizontal="left" vertical="center" wrapText="1"/>
    </xf>
    <xf numFmtId="0" fontId="14" fillId="0" borderId="60" xfId="11" applyFont="1" applyBorder="1" applyAlignment="1">
      <alignment horizontal="left" vertical="center" wrapText="1"/>
    </xf>
  </cellXfs>
  <cellStyles count="12">
    <cellStyle name="Body: normal cell" xfId="7" xr:uid="{E2984EBF-F692-4FC7-9D46-6135EB3B8054}"/>
    <cellStyle name="Font: Calibri, 9pt regular" xfId="3" xr:uid="{62A05D58-C07B-4C82-AFA2-E059234B965F}"/>
    <cellStyle name="Footnotes: top row" xfId="8" xr:uid="{1CEEA270-1B4B-4456-81CA-7DAAB78F4EB6}"/>
    <cellStyle name="Header: bottom row" xfId="4" xr:uid="{F6654BD4-E4B5-4845-84EC-F7AE4563E275}"/>
    <cellStyle name="Normal 2" xfId="2" xr:uid="{278192F5-9B5C-43CC-8F5A-2E195CF45C4D}"/>
    <cellStyle name="Parent row" xfId="6" xr:uid="{7248DA41-9FA9-4192-B25E-5769323A0A9A}"/>
    <cellStyle name="Table title" xfId="5" xr:uid="{8920730B-5173-4DD1-BB3D-9F89CC363461}"/>
    <cellStyle name="백분율" xfId="1" builtinId="5"/>
    <cellStyle name="표준" xfId="0" builtinId="0"/>
    <cellStyle name="표준 2" xfId="10" xr:uid="{1F27FE57-D9B8-4213-9520-2E9EBAFA584C}"/>
    <cellStyle name="표준 3" xfId="11" xr:uid="{EA4B9C0C-F803-447A-935E-D29ACC961EDC}"/>
    <cellStyle name="하이퍼링크" xfId="9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nrec.or.kr/pds/statistics_read.aspx?no=99&amp;searchfield=&amp;searchword=&amp;page=1" TargetMode="External"/><Relationship Id="rId2" Type="http://schemas.openxmlformats.org/officeDocument/2006/relationships/hyperlink" Target="https://kosis.kr/statHtml/statHtml.do?orgId=388&amp;tblId=TX_38803_A016A" TargetMode="External"/><Relationship Id="rId1" Type="http://schemas.openxmlformats.org/officeDocument/2006/relationships/hyperlink" Target="http://www.keei.re.kr/keei/download/YES2019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keei.re.kr/keei/download/YES2019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1AF1-16D6-4071-BA45-CF67A3892B53}">
  <dimension ref="A1:O50"/>
  <sheetViews>
    <sheetView workbookViewId="0">
      <selection activeCell="L7" sqref="L7"/>
    </sheetView>
  </sheetViews>
  <sheetFormatPr defaultColWidth="8.875" defaultRowHeight="16.5"/>
  <cols>
    <col min="1" max="1" width="23.625" customWidth="1"/>
    <col min="2" max="2" width="22.375" customWidth="1"/>
    <col min="3" max="3" width="36.125" customWidth="1"/>
  </cols>
  <sheetData>
    <row r="1" spans="1:15">
      <c r="A1" s="1" t="s">
        <v>43</v>
      </c>
    </row>
    <row r="3" spans="1:15">
      <c r="A3" s="1" t="s">
        <v>94</v>
      </c>
      <c r="B3" s="47" t="s">
        <v>116</v>
      </c>
      <c r="C3" s="47"/>
      <c r="E3" s="47" t="s">
        <v>277</v>
      </c>
      <c r="F3" s="47"/>
      <c r="G3" s="47"/>
      <c r="H3" s="47"/>
      <c r="L3" s="47" t="s">
        <v>278</v>
      </c>
      <c r="M3" s="47"/>
      <c r="N3" s="47"/>
      <c r="O3" s="47"/>
    </row>
    <row r="4" spans="1:15">
      <c r="B4" t="s">
        <v>117</v>
      </c>
      <c r="E4" t="s">
        <v>251</v>
      </c>
      <c r="L4" t="s">
        <v>117</v>
      </c>
    </row>
    <row r="5" spans="1:15">
      <c r="B5" t="s">
        <v>139</v>
      </c>
      <c r="E5" t="s">
        <v>252</v>
      </c>
      <c r="L5" t="s">
        <v>279</v>
      </c>
    </row>
    <row r="6" spans="1:15">
      <c r="B6" s="36" t="s">
        <v>118</v>
      </c>
      <c r="E6" s="36" t="s">
        <v>250</v>
      </c>
      <c r="L6" s="36" t="s">
        <v>280</v>
      </c>
    </row>
    <row r="7" spans="1:15">
      <c r="B7" t="s">
        <v>140</v>
      </c>
      <c r="L7" t="s">
        <v>281</v>
      </c>
    </row>
    <row r="10" spans="1:15">
      <c r="A10" s="1" t="s">
        <v>44</v>
      </c>
    </row>
    <row r="11" spans="1:15">
      <c r="A11" t="s">
        <v>45</v>
      </c>
    </row>
    <row r="12" spans="1:15">
      <c r="A12" t="s">
        <v>46</v>
      </c>
    </row>
    <row r="13" spans="1:15">
      <c r="A13" t="s">
        <v>47</v>
      </c>
    </row>
    <row r="14" spans="1:15">
      <c r="A14" t="s">
        <v>48</v>
      </c>
    </row>
    <row r="16" spans="1:15">
      <c r="A16" t="s">
        <v>49</v>
      </c>
    </row>
    <row r="17" spans="1:3">
      <c r="A17" t="s">
        <v>50</v>
      </c>
    </row>
    <row r="19" spans="1:3">
      <c r="A19" t="s">
        <v>112</v>
      </c>
      <c r="B19" s="40">
        <v>2019</v>
      </c>
    </row>
    <row r="21" spans="1:3">
      <c r="A21" s="7" t="s">
        <v>108</v>
      </c>
    </row>
    <row r="23" spans="1:3">
      <c r="A23" s="6" t="s">
        <v>51</v>
      </c>
      <c r="B23" s="6" t="s">
        <v>52</v>
      </c>
      <c r="C23" s="6" t="s">
        <v>74</v>
      </c>
    </row>
    <row r="24" spans="1:3">
      <c r="A24" t="s">
        <v>54</v>
      </c>
      <c r="B24" t="s">
        <v>24</v>
      </c>
      <c r="C24" t="s">
        <v>80</v>
      </c>
    </row>
    <row r="25" spans="1:3">
      <c r="A25" t="s">
        <v>55</v>
      </c>
      <c r="B25" t="s">
        <v>1</v>
      </c>
      <c r="C25" t="s">
        <v>75</v>
      </c>
    </row>
    <row r="26" spans="1:3">
      <c r="A26" t="s">
        <v>56</v>
      </c>
      <c r="B26" t="s">
        <v>25</v>
      </c>
      <c r="C26" t="s">
        <v>81</v>
      </c>
    </row>
    <row r="27" spans="1:3">
      <c r="A27" t="s">
        <v>57</v>
      </c>
      <c r="B27" t="s">
        <v>3</v>
      </c>
      <c r="C27" t="s">
        <v>78</v>
      </c>
    </row>
    <row r="28" spans="1:3">
      <c r="A28" t="s">
        <v>58</v>
      </c>
      <c r="B28" t="s">
        <v>24</v>
      </c>
      <c r="C28" t="s">
        <v>80</v>
      </c>
    </row>
    <row r="29" spans="1:3">
      <c r="A29" t="s">
        <v>59</v>
      </c>
      <c r="B29" t="s">
        <v>24</v>
      </c>
      <c r="C29" t="s">
        <v>80</v>
      </c>
    </row>
    <row r="30" spans="1:3">
      <c r="A30" t="s">
        <v>60</v>
      </c>
      <c r="B30" t="s">
        <v>24</v>
      </c>
      <c r="C30" t="s">
        <v>80</v>
      </c>
    </row>
    <row r="31" spans="1:3">
      <c r="A31" t="s">
        <v>61</v>
      </c>
      <c r="B31" t="s">
        <v>0</v>
      </c>
      <c r="C31" t="s">
        <v>76</v>
      </c>
    </row>
    <row r="32" spans="1:3">
      <c r="A32" t="s">
        <v>62</v>
      </c>
      <c r="B32" t="s">
        <v>9</v>
      </c>
      <c r="C32" t="s">
        <v>79</v>
      </c>
    </row>
    <row r="33" spans="1:3">
      <c r="A33" t="s">
        <v>63</v>
      </c>
      <c r="B33" t="s">
        <v>9</v>
      </c>
      <c r="C33" t="s">
        <v>79</v>
      </c>
    </row>
    <row r="34" spans="1:3">
      <c r="A34" t="s">
        <v>64</v>
      </c>
      <c r="B34" t="s">
        <v>9</v>
      </c>
      <c r="C34" t="s">
        <v>79</v>
      </c>
    </row>
    <row r="35" spans="1:3">
      <c r="A35" t="s">
        <v>65</v>
      </c>
      <c r="B35" t="s">
        <v>9</v>
      </c>
      <c r="C35" t="s">
        <v>79</v>
      </c>
    </row>
    <row r="36" spans="1:3">
      <c r="A36" t="s">
        <v>66</v>
      </c>
      <c r="B36" t="s">
        <v>9</v>
      </c>
      <c r="C36" t="s">
        <v>79</v>
      </c>
    </row>
    <row r="37" spans="1:3">
      <c r="A37" t="s">
        <v>67</v>
      </c>
      <c r="B37" t="s">
        <v>25</v>
      </c>
      <c r="C37" t="s">
        <v>81</v>
      </c>
    </row>
    <row r="38" spans="1:3">
      <c r="A38" t="s">
        <v>68</v>
      </c>
      <c r="B38" t="s">
        <v>24</v>
      </c>
      <c r="C38" t="s">
        <v>80</v>
      </c>
    </row>
    <row r="39" spans="1:3">
      <c r="A39" t="s">
        <v>69</v>
      </c>
      <c r="B39" t="s">
        <v>1</v>
      </c>
      <c r="C39" t="s">
        <v>75</v>
      </c>
    </row>
    <row r="40" spans="1:3">
      <c r="A40" t="s">
        <v>70</v>
      </c>
      <c r="B40" t="s">
        <v>2</v>
      </c>
      <c r="C40" t="s">
        <v>77</v>
      </c>
    </row>
    <row r="41" spans="1:3">
      <c r="A41" t="s">
        <v>71</v>
      </c>
      <c r="B41" t="s">
        <v>9</v>
      </c>
      <c r="C41" t="s">
        <v>79</v>
      </c>
    </row>
    <row r="42" spans="1:3">
      <c r="A42" t="s">
        <v>72</v>
      </c>
      <c r="B42" t="s">
        <v>9</v>
      </c>
      <c r="C42" t="s">
        <v>79</v>
      </c>
    </row>
    <row r="43" spans="1:3">
      <c r="A43" t="s">
        <v>73</v>
      </c>
      <c r="B43" t="s">
        <v>25</v>
      </c>
      <c r="C43" t="s">
        <v>81</v>
      </c>
    </row>
    <row r="44" spans="1:3">
      <c r="A44" t="s">
        <v>53</v>
      </c>
      <c r="B44" t="s">
        <v>25</v>
      </c>
      <c r="C44" t="s">
        <v>81</v>
      </c>
    </row>
    <row r="47" spans="1:3">
      <c r="A47" t="s">
        <v>114</v>
      </c>
      <c r="B47" s="9">
        <f>39656668.31*1000</f>
        <v>39656668310</v>
      </c>
    </row>
    <row r="48" spans="1:3">
      <c r="A48" t="s">
        <v>111</v>
      </c>
      <c r="B48" s="9">
        <f>5800000*1000</f>
        <v>5800000000</v>
      </c>
    </row>
    <row r="49" spans="1:2">
      <c r="A49" t="s">
        <v>231</v>
      </c>
      <c r="B49" s="9">
        <f>39656668.31/(10^15)</f>
        <v>3.9656668310000006E-8</v>
      </c>
    </row>
    <row r="50" spans="1:2">
      <c r="A50" t="s">
        <v>274</v>
      </c>
      <c r="B50" s="9">
        <f>3.412*10^9</f>
        <v>3412000000</v>
      </c>
    </row>
  </sheetData>
  <phoneticPr fontId="8" type="noConversion"/>
  <hyperlinks>
    <hyperlink ref="B6" r:id="rId1" xr:uid="{F573D0FB-CCA9-453A-BB3C-90025DA075DE}"/>
    <hyperlink ref="E6" r:id="rId2" xr:uid="{D004E565-6645-45D0-9A85-056AE572A16D}"/>
    <hyperlink ref="L6" r:id="rId3" xr:uid="{AC8BF203-2A8F-42AC-8FEA-8D555506FC7C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9C7C-ADAF-450A-BA7D-FC49458B9A98}">
  <dimension ref="A1:P42"/>
  <sheetViews>
    <sheetView workbookViewId="0">
      <selection activeCell="F14" sqref="F14"/>
    </sheetView>
  </sheetViews>
  <sheetFormatPr defaultColWidth="8.875" defaultRowHeight="16.5"/>
  <cols>
    <col min="1" max="1" width="32" customWidth="1"/>
    <col min="2" max="2" width="9.125" bestFit="1" customWidth="1"/>
  </cols>
  <sheetData>
    <row r="1" spans="1:16">
      <c r="A1" s="18" t="s">
        <v>137</v>
      </c>
      <c r="B1" s="36" t="s">
        <v>118</v>
      </c>
      <c r="G1" t="s">
        <v>138</v>
      </c>
    </row>
    <row r="3" spans="1:16">
      <c r="A3" s="222" t="s">
        <v>109</v>
      </c>
      <c r="B3" s="223" t="s">
        <v>115</v>
      </c>
      <c r="C3" s="224" t="s">
        <v>126</v>
      </c>
      <c r="D3" s="224"/>
      <c r="E3" s="224"/>
      <c r="F3" s="224"/>
      <c r="G3" s="224"/>
      <c r="H3" s="224"/>
      <c r="I3" s="224"/>
      <c r="J3" s="224" t="s">
        <v>129</v>
      </c>
      <c r="K3" s="224"/>
      <c r="L3" s="224" t="s">
        <v>135</v>
      </c>
      <c r="M3" s="224"/>
      <c r="N3" s="224"/>
      <c r="O3" s="224"/>
      <c r="P3" s="224"/>
    </row>
    <row r="4" spans="1:16">
      <c r="A4" s="222"/>
      <c r="B4" s="223"/>
      <c r="C4" s="18" t="s">
        <v>120</v>
      </c>
      <c r="D4" s="18" t="s">
        <v>119</v>
      </c>
      <c r="E4" s="18" t="s">
        <v>121</v>
      </c>
      <c r="F4" s="18" t="s">
        <v>122</v>
      </c>
      <c r="G4" s="18" t="s">
        <v>123</v>
      </c>
      <c r="H4" s="18" t="s">
        <v>124</v>
      </c>
      <c r="I4" s="18" t="s">
        <v>125</v>
      </c>
      <c r="J4" s="18" t="s">
        <v>127</v>
      </c>
      <c r="K4" s="18" t="s">
        <v>128</v>
      </c>
      <c r="L4" s="18" t="s">
        <v>130</v>
      </c>
      <c r="M4" s="18" t="s">
        <v>131</v>
      </c>
      <c r="N4" s="18" t="s">
        <v>132</v>
      </c>
      <c r="O4" s="18" t="s">
        <v>133</v>
      </c>
      <c r="P4" s="18" t="s">
        <v>134</v>
      </c>
    </row>
    <row r="5" spans="1:16">
      <c r="A5" s="42" t="s">
        <v>136</v>
      </c>
      <c r="B5" s="43">
        <v>931787</v>
      </c>
      <c r="C5" s="43">
        <v>79681</v>
      </c>
      <c r="D5" s="43">
        <v>18870</v>
      </c>
      <c r="E5" s="43">
        <v>164082</v>
      </c>
      <c r="F5" s="43">
        <v>1465</v>
      </c>
      <c r="G5" s="43">
        <v>634</v>
      </c>
      <c r="H5" s="43">
        <v>31574</v>
      </c>
      <c r="I5" s="43">
        <v>39855</v>
      </c>
      <c r="J5" s="43">
        <v>63394</v>
      </c>
      <c r="K5" s="43">
        <v>45976</v>
      </c>
      <c r="L5" s="43">
        <v>451158</v>
      </c>
      <c r="M5" s="43">
        <v>1614</v>
      </c>
      <c r="N5" s="43">
        <v>10658</v>
      </c>
      <c r="O5" s="43">
        <v>5078</v>
      </c>
      <c r="P5" s="43">
        <v>17746</v>
      </c>
    </row>
    <row r="6" spans="1:1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 spans="1:16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6">
      <c r="A8" s="225" t="s">
        <v>110</v>
      </c>
      <c r="B8" s="227" t="s">
        <v>115</v>
      </c>
      <c r="C8" s="229" t="s">
        <v>126</v>
      </c>
      <c r="D8" s="230"/>
      <c r="E8" s="230"/>
      <c r="F8" s="230"/>
      <c r="G8" s="230"/>
      <c r="H8" s="230"/>
      <c r="I8" s="231"/>
      <c r="J8" s="229" t="s">
        <v>129</v>
      </c>
      <c r="K8" s="231"/>
      <c r="L8" s="229" t="s">
        <v>135</v>
      </c>
      <c r="M8" s="230"/>
      <c r="N8" s="230"/>
      <c r="O8" s="230"/>
      <c r="P8" s="231"/>
    </row>
    <row r="9" spans="1:16">
      <c r="A9" s="226"/>
      <c r="B9" s="228"/>
      <c r="C9" s="44" t="s">
        <v>120</v>
      </c>
      <c r="D9" s="45" t="s">
        <v>119</v>
      </c>
      <c r="E9" s="45" t="s">
        <v>121</v>
      </c>
      <c r="F9" s="45" t="s">
        <v>122</v>
      </c>
      <c r="G9" s="45" t="s">
        <v>123</v>
      </c>
      <c r="H9" s="45" t="s">
        <v>124</v>
      </c>
      <c r="I9" s="46" t="s">
        <v>125</v>
      </c>
      <c r="J9" s="44" t="s">
        <v>127</v>
      </c>
      <c r="K9" s="46" t="s">
        <v>128</v>
      </c>
      <c r="L9" s="44" t="s">
        <v>130</v>
      </c>
      <c r="M9" s="45" t="s">
        <v>131</v>
      </c>
      <c r="N9" s="45" t="s">
        <v>132</v>
      </c>
      <c r="O9" s="45" t="s">
        <v>133</v>
      </c>
      <c r="P9" s="46" t="s">
        <v>134</v>
      </c>
    </row>
    <row r="10" spans="1:16">
      <c r="A10" s="216" t="s">
        <v>136</v>
      </c>
      <c r="B10" s="217">
        <f>B5*About!$B$48</f>
        <v>5404364600000000</v>
      </c>
      <c r="C10" s="218">
        <f>C5*About!$B$48</f>
        <v>462149800000000</v>
      </c>
      <c r="D10" s="219">
        <f>D5*About!$B$48</f>
        <v>109446000000000</v>
      </c>
      <c r="E10" s="219">
        <f>E5*About!$B$48</f>
        <v>951675600000000</v>
      </c>
      <c r="F10" s="219">
        <f>F5*About!$B$48</f>
        <v>8497000000000</v>
      </c>
      <c r="G10" s="219">
        <f>G5*About!$B$48</f>
        <v>3677200000000</v>
      </c>
      <c r="H10" s="219">
        <f>H5*About!$B$48</f>
        <v>183129200000000</v>
      </c>
      <c r="I10" s="220">
        <f>I5*About!$B$48</f>
        <v>231159000000000</v>
      </c>
      <c r="J10" s="218">
        <f>J5*About!$B$48</f>
        <v>367685200000000</v>
      </c>
      <c r="K10" s="220">
        <f>K5*About!$B$48</f>
        <v>266660800000000</v>
      </c>
      <c r="L10" s="218">
        <f>L5*About!$B$48</f>
        <v>2616716400000000</v>
      </c>
      <c r="M10" s="219">
        <f>M5*About!$B$48</f>
        <v>9361200000000</v>
      </c>
      <c r="N10" s="219">
        <f>N5*About!$B$48</f>
        <v>61816400000000</v>
      </c>
      <c r="O10" s="219">
        <f>O5*About!$B$48</f>
        <v>29452400000000</v>
      </c>
      <c r="P10" s="220">
        <f>P5*About!$B$48</f>
        <v>102926800000000</v>
      </c>
    </row>
    <row r="11" spans="1:16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</row>
    <row r="12" spans="1:16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</row>
    <row r="13" spans="1:16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</row>
    <row r="14" spans="1:16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</row>
    <row r="15" spans="1:16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</row>
    <row r="16" spans="1: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</row>
    <row r="17" spans="1:16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</row>
    <row r="18" spans="1:16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</row>
    <row r="19" spans="1:16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</row>
    <row r="20" spans="1:16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</row>
    <row r="21" spans="1:16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</row>
    <row r="26" spans="1:1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>
      <c r="A27" s="215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</row>
    <row r="28" spans="1:16">
      <c r="A28" s="5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</row>
    <row r="29" spans="1:16">
      <c r="A29" s="5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</row>
    <row r="30" spans="1:16">
      <c r="A30" s="5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</row>
    <row r="31" spans="1:16">
      <c r="A31" s="5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</row>
    <row r="32" spans="1:16">
      <c r="A32" s="5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</row>
    <row r="33" spans="1:16">
      <c r="A33" s="5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</row>
    <row r="34" spans="1:16">
      <c r="A34" s="5"/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</row>
    <row r="35" spans="1:16">
      <c r="A35" s="5"/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</row>
    <row r="36" spans="1:16">
      <c r="A36" s="5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</row>
    <row r="37" spans="1:16">
      <c r="A37" s="5"/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</row>
    <row r="38" spans="1:16">
      <c r="A38" s="5"/>
      <c r="B38" s="214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</row>
    <row r="39" spans="1:16">
      <c r="A39" s="5"/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</row>
    <row r="40" spans="1:16">
      <c r="A40" s="5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</row>
    <row r="41" spans="1:16">
      <c r="A41" s="5"/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</row>
    <row r="42" spans="1:16">
      <c r="A42" s="5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</row>
  </sheetData>
  <mergeCells count="10">
    <mergeCell ref="A8:A9"/>
    <mergeCell ref="B8:B9"/>
    <mergeCell ref="C8:I8"/>
    <mergeCell ref="L8:P8"/>
    <mergeCell ref="J8:K8"/>
    <mergeCell ref="A3:A4"/>
    <mergeCell ref="B3:B4"/>
    <mergeCell ref="C3:I3"/>
    <mergeCell ref="J3:K3"/>
    <mergeCell ref="L3:P3"/>
  </mergeCells>
  <phoneticPr fontId="8" type="noConversion"/>
  <hyperlinks>
    <hyperlink ref="B1" r:id="rId1" xr:uid="{C0E2A7CD-BD6D-4DF6-B55D-0EE0F593D6F3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FE44-9B54-48F2-9EB2-2B38312672DA}">
  <dimension ref="A1:J12"/>
  <sheetViews>
    <sheetView workbookViewId="0">
      <selection activeCell="F23" sqref="F23"/>
    </sheetView>
  </sheetViews>
  <sheetFormatPr defaultColWidth="9" defaultRowHeight="16.5"/>
  <cols>
    <col min="1" max="1" width="13.625" style="204" customWidth="1"/>
    <col min="2" max="3" width="12.625" style="204" customWidth="1"/>
    <col min="4" max="6" width="14.125" style="204" customWidth="1"/>
    <col min="7" max="9" width="9" style="204"/>
    <col min="10" max="10" width="9.125" style="204" bestFit="1" customWidth="1"/>
    <col min="11" max="16384" width="9" style="204"/>
  </cols>
  <sheetData>
    <row r="1" spans="1:10" ht="20.100000000000001" customHeight="1">
      <c r="F1" s="204" t="s">
        <v>272</v>
      </c>
      <c r="I1" s="204" t="s">
        <v>273</v>
      </c>
    </row>
    <row r="2" spans="1:10" ht="20.100000000000001" customHeight="1">
      <c r="A2" s="202" t="s">
        <v>254</v>
      </c>
      <c r="B2" s="202" t="s">
        <v>255</v>
      </c>
      <c r="C2" s="202" t="s">
        <v>256</v>
      </c>
      <c r="D2" s="203" t="s">
        <v>257</v>
      </c>
      <c r="E2" s="203" t="s">
        <v>258</v>
      </c>
      <c r="F2" s="203" t="s">
        <v>259</v>
      </c>
      <c r="I2" s="209" t="s">
        <v>110</v>
      </c>
      <c r="J2" s="204">
        <v>2019</v>
      </c>
    </row>
    <row r="3" spans="1:10" ht="20.100000000000001" customHeight="1">
      <c r="A3" s="205" t="s">
        <v>260</v>
      </c>
      <c r="B3" s="205" t="s">
        <v>261</v>
      </c>
      <c r="C3" s="205" t="s">
        <v>261</v>
      </c>
      <c r="D3" s="206">
        <v>570647</v>
      </c>
      <c r="E3" s="206">
        <v>563040</v>
      </c>
      <c r="F3" s="206">
        <v>552162</v>
      </c>
      <c r="I3" s="204" t="s">
        <v>253</v>
      </c>
      <c r="J3" s="210">
        <f>E4*About!$B$50</f>
        <v>497844920000000</v>
      </c>
    </row>
    <row r="4" spans="1:10" ht="20.100000000000001" customHeight="1">
      <c r="A4" s="205" t="s">
        <v>262</v>
      </c>
      <c r="B4" s="205" t="s">
        <v>261</v>
      </c>
      <c r="C4" s="205" t="s">
        <v>261</v>
      </c>
      <c r="D4" s="206">
        <v>133505</v>
      </c>
      <c r="E4" s="206">
        <v>145910</v>
      </c>
      <c r="F4" s="206">
        <v>160184</v>
      </c>
    </row>
    <row r="5" spans="1:10" ht="20.100000000000001" customHeight="1">
      <c r="A5" s="205" t="s">
        <v>263</v>
      </c>
      <c r="B5" s="205" t="s">
        <v>261</v>
      </c>
      <c r="C5" s="205" t="s">
        <v>261</v>
      </c>
      <c r="D5" s="206">
        <v>397494</v>
      </c>
      <c r="E5" s="206">
        <v>375031</v>
      </c>
      <c r="F5" s="206">
        <v>344499</v>
      </c>
    </row>
    <row r="6" spans="1:10" ht="20.100000000000001" customHeight="1">
      <c r="A6" s="207" t="s">
        <v>264</v>
      </c>
      <c r="B6" s="205" t="s">
        <v>265</v>
      </c>
      <c r="C6" s="205" t="s">
        <v>261</v>
      </c>
      <c r="D6" s="206">
        <v>238967</v>
      </c>
      <c r="E6" s="206">
        <v>227384</v>
      </c>
      <c r="F6" s="206">
        <v>196333</v>
      </c>
    </row>
    <row r="7" spans="1:10" ht="20.100000000000001" customHeight="1">
      <c r="A7" s="207" t="s">
        <v>264</v>
      </c>
      <c r="B7" s="207" t="s">
        <v>264</v>
      </c>
      <c r="C7" s="205" t="s">
        <v>266</v>
      </c>
      <c r="D7" s="206">
        <v>236770</v>
      </c>
      <c r="E7" s="206">
        <v>224825</v>
      </c>
      <c r="F7" s="206">
        <v>194257</v>
      </c>
    </row>
    <row r="8" spans="1:10" ht="20.100000000000001" customHeight="1">
      <c r="A8" s="207" t="s">
        <v>264</v>
      </c>
      <c r="B8" s="207" t="s">
        <v>264</v>
      </c>
      <c r="C8" s="205" t="s">
        <v>267</v>
      </c>
      <c r="D8" s="206">
        <v>2197</v>
      </c>
      <c r="E8" s="206">
        <v>2559</v>
      </c>
      <c r="F8" s="206">
        <v>2076</v>
      </c>
    </row>
    <row r="9" spans="1:10" ht="20.100000000000001" customHeight="1">
      <c r="A9" s="207" t="s">
        <v>264</v>
      </c>
      <c r="B9" s="205" t="s">
        <v>268</v>
      </c>
      <c r="C9" s="205" t="s">
        <v>261</v>
      </c>
      <c r="D9" s="206">
        <v>5740</v>
      </c>
      <c r="E9" s="206">
        <v>3292</v>
      </c>
      <c r="F9" s="206">
        <v>2255</v>
      </c>
    </row>
    <row r="10" spans="1:10" ht="20.100000000000001" customHeight="1">
      <c r="A10" s="207" t="s">
        <v>264</v>
      </c>
      <c r="B10" s="205" t="s">
        <v>269</v>
      </c>
      <c r="C10" s="205" t="s">
        <v>261</v>
      </c>
      <c r="D10" s="206">
        <v>152787</v>
      </c>
      <c r="E10" s="206">
        <v>144355</v>
      </c>
      <c r="F10" s="206">
        <v>145911</v>
      </c>
    </row>
    <row r="11" spans="1:10" ht="20.100000000000001" customHeight="1">
      <c r="A11" s="205" t="s">
        <v>270</v>
      </c>
      <c r="B11" s="205" t="s">
        <v>261</v>
      </c>
      <c r="C11" s="205" t="s">
        <v>261</v>
      </c>
      <c r="D11" s="206">
        <v>3911</v>
      </c>
      <c r="E11" s="206">
        <v>3458</v>
      </c>
      <c r="F11" s="206">
        <v>3271</v>
      </c>
    </row>
    <row r="12" spans="1:10">
      <c r="A12" s="208" t="s">
        <v>271</v>
      </c>
      <c r="B12" s="208" t="s">
        <v>261</v>
      </c>
      <c r="C12" s="208" t="s">
        <v>261</v>
      </c>
      <c r="D12" s="206">
        <v>35736</v>
      </c>
      <c r="E12" s="206">
        <v>38641</v>
      </c>
      <c r="F12" s="206">
        <v>44208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5D37-0F56-4162-AECE-A63D3B4D7639}">
  <dimension ref="A1:X225"/>
  <sheetViews>
    <sheetView topLeftCell="A179" workbookViewId="0">
      <selection activeCell="E20" sqref="E20"/>
    </sheetView>
  </sheetViews>
  <sheetFormatPr defaultColWidth="11.625" defaultRowHeight="16.5"/>
  <sheetData>
    <row r="1" spans="1:24" ht="20.25">
      <c r="A1" s="48" t="s">
        <v>142</v>
      </c>
      <c r="B1" s="49"/>
      <c r="C1" s="50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24" ht="17.25" thickBot="1">
      <c r="A2" s="52"/>
      <c r="B2" s="52"/>
      <c r="C2" s="53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1"/>
      <c r="W2" s="51"/>
      <c r="X2" s="54"/>
    </row>
    <row r="3" spans="1:24">
      <c r="A3" s="232" t="s">
        <v>143</v>
      </c>
      <c r="B3" s="232"/>
      <c r="C3" s="232"/>
      <c r="D3" s="55" t="s">
        <v>144</v>
      </c>
      <c r="E3" s="56" t="s">
        <v>145</v>
      </c>
      <c r="F3" s="56" t="s">
        <v>146</v>
      </c>
      <c r="G3" s="56" t="s">
        <v>147</v>
      </c>
      <c r="H3" s="56" t="s">
        <v>148</v>
      </c>
      <c r="I3" s="56" t="s">
        <v>149</v>
      </c>
      <c r="J3" s="56" t="s">
        <v>150</v>
      </c>
      <c r="K3" s="56" t="s">
        <v>151</v>
      </c>
      <c r="L3" s="56" t="s">
        <v>152</v>
      </c>
      <c r="M3" s="56" t="s">
        <v>153</v>
      </c>
      <c r="N3" s="56" t="s">
        <v>154</v>
      </c>
      <c r="O3" s="56" t="s">
        <v>155</v>
      </c>
      <c r="P3" s="56" t="s">
        <v>156</v>
      </c>
      <c r="Q3" s="56" t="s">
        <v>157</v>
      </c>
      <c r="R3" s="56" t="s">
        <v>158</v>
      </c>
      <c r="S3" s="56" t="s">
        <v>159</v>
      </c>
      <c r="T3" s="56" t="s">
        <v>160</v>
      </c>
      <c r="U3" s="57" t="s">
        <v>161</v>
      </c>
      <c r="V3" s="234" t="s">
        <v>143</v>
      </c>
      <c r="W3" s="232"/>
      <c r="X3" s="232"/>
    </row>
    <row r="4" spans="1:24">
      <c r="A4" s="233"/>
      <c r="B4" s="233"/>
      <c r="C4" s="233"/>
      <c r="D4" s="58" t="s">
        <v>162</v>
      </c>
      <c r="E4" s="59" t="s">
        <v>163</v>
      </c>
      <c r="F4" s="59" t="s">
        <v>164</v>
      </c>
      <c r="G4" s="59" t="s">
        <v>165</v>
      </c>
      <c r="H4" s="59" t="s">
        <v>166</v>
      </c>
      <c r="I4" s="59" t="s">
        <v>167</v>
      </c>
      <c r="J4" s="59" t="s">
        <v>168</v>
      </c>
      <c r="K4" s="59" t="s">
        <v>169</v>
      </c>
      <c r="L4" s="60" t="s">
        <v>170</v>
      </c>
      <c r="M4" s="59" t="s">
        <v>171</v>
      </c>
      <c r="N4" s="59" t="s">
        <v>172</v>
      </c>
      <c r="O4" s="59" t="s">
        <v>173</v>
      </c>
      <c r="P4" s="59" t="s">
        <v>174</v>
      </c>
      <c r="Q4" s="59" t="s">
        <v>175</v>
      </c>
      <c r="R4" s="59" t="s">
        <v>176</v>
      </c>
      <c r="S4" s="59" t="s">
        <v>177</v>
      </c>
      <c r="T4" s="59" t="s">
        <v>178</v>
      </c>
      <c r="U4" s="61" t="s">
        <v>179</v>
      </c>
      <c r="V4" s="236"/>
      <c r="W4" s="233"/>
      <c r="X4" s="233"/>
    </row>
    <row r="5" spans="1:24">
      <c r="A5" s="62" t="s">
        <v>180</v>
      </c>
      <c r="B5" s="63"/>
      <c r="C5" s="63"/>
      <c r="D5" s="64">
        <v>96281.085008873299</v>
      </c>
      <c r="E5" s="65">
        <v>12863.009843131131</v>
      </c>
      <c r="F5" s="65">
        <v>1909.0821670939999</v>
      </c>
      <c r="G5" s="65">
        <v>5883.6142034120003</v>
      </c>
      <c r="H5" s="65">
        <v>6100.3167375967996</v>
      </c>
      <c r="I5" s="65">
        <v>5053.4180628260001</v>
      </c>
      <c r="J5" s="65">
        <v>3627.7350740283828</v>
      </c>
      <c r="K5" s="65">
        <v>7265.9506887440002</v>
      </c>
      <c r="L5" s="65">
        <v>0</v>
      </c>
      <c r="M5" s="65">
        <v>19226.612087109213</v>
      </c>
      <c r="N5" s="65">
        <v>3388.259804986712</v>
      </c>
      <c r="O5" s="65">
        <v>5390.0777659490623</v>
      </c>
      <c r="P5" s="66">
        <v>2722.632313134</v>
      </c>
      <c r="Q5" s="66">
        <v>12340.310625640001</v>
      </c>
      <c r="R5" s="66">
        <v>670.4578657479999</v>
      </c>
      <c r="S5" s="66">
        <v>2557.5555678800001</v>
      </c>
      <c r="T5" s="66">
        <v>6474.7880275259995</v>
      </c>
      <c r="U5" s="67">
        <v>807.26417406799999</v>
      </c>
      <c r="V5" s="62" t="s">
        <v>180</v>
      </c>
      <c r="W5" s="63"/>
      <c r="X5" s="63"/>
    </row>
    <row r="6" spans="1:24">
      <c r="A6" s="68" t="s">
        <v>181</v>
      </c>
      <c r="B6" s="69"/>
      <c r="C6" s="69"/>
      <c r="D6" s="70">
        <v>195247.32645500003</v>
      </c>
      <c r="E6" s="71">
        <v>37611.526400000002</v>
      </c>
      <c r="F6" s="71">
        <v>0</v>
      </c>
      <c r="G6" s="71">
        <v>6771.5709999999999</v>
      </c>
      <c r="H6" s="71">
        <v>18269.609052</v>
      </c>
      <c r="I6" s="71">
        <v>0</v>
      </c>
      <c r="J6" s="71">
        <v>0</v>
      </c>
      <c r="K6" s="71">
        <v>0</v>
      </c>
      <c r="L6" s="71">
        <v>0</v>
      </c>
      <c r="M6" s="71">
        <v>53175.067949000004</v>
      </c>
      <c r="N6" s="71">
        <v>10183.635999999999</v>
      </c>
      <c r="O6" s="71">
        <v>9477.9528959999989</v>
      </c>
      <c r="P6" s="72">
        <v>12711.776118</v>
      </c>
      <c r="Q6" s="72">
        <v>23501.06408</v>
      </c>
      <c r="R6" s="72">
        <v>1624.0714760000001</v>
      </c>
      <c r="S6" s="72">
        <v>8347.3863999999994</v>
      </c>
      <c r="T6" s="72">
        <v>11428.309872</v>
      </c>
      <c r="U6" s="73">
        <v>2145.3552120000004</v>
      </c>
      <c r="V6" s="68" t="s">
        <v>181</v>
      </c>
      <c r="W6" s="69"/>
      <c r="X6" s="69"/>
    </row>
    <row r="7" spans="1:24">
      <c r="A7" s="68" t="s">
        <v>182</v>
      </c>
      <c r="B7" s="68"/>
      <c r="C7" s="69"/>
      <c r="D7" s="70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2"/>
      <c r="Q7" s="72"/>
      <c r="R7" s="72"/>
      <c r="S7" s="72"/>
      <c r="T7" s="72"/>
      <c r="U7" s="73"/>
      <c r="V7" s="68" t="s">
        <v>182</v>
      </c>
      <c r="W7" s="68"/>
      <c r="X7" s="69"/>
    </row>
    <row r="8" spans="1:24">
      <c r="A8" s="74"/>
      <c r="B8" s="74" t="s">
        <v>183</v>
      </c>
      <c r="C8" s="75"/>
      <c r="D8" s="76">
        <v>60945</v>
      </c>
      <c r="E8" s="77">
        <v>10485</v>
      </c>
      <c r="F8" s="77">
        <v>2116</v>
      </c>
      <c r="G8" s="77">
        <v>3110</v>
      </c>
      <c r="H8" s="77">
        <v>4300</v>
      </c>
      <c r="I8" s="77">
        <v>0</v>
      </c>
      <c r="J8" s="77">
        <v>0</v>
      </c>
      <c r="K8" s="77">
        <v>0</v>
      </c>
      <c r="L8" s="77">
        <v>0</v>
      </c>
      <c r="M8" s="77">
        <v>16399</v>
      </c>
      <c r="N8" s="77">
        <v>1690</v>
      </c>
      <c r="O8" s="77">
        <v>2290</v>
      </c>
      <c r="P8" s="77">
        <v>4830</v>
      </c>
      <c r="Q8" s="77">
        <v>6012</v>
      </c>
      <c r="R8" s="77">
        <v>978</v>
      </c>
      <c r="S8" s="77">
        <v>1650</v>
      </c>
      <c r="T8" s="77">
        <v>3896</v>
      </c>
      <c r="U8" s="78">
        <v>3189</v>
      </c>
      <c r="V8" s="74"/>
      <c r="W8" s="74" t="s">
        <v>183</v>
      </c>
      <c r="X8" s="75"/>
    </row>
    <row r="9" spans="1:24">
      <c r="A9" s="74"/>
      <c r="B9" s="74" t="s">
        <v>184</v>
      </c>
      <c r="C9" s="75"/>
      <c r="D9" s="79">
        <v>624.81366665999997</v>
      </c>
      <c r="E9" s="80">
        <v>99.88</v>
      </c>
      <c r="F9" s="80">
        <v>27.5</v>
      </c>
      <c r="G9" s="80">
        <v>31.5</v>
      </c>
      <c r="H9" s="80">
        <v>14.166599999999999</v>
      </c>
      <c r="I9" s="80">
        <v>34</v>
      </c>
      <c r="J9" s="80">
        <v>23.92</v>
      </c>
      <c r="K9" s="80">
        <v>93.66</v>
      </c>
      <c r="L9" s="80">
        <v>4.5</v>
      </c>
      <c r="M9" s="80">
        <v>113.75566666</v>
      </c>
      <c r="N9" s="80">
        <v>20</v>
      </c>
      <c r="O9" s="80">
        <v>18.36</v>
      </c>
      <c r="P9" s="80">
        <v>1.8</v>
      </c>
      <c r="Q9" s="80">
        <v>65</v>
      </c>
      <c r="R9" s="80">
        <v>3</v>
      </c>
      <c r="S9" s="80">
        <v>16.0214</v>
      </c>
      <c r="T9" s="80">
        <v>56.019999999999996</v>
      </c>
      <c r="U9" s="81">
        <v>1.7299999999999898</v>
      </c>
      <c r="V9" s="74"/>
      <c r="W9" s="74" t="s">
        <v>184</v>
      </c>
      <c r="X9" s="75"/>
    </row>
    <row r="10" spans="1:24">
      <c r="A10" s="82"/>
      <c r="B10" s="82"/>
      <c r="C10" s="83"/>
      <c r="D10" s="84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6"/>
      <c r="Q10" s="86"/>
      <c r="R10" s="86"/>
      <c r="S10" s="86"/>
      <c r="T10" s="86"/>
      <c r="U10" s="87"/>
      <c r="V10" s="82"/>
      <c r="W10" s="82"/>
      <c r="X10" s="83"/>
    </row>
    <row r="11" spans="1:24">
      <c r="A11" s="88" t="s">
        <v>185</v>
      </c>
      <c r="B11" s="88"/>
      <c r="C11" s="89"/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/>
      <c r="Q11" s="92"/>
      <c r="R11" s="92"/>
      <c r="S11" s="92"/>
      <c r="T11" s="92"/>
      <c r="U11" s="93"/>
      <c r="V11" s="88" t="s">
        <v>185</v>
      </c>
      <c r="W11" s="88"/>
      <c r="X11" s="89"/>
    </row>
    <row r="12" spans="1:24">
      <c r="A12" s="82" t="s">
        <v>183</v>
      </c>
      <c r="B12" s="50"/>
      <c r="C12" s="94" t="s">
        <v>186</v>
      </c>
      <c r="D12" s="84">
        <v>5569</v>
      </c>
      <c r="E12" s="85">
        <v>0</v>
      </c>
      <c r="F12" s="85">
        <v>0</v>
      </c>
      <c r="G12" s="85">
        <v>0</v>
      </c>
      <c r="H12" s="85">
        <v>2400</v>
      </c>
      <c r="I12" s="85">
        <v>0</v>
      </c>
      <c r="J12" s="85">
        <v>0</v>
      </c>
      <c r="K12" s="85">
        <v>0</v>
      </c>
      <c r="L12" s="85">
        <v>0</v>
      </c>
      <c r="M12" s="85">
        <v>295</v>
      </c>
      <c r="N12" s="85">
        <v>0</v>
      </c>
      <c r="O12" s="85">
        <v>845</v>
      </c>
      <c r="P12" s="86">
        <v>1910</v>
      </c>
      <c r="Q12" s="86">
        <v>0</v>
      </c>
      <c r="R12" s="86">
        <v>119</v>
      </c>
      <c r="S12" s="86">
        <v>0</v>
      </c>
      <c r="T12" s="86">
        <v>0</v>
      </c>
      <c r="U12" s="87">
        <v>0</v>
      </c>
      <c r="V12" s="82" t="s">
        <v>183</v>
      </c>
      <c r="W12" s="50"/>
      <c r="X12" s="94" t="s">
        <v>186</v>
      </c>
    </row>
    <row r="13" spans="1:24">
      <c r="A13" s="82"/>
      <c r="B13" s="82"/>
      <c r="C13" s="94" t="s">
        <v>187</v>
      </c>
      <c r="D13" s="95">
        <v>6049</v>
      </c>
      <c r="E13" s="96">
        <v>0</v>
      </c>
      <c r="F13" s="96">
        <v>0</v>
      </c>
      <c r="G13" s="96">
        <v>1500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890</v>
      </c>
      <c r="O13" s="96">
        <v>0</v>
      </c>
      <c r="P13" s="97">
        <v>740</v>
      </c>
      <c r="Q13" s="97">
        <v>0</v>
      </c>
      <c r="R13" s="97">
        <v>119</v>
      </c>
      <c r="S13" s="97">
        <v>400</v>
      </c>
      <c r="T13" s="97">
        <v>0</v>
      </c>
      <c r="U13" s="98">
        <v>2400</v>
      </c>
      <c r="V13" s="82"/>
      <c r="W13" s="82"/>
      <c r="X13" s="94" t="s">
        <v>187</v>
      </c>
    </row>
    <row r="14" spans="1:24">
      <c r="A14" s="82"/>
      <c r="B14" s="82"/>
      <c r="C14" s="94" t="s">
        <v>188</v>
      </c>
      <c r="D14" s="95">
        <v>8115</v>
      </c>
      <c r="E14" s="96">
        <v>0</v>
      </c>
      <c r="F14" s="96">
        <v>0</v>
      </c>
      <c r="G14" s="96">
        <v>750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3501</v>
      </c>
      <c r="N14" s="96">
        <v>200</v>
      </c>
      <c r="O14" s="96">
        <v>0</v>
      </c>
      <c r="P14" s="97">
        <v>840</v>
      </c>
      <c r="Q14" s="97">
        <v>0</v>
      </c>
      <c r="R14" s="97">
        <v>0</v>
      </c>
      <c r="S14" s="97">
        <v>1050</v>
      </c>
      <c r="T14" s="97">
        <v>1485</v>
      </c>
      <c r="U14" s="98">
        <v>289</v>
      </c>
      <c r="V14" s="82"/>
      <c r="W14" s="82"/>
      <c r="X14" s="94" t="s">
        <v>188</v>
      </c>
    </row>
    <row r="15" spans="1:24">
      <c r="A15" s="82"/>
      <c r="B15" s="50"/>
      <c r="C15" s="82"/>
      <c r="D15" s="95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  <c r="Q15" s="97"/>
      <c r="R15" s="97"/>
      <c r="S15" s="97"/>
      <c r="T15" s="97"/>
      <c r="U15" s="98"/>
      <c r="V15" s="82"/>
      <c r="W15" s="50"/>
      <c r="X15" s="82"/>
    </row>
    <row r="16" spans="1:24">
      <c r="A16" s="82" t="s">
        <v>184</v>
      </c>
      <c r="B16" s="50"/>
      <c r="C16" s="94" t="s">
        <v>189</v>
      </c>
      <c r="D16" s="84">
        <v>34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5</v>
      </c>
      <c r="O16" s="85">
        <v>10</v>
      </c>
      <c r="P16" s="86">
        <v>0</v>
      </c>
      <c r="Q16" s="86">
        <v>0</v>
      </c>
      <c r="R16" s="86">
        <v>0.5</v>
      </c>
      <c r="S16" s="86">
        <v>0</v>
      </c>
      <c r="T16" s="86">
        <v>18.5</v>
      </c>
      <c r="U16" s="87">
        <v>0</v>
      </c>
      <c r="V16" s="82" t="s">
        <v>184</v>
      </c>
      <c r="W16" s="50"/>
      <c r="X16" s="94" t="s">
        <v>189</v>
      </c>
    </row>
    <row r="17" spans="1:24">
      <c r="A17" s="82"/>
      <c r="B17" s="82"/>
      <c r="C17" s="94" t="s">
        <v>187</v>
      </c>
      <c r="D17" s="95">
        <v>16.57</v>
      </c>
      <c r="E17" s="96">
        <v>0</v>
      </c>
      <c r="F17" s="96">
        <v>0</v>
      </c>
      <c r="G17" s="96">
        <v>0</v>
      </c>
      <c r="H17" s="96">
        <v>2.5</v>
      </c>
      <c r="I17" s="96">
        <v>0</v>
      </c>
      <c r="J17" s="96">
        <v>0</v>
      </c>
      <c r="K17" s="96">
        <v>0</v>
      </c>
      <c r="L17" s="96">
        <v>0</v>
      </c>
      <c r="M17" s="96">
        <v>10.57</v>
      </c>
      <c r="N17" s="96">
        <v>0</v>
      </c>
      <c r="O17" s="96">
        <v>0</v>
      </c>
      <c r="P17" s="97">
        <v>1.8</v>
      </c>
      <c r="Q17" s="97">
        <v>0</v>
      </c>
      <c r="R17" s="97">
        <v>0</v>
      </c>
      <c r="S17" s="97">
        <v>1.7</v>
      </c>
      <c r="T17" s="97">
        <v>0</v>
      </c>
      <c r="U17" s="98">
        <v>0</v>
      </c>
      <c r="V17" s="82"/>
      <c r="W17" s="82"/>
      <c r="X17" s="94" t="s">
        <v>187</v>
      </c>
    </row>
    <row r="18" spans="1:24" ht="17.25" thickBot="1">
      <c r="A18" s="99"/>
      <c r="B18" s="99"/>
      <c r="C18" s="94" t="s">
        <v>188</v>
      </c>
      <c r="D18" s="95">
        <v>48.65</v>
      </c>
      <c r="E18" s="96">
        <v>3</v>
      </c>
      <c r="F18" s="96">
        <v>1.5</v>
      </c>
      <c r="G18" s="96">
        <v>0</v>
      </c>
      <c r="H18" s="96">
        <v>0</v>
      </c>
      <c r="I18" s="96">
        <v>0</v>
      </c>
      <c r="J18" s="96">
        <v>0</v>
      </c>
      <c r="K18" s="96">
        <v>24</v>
      </c>
      <c r="L18" s="96">
        <v>0</v>
      </c>
      <c r="M18" s="96">
        <v>6.3</v>
      </c>
      <c r="N18" s="96">
        <v>0</v>
      </c>
      <c r="O18" s="96">
        <v>1.66</v>
      </c>
      <c r="P18" s="97">
        <v>0</v>
      </c>
      <c r="Q18" s="97">
        <v>3</v>
      </c>
      <c r="R18" s="97">
        <v>0</v>
      </c>
      <c r="S18" s="97">
        <v>0</v>
      </c>
      <c r="T18" s="97">
        <v>8.86</v>
      </c>
      <c r="U18" s="98">
        <v>0.33</v>
      </c>
      <c r="V18" s="99"/>
      <c r="W18" s="99"/>
      <c r="X18" s="94" t="s">
        <v>188</v>
      </c>
    </row>
    <row r="19" spans="1:24">
      <c r="A19" s="100"/>
      <c r="B19" s="100"/>
      <c r="C19" s="101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</row>
    <row r="20" spans="1:24">
      <c r="A20" s="102" t="s">
        <v>190</v>
      </c>
      <c r="B20" s="102"/>
      <c r="C20" s="103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</row>
    <row r="21" spans="1:24">
      <c r="A21" s="102" t="s">
        <v>191</v>
      </c>
      <c r="B21" s="102"/>
      <c r="C21" s="103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</row>
    <row r="23" spans="1:24" ht="20.25">
      <c r="A23" s="48" t="s">
        <v>192</v>
      </c>
      <c r="B23" s="49"/>
      <c r="C23" s="50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0"/>
    </row>
    <row r="24" spans="1:24" ht="17.25" thickBot="1">
      <c r="A24" s="52"/>
      <c r="B24" s="52"/>
      <c r="C24" s="53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104"/>
    </row>
    <row r="25" spans="1:24">
      <c r="A25" s="232" t="s">
        <v>143</v>
      </c>
      <c r="B25" s="232"/>
      <c r="C25" s="232"/>
      <c r="D25" s="105" t="s">
        <v>144</v>
      </c>
      <c r="E25" s="106" t="s">
        <v>145</v>
      </c>
      <c r="F25" s="106" t="s">
        <v>146</v>
      </c>
      <c r="G25" s="106" t="s">
        <v>147</v>
      </c>
      <c r="H25" s="106" t="s">
        <v>148</v>
      </c>
      <c r="I25" s="106" t="s">
        <v>149</v>
      </c>
      <c r="J25" s="106" t="s">
        <v>150</v>
      </c>
      <c r="K25" s="106" t="s">
        <v>151</v>
      </c>
      <c r="L25" s="107" t="s">
        <v>152</v>
      </c>
      <c r="M25" s="106" t="s">
        <v>153</v>
      </c>
      <c r="N25" s="106" t="s">
        <v>154</v>
      </c>
      <c r="O25" s="106" t="s">
        <v>155</v>
      </c>
      <c r="P25" s="106" t="s">
        <v>156</v>
      </c>
      <c r="Q25" s="106" t="s">
        <v>157</v>
      </c>
      <c r="R25" s="106" t="s">
        <v>158</v>
      </c>
      <c r="S25" s="106" t="s">
        <v>159</v>
      </c>
      <c r="T25" s="106" t="s">
        <v>160</v>
      </c>
      <c r="U25" s="108" t="s">
        <v>161</v>
      </c>
      <c r="V25" s="234" t="s">
        <v>143</v>
      </c>
      <c r="W25" s="232"/>
      <c r="X25" s="232"/>
    </row>
    <row r="26" spans="1:24">
      <c r="A26" s="233"/>
      <c r="B26" s="233"/>
      <c r="C26" s="233"/>
      <c r="D26" s="109" t="s">
        <v>162</v>
      </c>
      <c r="E26" s="110" t="s">
        <v>163</v>
      </c>
      <c r="F26" s="110" t="s">
        <v>164</v>
      </c>
      <c r="G26" s="110" t="s">
        <v>165</v>
      </c>
      <c r="H26" s="110" t="s">
        <v>166</v>
      </c>
      <c r="I26" s="110" t="s">
        <v>167</v>
      </c>
      <c r="J26" s="110" t="s">
        <v>168</v>
      </c>
      <c r="K26" s="110" t="s">
        <v>169</v>
      </c>
      <c r="L26" s="111" t="s">
        <v>170</v>
      </c>
      <c r="M26" s="110" t="s">
        <v>171</v>
      </c>
      <c r="N26" s="110" t="s">
        <v>172</v>
      </c>
      <c r="O26" s="110" t="s">
        <v>173</v>
      </c>
      <c r="P26" s="110" t="s">
        <v>174</v>
      </c>
      <c r="Q26" s="111" t="s">
        <v>175</v>
      </c>
      <c r="R26" s="110" t="s">
        <v>176</v>
      </c>
      <c r="S26" s="110" t="s">
        <v>177</v>
      </c>
      <c r="T26" s="110" t="s">
        <v>178</v>
      </c>
      <c r="U26" s="112" t="s">
        <v>179</v>
      </c>
      <c r="V26" s="236"/>
      <c r="W26" s="233"/>
      <c r="X26" s="233"/>
    </row>
    <row r="27" spans="1:24">
      <c r="A27" s="68" t="s">
        <v>180</v>
      </c>
      <c r="B27" s="69"/>
      <c r="C27" s="69"/>
      <c r="D27" s="113">
        <v>75517.902458304452</v>
      </c>
      <c r="E27" s="114">
        <v>1959.5632982379971</v>
      </c>
      <c r="F27" s="114">
        <v>1943.1243392399999</v>
      </c>
      <c r="G27" s="114">
        <v>17800.749231041475</v>
      </c>
      <c r="H27" s="114">
        <v>45131.064302999999</v>
      </c>
      <c r="I27" s="114">
        <v>490.64450635500003</v>
      </c>
      <c r="J27" s="114">
        <v>4738.3498806329781</v>
      </c>
      <c r="K27" s="114">
        <v>0</v>
      </c>
      <c r="L27" s="115">
        <v>0</v>
      </c>
      <c r="M27" s="114">
        <v>0</v>
      </c>
      <c r="N27" s="114">
        <v>615.881619</v>
      </c>
      <c r="O27" s="114">
        <v>227.63437970400003</v>
      </c>
      <c r="P27" s="116">
        <v>0</v>
      </c>
      <c r="Q27" s="116">
        <v>587.94049200000006</v>
      </c>
      <c r="R27" s="116">
        <v>1495.944727266</v>
      </c>
      <c r="S27" s="116">
        <v>0</v>
      </c>
      <c r="T27" s="116">
        <v>57.574930707</v>
      </c>
      <c r="U27" s="117">
        <v>469.43075111999997</v>
      </c>
      <c r="V27" s="68" t="s">
        <v>180</v>
      </c>
      <c r="W27" s="69"/>
      <c r="X27" s="69"/>
    </row>
    <row r="28" spans="1:24">
      <c r="A28" s="68" t="s">
        <v>181</v>
      </c>
      <c r="B28" s="69"/>
      <c r="C28" s="69"/>
      <c r="D28" s="113">
        <v>239526.948584</v>
      </c>
      <c r="E28" s="114">
        <v>0</v>
      </c>
      <c r="F28" s="114">
        <v>9122.64948</v>
      </c>
      <c r="G28" s="114">
        <v>0</v>
      </c>
      <c r="H28" s="114">
        <v>211882.93100000001</v>
      </c>
      <c r="I28" s="114">
        <v>2303.4953350000001</v>
      </c>
      <c r="J28" s="114">
        <v>0</v>
      </c>
      <c r="K28" s="114">
        <v>0</v>
      </c>
      <c r="L28" s="115">
        <v>0</v>
      </c>
      <c r="M28" s="114">
        <v>0</v>
      </c>
      <c r="N28" s="114">
        <v>2891.4630000000002</v>
      </c>
      <c r="O28" s="114">
        <v>1068.7060080000001</v>
      </c>
      <c r="P28" s="116">
        <v>0</v>
      </c>
      <c r="Q28" s="116">
        <v>2760.2840000000001</v>
      </c>
      <c r="R28" s="116">
        <v>7023.2146819999998</v>
      </c>
      <c r="S28" s="116">
        <v>0</v>
      </c>
      <c r="T28" s="116">
        <v>270.30483900000002</v>
      </c>
      <c r="U28" s="117">
        <v>2203.9002399999999</v>
      </c>
      <c r="V28" s="68" t="s">
        <v>181</v>
      </c>
      <c r="W28" s="69"/>
      <c r="X28" s="69"/>
    </row>
    <row r="29" spans="1:24">
      <c r="A29" s="88" t="s">
        <v>182</v>
      </c>
      <c r="B29" s="88"/>
      <c r="C29" s="69"/>
      <c r="D29" s="118"/>
      <c r="E29" s="119"/>
      <c r="F29" s="119"/>
      <c r="G29" s="119"/>
      <c r="H29" s="119"/>
      <c r="I29" s="119"/>
      <c r="J29" s="119"/>
      <c r="K29" s="119"/>
      <c r="L29" s="120"/>
      <c r="M29" s="119"/>
      <c r="N29" s="119"/>
      <c r="O29" s="119"/>
      <c r="P29" s="121"/>
      <c r="Q29" s="121"/>
      <c r="R29" s="121"/>
      <c r="S29" s="121"/>
      <c r="T29" s="121"/>
      <c r="U29" s="122"/>
      <c r="V29" s="88" t="s">
        <v>182</v>
      </c>
      <c r="W29" s="88"/>
      <c r="X29" s="69"/>
    </row>
    <row r="30" spans="1:24">
      <c r="A30" s="74"/>
      <c r="B30" s="74" t="s">
        <v>183</v>
      </c>
      <c r="C30" s="75"/>
      <c r="D30" s="123">
        <v>67820</v>
      </c>
      <c r="E30" s="124">
        <v>0</v>
      </c>
      <c r="F30" s="124">
        <v>3174</v>
      </c>
      <c r="G30" s="124">
        <v>0</v>
      </c>
      <c r="H30" s="124">
        <v>50000</v>
      </c>
      <c r="I30" s="124">
        <v>2120</v>
      </c>
      <c r="J30" s="124">
        <v>99</v>
      </c>
      <c r="K30" s="124">
        <v>0</v>
      </c>
      <c r="L30" s="125">
        <v>0</v>
      </c>
      <c r="M30" s="124">
        <v>0</v>
      </c>
      <c r="N30" s="124">
        <v>980</v>
      </c>
      <c r="O30" s="124">
        <v>895</v>
      </c>
      <c r="P30" s="124">
        <v>0</v>
      </c>
      <c r="Q30" s="124">
        <v>1498</v>
      </c>
      <c r="R30" s="124">
        <v>3979</v>
      </c>
      <c r="S30" s="124">
        <v>2450</v>
      </c>
      <c r="T30" s="124">
        <v>1625</v>
      </c>
      <c r="U30" s="126">
        <v>1000</v>
      </c>
      <c r="V30" s="74"/>
      <c r="W30" s="74" t="s">
        <v>183</v>
      </c>
      <c r="X30" s="75"/>
    </row>
    <row r="31" spans="1:24">
      <c r="A31" s="74"/>
      <c r="B31" s="74" t="s">
        <v>184</v>
      </c>
      <c r="C31" s="75"/>
      <c r="D31" s="123">
        <v>44.08</v>
      </c>
      <c r="E31" s="127">
        <v>29.08</v>
      </c>
      <c r="F31" s="127">
        <v>0</v>
      </c>
      <c r="G31" s="127">
        <v>0</v>
      </c>
      <c r="H31" s="127">
        <v>0</v>
      </c>
      <c r="I31" s="127">
        <v>0</v>
      </c>
      <c r="J31" s="124">
        <v>15</v>
      </c>
      <c r="K31" s="124">
        <v>0</v>
      </c>
      <c r="L31" s="125">
        <v>0</v>
      </c>
      <c r="M31" s="124">
        <v>0</v>
      </c>
      <c r="N31" s="124">
        <v>0</v>
      </c>
      <c r="O31" s="124">
        <v>0</v>
      </c>
      <c r="P31" s="124">
        <v>0</v>
      </c>
      <c r="Q31" s="124">
        <v>0</v>
      </c>
      <c r="R31" s="124">
        <v>0</v>
      </c>
      <c r="S31" s="124">
        <v>0</v>
      </c>
      <c r="T31" s="124">
        <v>0</v>
      </c>
      <c r="U31" s="126">
        <v>0</v>
      </c>
      <c r="V31" s="74"/>
      <c r="W31" s="74" t="s">
        <v>184</v>
      </c>
      <c r="X31" s="75"/>
    </row>
    <row r="32" spans="1:24">
      <c r="A32" s="128"/>
      <c r="B32" s="128"/>
      <c r="C32" s="83"/>
      <c r="D32" s="129"/>
      <c r="E32" s="130"/>
      <c r="F32" s="130"/>
      <c r="G32" s="130"/>
      <c r="H32" s="130"/>
      <c r="I32" s="130"/>
      <c r="J32" s="130"/>
      <c r="K32" s="130"/>
      <c r="L32" s="131"/>
      <c r="M32" s="130"/>
      <c r="N32" s="130"/>
      <c r="O32" s="130"/>
      <c r="P32" s="132"/>
      <c r="Q32" s="132"/>
      <c r="R32" s="132"/>
      <c r="S32" s="132"/>
      <c r="T32" s="132"/>
      <c r="U32" s="133"/>
      <c r="V32" s="128"/>
      <c r="W32" s="128"/>
      <c r="X32" s="83"/>
    </row>
    <row r="33" spans="1:24">
      <c r="A33" s="88" t="s">
        <v>185</v>
      </c>
      <c r="B33" s="88"/>
      <c r="C33" s="89"/>
      <c r="D33" s="134"/>
      <c r="E33" s="135"/>
      <c r="F33" s="135"/>
      <c r="G33" s="135"/>
      <c r="H33" s="135"/>
      <c r="I33" s="135"/>
      <c r="J33" s="135"/>
      <c r="K33" s="135"/>
      <c r="L33" s="136"/>
      <c r="M33" s="135"/>
      <c r="N33" s="135"/>
      <c r="O33" s="135"/>
      <c r="P33" s="137"/>
      <c r="Q33" s="137"/>
      <c r="R33" s="137"/>
      <c r="S33" s="137"/>
      <c r="T33" s="137"/>
      <c r="U33" s="138"/>
      <c r="V33" s="88" t="s">
        <v>185</v>
      </c>
      <c r="W33" s="88"/>
      <c r="X33" s="89"/>
    </row>
    <row r="34" spans="1:24">
      <c r="A34" s="82" t="s">
        <v>183</v>
      </c>
      <c r="B34" s="50"/>
      <c r="C34" s="94" t="s">
        <v>189</v>
      </c>
      <c r="D34" s="139">
        <v>700</v>
      </c>
      <c r="E34" s="140">
        <v>0</v>
      </c>
      <c r="F34" s="140">
        <v>0</v>
      </c>
      <c r="G34" s="140">
        <v>0</v>
      </c>
      <c r="H34" s="140">
        <v>0</v>
      </c>
      <c r="I34" s="140">
        <v>0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1">
        <v>0</v>
      </c>
      <c r="Q34" s="141">
        <v>0</v>
      </c>
      <c r="R34" s="141">
        <v>0</v>
      </c>
      <c r="S34" s="141">
        <v>0</v>
      </c>
      <c r="T34" s="141">
        <v>700</v>
      </c>
      <c r="U34" s="142">
        <v>0</v>
      </c>
      <c r="V34" s="82" t="s">
        <v>183</v>
      </c>
      <c r="W34" s="50"/>
      <c r="X34" s="94" t="s">
        <v>189</v>
      </c>
    </row>
    <row r="35" spans="1:24">
      <c r="A35" s="82"/>
      <c r="B35" s="82"/>
      <c r="C35" s="94" t="s">
        <v>187</v>
      </c>
      <c r="D35" s="129">
        <v>1098</v>
      </c>
      <c r="E35" s="130">
        <v>0</v>
      </c>
      <c r="F35" s="130">
        <v>0</v>
      </c>
      <c r="G35" s="130">
        <v>0</v>
      </c>
      <c r="H35" s="130">
        <v>0</v>
      </c>
      <c r="I35" s="130">
        <v>0</v>
      </c>
      <c r="J35" s="130">
        <v>0</v>
      </c>
      <c r="K35" s="130">
        <v>0</v>
      </c>
      <c r="L35" s="130">
        <v>0</v>
      </c>
      <c r="M35" s="130">
        <v>0</v>
      </c>
      <c r="N35" s="130">
        <v>0</v>
      </c>
      <c r="O35" s="130">
        <v>0</v>
      </c>
      <c r="P35" s="132">
        <v>0</v>
      </c>
      <c r="Q35" s="132">
        <v>498</v>
      </c>
      <c r="R35" s="132">
        <v>600</v>
      </c>
      <c r="S35" s="132">
        <v>0</v>
      </c>
      <c r="T35" s="132">
        <v>0</v>
      </c>
      <c r="U35" s="133">
        <v>0</v>
      </c>
      <c r="V35" s="82"/>
      <c r="W35" s="82"/>
      <c r="X35" s="94" t="s">
        <v>187</v>
      </c>
    </row>
    <row r="36" spans="1:24">
      <c r="A36" s="82"/>
      <c r="B36" s="82"/>
      <c r="C36" s="94" t="s">
        <v>188</v>
      </c>
      <c r="D36" s="129">
        <v>0</v>
      </c>
      <c r="E36" s="130">
        <v>0</v>
      </c>
      <c r="F36" s="130">
        <v>0</v>
      </c>
      <c r="G36" s="130">
        <v>0</v>
      </c>
      <c r="H36" s="130">
        <v>0</v>
      </c>
      <c r="I36" s="130">
        <v>0</v>
      </c>
      <c r="J36" s="130">
        <v>0</v>
      </c>
      <c r="K36" s="130">
        <v>0</v>
      </c>
      <c r="L36" s="131">
        <v>0</v>
      </c>
      <c r="M36" s="130">
        <v>0</v>
      </c>
      <c r="N36" s="130">
        <v>0</v>
      </c>
      <c r="O36" s="130">
        <v>0</v>
      </c>
      <c r="P36" s="132">
        <v>0</v>
      </c>
      <c r="Q36" s="132">
        <v>0</v>
      </c>
      <c r="R36" s="132">
        <v>0</v>
      </c>
      <c r="S36" s="132">
        <v>0</v>
      </c>
      <c r="T36" s="132">
        <v>0</v>
      </c>
      <c r="U36" s="133">
        <v>0</v>
      </c>
      <c r="V36" s="82"/>
      <c r="W36" s="82"/>
      <c r="X36" s="94" t="s">
        <v>188</v>
      </c>
    </row>
    <row r="37" spans="1:24">
      <c r="A37" s="128"/>
      <c r="B37" s="51"/>
      <c r="C37" s="82"/>
      <c r="D37" s="129"/>
      <c r="E37" s="130"/>
      <c r="F37" s="130"/>
      <c r="G37" s="130"/>
      <c r="H37" s="130"/>
      <c r="I37" s="130"/>
      <c r="J37" s="130"/>
      <c r="K37" s="130"/>
      <c r="L37" s="131"/>
      <c r="M37" s="130"/>
      <c r="N37" s="130"/>
      <c r="O37" s="130"/>
      <c r="P37" s="132"/>
      <c r="Q37" s="132"/>
      <c r="R37" s="132"/>
      <c r="S37" s="132"/>
      <c r="T37" s="132"/>
      <c r="U37" s="133"/>
      <c r="V37" s="128"/>
      <c r="W37" s="51"/>
      <c r="X37" s="82"/>
    </row>
    <row r="38" spans="1:24">
      <c r="A38" s="82" t="s">
        <v>184</v>
      </c>
      <c r="B38" s="50"/>
      <c r="C38" s="94" t="s">
        <v>189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3">
        <v>0</v>
      </c>
      <c r="M38" s="140">
        <v>0</v>
      </c>
      <c r="N38" s="140">
        <v>0</v>
      </c>
      <c r="O38" s="140">
        <v>0</v>
      </c>
      <c r="P38" s="141">
        <v>0</v>
      </c>
      <c r="Q38" s="141">
        <v>0</v>
      </c>
      <c r="R38" s="141">
        <v>0</v>
      </c>
      <c r="S38" s="141">
        <v>0</v>
      </c>
      <c r="T38" s="141">
        <v>0</v>
      </c>
      <c r="U38" s="142">
        <v>0</v>
      </c>
      <c r="V38" s="82" t="s">
        <v>184</v>
      </c>
      <c r="W38" s="50"/>
      <c r="X38" s="94" t="s">
        <v>189</v>
      </c>
    </row>
    <row r="39" spans="1:24">
      <c r="A39" s="82"/>
      <c r="B39" s="82"/>
      <c r="C39" s="94" t="s">
        <v>187</v>
      </c>
      <c r="D39" s="129">
        <v>0</v>
      </c>
      <c r="E39" s="130">
        <v>0</v>
      </c>
      <c r="F39" s="130">
        <v>0</v>
      </c>
      <c r="G39" s="130">
        <v>0</v>
      </c>
      <c r="H39" s="130">
        <v>0</v>
      </c>
      <c r="I39" s="130">
        <v>0</v>
      </c>
      <c r="J39" s="130">
        <v>0</v>
      </c>
      <c r="K39" s="130">
        <v>0</v>
      </c>
      <c r="L39" s="131">
        <v>0</v>
      </c>
      <c r="M39" s="130">
        <v>0</v>
      </c>
      <c r="N39" s="130">
        <v>0</v>
      </c>
      <c r="O39" s="130">
        <v>0</v>
      </c>
      <c r="P39" s="132">
        <v>0</v>
      </c>
      <c r="Q39" s="132">
        <v>0</v>
      </c>
      <c r="R39" s="132">
        <v>0</v>
      </c>
      <c r="S39" s="132">
        <v>0</v>
      </c>
      <c r="T39" s="132">
        <v>0</v>
      </c>
      <c r="U39" s="133">
        <v>0</v>
      </c>
      <c r="V39" s="82"/>
      <c r="W39" s="82"/>
      <c r="X39" s="94" t="s">
        <v>187</v>
      </c>
    </row>
    <row r="40" spans="1:24" ht="17.25" thickBot="1">
      <c r="A40" s="144"/>
      <c r="B40" s="144"/>
      <c r="C40" s="145" t="s">
        <v>188</v>
      </c>
      <c r="D40" s="146">
        <v>0</v>
      </c>
      <c r="E40" s="147">
        <v>0</v>
      </c>
      <c r="F40" s="147">
        <v>0</v>
      </c>
      <c r="G40" s="147">
        <v>0</v>
      </c>
      <c r="H40" s="147">
        <v>0</v>
      </c>
      <c r="I40" s="147">
        <v>0</v>
      </c>
      <c r="J40" s="147">
        <v>0</v>
      </c>
      <c r="K40" s="147">
        <v>0</v>
      </c>
      <c r="L40" s="148">
        <v>0</v>
      </c>
      <c r="M40" s="147">
        <v>0</v>
      </c>
      <c r="N40" s="147">
        <v>0</v>
      </c>
      <c r="O40" s="147">
        <v>0</v>
      </c>
      <c r="P40" s="149">
        <v>0</v>
      </c>
      <c r="Q40" s="149">
        <v>0</v>
      </c>
      <c r="R40" s="149">
        <v>0</v>
      </c>
      <c r="S40" s="149">
        <v>0</v>
      </c>
      <c r="T40" s="149">
        <v>0</v>
      </c>
      <c r="U40" s="150">
        <v>0</v>
      </c>
      <c r="V40" s="144"/>
      <c r="W40" s="144"/>
      <c r="X40" s="94" t="s">
        <v>188</v>
      </c>
    </row>
    <row r="41" spans="1:24">
      <c r="A41" s="128"/>
      <c r="B41" s="128"/>
      <c r="C41" s="152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4"/>
      <c r="Q41" s="154"/>
      <c r="R41" s="154"/>
      <c r="S41" s="154"/>
      <c r="T41" s="154"/>
      <c r="U41" s="154"/>
      <c r="V41" s="128"/>
      <c r="W41" s="128"/>
      <c r="X41" s="101"/>
    </row>
    <row r="42" spans="1:24">
      <c r="A42" s="102" t="s">
        <v>190</v>
      </c>
      <c r="B42" s="51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0"/>
    </row>
    <row r="43" spans="1:24">
      <c r="A43" s="102" t="s">
        <v>191</v>
      </c>
      <c r="B43" s="51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0"/>
    </row>
    <row r="45" spans="1:24" ht="20.25">
      <c r="A45" s="48" t="s">
        <v>193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</row>
    <row r="46" spans="1:24" ht="17.25" thickBo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155"/>
    </row>
    <row r="47" spans="1:24">
      <c r="A47" s="232" t="s">
        <v>143</v>
      </c>
      <c r="B47" s="232"/>
      <c r="C47" s="232"/>
      <c r="D47" s="55" t="s">
        <v>144</v>
      </c>
      <c r="E47" s="56" t="s">
        <v>145</v>
      </c>
      <c r="F47" s="56" t="s">
        <v>146</v>
      </c>
      <c r="G47" s="56" t="s">
        <v>147</v>
      </c>
      <c r="H47" s="56" t="s">
        <v>148</v>
      </c>
      <c r="I47" s="56" t="s">
        <v>149</v>
      </c>
      <c r="J47" s="56" t="s">
        <v>150</v>
      </c>
      <c r="K47" s="56" t="s">
        <v>151</v>
      </c>
      <c r="L47" s="56" t="s">
        <v>152</v>
      </c>
      <c r="M47" s="56" t="s">
        <v>153</v>
      </c>
      <c r="N47" s="56" t="s">
        <v>154</v>
      </c>
      <c r="O47" s="56" t="s">
        <v>155</v>
      </c>
      <c r="P47" s="56" t="s">
        <v>156</v>
      </c>
      <c r="Q47" s="56" t="s">
        <v>157</v>
      </c>
      <c r="R47" s="56" t="s">
        <v>158</v>
      </c>
      <c r="S47" s="56" t="s">
        <v>159</v>
      </c>
      <c r="T47" s="56" t="s">
        <v>160</v>
      </c>
      <c r="U47" s="57" t="s">
        <v>161</v>
      </c>
      <c r="V47" s="234" t="s">
        <v>143</v>
      </c>
      <c r="W47" s="232"/>
      <c r="X47" s="232"/>
    </row>
    <row r="48" spans="1:24">
      <c r="A48" s="233"/>
      <c r="B48" s="233"/>
      <c r="C48" s="233"/>
      <c r="D48" s="58" t="s">
        <v>162</v>
      </c>
      <c r="E48" s="59" t="s">
        <v>163</v>
      </c>
      <c r="F48" s="59" t="s">
        <v>164</v>
      </c>
      <c r="G48" s="59" t="s">
        <v>165</v>
      </c>
      <c r="H48" s="59" t="s">
        <v>166</v>
      </c>
      <c r="I48" s="59" t="s">
        <v>167</v>
      </c>
      <c r="J48" s="59" t="s">
        <v>168</v>
      </c>
      <c r="K48" s="59" t="s">
        <v>169</v>
      </c>
      <c r="L48" s="59" t="s">
        <v>170</v>
      </c>
      <c r="M48" s="59" t="s">
        <v>171</v>
      </c>
      <c r="N48" s="59" t="s">
        <v>172</v>
      </c>
      <c r="O48" s="59" t="s">
        <v>173</v>
      </c>
      <c r="P48" s="59" t="s">
        <v>174</v>
      </c>
      <c r="Q48" s="59" t="s">
        <v>175</v>
      </c>
      <c r="R48" s="59" t="s">
        <v>176</v>
      </c>
      <c r="S48" s="59" t="s">
        <v>177</v>
      </c>
      <c r="T48" s="59" t="s">
        <v>178</v>
      </c>
      <c r="U48" s="156" t="s">
        <v>179</v>
      </c>
      <c r="V48" s="236"/>
      <c r="W48" s="233"/>
      <c r="X48" s="233"/>
    </row>
    <row r="49" spans="1:24">
      <c r="A49" s="238" t="s">
        <v>180</v>
      </c>
      <c r="B49" s="238"/>
      <c r="C49" s="239"/>
      <c r="D49" s="70">
        <v>699713.27090699982</v>
      </c>
      <c r="E49" s="71">
        <v>78836.949325348774</v>
      </c>
      <c r="F49" s="71">
        <v>39532.80341744508</v>
      </c>
      <c r="G49" s="71">
        <v>33066.728828330044</v>
      </c>
      <c r="H49" s="71">
        <v>47749.014433308133</v>
      </c>
      <c r="I49" s="71">
        <v>19166.333852936197</v>
      </c>
      <c r="J49" s="71">
        <v>18211.790641623862</v>
      </c>
      <c r="K49" s="71">
        <v>16051.911763082389</v>
      </c>
      <c r="L49" s="71">
        <v>4416.6596334374526</v>
      </c>
      <c r="M49" s="71">
        <v>168741.16102938267</v>
      </c>
      <c r="N49" s="71">
        <v>25955.508389460992</v>
      </c>
      <c r="O49" s="71">
        <v>26893.327419067464</v>
      </c>
      <c r="P49" s="72">
        <v>36743.027207763764</v>
      </c>
      <c r="Q49" s="72">
        <v>30758.791752922032</v>
      </c>
      <c r="R49" s="72">
        <v>37125.996914893622</v>
      </c>
      <c r="S49" s="72">
        <v>46888.281232824855</v>
      </c>
      <c r="T49" s="72">
        <v>51785.37460711498</v>
      </c>
      <c r="U49" s="73">
        <v>17789.610458057567</v>
      </c>
      <c r="V49" s="242" t="s">
        <v>180</v>
      </c>
      <c r="W49" s="238"/>
      <c r="X49" s="238"/>
    </row>
    <row r="50" spans="1:24" ht="17.25" thickBot="1">
      <c r="A50" s="240" t="s">
        <v>194</v>
      </c>
      <c r="B50" s="240"/>
      <c r="C50" s="241"/>
      <c r="D50" s="157">
        <v>1441330</v>
      </c>
      <c r="E50" s="158">
        <v>162395.17656112558</v>
      </c>
      <c r="F50" s="158">
        <v>81433.092552048241</v>
      </c>
      <c r="G50" s="158">
        <v>68113.712064311447</v>
      </c>
      <c r="H50" s="158">
        <v>98357.555636967867</v>
      </c>
      <c r="I50" s="158">
        <v>39480.474532723587</v>
      </c>
      <c r="J50" s="158">
        <v>37514.223749774414</v>
      </c>
      <c r="K50" s="158">
        <v>33065.118161176906</v>
      </c>
      <c r="L50" s="158">
        <v>9097.8180551166097</v>
      </c>
      <c r="M50" s="158">
        <v>347587.6587437283</v>
      </c>
      <c r="N50" s="158">
        <v>53465.4042769386</v>
      </c>
      <c r="O50" s="158">
        <v>55397.205141870836</v>
      </c>
      <c r="P50" s="159">
        <v>75686.469883183017</v>
      </c>
      <c r="Q50" s="159">
        <v>63359.623377975862</v>
      </c>
      <c r="R50" s="159">
        <v>76475.344056259666</v>
      </c>
      <c r="S50" s="159">
        <v>96584.542839533809</v>
      </c>
      <c r="T50" s="159">
        <v>106671.99992608617</v>
      </c>
      <c r="U50" s="160">
        <v>36644.580441179118</v>
      </c>
      <c r="V50" s="243" t="s">
        <v>194</v>
      </c>
      <c r="W50" s="240"/>
      <c r="X50" s="240"/>
    </row>
    <row r="51" spans="1:24">
      <c r="A51" s="161"/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</row>
    <row r="52" spans="1:24">
      <c r="A52" s="102" t="s">
        <v>195</v>
      </c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</row>
    <row r="53" spans="1:24">
      <c r="A53" s="102" t="s">
        <v>196</v>
      </c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</row>
    <row r="55" spans="1:24" ht="20.25">
      <c r="A55" s="48" t="s">
        <v>197</v>
      </c>
      <c r="B55" s="49"/>
      <c r="C55" s="50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0"/>
    </row>
    <row r="56" spans="1:24" ht="17.25" thickBot="1">
      <c r="A56" s="52"/>
      <c r="B56" s="52"/>
      <c r="C56" s="53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104" t="s">
        <v>198</v>
      </c>
    </row>
    <row r="57" spans="1:24">
      <c r="A57" s="232" t="s">
        <v>143</v>
      </c>
      <c r="B57" s="232"/>
      <c r="C57" s="232"/>
      <c r="D57" s="55" t="s">
        <v>144</v>
      </c>
      <c r="E57" s="56" t="s">
        <v>145</v>
      </c>
      <c r="F57" s="56" t="s">
        <v>146</v>
      </c>
      <c r="G57" s="56" t="s">
        <v>147</v>
      </c>
      <c r="H57" s="56" t="s">
        <v>148</v>
      </c>
      <c r="I57" s="56" t="s">
        <v>149</v>
      </c>
      <c r="J57" s="56" t="s">
        <v>150</v>
      </c>
      <c r="K57" s="56" t="s">
        <v>151</v>
      </c>
      <c r="L57" s="56" t="s">
        <v>152</v>
      </c>
      <c r="M57" s="56" t="s">
        <v>153</v>
      </c>
      <c r="N57" s="56" t="s">
        <v>154</v>
      </c>
      <c r="O57" s="56" t="s">
        <v>155</v>
      </c>
      <c r="P57" s="56" t="s">
        <v>156</v>
      </c>
      <c r="Q57" s="56" t="s">
        <v>157</v>
      </c>
      <c r="R57" s="56" t="s">
        <v>158</v>
      </c>
      <c r="S57" s="56" t="s">
        <v>159</v>
      </c>
      <c r="T57" s="56" t="s">
        <v>160</v>
      </c>
      <c r="U57" s="57" t="s">
        <v>161</v>
      </c>
      <c r="V57" s="234" t="s">
        <v>143</v>
      </c>
      <c r="W57" s="232"/>
      <c r="X57" s="232"/>
    </row>
    <row r="58" spans="1:24">
      <c r="A58" s="233"/>
      <c r="B58" s="233"/>
      <c r="C58" s="233"/>
      <c r="D58" s="58" t="s">
        <v>162</v>
      </c>
      <c r="E58" s="59" t="s">
        <v>163</v>
      </c>
      <c r="F58" s="59" t="s">
        <v>164</v>
      </c>
      <c r="G58" s="59" t="s">
        <v>165</v>
      </c>
      <c r="H58" s="59" t="s">
        <v>166</v>
      </c>
      <c r="I58" s="59" t="s">
        <v>167</v>
      </c>
      <c r="J58" s="59" t="s">
        <v>168</v>
      </c>
      <c r="K58" s="59" t="s">
        <v>169</v>
      </c>
      <c r="L58" s="59" t="s">
        <v>170</v>
      </c>
      <c r="M58" s="59" t="s">
        <v>171</v>
      </c>
      <c r="N58" s="59" t="s">
        <v>172</v>
      </c>
      <c r="O58" s="59" t="s">
        <v>173</v>
      </c>
      <c r="P58" s="59" t="s">
        <v>174</v>
      </c>
      <c r="Q58" s="59" t="s">
        <v>175</v>
      </c>
      <c r="R58" s="59" t="s">
        <v>176</v>
      </c>
      <c r="S58" s="59" t="s">
        <v>177</v>
      </c>
      <c r="T58" s="59" t="s">
        <v>178</v>
      </c>
      <c r="U58" s="156" t="s">
        <v>179</v>
      </c>
      <c r="V58" s="236"/>
      <c r="W58" s="233"/>
      <c r="X58" s="233"/>
    </row>
    <row r="59" spans="1:24">
      <c r="A59" s="68" t="s">
        <v>180</v>
      </c>
      <c r="B59" s="69"/>
      <c r="C59" s="69"/>
      <c r="D59" s="70">
        <v>226865.38777099</v>
      </c>
      <c r="E59" s="71">
        <v>0</v>
      </c>
      <c r="F59" s="71">
        <v>7009.86</v>
      </c>
      <c r="G59" s="71">
        <v>20265.357</v>
      </c>
      <c r="H59" s="71">
        <v>69438.259999999995</v>
      </c>
      <c r="I59" s="71">
        <v>0</v>
      </c>
      <c r="J59" s="71">
        <v>0</v>
      </c>
      <c r="K59" s="71">
        <v>25080.6</v>
      </c>
      <c r="L59" s="71">
        <v>0</v>
      </c>
      <c r="M59" s="71">
        <v>28468.094400000002</v>
      </c>
      <c r="N59" s="71">
        <v>347.95352831999998</v>
      </c>
      <c r="O59" s="71">
        <v>0</v>
      </c>
      <c r="P59" s="72">
        <v>71634.3</v>
      </c>
      <c r="Q59" s="72">
        <v>690.27928992</v>
      </c>
      <c r="R59" s="72">
        <v>812.04139874999998</v>
      </c>
      <c r="S59" s="72">
        <v>523.58399999999995</v>
      </c>
      <c r="T59" s="72">
        <v>0</v>
      </c>
      <c r="U59" s="73">
        <v>2595.0581540000003</v>
      </c>
      <c r="V59" s="68" t="s">
        <v>180</v>
      </c>
      <c r="W59" s="69"/>
      <c r="X59" s="69"/>
    </row>
    <row r="60" spans="1:24">
      <c r="A60" s="68" t="s">
        <v>181</v>
      </c>
      <c r="B60" s="69"/>
      <c r="C60" s="69"/>
      <c r="D60" s="70">
        <v>41752.654037999993</v>
      </c>
      <c r="E60" s="71">
        <v>0</v>
      </c>
      <c r="F60" s="71">
        <v>0</v>
      </c>
      <c r="G60" s="71">
        <v>15618.363407999999</v>
      </c>
      <c r="H60" s="71">
        <v>11414.696400000001</v>
      </c>
      <c r="I60" s="71">
        <v>0</v>
      </c>
      <c r="J60" s="71">
        <v>0</v>
      </c>
      <c r="K60" s="71">
        <v>0</v>
      </c>
      <c r="L60" s="71">
        <v>0</v>
      </c>
      <c r="M60" s="71">
        <v>0</v>
      </c>
      <c r="N60" s="71">
        <v>1633.58464</v>
      </c>
      <c r="O60" s="71">
        <v>0</v>
      </c>
      <c r="P60" s="72">
        <v>0</v>
      </c>
      <c r="Q60" s="72">
        <v>3240.74784</v>
      </c>
      <c r="R60" s="72">
        <v>2496.2037500000001</v>
      </c>
      <c r="S60" s="72">
        <v>0</v>
      </c>
      <c r="T60" s="72">
        <v>0</v>
      </c>
      <c r="U60" s="73">
        <v>7349.058</v>
      </c>
      <c r="V60" s="68" t="s">
        <v>181</v>
      </c>
      <c r="W60" s="69"/>
      <c r="X60" s="69"/>
    </row>
    <row r="61" spans="1:24">
      <c r="A61" s="68" t="s">
        <v>182</v>
      </c>
      <c r="B61" s="68"/>
      <c r="C61" s="69"/>
      <c r="D61" s="70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2"/>
      <c r="Q61" s="72"/>
      <c r="R61" s="72"/>
      <c r="S61" s="72"/>
      <c r="T61" s="72"/>
      <c r="U61" s="73"/>
      <c r="V61" s="68" t="s">
        <v>182</v>
      </c>
      <c r="W61" s="68"/>
      <c r="X61" s="69"/>
    </row>
    <row r="62" spans="1:24">
      <c r="A62" s="74"/>
      <c r="B62" s="74" t="s">
        <v>183</v>
      </c>
      <c r="C62" s="75"/>
      <c r="D62" s="79">
        <v>21998.940397689224</v>
      </c>
      <c r="E62" s="80">
        <v>0</v>
      </c>
      <c r="F62" s="80">
        <v>0</v>
      </c>
      <c r="G62" s="80">
        <v>4500</v>
      </c>
      <c r="H62" s="80">
        <v>8000</v>
      </c>
      <c r="I62" s="80">
        <v>0</v>
      </c>
      <c r="J62" s="80">
        <v>0</v>
      </c>
      <c r="K62" s="80">
        <v>0</v>
      </c>
      <c r="L62" s="80">
        <v>0</v>
      </c>
      <c r="M62" s="80">
        <v>0</v>
      </c>
      <c r="N62" s="80">
        <v>951.16777932160039</v>
      </c>
      <c r="O62" s="80">
        <v>0</v>
      </c>
      <c r="P62" s="80">
        <v>0</v>
      </c>
      <c r="Q62" s="80">
        <v>5000</v>
      </c>
      <c r="R62" s="80">
        <v>597.77261836762477</v>
      </c>
      <c r="S62" s="80">
        <v>0</v>
      </c>
      <c r="T62" s="80">
        <v>0</v>
      </c>
      <c r="U62" s="81">
        <v>2950</v>
      </c>
      <c r="V62" s="74"/>
      <c r="W62" s="74" t="s">
        <v>183</v>
      </c>
      <c r="X62" s="75"/>
    </row>
    <row r="63" spans="1:24">
      <c r="A63" s="74"/>
      <c r="B63" s="74" t="s">
        <v>184</v>
      </c>
      <c r="C63" s="75"/>
      <c r="D63" s="79">
        <v>392.03</v>
      </c>
      <c r="E63" s="162">
        <v>0</v>
      </c>
      <c r="F63" s="162">
        <v>30</v>
      </c>
      <c r="G63" s="162">
        <v>67.63</v>
      </c>
      <c r="H63" s="162">
        <v>85</v>
      </c>
      <c r="I63" s="162">
        <v>0</v>
      </c>
      <c r="J63" s="80">
        <v>0</v>
      </c>
      <c r="K63" s="80">
        <v>50</v>
      </c>
      <c r="L63" s="80">
        <v>0</v>
      </c>
      <c r="M63" s="80">
        <v>146.9</v>
      </c>
      <c r="N63" s="80">
        <v>2</v>
      </c>
      <c r="O63" s="80">
        <v>0</v>
      </c>
      <c r="P63" s="80">
        <v>2</v>
      </c>
      <c r="Q63" s="80">
        <v>0</v>
      </c>
      <c r="R63" s="80">
        <v>3</v>
      </c>
      <c r="S63" s="80">
        <v>3</v>
      </c>
      <c r="T63" s="80">
        <v>0</v>
      </c>
      <c r="U63" s="81">
        <v>2.5</v>
      </c>
      <c r="V63" s="74"/>
      <c r="W63" s="74" t="s">
        <v>184</v>
      </c>
      <c r="X63" s="75"/>
    </row>
    <row r="64" spans="1:24">
      <c r="A64" s="82"/>
      <c r="B64" s="82"/>
      <c r="C64" s="83"/>
      <c r="D64" s="84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6"/>
      <c r="Q64" s="86"/>
      <c r="R64" s="86"/>
      <c r="S64" s="86"/>
      <c r="T64" s="86"/>
      <c r="U64" s="87"/>
      <c r="V64" s="82"/>
      <c r="W64" s="82"/>
      <c r="X64" s="83"/>
    </row>
    <row r="65" spans="1:24">
      <c r="A65" s="68" t="s">
        <v>185</v>
      </c>
      <c r="B65" s="68"/>
      <c r="C65" s="89"/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2"/>
      <c r="Q65" s="72"/>
      <c r="R65" s="72"/>
      <c r="S65" s="72"/>
      <c r="T65" s="72"/>
      <c r="U65" s="73"/>
      <c r="V65" s="68" t="s">
        <v>185</v>
      </c>
      <c r="W65" s="68"/>
      <c r="X65" s="89"/>
    </row>
    <row r="66" spans="1:24">
      <c r="A66" s="82" t="s">
        <v>183</v>
      </c>
      <c r="B66" s="50"/>
      <c r="C66" s="94" t="s">
        <v>189</v>
      </c>
      <c r="D66" s="84">
        <v>6548.9403976892254</v>
      </c>
      <c r="E66" s="85">
        <v>0</v>
      </c>
      <c r="F66" s="85">
        <v>0</v>
      </c>
      <c r="G66" s="85">
        <v>0</v>
      </c>
      <c r="H66" s="85">
        <v>0</v>
      </c>
      <c r="I66" s="85">
        <v>0</v>
      </c>
      <c r="J66" s="85">
        <v>0</v>
      </c>
      <c r="K66" s="85">
        <v>0</v>
      </c>
      <c r="L66" s="85">
        <v>0</v>
      </c>
      <c r="M66" s="85">
        <v>0</v>
      </c>
      <c r="N66" s="85">
        <v>951.16777932160039</v>
      </c>
      <c r="O66" s="85">
        <v>0</v>
      </c>
      <c r="P66" s="86">
        <v>0</v>
      </c>
      <c r="Q66" s="86">
        <v>5000</v>
      </c>
      <c r="R66" s="86">
        <v>597.77261836762477</v>
      </c>
      <c r="S66" s="86">
        <v>0</v>
      </c>
      <c r="T66" s="86">
        <v>0</v>
      </c>
      <c r="U66" s="87">
        <v>0</v>
      </c>
      <c r="V66" s="82" t="s">
        <v>183</v>
      </c>
      <c r="W66" s="50"/>
      <c r="X66" s="94" t="s">
        <v>189</v>
      </c>
    </row>
    <row r="67" spans="1:24">
      <c r="A67" s="82"/>
      <c r="B67" s="82"/>
      <c r="C67" s="94" t="s">
        <v>187</v>
      </c>
      <c r="D67" s="84">
        <v>0</v>
      </c>
      <c r="E67" s="85">
        <v>0</v>
      </c>
      <c r="F67" s="85">
        <v>0</v>
      </c>
      <c r="G67" s="85">
        <v>0</v>
      </c>
      <c r="H67" s="85">
        <v>0</v>
      </c>
      <c r="I67" s="85">
        <v>0</v>
      </c>
      <c r="J67" s="85">
        <v>0</v>
      </c>
      <c r="K67" s="85">
        <v>0</v>
      </c>
      <c r="L67" s="85">
        <v>0</v>
      </c>
      <c r="M67" s="85">
        <v>0</v>
      </c>
      <c r="N67" s="85">
        <v>0</v>
      </c>
      <c r="O67" s="85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7">
        <v>0</v>
      </c>
      <c r="V67" s="82"/>
      <c r="W67" s="82"/>
      <c r="X67" s="94" t="s">
        <v>187</v>
      </c>
    </row>
    <row r="68" spans="1:24">
      <c r="A68" s="82"/>
      <c r="B68" s="82"/>
      <c r="C68" s="94" t="s">
        <v>188</v>
      </c>
      <c r="D68" s="84">
        <v>3512</v>
      </c>
      <c r="E68" s="85">
        <v>0</v>
      </c>
      <c r="F68" s="85">
        <v>0</v>
      </c>
      <c r="G68" s="85">
        <v>0</v>
      </c>
      <c r="H68" s="85">
        <v>3300</v>
      </c>
      <c r="I68" s="85">
        <v>0</v>
      </c>
      <c r="J68" s="85">
        <v>0</v>
      </c>
      <c r="K68" s="85">
        <v>0</v>
      </c>
      <c r="L68" s="85">
        <v>0</v>
      </c>
      <c r="M68" s="85">
        <v>0</v>
      </c>
      <c r="N68" s="85">
        <v>0</v>
      </c>
      <c r="O68" s="85">
        <v>0</v>
      </c>
      <c r="P68" s="86">
        <v>0</v>
      </c>
      <c r="Q68" s="86">
        <v>212</v>
      </c>
      <c r="R68" s="86">
        <v>0</v>
      </c>
      <c r="S68" s="86">
        <v>0</v>
      </c>
      <c r="T68" s="86">
        <v>0</v>
      </c>
      <c r="U68" s="87">
        <v>0</v>
      </c>
      <c r="V68" s="82"/>
      <c r="W68" s="82"/>
      <c r="X68" s="94" t="s">
        <v>188</v>
      </c>
    </row>
    <row r="69" spans="1:24">
      <c r="A69" s="82"/>
      <c r="B69" s="50"/>
      <c r="C69" s="82"/>
      <c r="D69" s="95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7"/>
      <c r="Q69" s="97"/>
      <c r="R69" s="97"/>
      <c r="S69" s="97"/>
      <c r="T69" s="97"/>
      <c r="U69" s="98"/>
      <c r="V69" s="82"/>
      <c r="W69" s="50"/>
      <c r="X69" s="82"/>
    </row>
    <row r="70" spans="1:24">
      <c r="A70" s="82" t="s">
        <v>184</v>
      </c>
      <c r="B70" s="50"/>
      <c r="C70" s="94" t="s">
        <v>189</v>
      </c>
      <c r="D70" s="84">
        <v>48</v>
      </c>
      <c r="E70" s="85">
        <v>0</v>
      </c>
      <c r="F70" s="85">
        <v>0</v>
      </c>
      <c r="G70" s="85">
        <v>0</v>
      </c>
      <c r="H70" s="85">
        <v>45</v>
      </c>
      <c r="I70" s="85">
        <v>0</v>
      </c>
      <c r="J70" s="85">
        <v>0</v>
      </c>
      <c r="K70" s="85">
        <v>0</v>
      </c>
      <c r="L70" s="85">
        <v>0</v>
      </c>
      <c r="M70" s="85">
        <v>0</v>
      </c>
      <c r="N70" s="85">
        <v>0</v>
      </c>
      <c r="O70" s="85">
        <v>0</v>
      </c>
      <c r="P70" s="86">
        <v>0</v>
      </c>
      <c r="Q70" s="86">
        <v>0</v>
      </c>
      <c r="R70" s="86">
        <v>0</v>
      </c>
      <c r="S70" s="86">
        <v>3</v>
      </c>
      <c r="T70" s="86">
        <v>0</v>
      </c>
      <c r="U70" s="87">
        <v>0</v>
      </c>
      <c r="V70" s="82" t="s">
        <v>184</v>
      </c>
      <c r="W70" s="50"/>
      <c r="X70" s="94" t="s">
        <v>189</v>
      </c>
    </row>
    <row r="71" spans="1:24">
      <c r="A71" s="82"/>
      <c r="B71" s="82"/>
      <c r="C71" s="94" t="s">
        <v>187</v>
      </c>
      <c r="D71" s="95">
        <v>50</v>
      </c>
      <c r="E71" s="96">
        <v>0</v>
      </c>
      <c r="F71" s="96">
        <v>0</v>
      </c>
      <c r="G71" s="96">
        <v>0</v>
      </c>
      <c r="H71" s="96">
        <v>0</v>
      </c>
      <c r="I71" s="96">
        <v>0</v>
      </c>
      <c r="J71" s="96">
        <v>0</v>
      </c>
      <c r="K71" s="96">
        <v>50</v>
      </c>
      <c r="L71" s="96">
        <v>0</v>
      </c>
      <c r="M71" s="96">
        <v>0</v>
      </c>
      <c r="N71" s="96">
        <v>0</v>
      </c>
      <c r="O71" s="96">
        <v>0</v>
      </c>
      <c r="P71" s="97">
        <v>0</v>
      </c>
      <c r="Q71" s="97">
        <v>0</v>
      </c>
      <c r="R71" s="97">
        <v>0</v>
      </c>
      <c r="S71" s="97">
        <v>0</v>
      </c>
      <c r="T71" s="97">
        <v>0</v>
      </c>
      <c r="U71" s="98">
        <v>0</v>
      </c>
      <c r="V71" s="82"/>
      <c r="W71" s="82"/>
      <c r="X71" s="94" t="s">
        <v>187</v>
      </c>
    </row>
    <row r="72" spans="1:24" ht="17.25" thickBot="1">
      <c r="A72" s="82"/>
      <c r="B72" s="82"/>
      <c r="C72" s="94" t="s">
        <v>188</v>
      </c>
      <c r="D72" s="95">
        <v>30.5</v>
      </c>
      <c r="E72" s="96">
        <v>0</v>
      </c>
      <c r="F72" s="96">
        <v>0</v>
      </c>
      <c r="G72" s="96">
        <v>0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96">
        <v>15</v>
      </c>
      <c r="N72" s="96">
        <v>0</v>
      </c>
      <c r="O72" s="96">
        <v>0</v>
      </c>
      <c r="P72" s="97">
        <v>10</v>
      </c>
      <c r="Q72" s="97">
        <v>0</v>
      </c>
      <c r="R72" s="97">
        <v>3</v>
      </c>
      <c r="S72" s="97">
        <v>0</v>
      </c>
      <c r="T72" s="97">
        <v>0</v>
      </c>
      <c r="U72" s="98">
        <v>2.5</v>
      </c>
      <c r="V72" s="82"/>
      <c r="W72" s="82"/>
      <c r="X72" s="94" t="s">
        <v>188</v>
      </c>
    </row>
    <row r="73" spans="1:24">
      <c r="A73" s="100"/>
      <c r="B73" s="100"/>
      <c r="C73" s="101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1"/>
    </row>
    <row r="74" spans="1:24">
      <c r="A74" s="102" t="s">
        <v>190</v>
      </c>
      <c r="B74" s="51"/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0"/>
    </row>
    <row r="75" spans="1:24">
      <c r="A75" s="102" t="s">
        <v>191</v>
      </c>
      <c r="B75" s="51"/>
      <c r="C75" s="50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0"/>
    </row>
    <row r="76" spans="1:24">
      <c r="A76" s="102" t="s">
        <v>199</v>
      </c>
      <c r="B76" s="51"/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0"/>
    </row>
    <row r="78" spans="1:24" ht="20.25">
      <c r="A78" s="48" t="s">
        <v>200</v>
      </c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</row>
    <row r="79" spans="1:24" ht="17.25" thickBo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155"/>
    </row>
    <row r="80" spans="1:24">
      <c r="A80" s="232" t="s">
        <v>143</v>
      </c>
      <c r="B80" s="232"/>
      <c r="C80" s="232"/>
      <c r="D80" s="55" t="s">
        <v>144</v>
      </c>
      <c r="E80" s="56" t="s">
        <v>145</v>
      </c>
      <c r="F80" s="56" t="s">
        <v>146</v>
      </c>
      <c r="G80" s="56" t="s">
        <v>147</v>
      </c>
      <c r="H80" s="56" t="s">
        <v>148</v>
      </c>
      <c r="I80" s="56" t="s">
        <v>149</v>
      </c>
      <c r="J80" s="56" t="s">
        <v>150</v>
      </c>
      <c r="K80" s="56" t="s">
        <v>151</v>
      </c>
      <c r="L80" s="56" t="s">
        <v>152</v>
      </c>
      <c r="M80" s="56" t="s">
        <v>153</v>
      </c>
      <c r="N80" s="56" t="s">
        <v>154</v>
      </c>
      <c r="O80" s="56" t="s">
        <v>155</v>
      </c>
      <c r="P80" s="56" t="s">
        <v>156</v>
      </c>
      <c r="Q80" s="56" t="s">
        <v>157</v>
      </c>
      <c r="R80" s="56" t="s">
        <v>158</v>
      </c>
      <c r="S80" s="56" t="s">
        <v>159</v>
      </c>
      <c r="T80" s="56" t="s">
        <v>160</v>
      </c>
      <c r="U80" s="57" t="s">
        <v>161</v>
      </c>
      <c r="V80" s="234" t="s">
        <v>143</v>
      </c>
      <c r="W80" s="232"/>
      <c r="X80" s="235"/>
    </row>
    <row r="81" spans="1:24">
      <c r="A81" s="233"/>
      <c r="B81" s="233"/>
      <c r="C81" s="233"/>
      <c r="D81" s="58" t="s">
        <v>162</v>
      </c>
      <c r="E81" s="59" t="s">
        <v>163</v>
      </c>
      <c r="F81" s="59" t="s">
        <v>164</v>
      </c>
      <c r="G81" s="59" t="s">
        <v>165</v>
      </c>
      <c r="H81" s="59" t="s">
        <v>166</v>
      </c>
      <c r="I81" s="59" t="s">
        <v>167</v>
      </c>
      <c r="J81" s="59" t="s">
        <v>168</v>
      </c>
      <c r="K81" s="59" t="s">
        <v>169</v>
      </c>
      <c r="L81" s="59" t="s">
        <v>170</v>
      </c>
      <c r="M81" s="59" t="s">
        <v>171</v>
      </c>
      <c r="N81" s="59" t="s">
        <v>172</v>
      </c>
      <c r="O81" s="59" t="s">
        <v>173</v>
      </c>
      <c r="P81" s="59" t="s">
        <v>174</v>
      </c>
      <c r="Q81" s="59" t="s">
        <v>175</v>
      </c>
      <c r="R81" s="59" t="s">
        <v>176</v>
      </c>
      <c r="S81" s="59" t="s">
        <v>177</v>
      </c>
      <c r="T81" s="59" t="s">
        <v>178</v>
      </c>
      <c r="U81" s="156" t="s">
        <v>179</v>
      </c>
      <c r="V81" s="236"/>
      <c r="W81" s="233"/>
      <c r="X81" s="237"/>
    </row>
    <row r="82" spans="1:24">
      <c r="A82" s="238" t="s">
        <v>180</v>
      </c>
      <c r="B82" s="238"/>
      <c r="C82" s="239"/>
      <c r="D82" s="70">
        <v>16505.134379999996</v>
      </c>
      <c r="E82" s="71">
        <v>2775.5597525118155</v>
      </c>
      <c r="F82" s="71">
        <v>1067.195879584418</v>
      </c>
      <c r="G82" s="71">
        <v>730.1360916792795</v>
      </c>
      <c r="H82" s="71">
        <v>801.07724475772602</v>
      </c>
      <c r="I82" s="71">
        <v>468.36989035673633</v>
      </c>
      <c r="J82" s="71">
        <v>496.21118837212919</v>
      </c>
      <c r="K82" s="71">
        <v>427.99562965363151</v>
      </c>
      <c r="L82" s="71">
        <v>91.801911824797713</v>
      </c>
      <c r="M82" s="71">
        <v>3836.9740091978456</v>
      </c>
      <c r="N82" s="71">
        <v>670.8985472170674</v>
      </c>
      <c r="O82" s="71">
        <v>602.64225740674556</v>
      </c>
      <c r="P82" s="72">
        <v>722.45878758662718</v>
      </c>
      <c r="Q82" s="72">
        <v>571.35352015676744</v>
      </c>
      <c r="R82" s="72">
        <v>644.62267348962439</v>
      </c>
      <c r="S82" s="72">
        <v>1028.5403964355978</v>
      </c>
      <c r="T82" s="72">
        <v>1274.6381066554404</v>
      </c>
      <c r="U82" s="73">
        <v>294.65849311374922</v>
      </c>
      <c r="V82" s="68" t="s">
        <v>201</v>
      </c>
      <c r="W82" s="69"/>
      <c r="X82" s="69"/>
    </row>
    <row r="83" spans="1:24" ht="17.25" thickBot="1">
      <c r="A83" s="240" t="s">
        <v>202</v>
      </c>
      <c r="B83" s="240"/>
      <c r="C83" s="241"/>
      <c r="D83" s="157">
        <v>39297.938999999991</v>
      </c>
      <c r="E83" s="158">
        <v>6608.4756012186072</v>
      </c>
      <c r="F83" s="158">
        <v>2540.9425704390901</v>
      </c>
      <c r="G83" s="158">
        <v>1738.4192659030459</v>
      </c>
      <c r="H83" s="158">
        <v>1907.3267732326808</v>
      </c>
      <c r="I83" s="158">
        <v>1115.1664056112772</v>
      </c>
      <c r="J83" s="158">
        <v>1181.4552104098316</v>
      </c>
      <c r="K83" s="158">
        <v>1019.0372134610275</v>
      </c>
      <c r="L83" s="158">
        <v>218.57598053523265</v>
      </c>
      <c r="M83" s="158">
        <v>9135.6524028520162</v>
      </c>
      <c r="N83" s="158">
        <v>1597.3774933739703</v>
      </c>
      <c r="O83" s="158">
        <v>1434.8625176351084</v>
      </c>
      <c r="P83" s="159">
        <v>1720.1399704443506</v>
      </c>
      <c r="Q83" s="159">
        <v>1360.3655241827796</v>
      </c>
      <c r="R83" s="159">
        <v>1534.8158892610111</v>
      </c>
      <c r="S83" s="159">
        <v>2448.9057057990426</v>
      </c>
      <c r="T83" s="159">
        <v>3034.8526348939058</v>
      </c>
      <c r="U83" s="160">
        <v>701.56784074702193</v>
      </c>
      <c r="V83" s="82" t="s">
        <v>203</v>
      </c>
      <c r="W83" s="50"/>
      <c r="X83" s="50"/>
    </row>
    <row r="84" spans="1:24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</row>
    <row r="85" spans="1:24">
      <c r="A85" s="102" t="s">
        <v>204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</row>
    <row r="86" spans="1:24">
      <c r="A86" s="102" t="s">
        <v>205</v>
      </c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</row>
    <row r="88" spans="1:24" ht="20.25">
      <c r="A88" s="48" t="s">
        <v>206</v>
      </c>
      <c r="B88" s="49"/>
      <c r="C88" s="50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0"/>
    </row>
    <row r="89" spans="1:24" ht="17.25" thickBot="1">
      <c r="A89" s="52"/>
      <c r="B89" s="52"/>
      <c r="C89" s="53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104"/>
    </row>
    <row r="90" spans="1:24">
      <c r="A90" s="232" t="s">
        <v>143</v>
      </c>
      <c r="B90" s="232"/>
      <c r="C90" s="232"/>
      <c r="D90" s="55" t="s">
        <v>144</v>
      </c>
      <c r="E90" s="56" t="s">
        <v>145</v>
      </c>
      <c r="F90" s="56" t="s">
        <v>146</v>
      </c>
      <c r="G90" s="56" t="s">
        <v>147</v>
      </c>
      <c r="H90" s="56" t="s">
        <v>148</v>
      </c>
      <c r="I90" s="56" t="s">
        <v>149</v>
      </c>
      <c r="J90" s="56" t="s">
        <v>150</v>
      </c>
      <c r="K90" s="56" t="s">
        <v>151</v>
      </c>
      <c r="L90" s="56" t="s">
        <v>152</v>
      </c>
      <c r="M90" s="56" t="s">
        <v>153</v>
      </c>
      <c r="N90" s="56" t="s">
        <v>154</v>
      </c>
      <c r="O90" s="56" t="s">
        <v>155</v>
      </c>
      <c r="P90" s="56" t="s">
        <v>156</v>
      </c>
      <c r="Q90" s="56" t="s">
        <v>157</v>
      </c>
      <c r="R90" s="56" t="s">
        <v>158</v>
      </c>
      <c r="S90" s="56" t="s">
        <v>159</v>
      </c>
      <c r="T90" s="56" t="s">
        <v>160</v>
      </c>
      <c r="U90" s="57" t="s">
        <v>161</v>
      </c>
      <c r="V90" s="234" t="s">
        <v>143</v>
      </c>
      <c r="W90" s="232"/>
      <c r="X90" s="235"/>
    </row>
    <row r="91" spans="1:24">
      <c r="A91" s="233"/>
      <c r="B91" s="233"/>
      <c r="C91" s="233"/>
      <c r="D91" s="58" t="s">
        <v>162</v>
      </c>
      <c r="E91" s="59" t="s">
        <v>163</v>
      </c>
      <c r="F91" s="59" t="s">
        <v>164</v>
      </c>
      <c r="G91" s="59" t="s">
        <v>165</v>
      </c>
      <c r="H91" s="59" t="s">
        <v>166</v>
      </c>
      <c r="I91" s="59" t="s">
        <v>167</v>
      </c>
      <c r="J91" s="59" t="s">
        <v>168</v>
      </c>
      <c r="K91" s="59" t="s">
        <v>169</v>
      </c>
      <c r="L91" s="59" t="s">
        <v>170</v>
      </c>
      <c r="M91" s="59" t="s">
        <v>171</v>
      </c>
      <c r="N91" s="59" t="s">
        <v>172</v>
      </c>
      <c r="O91" s="59" t="s">
        <v>173</v>
      </c>
      <c r="P91" s="59" t="s">
        <v>174</v>
      </c>
      <c r="Q91" s="59" t="s">
        <v>175</v>
      </c>
      <c r="R91" s="59" t="s">
        <v>176</v>
      </c>
      <c r="S91" s="59" t="s">
        <v>177</v>
      </c>
      <c r="T91" s="59" t="s">
        <v>178</v>
      </c>
      <c r="U91" s="156" t="s">
        <v>179</v>
      </c>
      <c r="V91" s="236"/>
      <c r="W91" s="233"/>
      <c r="X91" s="237"/>
    </row>
    <row r="92" spans="1:24">
      <c r="A92" s="238" t="s">
        <v>207</v>
      </c>
      <c r="B92" s="238"/>
      <c r="C92" s="239"/>
      <c r="D92" s="113">
        <v>131073.46000000002</v>
      </c>
      <c r="E92" s="114">
        <v>1.4</v>
      </c>
      <c r="F92" s="114">
        <v>448.00000000000006</v>
      </c>
      <c r="G92" s="114">
        <v>47.879999999999995</v>
      </c>
      <c r="H92" s="114">
        <v>199.36</v>
      </c>
      <c r="I92" s="114">
        <v>588</v>
      </c>
      <c r="J92" s="114">
        <v>758.80000000000007</v>
      </c>
      <c r="K92" s="114">
        <v>560</v>
      </c>
      <c r="L92" s="115">
        <v>0.56000000000000005</v>
      </c>
      <c r="M92" s="114">
        <v>17735.620000000003</v>
      </c>
      <c r="N92" s="114">
        <v>20791.12</v>
      </c>
      <c r="O92" s="115">
        <v>7362.32</v>
      </c>
      <c r="P92" s="163">
        <v>5765.4800000000005</v>
      </c>
      <c r="Q92" s="163">
        <v>5075.42</v>
      </c>
      <c r="R92" s="163">
        <v>12747.980000000003</v>
      </c>
      <c r="S92" s="163">
        <v>32577.58</v>
      </c>
      <c r="T92" s="163">
        <v>22560.020000000004</v>
      </c>
      <c r="U92" s="164">
        <v>3853.920000000001</v>
      </c>
      <c r="V92" s="68" t="s">
        <v>208</v>
      </c>
      <c r="W92" s="69"/>
      <c r="X92" s="69"/>
    </row>
    <row r="93" spans="1:24" ht="17.25" thickBot="1">
      <c r="A93" s="240" t="s">
        <v>202</v>
      </c>
      <c r="B93" s="240"/>
      <c r="C93" s="241"/>
      <c r="D93" s="165">
        <v>457174</v>
      </c>
      <c r="E93" s="140">
        <v>5</v>
      </c>
      <c r="F93" s="140">
        <v>1600</v>
      </c>
      <c r="G93" s="140">
        <v>171</v>
      </c>
      <c r="H93" s="140">
        <v>712</v>
      </c>
      <c r="I93" s="140">
        <v>2100</v>
      </c>
      <c r="J93" s="140">
        <v>2709.9999999999995</v>
      </c>
      <c r="K93" s="140">
        <v>1700</v>
      </c>
      <c r="L93" s="143">
        <v>2</v>
      </c>
      <c r="M93" s="140">
        <v>61603</v>
      </c>
      <c r="N93" s="140">
        <v>68736.999999999985</v>
      </c>
      <c r="O93" s="143">
        <v>23474</v>
      </c>
      <c r="P93" s="166">
        <v>20552</v>
      </c>
      <c r="Q93" s="166">
        <v>18118.999999999996</v>
      </c>
      <c r="R93" s="166">
        <v>45524</v>
      </c>
      <c r="S93" s="166">
        <v>116161.00000000001</v>
      </c>
      <c r="T93" s="166">
        <v>80240</v>
      </c>
      <c r="U93" s="167">
        <v>13764</v>
      </c>
      <c r="V93" s="82" t="s">
        <v>203</v>
      </c>
      <c r="W93" s="82"/>
      <c r="X93" s="50"/>
    </row>
    <row r="94" spans="1:24">
      <c r="A94" s="100"/>
      <c r="B94" s="100"/>
      <c r="C94" s="101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1"/>
    </row>
    <row r="95" spans="1:24">
      <c r="A95" s="102" t="s">
        <v>209</v>
      </c>
      <c r="B95" s="51"/>
      <c r="C95" s="50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0"/>
    </row>
    <row r="96" spans="1:24">
      <c r="A96" s="102" t="s">
        <v>210</v>
      </c>
      <c r="B96" s="51"/>
      <c r="C96" s="50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0"/>
    </row>
    <row r="98" spans="1:24" ht="20.25">
      <c r="A98" s="48" t="s">
        <v>211</v>
      </c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</row>
    <row r="99" spans="1:24" ht="17.25" thickBo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155"/>
    </row>
    <row r="100" spans="1:24">
      <c r="A100" s="232" t="s">
        <v>143</v>
      </c>
      <c r="B100" s="232"/>
      <c r="C100" s="232"/>
      <c r="D100" s="55" t="s">
        <v>144</v>
      </c>
      <c r="E100" s="56" t="s">
        <v>145</v>
      </c>
      <c r="F100" s="56" t="s">
        <v>146</v>
      </c>
      <c r="G100" s="56" t="s">
        <v>147</v>
      </c>
      <c r="H100" s="56" t="s">
        <v>148</v>
      </c>
      <c r="I100" s="56" t="s">
        <v>149</v>
      </c>
      <c r="J100" s="56" t="s">
        <v>150</v>
      </c>
      <c r="K100" s="56" t="s">
        <v>151</v>
      </c>
      <c r="L100" s="56" t="s">
        <v>152</v>
      </c>
      <c r="M100" s="56" t="s">
        <v>153</v>
      </c>
      <c r="N100" s="56" t="s">
        <v>154</v>
      </c>
      <c r="O100" s="56" t="s">
        <v>155</v>
      </c>
      <c r="P100" s="56" t="s">
        <v>156</v>
      </c>
      <c r="Q100" s="56" t="s">
        <v>157</v>
      </c>
      <c r="R100" s="56" t="s">
        <v>158</v>
      </c>
      <c r="S100" s="56" t="s">
        <v>159</v>
      </c>
      <c r="T100" s="56" t="s">
        <v>160</v>
      </c>
      <c r="U100" s="57" t="s">
        <v>161</v>
      </c>
      <c r="V100" s="234" t="s">
        <v>143</v>
      </c>
      <c r="W100" s="232"/>
      <c r="X100" s="235"/>
    </row>
    <row r="101" spans="1:24">
      <c r="A101" s="233"/>
      <c r="B101" s="233"/>
      <c r="C101" s="233"/>
      <c r="D101" s="58" t="s">
        <v>162</v>
      </c>
      <c r="E101" s="59" t="s">
        <v>163</v>
      </c>
      <c r="F101" s="59" t="s">
        <v>164</v>
      </c>
      <c r="G101" s="59" t="s">
        <v>165</v>
      </c>
      <c r="H101" s="59" t="s">
        <v>166</v>
      </c>
      <c r="I101" s="59" t="s">
        <v>167</v>
      </c>
      <c r="J101" s="59" t="s">
        <v>168</v>
      </c>
      <c r="K101" s="59" t="s">
        <v>169</v>
      </c>
      <c r="L101" s="59" t="s">
        <v>170</v>
      </c>
      <c r="M101" s="59" t="s">
        <v>171</v>
      </c>
      <c r="N101" s="59" t="s">
        <v>172</v>
      </c>
      <c r="O101" s="59" t="s">
        <v>173</v>
      </c>
      <c r="P101" s="59" t="s">
        <v>174</v>
      </c>
      <c r="Q101" s="59" t="s">
        <v>175</v>
      </c>
      <c r="R101" s="59" t="s">
        <v>176</v>
      </c>
      <c r="S101" s="59" t="s">
        <v>177</v>
      </c>
      <c r="T101" s="59" t="s">
        <v>178</v>
      </c>
      <c r="U101" s="156" t="s">
        <v>179</v>
      </c>
      <c r="V101" s="236"/>
      <c r="W101" s="233"/>
      <c r="X101" s="237"/>
    </row>
    <row r="102" spans="1:24">
      <c r="A102" s="68" t="s">
        <v>180</v>
      </c>
      <c r="B102" s="69"/>
      <c r="C102" s="69"/>
      <c r="D102" s="70">
        <v>1543389.7795956577</v>
      </c>
      <c r="E102" s="71">
        <v>38.240650600000002</v>
      </c>
      <c r="F102" s="71">
        <v>8875.2949739361247</v>
      </c>
      <c r="G102" s="71">
        <v>418.0796423036648</v>
      </c>
      <c r="H102" s="71">
        <v>980.75971560000448</v>
      </c>
      <c r="I102" s="71">
        <v>0</v>
      </c>
      <c r="J102" s="71">
        <v>1239.4246891999999</v>
      </c>
      <c r="K102" s="71">
        <v>793.66514830000131</v>
      </c>
      <c r="L102" s="71">
        <v>585.26318580000043</v>
      </c>
      <c r="M102" s="71">
        <v>32887.69339897282</v>
      </c>
      <c r="N102" s="71">
        <v>208774.14192567105</v>
      </c>
      <c r="O102" s="71">
        <v>23415.351049801702</v>
      </c>
      <c r="P102" s="72">
        <v>153040.64910811634</v>
      </c>
      <c r="Q102" s="72">
        <v>791592.75582313631</v>
      </c>
      <c r="R102" s="72">
        <v>144195.77301025024</v>
      </c>
      <c r="S102" s="72">
        <v>27330.945574752612</v>
      </c>
      <c r="T102" s="72">
        <v>124257.44909555701</v>
      </c>
      <c r="U102" s="73">
        <v>24964.292603659924</v>
      </c>
      <c r="V102" s="68" t="s">
        <v>180</v>
      </c>
      <c r="W102" s="69"/>
      <c r="X102" s="69"/>
    </row>
    <row r="103" spans="1:24">
      <c r="A103" s="68" t="s">
        <v>181</v>
      </c>
      <c r="B103" s="69"/>
      <c r="C103" s="69"/>
      <c r="D103" s="70">
        <v>4959229.3168692533</v>
      </c>
      <c r="E103" s="71">
        <v>0</v>
      </c>
      <c r="F103" s="71">
        <v>0</v>
      </c>
      <c r="G103" s="71">
        <v>0</v>
      </c>
      <c r="H103" s="71">
        <v>0</v>
      </c>
      <c r="I103" s="71">
        <v>0</v>
      </c>
      <c r="J103" s="71">
        <v>0</v>
      </c>
      <c r="K103" s="71">
        <v>0</v>
      </c>
      <c r="L103" s="71">
        <v>0</v>
      </c>
      <c r="M103" s="71">
        <v>0</v>
      </c>
      <c r="N103" s="71">
        <v>912507.68126999994</v>
      </c>
      <c r="O103" s="71">
        <v>0</v>
      </c>
      <c r="P103" s="72">
        <v>655845.65841999999</v>
      </c>
      <c r="Q103" s="72">
        <v>2891364.6366692539</v>
      </c>
      <c r="R103" s="72">
        <v>9757.1972600000008</v>
      </c>
      <c r="S103" s="72">
        <v>0</v>
      </c>
      <c r="T103" s="72">
        <v>489754.14324999996</v>
      </c>
      <c r="U103" s="73">
        <v>0</v>
      </c>
      <c r="V103" s="68" t="s">
        <v>181</v>
      </c>
      <c r="W103" s="69"/>
      <c r="X103" s="69"/>
    </row>
    <row r="104" spans="1:24">
      <c r="A104" s="68" t="s">
        <v>182</v>
      </c>
      <c r="B104" s="68"/>
      <c r="C104" s="69"/>
      <c r="D104" s="70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2"/>
      <c r="Q104" s="72"/>
      <c r="R104" s="72"/>
      <c r="S104" s="72"/>
      <c r="T104" s="72"/>
      <c r="U104" s="73"/>
      <c r="V104" s="68" t="s">
        <v>182</v>
      </c>
      <c r="W104" s="68"/>
      <c r="X104" s="69"/>
    </row>
    <row r="105" spans="1:24">
      <c r="A105" s="74"/>
      <c r="B105" s="74" t="s">
        <v>183</v>
      </c>
      <c r="C105" s="75"/>
      <c r="D105" s="79">
        <v>1343074.3202421626</v>
      </c>
      <c r="E105" s="80">
        <v>0</v>
      </c>
      <c r="F105" s="80">
        <v>0</v>
      </c>
      <c r="G105" s="80">
        <v>0</v>
      </c>
      <c r="H105" s="80">
        <v>167000</v>
      </c>
      <c r="I105" s="80">
        <v>0</v>
      </c>
      <c r="J105" s="80">
        <v>0</v>
      </c>
      <c r="K105" s="80">
        <v>0</v>
      </c>
      <c r="L105" s="80">
        <v>0</v>
      </c>
      <c r="M105" s="80">
        <v>0</v>
      </c>
      <c r="N105" s="80">
        <v>237200</v>
      </c>
      <c r="O105" s="80">
        <v>0</v>
      </c>
      <c r="P105" s="80">
        <v>307702.06262099574</v>
      </c>
      <c r="Q105" s="80">
        <v>388250.85560250655</v>
      </c>
      <c r="R105" s="80">
        <v>14921.402018660299</v>
      </c>
      <c r="S105" s="80">
        <v>0</v>
      </c>
      <c r="T105" s="80">
        <v>228000</v>
      </c>
      <c r="U105" s="81">
        <v>0</v>
      </c>
      <c r="V105" s="74"/>
      <c r="W105" s="74" t="s">
        <v>183</v>
      </c>
      <c r="X105" s="75"/>
    </row>
    <row r="106" spans="1:24">
      <c r="A106" s="74"/>
      <c r="B106" s="74" t="s">
        <v>184</v>
      </c>
      <c r="C106" s="75"/>
      <c r="D106" s="79">
        <v>1705.905</v>
      </c>
      <c r="E106" s="162">
        <v>5.0999999999999996</v>
      </c>
      <c r="F106" s="162">
        <v>27</v>
      </c>
      <c r="G106" s="162">
        <v>14</v>
      </c>
      <c r="H106" s="162">
        <v>0</v>
      </c>
      <c r="I106" s="162">
        <v>0</v>
      </c>
      <c r="J106" s="80">
        <v>20.005000000000003</v>
      </c>
      <c r="K106" s="80">
        <v>5</v>
      </c>
      <c r="L106" s="80">
        <v>7</v>
      </c>
      <c r="M106" s="80">
        <v>169.7</v>
      </c>
      <c r="N106" s="80">
        <v>30.7</v>
      </c>
      <c r="O106" s="80">
        <v>102.4</v>
      </c>
      <c r="P106" s="80">
        <v>51.17</v>
      </c>
      <c r="Q106" s="80">
        <v>996.7</v>
      </c>
      <c r="R106" s="80">
        <v>28.599999999999994</v>
      </c>
      <c r="S106" s="80">
        <v>136.53</v>
      </c>
      <c r="T106" s="80">
        <v>77</v>
      </c>
      <c r="U106" s="81">
        <v>35</v>
      </c>
      <c r="V106" s="74"/>
      <c r="W106" s="74" t="s">
        <v>184</v>
      </c>
      <c r="X106" s="75"/>
    </row>
    <row r="107" spans="1:24">
      <c r="A107" s="128"/>
      <c r="B107" s="128"/>
      <c r="C107" s="168"/>
      <c r="D107" s="95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7"/>
      <c r="Q107" s="97"/>
      <c r="R107" s="97"/>
      <c r="S107" s="97"/>
      <c r="T107" s="97"/>
      <c r="U107" s="98"/>
      <c r="V107" s="128"/>
      <c r="W107" s="128"/>
      <c r="X107" s="168"/>
    </row>
    <row r="108" spans="1:24">
      <c r="A108" s="88" t="s">
        <v>185</v>
      </c>
      <c r="B108" s="88"/>
      <c r="C108" s="169"/>
      <c r="D108" s="90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2"/>
      <c r="Q108" s="92"/>
      <c r="R108" s="92"/>
      <c r="S108" s="92"/>
      <c r="T108" s="92"/>
      <c r="U108" s="93"/>
      <c r="V108" s="88" t="s">
        <v>185</v>
      </c>
      <c r="W108" s="88"/>
      <c r="X108" s="169"/>
    </row>
    <row r="109" spans="1:24">
      <c r="A109" s="82" t="s">
        <v>183</v>
      </c>
      <c r="B109" s="50"/>
      <c r="C109" s="94" t="s">
        <v>189</v>
      </c>
      <c r="D109" s="84">
        <v>43325.29736676281</v>
      </c>
      <c r="E109" s="85">
        <v>0</v>
      </c>
      <c r="F109" s="85">
        <v>0</v>
      </c>
      <c r="G109" s="85">
        <v>0</v>
      </c>
      <c r="H109" s="85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0</v>
      </c>
      <c r="N109" s="85">
        <v>0</v>
      </c>
      <c r="O109" s="85">
        <v>0</v>
      </c>
      <c r="P109" s="85">
        <v>14642.441764256295</v>
      </c>
      <c r="Q109" s="86">
        <v>2404.85560250652</v>
      </c>
      <c r="R109" s="86">
        <v>0</v>
      </c>
      <c r="S109" s="86">
        <v>0</v>
      </c>
      <c r="T109" s="86">
        <v>26278</v>
      </c>
      <c r="U109" s="87">
        <v>0</v>
      </c>
      <c r="V109" s="82" t="s">
        <v>183</v>
      </c>
      <c r="W109" s="50"/>
      <c r="X109" s="94" t="s">
        <v>189</v>
      </c>
    </row>
    <row r="110" spans="1:24">
      <c r="A110" s="82"/>
      <c r="B110" s="82"/>
      <c r="C110" s="94" t="s">
        <v>187</v>
      </c>
      <c r="D110" s="84">
        <v>165290</v>
      </c>
      <c r="E110" s="85">
        <v>0</v>
      </c>
      <c r="F110" s="85">
        <v>0</v>
      </c>
      <c r="G110" s="85">
        <v>0</v>
      </c>
      <c r="H110" s="85">
        <v>0</v>
      </c>
      <c r="I110" s="85">
        <v>0</v>
      </c>
      <c r="J110" s="85">
        <v>0</v>
      </c>
      <c r="K110" s="85">
        <v>0</v>
      </c>
      <c r="L110" s="85">
        <v>0</v>
      </c>
      <c r="M110" s="85">
        <v>0</v>
      </c>
      <c r="N110" s="85">
        <v>102200</v>
      </c>
      <c r="O110" s="85">
        <v>0</v>
      </c>
      <c r="P110" s="86">
        <v>28565</v>
      </c>
      <c r="Q110" s="86">
        <v>34346</v>
      </c>
      <c r="R110" s="86">
        <v>0</v>
      </c>
      <c r="S110" s="86">
        <v>179</v>
      </c>
      <c r="T110" s="86">
        <v>0</v>
      </c>
      <c r="U110" s="87">
        <v>0</v>
      </c>
      <c r="V110" s="82"/>
      <c r="W110" s="82"/>
      <c r="X110" s="94" t="s">
        <v>187</v>
      </c>
    </row>
    <row r="111" spans="1:24">
      <c r="A111" s="82"/>
      <c r="B111" s="82"/>
      <c r="C111" s="94" t="s">
        <v>188</v>
      </c>
      <c r="D111" s="84">
        <v>333451</v>
      </c>
      <c r="E111" s="85">
        <v>0</v>
      </c>
      <c r="F111" s="85">
        <v>0</v>
      </c>
      <c r="G111" s="85">
        <v>0</v>
      </c>
      <c r="H111" s="85">
        <v>0</v>
      </c>
      <c r="I111" s="85">
        <v>0</v>
      </c>
      <c r="J111" s="85">
        <v>0</v>
      </c>
      <c r="K111" s="85">
        <v>0</v>
      </c>
      <c r="L111" s="85">
        <v>0</v>
      </c>
      <c r="M111" s="85">
        <v>0</v>
      </c>
      <c r="N111" s="85">
        <v>118750</v>
      </c>
      <c r="O111" s="85">
        <v>0</v>
      </c>
      <c r="P111" s="86">
        <v>63201</v>
      </c>
      <c r="Q111" s="86">
        <v>151500</v>
      </c>
      <c r="R111" s="86">
        <v>0</v>
      </c>
      <c r="S111" s="86">
        <v>0</v>
      </c>
      <c r="T111" s="86">
        <v>0</v>
      </c>
      <c r="U111" s="87">
        <v>0</v>
      </c>
      <c r="V111" s="82"/>
      <c r="W111" s="82"/>
      <c r="X111" s="94" t="s">
        <v>188</v>
      </c>
    </row>
    <row r="112" spans="1:24">
      <c r="A112" s="82"/>
      <c r="B112" s="50"/>
      <c r="C112" s="82"/>
      <c r="D112" s="84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6"/>
      <c r="Q112" s="86"/>
      <c r="R112" s="86"/>
      <c r="S112" s="86"/>
      <c r="T112" s="86"/>
      <c r="U112" s="87"/>
      <c r="V112" s="82"/>
      <c r="W112" s="50"/>
      <c r="X112" s="82"/>
    </row>
    <row r="113" spans="1:24">
      <c r="A113" s="82" t="s">
        <v>184</v>
      </c>
      <c r="B113" s="50"/>
      <c r="C113" s="94" t="s">
        <v>189</v>
      </c>
      <c r="D113" s="84">
        <v>33.6</v>
      </c>
      <c r="E113" s="85">
        <v>0</v>
      </c>
      <c r="F113" s="85">
        <v>0</v>
      </c>
      <c r="G113" s="85">
        <v>0</v>
      </c>
      <c r="H113" s="85">
        <v>0</v>
      </c>
      <c r="I113" s="85">
        <v>0</v>
      </c>
      <c r="J113" s="85">
        <v>0</v>
      </c>
      <c r="K113" s="85">
        <v>0</v>
      </c>
      <c r="L113" s="85">
        <v>0</v>
      </c>
      <c r="M113" s="85">
        <v>17</v>
      </c>
      <c r="N113" s="85">
        <v>0</v>
      </c>
      <c r="O113" s="85">
        <v>5</v>
      </c>
      <c r="P113" s="86">
        <v>0</v>
      </c>
      <c r="Q113" s="86">
        <v>4.5</v>
      </c>
      <c r="R113" s="86">
        <v>1.1000000000000001</v>
      </c>
      <c r="S113" s="86">
        <v>6</v>
      </c>
      <c r="T113" s="86">
        <v>0</v>
      </c>
      <c r="U113" s="87">
        <v>0</v>
      </c>
      <c r="V113" s="82" t="s">
        <v>184</v>
      </c>
      <c r="W113" s="50"/>
      <c r="X113" s="152" t="s">
        <v>189</v>
      </c>
    </row>
    <row r="114" spans="1:24">
      <c r="A114" s="82"/>
      <c r="B114" s="82"/>
      <c r="C114" s="94" t="s">
        <v>187</v>
      </c>
      <c r="D114" s="95">
        <v>27</v>
      </c>
      <c r="E114" s="96">
        <v>0</v>
      </c>
      <c r="F114" s="96">
        <v>0</v>
      </c>
      <c r="G114" s="96">
        <v>0</v>
      </c>
      <c r="H114" s="96">
        <v>0</v>
      </c>
      <c r="I114" s="96">
        <v>0</v>
      </c>
      <c r="J114" s="96">
        <v>0</v>
      </c>
      <c r="K114" s="96">
        <v>0</v>
      </c>
      <c r="L114" s="96">
        <v>0</v>
      </c>
      <c r="M114" s="96">
        <v>20</v>
      </c>
      <c r="N114" s="96">
        <v>0</v>
      </c>
      <c r="O114" s="96">
        <v>2</v>
      </c>
      <c r="P114" s="97">
        <v>0</v>
      </c>
      <c r="Q114" s="97">
        <v>0</v>
      </c>
      <c r="R114" s="97">
        <v>0</v>
      </c>
      <c r="S114" s="97">
        <v>0</v>
      </c>
      <c r="T114" s="97">
        <v>5</v>
      </c>
      <c r="U114" s="98">
        <v>0</v>
      </c>
      <c r="V114" s="82"/>
      <c r="W114" s="82"/>
      <c r="X114" s="152" t="s">
        <v>187</v>
      </c>
    </row>
    <row r="115" spans="1:24" ht="17.25" thickBot="1">
      <c r="A115" s="82"/>
      <c r="B115" s="82"/>
      <c r="C115" s="94" t="s">
        <v>188</v>
      </c>
      <c r="D115" s="170">
        <v>187.4</v>
      </c>
      <c r="E115" s="171">
        <v>0</v>
      </c>
      <c r="F115" s="171">
        <v>27</v>
      </c>
      <c r="G115" s="171">
        <v>10</v>
      </c>
      <c r="H115" s="171">
        <v>0</v>
      </c>
      <c r="I115" s="171">
        <v>0</v>
      </c>
      <c r="J115" s="171">
        <v>6</v>
      </c>
      <c r="K115" s="171">
        <v>5</v>
      </c>
      <c r="L115" s="171">
        <v>0</v>
      </c>
      <c r="M115" s="171">
        <v>19</v>
      </c>
      <c r="N115" s="171">
        <v>5.9</v>
      </c>
      <c r="O115" s="171">
        <v>23</v>
      </c>
      <c r="P115" s="172">
        <v>32</v>
      </c>
      <c r="Q115" s="172">
        <v>0</v>
      </c>
      <c r="R115" s="172">
        <v>0</v>
      </c>
      <c r="S115" s="172">
        <v>41.5</v>
      </c>
      <c r="T115" s="172">
        <v>5</v>
      </c>
      <c r="U115" s="173">
        <v>13</v>
      </c>
      <c r="V115" s="82"/>
      <c r="W115" s="82"/>
      <c r="X115" s="152" t="s">
        <v>188</v>
      </c>
    </row>
    <row r="116" spans="1:24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</row>
    <row r="117" spans="1:24">
      <c r="A117" s="102" t="s">
        <v>190</v>
      </c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</row>
    <row r="118" spans="1:24">
      <c r="A118" s="102" t="s">
        <v>191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</row>
    <row r="119" spans="1:24">
      <c r="A119" s="102" t="s">
        <v>199</v>
      </c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</row>
    <row r="121" spans="1:24" ht="20.25">
      <c r="A121" s="48" t="s">
        <v>212</v>
      </c>
      <c r="B121" s="49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</row>
    <row r="122" spans="1:24" ht="17.25" thickBo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155"/>
    </row>
    <row r="123" spans="1:24">
      <c r="A123" s="232" t="s">
        <v>143</v>
      </c>
      <c r="B123" s="232"/>
      <c r="C123" s="232"/>
      <c r="D123" s="55" t="s">
        <v>144</v>
      </c>
      <c r="E123" s="56" t="s">
        <v>145</v>
      </c>
      <c r="F123" s="56" t="s">
        <v>146</v>
      </c>
      <c r="G123" s="56" t="s">
        <v>147</v>
      </c>
      <c r="H123" s="56" t="s">
        <v>148</v>
      </c>
      <c r="I123" s="56" t="s">
        <v>149</v>
      </c>
      <c r="J123" s="56" t="s">
        <v>150</v>
      </c>
      <c r="K123" s="56" t="s">
        <v>151</v>
      </c>
      <c r="L123" s="56" t="s">
        <v>152</v>
      </c>
      <c r="M123" s="56" t="s">
        <v>153</v>
      </c>
      <c r="N123" s="56" t="s">
        <v>154</v>
      </c>
      <c r="O123" s="56" t="s">
        <v>155</v>
      </c>
      <c r="P123" s="56" t="s">
        <v>156</v>
      </c>
      <c r="Q123" s="56" t="s">
        <v>157</v>
      </c>
      <c r="R123" s="56" t="s">
        <v>158</v>
      </c>
      <c r="S123" s="56" t="s">
        <v>159</v>
      </c>
      <c r="T123" s="56" t="s">
        <v>160</v>
      </c>
      <c r="U123" s="57" t="s">
        <v>161</v>
      </c>
      <c r="V123" s="234" t="s">
        <v>143</v>
      </c>
      <c r="W123" s="232"/>
      <c r="X123" s="235"/>
    </row>
    <row r="124" spans="1:24">
      <c r="A124" s="233"/>
      <c r="B124" s="233"/>
      <c r="C124" s="233"/>
      <c r="D124" s="58" t="s">
        <v>162</v>
      </c>
      <c r="E124" s="59" t="s">
        <v>163</v>
      </c>
      <c r="F124" s="59" t="s">
        <v>164</v>
      </c>
      <c r="G124" s="59" t="s">
        <v>165</v>
      </c>
      <c r="H124" s="59" t="s">
        <v>166</v>
      </c>
      <c r="I124" s="59" t="s">
        <v>167</v>
      </c>
      <c r="J124" s="59" t="s">
        <v>168</v>
      </c>
      <c r="K124" s="59" t="s">
        <v>169</v>
      </c>
      <c r="L124" s="59" t="s">
        <v>170</v>
      </c>
      <c r="M124" s="59" t="s">
        <v>171</v>
      </c>
      <c r="N124" s="59" t="s">
        <v>172</v>
      </c>
      <c r="O124" s="59" t="s">
        <v>173</v>
      </c>
      <c r="P124" s="59" t="s">
        <v>174</v>
      </c>
      <c r="Q124" s="59" t="s">
        <v>175</v>
      </c>
      <c r="R124" s="59" t="s">
        <v>176</v>
      </c>
      <c r="S124" s="59" t="s">
        <v>177</v>
      </c>
      <c r="T124" s="59" t="s">
        <v>178</v>
      </c>
      <c r="U124" s="156" t="s">
        <v>179</v>
      </c>
      <c r="V124" s="236"/>
      <c r="W124" s="233"/>
      <c r="X124" s="237"/>
    </row>
    <row r="125" spans="1:24">
      <c r="A125" s="68" t="s">
        <v>180</v>
      </c>
      <c r="B125" s="69"/>
      <c r="C125" s="69"/>
      <c r="D125" s="70">
        <v>66662.730949624092</v>
      </c>
      <c r="E125" s="71">
        <v>0</v>
      </c>
      <c r="F125" s="71">
        <v>0</v>
      </c>
      <c r="G125" s="71">
        <v>0</v>
      </c>
      <c r="H125" s="71">
        <v>6482.7679119999993</v>
      </c>
      <c r="I125" s="71">
        <v>0</v>
      </c>
      <c r="J125" s="71">
        <v>0</v>
      </c>
      <c r="K125" s="71">
        <v>0</v>
      </c>
      <c r="L125" s="71">
        <v>0</v>
      </c>
      <c r="M125" s="71">
        <v>11703.696436799999</v>
      </c>
      <c r="N125" s="71">
        <v>0</v>
      </c>
      <c r="O125" s="71">
        <v>362.57189282410104</v>
      </c>
      <c r="P125" s="72">
        <v>27675.760000000002</v>
      </c>
      <c r="Q125" s="72">
        <v>20393.217307999999</v>
      </c>
      <c r="R125" s="72">
        <v>0</v>
      </c>
      <c r="S125" s="72">
        <v>0</v>
      </c>
      <c r="T125" s="72">
        <v>44.717399999999998</v>
      </c>
      <c r="U125" s="73">
        <v>0</v>
      </c>
      <c r="V125" s="68" t="s">
        <v>180</v>
      </c>
      <c r="W125" s="69"/>
      <c r="X125" s="69"/>
    </row>
    <row r="126" spans="1:24">
      <c r="A126" s="68" t="s">
        <v>181</v>
      </c>
      <c r="B126" s="69"/>
      <c r="C126" s="69"/>
      <c r="D126" s="70">
        <v>0</v>
      </c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2">
        <v>0</v>
      </c>
      <c r="Q126" s="72">
        <v>0</v>
      </c>
      <c r="R126" s="72">
        <v>0</v>
      </c>
      <c r="S126" s="72">
        <v>0</v>
      </c>
      <c r="T126" s="72">
        <v>0</v>
      </c>
      <c r="U126" s="73">
        <v>0</v>
      </c>
      <c r="V126" s="68" t="s">
        <v>181</v>
      </c>
      <c r="W126" s="69"/>
      <c r="X126" s="69"/>
    </row>
    <row r="127" spans="1:24">
      <c r="A127" s="88" t="s">
        <v>182</v>
      </c>
      <c r="B127" s="88"/>
      <c r="C127" s="174"/>
      <c r="D127" s="175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176"/>
      <c r="P127" s="177"/>
      <c r="Q127" s="177"/>
      <c r="R127" s="177"/>
      <c r="S127" s="177"/>
      <c r="T127" s="177"/>
      <c r="U127" s="178"/>
      <c r="V127" s="88" t="s">
        <v>182</v>
      </c>
      <c r="W127" s="88"/>
      <c r="X127" s="174"/>
    </row>
    <row r="128" spans="1:24">
      <c r="A128" s="74"/>
      <c r="B128" s="74" t="s">
        <v>183</v>
      </c>
      <c r="C128" s="75"/>
      <c r="D128" s="79">
        <v>0</v>
      </c>
      <c r="E128" s="80">
        <v>0</v>
      </c>
      <c r="F128" s="80">
        <v>0</v>
      </c>
      <c r="G128" s="80">
        <v>0</v>
      </c>
      <c r="H128" s="80">
        <v>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O128" s="80">
        <v>0</v>
      </c>
      <c r="P128" s="80">
        <v>0</v>
      </c>
      <c r="Q128" s="80">
        <v>0</v>
      </c>
      <c r="R128" s="80">
        <v>0</v>
      </c>
      <c r="S128" s="80">
        <v>0</v>
      </c>
      <c r="T128" s="80">
        <v>0</v>
      </c>
      <c r="U128" s="81">
        <v>0</v>
      </c>
      <c r="V128" s="74"/>
      <c r="W128" s="74" t="s">
        <v>183</v>
      </c>
      <c r="X128" s="75"/>
    </row>
    <row r="129" spans="1:24">
      <c r="A129" s="74"/>
      <c r="B129" s="74" t="s">
        <v>184</v>
      </c>
      <c r="C129" s="75"/>
      <c r="D129" s="79">
        <v>399.28</v>
      </c>
      <c r="E129" s="162">
        <v>0</v>
      </c>
      <c r="F129" s="162">
        <v>0</v>
      </c>
      <c r="G129" s="162">
        <v>0.38</v>
      </c>
      <c r="H129" s="162">
        <v>47</v>
      </c>
      <c r="I129" s="162">
        <v>0</v>
      </c>
      <c r="J129" s="162">
        <v>0</v>
      </c>
      <c r="K129" s="162">
        <v>5</v>
      </c>
      <c r="L129" s="80">
        <v>0</v>
      </c>
      <c r="M129" s="162">
        <v>106.3</v>
      </c>
      <c r="N129" s="80">
        <v>0</v>
      </c>
      <c r="O129" s="80">
        <v>29</v>
      </c>
      <c r="P129" s="80">
        <v>80.599999999999994</v>
      </c>
      <c r="Q129" s="80">
        <v>100</v>
      </c>
      <c r="R129" s="80">
        <v>30</v>
      </c>
      <c r="S129" s="80">
        <v>0</v>
      </c>
      <c r="T129" s="80">
        <v>1</v>
      </c>
      <c r="U129" s="81">
        <v>0</v>
      </c>
      <c r="V129" s="74"/>
      <c r="W129" s="74" t="s">
        <v>184</v>
      </c>
      <c r="X129" s="75"/>
    </row>
    <row r="130" spans="1:24">
      <c r="A130" s="82"/>
      <c r="B130" s="82"/>
      <c r="C130" s="83"/>
      <c r="D130" s="84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6"/>
      <c r="Q130" s="86"/>
      <c r="R130" s="86"/>
      <c r="S130" s="86"/>
      <c r="T130" s="86"/>
      <c r="U130" s="87"/>
      <c r="V130" s="82"/>
      <c r="W130" s="82"/>
      <c r="X130" s="83"/>
    </row>
    <row r="131" spans="1:24">
      <c r="A131" s="68" t="s">
        <v>185</v>
      </c>
      <c r="B131" s="68"/>
      <c r="C131" s="89"/>
      <c r="D131" s="70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2"/>
      <c r="Q131" s="72"/>
      <c r="R131" s="72"/>
      <c r="S131" s="72"/>
      <c r="T131" s="72"/>
      <c r="U131" s="73"/>
      <c r="V131" s="68" t="s">
        <v>185</v>
      </c>
      <c r="W131" s="68"/>
      <c r="X131" s="89"/>
    </row>
    <row r="132" spans="1:24">
      <c r="A132" s="82" t="s">
        <v>183</v>
      </c>
      <c r="B132" s="50"/>
      <c r="C132" s="94" t="s">
        <v>189</v>
      </c>
      <c r="D132" s="84">
        <v>0</v>
      </c>
      <c r="E132" s="85">
        <v>0</v>
      </c>
      <c r="F132" s="85">
        <v>0</v>
      </c>
      <c r="G132" s="85">
        <v>0</v>
      </c>
      <c r="H132" s="85">
        <v>0</v>
      </c>
      <c r="I132" s="85">
        <v>0</v>
      </c>
      <c r="J132" s="85">
        <v>0</v>
      </c>
      <c r="K132" s="85">
        <v>0</v>
      </c>
      <c r="L132" s="85">
        <v>0</v>
      </c>
      <c r="M132" s="85">
        <v>0</v>
      </c>
      <c r="N132" s="85">
        <v>0</v>
      </c>
      <c r="O132" s="85">
        <v>0</v>
      </c>
      <c r="P132" s="85">
        <v>0</v>
      </c>
      <c r="Q132" s="85">
        <v>0</v>
      </c>
      <c r="R132" s="85">
        <v>0</v>
      </c>
      <c r="S132" s="85">
        <v>0</v>
      </c>
      <c r="T132" s="85">
        <v>0</v>
      </c>
      <c r="U132" s="87">
        <v>0</v>
      </c>
      <c r="V132" s="82" t="s">
        <v>183</v>
      </c>
      <c r="W132" s="50"/>
      <c r="X132" s="94" t="s">
        <v>189</v>
      </c>
    </row>
    <row r="133" spans="1:24">
      <c r="A133" s="82"/>
      <c r="B133" s="82"/>
      <c r="C133" s="94" t="s">
        <v>187</v>
      </c>
      <c r="D133" s="84">
        <v>0</v>
      </c>
      <c r="E133" s="85">
        <v>0</v>
      </c>
      <c r="F133" s="85">
        <v>0</v>
      </c>
      <c r="G133" s="85">
        <v>0</v>
      </c>
      <c r="H133" s="85">
        <v>0</v>
      </c>
      <c r="I133" s="85">
        <v>0</v>
      </c>
      <c r="J133" s="85">
        <v>0</v>
      </c>
      <c r="K133" s="85">
        <v>0</v>
      </c>
      <c r="L133" s="85">
        <v>0</v>
      </c>
      <c r="M133" s="85">
        <v>0</v>
      </c>
      <c r="N133" s="85">
        <v>0</v>
      </c>
      <c r="O133" s="85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7">
        <v>0</v>
      </c>
      <c r="V133" s="82"/>
      <c r="W133" s="82"/>
      <c r="X133" s="94" t="s">
        <v>187</v>
      </c>
    </row>
    <row r="134" spans="1:24">
      <c r="A134" s="82"/>
      <c r="B134" s="82"/>
      <c r="C134" s="94" t="s">
        <v>188</v>
      </c>
      <c r="D134" s="84">
        <v>0</v>
      </c>
      <c r="E134" s="85">
        <v>0</v>
      </c>
      <c r="F134" s="85">
        <v>0</v>
      </c>
      <c r="G134" s="85">
        <v>0</v>
      </c>
      <c r="H134" s="85">
        <v>0</v>
      </c>
      <c r="I134" s="85">
        <v>0</v>
      </c>
      <c r="J134" s="85">
        <v>0</v>
      </c>
      <c r="K134" s="85">
        <v>0</v>
      </c>
      <c r="L134" s="85">
        <v>0</v>
      </c>
      <c r="M134" s="85">
        <v>0</v>
      </c>
      <c r="N134" s="85">
        <v>0</v>
      </c>
      <c r="O134" s="85">
        <v>0</v>
      </c>
      <c r="P134" s="86">
        <v>0</v>
      </c>
      <c r="Q134" s="86">
        <v>0</v>
      </c>
      <c r="R134" s="86">
        <v>0</v>
      </c>
      <c r="S134" s="86">
        <v>0</v>
      </c>
      <c r="T134" s="86">
        <v>0</v>
      </c>
      <c r="U134" s="87">
        <v>0</v>
      </c>
      <c r="V134" s="82"/>
      <c r="W134" s="82"/>
      <c r="X134" s="94" t="s">
        <v>188</v>
      </c>
    </row>
    <row r="135" spans="1:24">
      <c r="A135" s="82"/>
      <c r="B135" s="50"/>
      <c r="C135" s="82"/>
      <c r="D135" s="84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6"/>
      <c r="Q135" s="86"/>
      <c r="R135" s="86"/>
      <c r="S135" s="86"/>
      <c r="T135" s="86"/>
      <c r="U135" s="87"/>
      <c r="V135" s="82"/>
      <c r="W135" s="50"/>
      <c r="X135" s="82"/>
    </row>
    <row r="136" spans="1:24">
      <c r="A136" s="82" t="s">
        <v>184</v>
      </c>
      <c r="B136" s="50"/>
      <c r="C136" s="94" t="s">
        <v>189</v>
      </c>
      <c r="D136" s="84">
        <v>0</v>
      </c>
      <c r="E136" s="85">
        <v>0</v>
      </c>
      <c r="F136" s="85">
        <v>0</v>
      </c>
      <c r="G136" s="85">
        <v>0</v>
      </c>
      <c r="H136" s="85">
        <v>0</v>
      </c>
      <c r="I136" s="85">
        <v>0</v>
      </c>
      <c r="J136" s="85">
        <v>0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86">
        <v>0</v>
      </c>
      <c r="Q136" s="86">
        <v>0</v>
      </c>
      <c r="R136" s="86">
        <v>0</v>
      </c>
      <c r="S136" s="86">
        <v>0</v>
      </c>
      <c r="T136" s="86">
        <v>0</v>
      </c>
      <c r="U136" s="87">
        <v>0</v>
      </c>
      <c r="V136" s="82" t="s">
        <v>184</v>
      </c>
      <c r="W136" s="50"/>
      <c r="X136" s="94" t="s">
        <v>189</v>
      </c>
    </row>
    <row r="137" spans="1:24">
      <c r="A137" s="82"/>
      <c r="B137" s="82"/>
      <c r="C137" s="94" t="s">
        <v>187</v>
      </c>
      <c r="D137" s="84">
        <v>0</v>
      </c>
      <c r="E137" s="85">
        <v>0</v>
      </c>
      <c r="F137" s="85">
        <v>0</v>
      </c>
      <c r="G137" s="85">
        <v>0</v>
      </c>
      <c r="H137" s="85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7">
        <v>0</v>
      </c>
      <c r="V137" s="82"/>
      <c r="W137" s="82"/>
      <c r="X137" s="94" t="s">
        <v>187</v>
      </c>
    </row>
    <row r="138" spans="1:24" ht="17.25" thickBot="1">
      <c r="A138" s="82"/>
      <c r="B138" s="82"/>
      <c r="C138" s="94" t="s">
        <v>188</v>
      </c>
      <c r="D138" s="157">
        <v>39.299999999999997</v>
      </c>
      <c r="E138" s="158">
        <v>0</v>
      </c>
      <c r="F138" s="158">
        <v>0</v>
      </c>
      <c r="G138" s="158">
        <v>0</v>
      </c>
      <c r="H138" s="158">
        <v>0</v>
      </c>
      <c r="I138" s="158">
        <v>0</v>
      </c>
      <c r="J138" s="158">
        <v>0</v>
      </c>
      <c r="K138" s="158">
        <v>0</v>
      </c>
      <c r="L138" s="158">
        <v>0</v>
      </c>
      <c r="M138" s="158">
        <v>33.299999999999997</v>
      </c>
      <c r="N138" s="158">
        <v>0</v>
      </c>
      <c r="O138" s="158">
        <v>6</v>
      </c>
      <c r="P138" s="159">
        <v>0</v>
      </c>
      <c r="Q138" s="159">
        <v>0</v>
      </c>
      <c r="R138" s="159">
        <v>0</v>
      </c>
      <c r="S138" s="159">
        <v>0</v>
      </c>
      <c r="T138" s="159">
        <v>0</v>
      </c>
      <c r="U138" s="160">
        <v>0</v>
      </c>
      <c r="V138" s="82"/>
      <c r="W138" s="82"/>
      <c r="X138" s="94" t="s">
        <v>188</v>
      </c>
    </row>
    <row r="139" spans="1:24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</row>
    <row r="140" spans="1:24">
      <c r="A140" s="102" t="s">
        <v>190</v>
      </c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</row>
    <row r="141" spans="1:24">
      <c r="A141" s="102" t="s">
        <v>191</v>
      </c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</row>
    <row r="143" spans="1:24" ht="20.25">
      <c r="A143" s="48" t="s">
        <v>213</v>
      </c>
      <c r="B143" s="49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</row>
    <row r="144" spans="1:24" ht="17.25" thickBo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155"/>
    </row>
    <row r="145" spans="1:24">
      <c r="A145" s="232" t="s">
        <v>143</v>
      </c>
      <c r="B145" s="232"/>
      <c r="C145" s="232"/>
      <c r="D145" s="55" t="s">
        <v>144</v>
      </c>
      <c r="E145" s="56" t="s">
        <v>145</v>
      </c>
      <c r="F145" s="56" t="s">
        <v>146</v>
      </c>
      <c r="G145" s="56" t="s">
        <v>147</v>
      </c>
      <c r="H145" s="56" t="s">
        <v>148</v>
      </c>
      <c r="I145" s="56" t="s">
        <v>149</v>
      </c>
      <c r="J145" s="56" t="s">
        <v>150</v>
      </c>
      <c r="K145" s="56" t="s">
        <v>151</v>
      </c>
      <c r="L145" s="56" t="s">
        <v>152</v>
      </c>
      <c r="M145" s="56" t="s">
        <v>153</v>
      </c>
      <c r="N145" s="56" t="s">
        <v>154</v>
      </c>
      <c r="O145" s="56" t="s">
        <v>155</v>
      </c>
      <c r="P145" s="56" t="s">
        <v>156</v>
      </c>
      <c r="Q145" s="56" t="s">
        <v>157</v>
      </c>
      <c r="R145" s="56" t="s">
        <v>158</v>
      </c>
      <c r="S145" s="56" t="s">
        <v>159</v>
      </c>
      <c r="T145" s="56" t="s">
        <v>160</v>
      </c>
      <c r="U145" s="57" t="s">
        <v>161</v>
      </c>
      <c r="V145" s="234" t="s">
        <v>143</v>
      </c>
      <c r="W145" s="232"/>
      <c r="X145" s="235"/>
    </row>
    <row r="146" spans="1:24">
      <c r="A146" s="233"/>
      <c r="B146" s="233"/>
      <c r="C146" s="233"/>
      <c r="D146" s="58" t="s">
        <v>162</v>
      </c>
      <c r="E146" s="59" t="s">
        <v>163</v>
      </c>
      <c r="F146" s="59" t="s">
        <v>164</v>
      </c>
      <c r="G146" s="59" t="s">
        <v>165</v>
      </c>
      <c r="H146" s="59" t="s">
        <v>166</v>
      </c>
      <c r="I146" s="59" t="s">
        <v>167</v>
      </c>
      <c r="J146" s="59" t="s">
        <v>168</v>
      </c>
      <c r="K146" s="59" t="s">
        <v>169</v>
      </c>
      <c r="L146" s="59" t="s">
        <v>170</v>
      </c>
      <c r="M146" s="59" t="s">
        <v>171</v>
      </c>
      <c r="N146" s="59" t="s">
        <v>172</v>
      </c>
      <c r="O146" s="59" t="s">
        <v>173</v>
      </c>
      <c r="P146" s="59" t="s">
        <v>174</v>
      </c>
      <c r="Q146" s="59" t="s">
        <v>175</v>
      </c>
      <c r="R146" s="59" t="s">
        <v>176</v>
      </c>
      <c r="S146" s="59" t="s">
        <v>177</v>
      </c>
      <c r="T146" s="59" t="s">
        <v>178</v>
      </c>
      <c r="U146" s="156" t="s">
        <v>179</v>
      </c>
      <c r="V146" s="236"/>
      <c r="W146" s="233"/>
      <c r="X146" s="237"/>
    </row>
    <row r="147" spans="1:24">
      <c r="A147" s="69" t="s">
        <v>180</v>
      </c>
      <c r="B147" s="69"/>
      <c r="C147" s="69"/>
      <c r="D147" s="70">
        <v>205286.40000000002</v>
      </c>
      <c r="E147" s="71">
        <v>0</v>
      </c>
      <c r="F147" s="71">
        <v>0</v>
      </c>
      <c r="G147" s="71">
        <v>0</v>
      </c>
      <c r="H147" s="71">
        <v>0</v>
      </c>
      <c r="I147" s="71">
        <v>0</v>
      </c>
      <c r="J147" s="71">
        <v>0</v>
      </c>
      <c r="K147" s="71">
        <v>205286.40000000002</v>
      </c>
      <c r="L147" s="71">
        <v>0</v>
      </c>
      <c r="M147" s="71">
        <v>0</v>
      </c>
      <c r="N147" s="71">
        <v>0</v>
      </c>
      <c r="O147" s="71">
        <v>0</v>
      </c>
      <c r="P147" s="72">
        <v>0</v>
      </c>
      <c r="Q147" s="72">
        <v>0</v>
      </c>
      <c r="R147" s="72">
        <v>0</v>
      </c>
      <c r="S147" s="72">
        <v>0</v>
      </c>
      <c r="T147" s="72">
        <v>0</v>
      </c>
      <c r="U147" s="73">
        <v>0</v>
      </c>
      <c r="V147" s="69" t="s">
        <v>180</v>
      </c>
      <c r="W147" s="69"/>
      <c r="X147" s="69"/>
    </row>
    <row r="148" spans="1:24">
      <c r="A148" s="69" t="s">
        <v>181</v>
      </c>
      <c r="B148" s="69"/>
      <c r="C148" s="69"/>
      <c r="D148" s="70">
        <v>277640</v>
      </c>
      <c r="E148" s="71">
        <v>0</v>
      </c>
      <c r="F148" s="71">
        <v>0</v>
      </c>
      <c r="G148" s="71">
        <v>0</v>
      </c>
      <c r="H148" s="71">
        <v>0</v>
      </c>
      <c r="I148" s="71">
        <v>0</v>
      </c>
      <c r="J148" s="71">
        <v>0</v>
      </c>
      <c r="K148" s="71">
        <v>277640</v>
      </c>
      <c r="L148" s="71">
        <v>0</v>
      </c>
      <c r="M148" s="71">
        <v>0</v>
      </c>
      <c r="N148" s="71">
        <v>0</v>
      </c>
      <c r="O148" s="71">
        <v>0</v>
      </c>
      <c r="P148" s="72">
        <v>0</v>
      </c>
      <c r="Q148" s="72">
        <v>0</v>
      </c>
      <c r="R148" s="72">
        <v>0</v>
      </c>
      <c r="S148" s="72">
        <v>0</v>
      </c>
      <c r="T148" s="72">
        <v>0</v>
      </c>
      <c r="U148" s="73">
        <v>0</v>
      </c>
      <c r="V148" s="69" t="s">
        <v>181</v>
      </c>
      <c r="W148" s="69"/>
      <c r="X148" s="69"/>
    </row>
    <row r="149" spans="1:24">
      <c r="A149" s="68" t="s">
        <v>182</v>
      </c>
      <c r="B149" s="68"/>
      <c r="C149" s="69"/>
      <c r="D149" s="70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179"/>
      <c r="V149" s="68" t="s">
        <v>182</v>
      </c>
      <c r="W149" s="68"/>
      <c r="X149" s="69"/>
    </row>
    <row r="150" spans="1:24">
      <c r="A150" s="74"/>
      <c r="B150" s="74" t="s">
        <v>183</v>
      </c>
      <c r="C150" s="75"/>
      <c r="D150" s="79">
        <v>36430</v>
      </c>
      <c r="E150" s="80">
        <v>0</v>
      </c>
      <c r="F150" s="80">
        <v>0</v>
      </c>
      <c r="G150" s="80">
        <v>0</v>
      </c>
      <c r="H150" s="80">
        <v>0</v>
      </c>
      <c r="I150" s="80">
        <v>0</v>
      </c>
      <c r="J150" s="80">
        <v>0</v>
      </c>
      <c r="K150" s="80">
        <v>36430</v>
      </c>
      <c r="L150" s="80">
        <v>0</v>
      </c>
      <c r="M150" s="80">
        <v>0</v>
      </c>
      <c r="N150" s="80">
        <v>0</v>
      </c>
      <c r="O150" s="80">
        <v>0</v>
      </c>
      <c r="P150" s="80">
        <v>0</v>
      </c>
      <c r="Q150" s="80">
        <v>0</v>
      </c>
      <c r="R150" s="80">
        <v>0</v>
      </c>
      <c r="S150" s="80">
        <v>0</v>
      </c>
      <c r="T150" s="80">
        <v>0</v>
      </c>
      <c r="U150" s="81">
        <v>0</v>
      </c>
      <c r="V150" s="74"/>
      <c r="W150" s="74" t="s">
        <v>183</v>
      </c>
      <c r="X150" s="75"/>
    </row>
    <row r="151" spans="1:24">
      <c r="A151" s="74"/>
      <c r="B151" s="74" t="s">
        <v>184</v>
      </c>
      <c r="C151" s="75"/>
      <c r="D151" s="79">
        <v>311</v>
      </c>
      <c r="E151" s="80">
        <v>0</v>
      </c>
      <c r="F151" s="80">
        <v>0</v>
      </c>
      <c r="G151" s="80">
        <v>0</v>
      </c>
      <c r="H151" s="80">
        <v>0</v>
      </c>
      <c r="I151" s="80">
        <v>0</v>
      </c>
      <c r="J151" s="80">
        <v>0</v>
      </c>
      <c r="K151" s="80">
        <v>311</v>
      </c>
      <c r="L151" s="80">
        <v>0</v>
      </c>
      <c r="M151" s="80">
        <v>0</v>
      </c>
      <c r="N151" s="80">
        <v>0</v>
      </c>
      <c r="O151" s="80">
        <v>0</v>
      </c>
      <c r="P151" s="80">
        <v>0</v>
      </c>
      <c r="Q151" s="80">
        <v>0</v>
      </c>
      <c r="R151" s="80">
        <v>0</v>
      </c>
      <c r="S151" s="80">
        <v>0</v>
      </c>
      <c r="T151" s="80">
        <v>0</v>
      </c>
      <c r="U151" s="81">
        <v>0</v>
      </c>
      <c r="V151" s="74"/>
      <c r="W151" s="74" t="s">
        <v>184</v>
      </c>
      <c r="X151" s="75"/>
    </row>
    <row r="152" spans="1:24">
      <c r="A152" s="82"/>
      <c r="B152" s="82"/>
      <c r="C152" s="83"/>
      <c r="D152" s="84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180"/>
      <c r="V152" s="82"/>
      <c r="W152" s="82"/>
      <c r="X152" s="83"/>
    </row>
    <row r="153" spans="1:24">
      <c r="A153" s="68" t="s">
        <v>185</v>
      </c>
      <c r="B153" s="68"/>
      <c r="C153" s="89"/>
      <c r="D153" s="70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179"/>
      <c r="V153" s="68" t="s">
        <v>185</v>
      </c>
      <c r="W153" s="68"/>
      <c r="X153" s="89"/>
    </row>
    <row r="154" spans="1:24">
      <c r="A154" s="82" t="s">
        <v>183</v>
      </c>
      <c r="B154" s="50"/>
      <c r="C154" s="94" t="s">
        <v>189</v>
      </c>
      <c r="D154" s="84">
        <v>0</v>
      </c>
      <c r="E154" s="85">
        <v>0</v>
      </c>
      <c r="F154" s="85">
        <v>0</v>
      </c>
      <c r="G154" s="85">
        <v>0</v>
      </c>
      <c r="H154" s="85">
        <v>0</v>
      </c>
      <c r="I154" s="85">
        <v>0</v>
      </c>
      <c r="J154" s="85">
        <v>0</v>
      </c>
      <c r="K154" s="85">
        <v>0</v>
      </c>
      <c r="L154" s="85">
        <v>0</v>
      </c>
      <c r="M154" s="85">
        <v>0</v>
      </c>
      <c r="N154" s="85">
        <v>0</v>
      </c>
      <c r="O154" s="85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7">
        <v>0</v>
      </c>
      <c r="V154" s="82" t="s">
        <v>183</v>
      </c>
      <c r="W154" s="50"/>
      <c r="X154" s="94" t="s">
        <v>189</v>
      </c>
    </row>
    <row r="155" spans="1:24">
      <c r="A155" s="82"/>
      <c r="B155" s="82"/>
      <c r="C155" s="94" t="s">
        <v>187</v>
      </c>
      <c r="D155" s="84">
        <v>0</v>
      </c>
      <c r="E155" s="85">
        <v>0</v>
      </c>
      <c r="F155" s="85">
        <v>0</v>
      </c>
      <c r="G155" s="85">
        <v>0</v>
      </c>
      <c r="H155" s="85">
        <v>0</v>
      </c>
      <c r="I155" s="85">
        <v>0</v>
      </c>
      <c r="J155" s="85">
        <v>0</v>
      </c>
      <c r="K155" s="85">
        <v>0</v>
      </c>
      <c r="L155" s="85">
        <v>0</v>
      </c>
      <c r="M155" s="85">
        <v>0</v>
      </c>
      <c r="N155" s="85">
        <v>0</v>
      </c>
      <c r="O155" s="85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7">
        <v>0</v>
      </c>
      <c r="V155" s="82"/>
      <c r="W155" s="82"/>
      <c r="X155" s="94" t="s">
        <v>187</v>
      </c>
    </row>
    <row r="156" spans="1:24">
      <c r="A156" s="82"/>
      <c r="B156" s="82"/>
      <c r="C156" s="94" t="s">
        <v>188</v>
      </c>
      <c r="D156" s="84">
        <v>0</v>
      </c>
      <c r="E156" s="85">
        <v>0</v>
      </c>
      <c r="F156" s="85">
        <v>0</v>
      </c>
      <c r="G156" s="85">
        <v>0</v>
      </c>
      <c r="H156" s="85">
        <v>0</v>
      </c>
      <c r="I156" s="85">
        <v>0</v>
      </c>
      <c r="J156" s="85">
        <v>0</v>
      </c>
      <c r="K156" s="85">
        <v>0</v>
      </c>
      <c r="L156" s="85">
        <v>0</v>
      </c>
      <c r="M156" s="85">
        <v>0</v>
      </c>
      <c r="N156" s="85">
        <v>0</v>
      </c>
      <c r="O156" s="85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0</v>
      </c>
      <c r="U156" s="87">
        <v>0</v>
      </c>
      <c r="V156" s="82"/>
      <c r="W156" s="82"/>
      <c r="X156" s="94" t="s">
        <v>188</v>
      </c>
    </row>
    <row r="157" spans="1:24">
      <c r="A157" s="82"/>
      <c r="B157" s="50"/>
      <c r="C157" s="82"/>
      <c r="D157" s="84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6"/>
      <c r="Q157" s="86"/>
      <c r="R157" s="86"/>
      <c r="S157" s="86"/>
      <c r="T157" s="86"/>
      <c r="U157" s="87"/>
      <c r="V157" s="82"/>
      <c r="W157" s="50"/>
      <c r="X157" s="82"/>
    </row>
    <row r="158" spans="1:24">
      <c r="A158" s="82" t="s">
        <v>184</v>
      </c>
      <c r="B158" s="50"/>
      <c r="C158" s="94" t="s">
        <v>189</v>
      </c>
      <c r="D158" s="84">
        <v>0</v>
      </c>
      <c r="E158" s="85">
        <v>0</v>
      </c>
      <c r="F158" s="85">
        <v>0</v>
      </c>
      <c r="G158" s="85">
        <v>0</v>
      </c>
      <c r="H158" s="85">
        <v>0</v>
      </c>
      <c r="I158" s="85">
        <v>0</v>
      </c>
      <c r="J158" s="85">
        <v>0</v>
      </c>
      <c r="K158" s="85">
        <v>0</v>
      </c>
      <c r="L158" s="85">
        <v>0</v>
      </c>
      <c r="M158" s="85">
        <v>0</v>
      </c>
      <c r="N158" s="85">
        <v>0</v>
      </c>
      <c r="O158" s="85">
        <v>0</v>
      </c>
      <c r="P158" s="86">
        <v>0</v>
      </c>
      <c r="Q158" s="86">
        <v>0</v>
      </c>
      <c r="R158" s="86">
        <v>0</v>
      </c>
      <c r="S158" s="86">
        <v>0</v>
      </c>
      <c r="T158" s="86">
        <v>0</v>
      </c>
      <c r="U158" s="87">
        <v>0</v>
      </c>
      <c r="V158" s="82" t="s">
        <v>184</v>
      </c>
      <c r="W158" s="50"/>
      <c r="X158" s="94" t="s">
        <v>189</v>
      </c>
    </row>
    <row r="159" spans="1:24">
      <c r="A159" s="82"/>
      <c r="B159" s="82"/>
      <c r="C159" s="94" t="s">
        <v>187</v>
      </c>
      <c r="D159" s="84">
        <v>0</v>
      </c>
      <c r="E159" s="85">
        <v>0</v>
      </c>
      <c r="F159" s="85">
        <v>0</v>
      </c>
      <c r="G159" s="85">
        <v>0</v>
      </c>
      <c r="H159" s="85">
        <v>0</v>
      </c>
      <c r="I159" s="85">
        <v>0</v>
      </c>
      <c r="J159" s="85">
        <v>0</v>
      </c>
      <c r="K159" s="85">
        <v>0</v>
      </c>
      <c r="L159" s="85">
        <v>0</v>
      </c>
      <c r="M159" s="85">
        <v>0</v>
      </c>
      <c r="N159" s="85">
        <v>0</v>
      </c>
      <c r="O159" s="85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7">
        <v>0</v>
      </c>
      <c r="V159" s="82"/>
      <c r="W159" s="82"/>
      <c r="X159" s="94" t="s">
        <v>187</v>
      </c>
    </row>
    <row r="160" spans="1:24" ht="17.25" thickBot="1">
      <c r="A160" s="82"/>
      <c r="B160" s="82"/>
      <c r="C160" s="94" t="s">
        <v>188</v>
      </c>
      <c r="D160" s="157">
        <v>0</v>
      </c>
      <c r="E160" s="158">
        <v>0</v>
      </c>
      <c r="F160" s="158">
        <v>0</v>
      </c>
      <c r="G160" s="158">
        <v>0</v>
      </c>
      <c r="H160" s="158">
        <v>0</v>
      </c>
      <c r="I160" s="158">
        <v>0</v>
      </c>
      <c r="J160" s="158">
        <v>0</v>
      </c>
      <c r="K160" s="158">
        <v>0</v>
      </c>
      <c r="L160" s="158">
        <v>0</v>
      </c>
      <c r="M160" s="158">
        <v>0</v>
      </c>
      <c r="N160" s="158">
        <v>0</v>
      </c>
      <c r="O160" s="158">
        <v>0</v>
      </c>
      <c r="P160" s="159">
        <v>0</v>
      </c>
      <c r="Q160" s="159">
        <v>0</v>
      </c>
      <c r="R160" s="159">
        <v>0</v>
      </c>
      <c r="S160" s="159">
        <v>0</v>
      </c>
      <c r="T160" s="159">
        <v>0</v>
      </c>
      <c r="U160" s="160">
        <v>0</v>
      </c>
      <c r="V160" s="82"/>
      <c r="W160" s="82"/>
      <c r="X160" s="94" t="s">
        <v>188</v>
      </c>
    </row>
    <row r="161" spans="1:24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</row>
    <row r="162" spans="1:24">
      <c r="A162" s="102" t="s">
        <v>190</v>
      </c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</row>
    <row r="163" spans="1:24">
      <c r="A163" s="102" t="s">
        <v>191</v>
      </c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</row>
    <row r="165" spans="1:24" ht="20.25">
      <c r="A165" s="48" t="s">
        <v>214</v>
      </c>
      <c r="B165" s="49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</row>
    <row r="166" spans="1:24" ht="17.25" thickBo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155"/>
    </row>
    <row r="167" spans="1:24">
      <c r="A167" s="232" t="s">
        <v>143</v>
      </c>
      <c r="B167" s="232"/>
      <c r="C167" s="232"/>
      <c r="D167" s="55" t="s">
        <v>144</v>
      </c>
      <c r="E167" s="56" t="s">
        <v>145</v>
      </c>
      <c r="F167" s="56" t="s">
        <v>146</v>
      </c>
      <c r="G167" s="56" t="s">
        <v>147</v>
      </c>
      <c r="H167" s="56" t="s">
        <v>148</v>
      </c>
      <c r="I167" s="56" t="s">
        <v>149</v>
      </c>
      <c r="J167" s="56" t="s">
        <v>150</v>
      </c>
      <c r="K167" s="56" t="s">
        <v>151</v>
      </c>
      <c r="L167" s="56" t="s">
        <v>152</v>
      </c>
      <c r="M167" s="56" t="s">
        <v>153</v>
      </c>
      <c r="N167" s="56" t="s">
        <v>154</v>
      </c>
      <c r="O167" s="56" t="s">
        <v>155</v>
      </c>
      <c r="P167" s="56" t="s">
        <v>156</v>
      </c>
      <c r="Q167" s="56" t="s">
        <v>157</v>
      </c>
      <c r="R167" s="56" t="s">
        <v>158</v>
      </c>
      <c r="S167" s="56" t="s">
        <v>159</v>
      </c>
      <c r="T167" s="56" t="s">
        <v>160</v>
      </c>
      <c r="U167" s="57" t="s">
        <v>161</v>
      </c>
      <c r="V167" s="234" t="s">
        <v>143</v>
      </c>
      <c r="W167" s="232"/>
      <c r="X167" s="235"/>
    </row>
    <row r="168" spans="1:24">
      <c r="A168" s="233"/>
      <c r="B168" s="233"/>
      <c r="C168" s="233"/>
      <c r="D168" s="58" t="s">
        <v>162</v>
      </c>
      <c r="E168" s="59" t="s">
        <v>163</v>
      </c>
      <c r="F168" s="59" t="s">
        <v>164</v>
      </c>
      <c r="G168" s="59" t="s">
        <v>165</v>
      </c>
      <c r="H168" s="59" t="s">
        <v>166</v>
      </c>
      <c r="I168" s="59" t="s">
        <v>167</v>
      </c>
      <c r="J168" s="59" t="s">
        <v>168</v>
      </c>
      <c r="K168" s="59" t="s">
        <v>169</v>
      </c>
      <c r="L168" s="59" t="s">
        <v>170</v>
      </c>
      <c r="M168" s="59" t="s">
        <v>171</v>
      </c>
      <c r="N168" s="59" t="s">
        <v>172</v>
      </c>
      <c r="O168" s="59" t="s">
        <v>173</v>
      </c>
      <c r="P168" s="59" t="s">
        <v>174</v>
      </c>
      <c r="Q168" s="59" t="s">
        <v>175</v>
      </c>
      <c r="R168" s="59" t="s">
        <v>176</v>
      </c>
      <c r="S168" s="59" t="s">
        <v>177</v>
      </c>
      <c r="T168" s="59" t="s">
        <v>178</v>
      </c>
      <c r="U168" s="156" t="s">
        <v>179</v>
      </c>
      <c r="V168" s="236"/>
      <c r="W168" s="233"/>
      <c r="X168" s="237"/>
    </row>
    <row r="169" spans="1:24">
      <c r="A169" s="69" t="s">
        <v>180</v>
      </c>
      <c r="B169" s="69"/>
      <c r="C169" s="69"/>
      <c r="D169" s="70">
        <v>102060.74408583333</v>
      </c>
      <c r="E169" s="71">
        <v>0</v>
      </c>
      <c r="F169" s="71">
        <v>0</v>
      </c>
      <c r="G169" s="71">
        <v>0</v>
      </c>
      <c r="H169" s="71">
        <v>0</v>
      </c>
      <c r="I169" s="71">
        <v>0</v>
      </c>
      <c r="J169" s="71">
        <v>0</v>
      </c>
      <c r="K169" s="71">
        <v>0</v>
      </c>
      <c r="L169" s="71">
        <v>0</v>
      </c>
      <c r="M169" s="71">
        <v>26651.431999999997</v>
      </c>
      <c r="N169" s="71">
        <v>0</v>
      </c>
      <c r="O169" s="71">
        <v>0</v>
      </c>
      <c r="P169" s="72">
        <v>70536.069085833326</v>
      </c>
      <c r="Q169" s="72">
        <v>0</v>
      </c>
      <c r="R169" s="72">
        <v>0</v>
      </c>
      <c r="S169" s="72">
        <v>4873.2430000000004</v>
      </c>
      <c r="T169" s="72">
        <v>0</v>
      </c>
      <c r="U169" s="73">
        <v>0</v>
      </c>
      <c r="V169" s="69" t="s">
        <v>180</v>
      </c>
      <c r="W169" s="69"/>
      <c r="X169" s="69"/>
    </row>
    <row r="170" spans="1:24">
      <c r="A170" s="69" t="s">
        <v>181</v>
      </c>
      <c r="B170" s="69"/>
      <c r="C170" s="69"/>
      <c r="D170" s="70">
        <v>338143.10365</v>
      </c>
      <c r="E170" s="71">
        <v>0</v>
      </c>
      <c r="F170" s="71">
        <v>0</v>
      </c>
      <c r="G170" s="71">
        <v>0</v>
      </c>
      <c r="H170" s="71">
        <v>0</v>
      </c>
      <c r="I170" s="71">
        <v>0</v>
      </c>
      <c r="J170" s="71">
        <v>0</v>
      </c>
      <c r="K170" s="71">
        <v>0</v>
      </c>
      <c r="L170" s="71">
        <v>0</v>
      </c>
      <c r="M170" s="71">
        <v>0</v>
      </c>
      <c r="N170" s="71">
        <v>0</v>
      </c>
      <c r="O170" s="71">
        <v>0</v>
      </c>
      <c r="P170" s="72">
        <v>328914.4425</v>
      </c>
      <c r="Q170" s="71">
        <v>0</v>
      </c>
      <c r="R170" s="71">
        <v>0</v>
      </c>
      <c r="S170" s="72">
        <v>9228.6611499999999</v>
      </c>
      <c r="T170" s="72">
        <v>0</v>
      </c>
      <c r="U170" s="73"/>
      <c r="V170" s="69" t="s">
        <v>181</v>
      </c>
      <c r="W170" s="69"/>
      <c r="X170" s="69"/>
    </row>
    <row r="171" spans="1:24">
      <c r="A171" s="68" t="s">
        <v>182</v>
      </c>
      <c r="B171" s="68"/>
      <c r="C171" s="69"/>
      <c r="D171" s="70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2"/>
      <c r="Q171" s="72"/>
      <c r="R171" s="72"/>
      <c r="S171" s="72"/>
      <c r="T171" s="72"/>
      <c r="U171" s="73"/>
      <c r="V171" s="68" t="s">
        <v>182</v>
      </c>
      <c r="W171" s="68"/>
      <c r="X171" s="69"/>
    </row>
    <row r="172" spans="1:24">
      <c r="A172" s="74"/>
      <c r="B172" s="74" t="s">
        <v>183</v>
      </c>
      <c r="C172" s="75"/>
      <c r="D172" s="79">
        <v>140247.93737900423</v>
      </c>
      <c r="E172" s="80">
        <v>0</v>
      </c>
      <c r="F172" s="80">
        <v>0</v>
      </c>
      <c r="G172" s="80">
        <v>0</v>
      </c>
      <c r="H172" s="80">
        <v>0</v>
      </c>
      <c r="I172" s="80">
        <v>0</v>
      </c>
      <c r="J172" s="80">
        <v>0</v>
      </c>
      <c r="K172" s="80">
        <v>0</v>
      </c>
      <c r="L172" s="80">
        <v>0</v>
      </c>
      <c r="M172" s="80">
        <v>0</v>
      </c>
      <c r="N172" s="80">
        <v>0</v>
      </c>
      <c r="O172" s="80">
        <v>0</v>
      </c>
      <c r="P172" s="80">
        <v>137297.93737900423</v>
      </c>
      <c r="Q172" s="80">
        <v>0</v>
      </c>
      <c r="R172" s="80">
        <v>0</v>
      </c>
      <c r="S172" s="80">
        <v>2950</v>
      </c>
      <c r="T172" s="80">
        <v>0</v>
      </c>
      <c r="U172" s="81">
        <v>0</v>
      </c>
      <c r="V172" s="74"/>
      <c r="W172" s="74" t="s">
        <v>183</v>
      </c>
      <c r="X172" s="75"/>
    </row>
    <row r="173" spans="1:24">
      <c r="A173" s="74"/>
      <c r="B173" s="74" t="s">
        <v>184</v>
      </c>
      <c r="C173" s="75"/>
      <c r="D173" s="79">
        <v>18.2</v>
      </c>
      <c r="E173" s="80">
        <v>0</v>
      </c>
      <c r="F173" s="80">
        <v>0</v>
      </c>
      <c r="G173" s="80">
        <v>0</v>
      </c>
      <c r="H173" s="80">
        <v>0</v>
      </c>
      <c r="I173" s="80">
        <v>0</v>
      </c>
      <c r="J173" s="80">
        <v>0</v>
      </c>
      <c r="K173" s="80">
        <v>0</v>
      </c>
      <c r="L173" s="80">
        <v>0</v>
      </c>
      <c r="M173" s="80">
        <v>12.5</v>
      </c>
      <c r="N173" s="80">
        <v>0</v>
      </c>
      <c r="O173" s="80">
        <v>0</v>
      </c>
      <c r="P173" s="80">
        <v>5.7</v>
      </c>
      <c r="Q173" s="80">
        <v>0</v>
      </c>
      <c r="R173" s="80">
        <v>0</v>
      </c>
      <c r="S173" s="80">
        <v>0</v>
      </c>
      <c r="T173" s="80">
        <v>0</v>
      </c>
      <c r="U173" s="81">
        <v>0</v>
      </c>
      <c r="V173" s="74"/>
      <c r="W173" s="74" t="s">
        <v>184</v>
      </c>
      <c r="X173" s="75"/>
    </row>
    <row r="174" spans="1:24">
      <c r="A174" s="128"/>
      <c r="B174" s="128"/>
      <c r="C174" s="168"/>
      <c r="D174" s="95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7"/>
      <c r="Q174" s="97"/>
      <c r="R174" s="97"/>
      <c r="S174" s="97"/>
      <c r="T174" s="97"/>
      <c r="U174" s="98"/>
      <c r="V174" s="128"/>
      <c r="W174" s="128"/>
      <c r="X174" s="168"/>
    </row>
    <row r="175" spans="1:24">
      <c r="A175" s="88" t="s">
        <v>185</v>
      </c>
      <c r="B175" s="88"/>
      <c r="C175" s="169"/>
      <c r="D175" s="90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2"/>
      <c r="Q175" s="92"/>
      <c r="R175" s="92"/>
      <c r="S175" s="92"/>
      <c r="T175" s="92"/>
      <c r="U175" s="93"/>
      <c r="V175" s="88" t="s">
        <v>185</v>
      </c>
      <c r="W175" s="88"/>
      <c r="X175" s="169"/>
    </row>
    <row r="176" spans="1:24">
      <c r="A176" s="82" t="s">
        <v>183</v>
      </c>
      <c r="B176" s="50"/>
      <c r="C176" s="94" t="s">
        <v>189</v>
      </c>
      <c r="D176" s="84">
        <v>20673.497143260542</v>
      </c>
      <c r="E176" s="85">
        <v>0</v>
      </c>
      <c r="F176" s="85">
        <v>0</v>
      </c>
      <c r="G176" s="85">
        <v>0</v>
      </c>
      <c r="H176" s="85">
        <v>0</v>
      </c>
      <c r="I176" s="85">
        <v>0</v>
      </c>
      <c r="J176" s="85">
        <v>0</v>
      </c>
      <c r="K176" s="85">
        <v>0</v>
      </c>
      <c r="L176" s="85">
        <v>0</v>
      </c>
      <c r="M176" s="85">
        <v>0</v>
      </c>
      <c r="N176" s="85">
        <v>0</v>
      </c>
      <c r="O176" s="85">
        <v>0</v>
      </c>
      <c r="P176" s="86">
        <v>20494.497143260542</v>
      </c>
      <c r="Q176" s="86">
        <v>0</v>
      </c>
      <c r="R176" s="86">
        <v>0</v>
      </c>
      <c r="S176" s="86">
        <v>179</v>
      </c>
      <c r="T176" s="86">
        <v>0</v>
      </c>
      <c r="U176" s="87">
        <v>0</v>
      </c>
      <c r="V176" s="82" t="s">
        <v>183</v>
      </c>
      <c r="W176" s="50"/>
      <c r="X176" s="94" t="s">
        <v>189</v>
      </c>
    </row>
    <row r="177" spans="1:24">
      <c r="A177" s="128"/>
      <c r="B177" s="128"/>
      <c r="C177" s="94" t="s">
        <v>187</v>
      </c>
      <c r="D177" s="95">
        <v>44755</v>
      </c>
      <c r="E177" s="96">
        <v>0</v>
      </c>
      <c r="F177" s="96">
        <v>0</v>
      </c>
      <c r="G177" s="96">
        <v>0</v>
      </c>
      <c r="H177" s="96">
        <v>0</v>
      </c>
      <c r="I177" s="96">
        <v>0</v>
      </c>
      <c r="J177" s="96">
        <v>0</v>
      </c>
      <c r="K177" s="96">
        <v>0</v>
      </c>
      <c r="L177" s="96">
        <v>0</v>
      </c>
      <c r="M177" s="96">
        <v>0</v>
      </c>
      <c r="N177" s="96">
        <v>0</v>
      </c>
      <c r="O177" s="96">
        <v>0</v>
      </c>
      <c r="P177" s="97">
        <v>33635</v>
      </c>
      <c r="Q177" s="97">
        <v>0</v>
      </c>
      <c r="R177" s="97">
        <v>0</v>
      </c>
      <c r="S177" s="97">
        <v>0</v>
      </c>
      <c r="T177" s="97">
        <v>11120</v>
      </c>
      <c r="U177" s="98">
        <v>0</v>
      </c>
      <c r="V177" s="128"/>
      <c r="W177" s="128"/>
      <c r="X177" s="94" t="s">
        <v>187</v>
      </c>
    </row>
    <row r="178" spans="1:24">
      <c r="A178" s="128"/>
      <c r="B178" s="128"/>
      <c r="C178" s="94" t="s">
        <v>188</v>
      </c>
      <c r="D178" s="95">
        <v>49320</v>
      </c>
      <c r="E178" s="96">
        <v>0</v>
      </c>
      <c r="F178" s="96">
        <v>0</v>
      </c>
      <c r="G178" s="96">
        <v>0</v>
      </c>
      <c r="H178" s="96">
        <v>0</v>
      </c>
      <c r="I178" s="96">
        <v>0</v>
      </c>
      <c r="J178" s="96">
        <v>0</v>
      </c>
      <c r="K178" s="96">
        <v>0</v>
      </c>
      <c r="L178" s="96">
        <v>0</v>
      </c>
      <c r="M178" s="96">
        <v>0</v>
      </c>
      <c r="N178" s="96">
        <v>0</v>
      </c>
      <c r="O178" s="96">
        <v>0</v>
      </c>
      <c r="P178" s="97">
        <v>26069</v>
      </c>
      <c r="Q178" s="97">
        <v>0</v>
      </c>
      <c r="R178" s="97">
        <v>0</v>
      </c>
      <c r="S178" s="97">
        <v>2950</v>
      </c>
      <c r="T178" s="97">
        <v>20301</v>
      </c>
      <c r="U178" s="98">
        <v>0</v>
      </c>
      <c r="V178" s="128"/>
      <c r="W178" s="128"/>
      <c r="X178" s="94" t="s">
        <v>188</v>
      </c>
    </row>
    <row r="179" spans="1:24">
      <c r="A179" s="128"/>
      <c r="B179" s="128"/>
      <c r="C179" s="182"/>
      <c r="D179" s="95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7"/>
      <c r="Q179" s="97"/>
      <c r="R179" s="97"/>
      <c r="S179" s="97"/>
      <c r="T179" s="97"/>
      <c r="U179" s="98"/>
      <c r="V179" s="128"/>
      <c r="W179" s="128"/>
      <c r="X179" s="182"/>
    </row>
    <row r="180" spans="1:24">
      <c r="A180" s="82" t="s">
        <v>184</v>
      </c>
      <c r="B180" s="82"/>
      <c r="C180" s="94" t="s">
        <v>189</v>
      </c>
      <c r="D180" s="84">
        <v>0</v>
      </c>
      <c r="E180" s="85">
        <v>0</v>
      </c>
      <c r="F180" s="85">
        <v>0</v>
      </c>
      <c r="G180" s="85">
        <v>0</v>
      </c>
      <c r="H180" s="85">
        <v>0</v>
      </c>
      <c r="I180" s="85">
        <v>0</v>
      </c>
      <c r="J180" s="85">
        <v>0</v>
      </c>
      <c r="K180" s="85">
        <v>0</v>
      </c>
      <c r="L180" s="85">
        <v>0</v>
      </c>
      <c r="M180" s="85">
        <v>0</v>
      </c>
      <c r="N180" s="85">
        <v>0</v>
      </c>
      <c r="O180" s="85">
        <v>0</v>
      </c>
      <c r="P180" s="85">
        <v>0</v>
      </c>
      <c r="Q180" s="85">
        <v>0</v>
      </c>
      <c r="R180" s="85">
        <v>0</v>
      </c>
      <c r="S180" s="85">
        <v>0</v>
      </c>
      <c r="T180" s="85">
        <v>0</v>
      </c>
      <c r="U180" s="180">
        <v>0</v>
      </c>
      <c r="V180" s="82" t="s">
        <v>184</v>
      </c>
      <c r="W180" s="82"/>
      <c r="X180" s="94" t="s">
        <v>189</v>
      </c>
    </row>
    <row r="181" spans="1:24">
      <c r="A181" s="128"/>
      <c r="B181" s="128"/>
      <c r="C181" s="94" t="s">
        <v>187</v>
      </c>
      <c r="D181" s="95">
        <v>0</v>
      </c>
      <c r="E181" s="96">
        <v>0</v>
      </c>
      <c r="F181" s="96">
        <v>0</v>
      </c>
      <c r="G181" s="96">
        <v>0</v>
      </c>
      <c r="H181" s="96">
        <v>0</v>
      </c>
      <c r="I181" s="96">
        <v>0</v>
      </c>
      <c r="J181" s="96">
        <v>0</v>
      </c>
      <c r="K181" s="96">
        <v>0</v>
      </c>
      <c r="L181" s="96">
        <v>0</v>
      </c>
      <c r="M181" s="96">
        <v>0</v>
      </c>
      <c r="N181" s="96">
        <v>0</v>
      </c>
      <c r="O181" s="96">
        <v>0</v>
      </c>
      <c r="P181" s="96">
        <v>0</v>
      </c>
      <c r="Q181" s="96">
        <v>0</v>
      </c>
      <c r="R181" s="96">
        <v>0</v>
      </c>
      <c r="S181" s="96">
        <v>0</v>
      </c>
      <c r="T181" s="96">
        <v>0</v>
      </c>
      <c r="U181" s="183">
        <v>0</v>
      </c>
      <c r="V181" s="128"/>
      <c r="W181" s="128"/>
      <c r="X181" s="94" t="s">
        <v>187</v>
      </c>
    </row>
    <row r="182" spans="1:24" ht="17.25" thickBot="1">
      <c r="A182" s="128"/>
      <c r="B182" s="128"/>
      <c r="C182" s="94" t="s">
        <v>188</v>
      </c>
      <c r="D182" s="170">
        <v>5</v>
      </c>
      <c r="E182" s="171">
        <v>0</v>
      </c>
      <c r="F182" s="171">
        <v>0</v>
      </c>
      <c r="G182" s="171">
        <v>0</v>
      </c>
      <c r="H182" s="171">
        <v>0</v>
      </c>
      <c r="I182" s="171">
        <v>0</v>
      </c>
      <c r="J182" s="171">
        <v>0</v>
      </c>
      <c r="K182" s="171">
        <v>0</v>
      </c>
      <c r="L182" s="171">
        <v>0</v>
      </c>
      <c r="M182" s="171">
        <v>5</v>
      </c>
      <c r="N182" s="171">
        <v>0</v>
      </c>
      <c r="O182" s="171">
        <v>0</v>
      </c>
      <c r="P182" s="171">
        <v>0</v>
      </c>
      <c r="Q182" s="171">
        <v>0</v>
      </c>
      <c r="R182" s="171">
        <v>0</v>
      </c>
      <c r="S182" s="171">
        <v>0</v>
      </c>
      <c r="T182" s="171">
        <v>0</v>
      </c>
      <c r="U182" s="184">
        <v>0</v>
      </c>
      <c r="V182" s="128"/>
      <c r="W182" s="128"/>
      <c r="X182" s="94" t="s">
        <v>188</v>
      </c>
    </row>
    <row r="183" spans="1:24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</row>
    <row r="184" spans="1:24">
      <c r="A184" s="102" t="s">
        <v>190</v>
      </c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</row>
    <row r="185" spans="1:24">
      <c r="A185" s="102" t="s">
        <v>191</v>
      </c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</row>
    <row r="187" spans="1:24" ht="20.25">
      <c r="A187" s="48" t="s">
        <v>215</v>
      </c>
      <c r="B187" s="49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</row>
    <row r="188" spans="1:24" ht="17.25" thickBo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155"/>
    </row>
    <row r="189" spans="1:24">
      <c r="A189" s="232" t="s">
        <v>143</v>
      </c>
      <c r="B189" s="232"/>
      <c r="C189" s="232"/>
      <c r="D189" s="55" t="s">
        <v>144</v>
      </c>
      <c r="E189" s="56" t="s">
        <v>145</v>
      </c>
      <c r="F189" s="56" t="s">
        <v>146</v>
      </c>
      <c r="G189" s="56" t="s">
        <v>147</v>
      </c>
      <c r="H189" s="56" t="s">
        <v>148</v>
      </c>
      <c r="I189" s="56" t="s">
        <v>149</v>
      </c>
      <c r="J189" s="56" t="s">
        <v>150</v>
      </c>
      <c r="K189" s="56" t="s">
        <v>151</v>
      </c>
      <c r="L189" s="56" t="s">
        <v>152</v>
      </c>
      <c r="M189" s="56" t="s">
        <v>153</v>
      </c>
      <c r="N189" s="56" t="s">
        <v>154</v>
      </c>
      <c r="O189" s="56" t="s">
        <v>155</v>
      </c>
      <c r="P189" s="56" t="s">
        <v>156</v>
      </c>
      <c r="Q189" s="56" t="s">
        <v>157</v>
      </c>
      <c r="R189" s="56" t="s">
        <v>158</v>
      </c>
      <c r="S189" s="56" t="s">
        <v>159</v>
      </c>
      <c r="T189" s="56" t="s">
        <v>160</v>
      </c>
      <c r="U189" s="57" t="s">
        <v>161</v>
      </c>
      <c r="V189" s="234" t="s">
        <v>143</v>
      </c>
      <c r="W189" s="232"/>
      <c r="X189" s="235"/>
    </row>
    <row r="190" spans="1:24">
      <c r="A190" s="233"/>
      <c r="B190" s="233"/>
      <c r="C190" s="233"/>
      <c r="D190" s="58" t="s">
        <v>162</v>
      </c>
      <c r="E190" s="59" t="s">
        <v>163</v>
      </c>
      <c r="F190" s="59" t="s">
        <v>164</v>
      </c>
      <c r="G190" s="59" t="s">
        <v>165</v>
      </c>
      <c r="H190" s="59" t="s">
        <v>166</v>
      </c>
      <c r="I190" s="59" t="s">
        <v>167</v>
      </c>
      <c r="J190" s="59" t="s">
        <v>168</v>
      </c>
      <c r="K190" s="59" t="s">
        <v>169</v>
      </c>
      <c r="L190" s="59" t="s">
        <v>170</v>
      </c>
      <c r="M190" s="59" t="s">
        <v>171</v>
      </c>
      <c r="N190" s="59" t="s">
        <v>172</v>
      </c>
      <c r="O190" s="59" t="s">
        <v>173</v>
      </c>
      <c r="P190" s="59" t="s">
        <v>174</v>
      </c>
      <c r="Q190" s="59" t="s">
        <v>175</v>
      </c>
      <c r="R190" s="59" t="s">
        <v>176</v>
      </c>
      <c r="S190" s="59" t="s">
        <v>177</v>
      </c>
      <c r="T190" s="59" t="s">
        <v>178</v>
      </c>
      <c r="U190" s="156" t="s">
        <v>179</v>
      </c>
      <c r="V190" s="236"/>
      <c r="W190" s="233"/>
      <c r="X190" s="237"/>
    </row>
    <row r="191" spans="1:24">
      <c r="A191" s="69" t="s">
        <v>180</v>
      </c>
      <c r="B191" s="69"/>
      <c r="C191" s="63"/>
      <c r="D191" s="70">
        <v>510193.70395948295</v>
      </c>
      <c r="E191" s="71">
        <v>0</v>
      </c>
      <c r="F191" s="71">
        <v>0</v>
      </c>
      <c r="G191" s="71">
        <v>0</v>
      </c>
      <c r="H191" s="71">
        <v>18118.265812000001</v>
      </c>
      <c r="I191" s="71">
        <v>0</v>
      </c>
      <c r="J191" s="71">
        <v>0</v>
      </c>
      <c r="K191" s="71">
        <v>0</v>
      </c>
      <c r="L191" s="71">
        <v>16840.380858</v>
      </c>
      <c r="M191" s="71">
        <v>107585.92435280001</v>
      </c>
      <c r="N191" s="71">
        <v>66281.35916148001</v>
      </c>
      <c r="O191" s="71">
        <v>2321.0748750000002</v>
      </c>
      <c r="P191" s="72">
        <v>181826.42244485999</v>
      </c>
      <c r="Q191" s="72">
        <v>111142.65731581299</v>
      </c>
      <c r="R191" s="72">
        <v>3150.7381165500001</v>
      </c>
      <c r="S191" s="72">
        <v>0</v>
      </c>
      <c r="T191" s="72">
        <v>2926.8810229800001</v>
      </c>
      <c r="U191" s="73">
        <v>0</v>
      </c>
      <c r="V191" s="69" t="s">
        <v>180</v>
      </c>
      <c r="W191" s="69"/>
      <c r="X191" s="63"/>
    </row>
    <row r="192" spans="1:24">
      <c r="A192" s="69" t="s">
        <v>181</v>
      </c>
      <c r="B192" s="69"/>
      <c r="C192" s="69"/>
      <c r="D192" s="70">
        <v>2068895.4800897464</v>
      </c>
      <c r="E192" s="71">
        <v>0</v>
      </c>
      <c r="F192" s="71">
        <v>0</v>
      </c>
      <c r="G192" s="71">
        <v>0</v>
      </c>
      <c r="H192" s="71">
        <v>24016.352894</v>
      </c>
      <c r="I192" s="71">
        <v>0</v>
      </c>
      <c r="J192" s="71">
        <v>0</v>
      </c>
      <c r="K192" s="71">
        <v>0</v>
      </c>
      <c r="L192" s="71">
        <v>25035.830399999999</v>
      </c>
      <c r="M192" s="71">
        <v>261954.8388</v>
      </c>
      <c r="N192" s="71">
        <v>311180.08996000001</v>
      </c>
      <c r="O192" s="71">
        <v>0</v>
      </c>
      <c r="P192" s="72">
        <v>1040051.6622799999</v>
      </c>
      <c r="Q192" s="72">
        <v>389683.84594574635</v>
      </c>
      <c r="R192" s="72">
        <v>3231.6343499999998</v>
      </c>
      <c r="S192" s="72">
        <v>0</v>
      </c>
      <c r="T192" s="72">
        <v>13741.22546</v>
      </c>
      <c r="U192" s="73">
        <v>0</v>
      </c>
      <c r="V192" s="69" t="s">
        <v>181</v>
      </c>
      <c r="W192" s="69"/>
      <c r="X192" s="69"/>
    </row>
    <row r="193" spans="1:24">
      <c r="A193" s="68" t="s">
        <v>182</v>
      </c>
      <c r="B193" s="68"/>
      <c r="C193" s="69"/>
      <c r="D193" s="70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2"/>
      <c r="Q193" s="72"/>
      <c r="R193" s="72"/>
      <c r="S193" s="72"/>
      <c r="T193" s="72"/>
      <c r="U193" s="73"/>
      <c r="V193" s="68" t="s">
        <v>182</v>
      </c>
      <c r="W193" s="68"/>
      <c r="X193" s="69"/>
    </row>
    <row r="194" spans="1:24">
      <c r="A194" s="74"/>
      <c r="B194" s="74" t="s">
        <v>183</v>
      </c>
      <c r="C194" s="75"/>
      <c r="D194" s="79">
        <v>450369.22736761428</v>
      </c>
      <c r="E194" s="80">
        <v>0</v>
      </c>
      <c r="F194" s="80">
        <v>0</v>
      </c>
      <c r="G194" s="80">
        <v>0</v>
      </c>
      <c r="H194" s="80">
        <v>11330</v>
      </c>
      <c r="I194" s="80">
        <v>0</v>
      </c>
      <c r="J194" s="80">
        <v>0</v>
      </c>
      <c r="K194" s="80">
        <v>0</v>
      </c>
      <c r="L194" s="80">
        <v>5000</v>
      </c>
      <c r="M194" s="80">
        <v>62930</v>
      </c>
      <c r="N194" s="80">
        <v>89048.832220678392</v>
      </c>
      <c r="O194" s="80">
        <v>0</v>
      </c>
      <c r="P194" s="80">
        <v>138900</v>
      </c>
      <c r="Q194" s="80">
        <v>57114.144397493474</v>
      </c>
      <c r="R194" s="80">
        <v>2046.2507494424349</v>
      </c>
      <c r="S194" s="80">
        <v>0</v>
      </c>
      <c r="T194" s="80">
        <v>84000</v>
      </c>
      <c r="U194" s="81">
        <v>0</v>
      </c>
      <c r="V194" s="74"/>
      <c r="W194" s="74" t="s">
        <v>183</v>
      </c>
      <c r="X194" s="75"/>
    </row>
    <row r="195" spans="1:24">
      <c r="A195" s="74"/>
      <c r="B195" s="74" t="s">
        <v>184</v>
      </c>
      <c r="C195" s="75"/>
      <c r="D195" s="79">
        <v>520.5</v>
      </c>
      <c r="E195" s="80">
        <v>0</v>
      </c>
      <c r="F195" s="80">
        <v>0</v>
      </c>
      <c r="G195" s="80">
        <v>0</v>
      </c>
      <c r="H195" s="80">
        <v>80</v>
      </c>
      <c r="I195" s="80">
        <v>0</v>
      </c>
      <c r="J195" s="80">
        <v>0</v>
      </c>
      <c r="K195" s="80">
        <v>0</v>
      </c>
      <c r="L195" s="80">
        <v>34</v>
      </c>
      <c r="M195" s="80">
        <v>157</v>
      </c>
      <c r="N195" s="80">
        <v>1</v>
      </c>
      <c r="O195" s="80">
        <v>30</v>
      </c>
      <c r="P195" s="80">
        <v>162.5</v>
      </c>
      <c r="Q195" s="80">
        <v>49</v>
      </c>
      <c r="R195" s="80">
        <v>7</v>
      </c>
      <c r="S195" s="80">
        <v>0</v>
      </c>
      <c r="T195" s="80">
        <v>0</v>
      </c>
      <c r="U195" s="81">
        <v>0</v>
      </c>
      <c r="V195" s="74"/>
      <c r="W195" s="74" t="s">
        <v>184</v>
      </c>
      <c r="X195" s="75"/>
    </row>
    <row r="196" spans="1:24">
      <c r="A196" s="128"/>
      <c r="B196" s="128"/>
      <c r="C196" s="168"/>
      <c r="D196" s="95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7"/>
      <c r="Q196" s="97"/>
      <c r="R196" s="97"/>
      <c r="S196" s="97"/>
      <c r="T196" s="97"/>
      <c r="U196" s="98"/>
      <c r="V196" s="128"/>
      <c r="W196" s="128"/>
      <c r="X196" s="168"/>
    </row>
    <row r="197" spans="1:24">
      <c r="A197" s="88" t="s">
        <v>185</v>
      </c>
      <c r="B197" s="88"/>
      <c r="C197" s="169"/>
      <c r="D197" s="90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2"/>
      <c r="Q197" s="92"/>
      <c r="R197" s="92"/>
      <c r="S197" s="92"/>
      <c r="T197" s="92"/>
      <c r="U197" s="93"/>
      <c r="V197" s="88" t="s">
        <v>185</v>
      </c>
      <c r="W197" s="88"/>
      <c r="X197" s="169"/>
    </row>
    <row r="198" spans="1:24">
      <c r="A198" s="82" t="s">
        <v>183</v>
      </c>
      <c r="B198" s="50"/>
      <c r="C198" s="94" t="s">
        <v>189</v>
      </c>
      <c r="D198" s="84">
        <v>113229.39514693592</v>
      </c>
      <c r="E198" s="85">
        <v>0</v>
      </c>
      <c r="F198" s="85">
        <v>0</v>
      </c>
      <c r="G198" s="85">
        <v>0</v>
      </c>
      <c r="H198" s="85">
        <v>7970</v>
      </c>
      <c r="I198" s="85">
        <v>0</v>
      </c>
      <c r="J198" s="85">
        <v>0</v>
      </c>
      <c r="K198" s="85">
        <v>0</v>
      </c>
      <c r="L198" s="85">
        <v>0</v>
      </c>
      <c r="M198" s="85">
        <v>16990</v>
      </c>
      <c r="N198" s="85">
        <v>0</v>
      </c>
      <c r="O198" s="85">
        <v>0</v>
      </c>
      <c r="P198" s="86">
        <v>0</v>
      </c>
      <c r="Q198" s="86">
        <v>2473.144397493475</v>
      </c>
      <c r="R198" s="86">
        <v>2005.2507494424349</v>
      </c>
      <c r="S198" s="86">
        <v>0</v>
      </c>
      <c r="T198" s="86">
        <v>83791</v>
      </c>
      <c r="U198" s="87">
        <v>0</v>
      </c>
      <c r="V198" s="82" t="s">
        <v>183</v>
      </c>
      <c r="W198" s="50"/>
      <c r="X198" s="94" t="s">
        <v>189</v>
      </c>
    </row>
    <row r="199" spans="1:24">
      <c r="A199" s="128"/>
      <c r="B199" s="128"/>
      <c r="C199" s="94" t="s">
        <v>187</v>
      </c>
      <c r="D199" s="95">
        <v>27665.146331102093</v>
      </c>
      <c r="E199" s="96">
        <v>0</v>
      </c>
      <c r="F199" s="96">
        <v>0</v>
      </c>
      <c r="G199" s="96">
        <v>0</v>
      </c>
      <c r="H199" s="96">
        <v>0</v>
      </c>
      <c r="I199" s="96">
        <v>0</v>
      </c>
      <c r="J199" s="96">
        <v>0</v>
      </c>
      <c r="K199" s="96">
        <v>0</v>
      </c>
      <c r="L199" s="96">
        <v>0</v>
      </c>
      <c r="M199" s="96">
        <v>0</v>
      </c>
      <c r="N199" s="96">
        <v>0</v>
      </c>
      <c r="O199" s="96">
        <v>0</v>
      </c>
      <c r="P199" s="97">
        <v>26673.146331102093</v>
      </c>
      <c r="Q199" s="97">
        <v>488</v>
      </c>
      <c r="R199" s="97">
        <v>41</v>
      </c>
      <c r="S199" s="97">
        <v>0</v>
      </c>
      <c r="T199" s="97">
        <v>463</v>
      </c>
      <c r="U199" s="98">
        <v>0</v>
      </c>
      <c r="V199" s="128"/>
      <c r="W199" s="128"/>
      <c r="X199" s="94" t="s">
        <v>187</v>
      </c>
    </row>
    <row r="200" spans="1:24">
      <c r="A200" s="128"/>
      <c r="B200" s="128"/>
      <c r="C200" s="94" t="s">
        <v>188</v>
      </c>
      <c r="D200" s="95">
        <v>92343</v>
      </c>
      <c r="E200" s="96">
        <v>0</v>
      </c>
      <c r="F200" s="96">
        <v>0</v>
      </c>
      <c r="G200" s="96">
        <v>0</v>
      </c>
      <c r="H200" s="96">
        <v>0</v>
      </c>
      <c r="I200" s="96">
        <v>0</v>
      </c>
      <c r="J200" s="96">
        <v>0</v>
      </c>
      <c r="K200" s="96">
        <v>0</v>
      </c>
      <c r="L200" s="96">
        <v>0</v>
      </c>
      <c r="M200" s="96">
        <v>45740</v>
      </c>
      <c r="N200" s="96">
        <v>2606</v>
      </c>
      <c r="O200" s="96">
        <v>0</v>
      </c>
      <c r="P200" s="97">
        <v>42897</v>
      </c>
      <c r="Q200" s="97">
        <v>1100</v>
      </c>
      <c r="R200" s="97">
        <v>0</v>
      </c>
      <c r="S200" s="97">
        <v>0</v>
      </c>
      <c r="T200" s="97">
        <v>0</v>
      </c>
      <c r="U200" s="98">
        <v>0</v>
      </c>
      <c r="V200" s="128"/>
      <c r="W200" s="128"/>
      <c r="X200" s="94" t="s">
        <v>188</v>
      </c>
    </row>
    <row r="201" spans="1:24">
      <c r="A201" s="128"/>
      <c r="B201" s="51"/>
      <c r="C201" s="128"/>
      <c r="D201" s="95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7"/>
      <c r="Q201" s="97"/>
      <c r="R201" s="97"/>
      <c r="S201" s="97"/>
      <c r="T201" s="97"/>
      <c r="U201" s="98"/>
      <c r="V201" s="128"/>
      <c r="W201" s="51"/>
      <c r="X201" s="128"/>
    </row>
    <row r="202" spans="1:24">
      <c r="A202" s="82" t="s">
        <v>184</v>
      </c>
      <c r="B202" s="50"/>
      <c r="C202" s="94" t="s">
        <v>189</v>
      </c>
      <c r="D202" s="84">
        <v>0</v>
      </c>
      <c r="E202" s="85">
        <v>0</v>
      </c>
      <c r="F202" s="85">
        <v>0</v>
      </c>
      <c r="G202" s="85">
        <v>0</v>
      </c>
      <c r="H202" s="85">
        <v>0</v>
      </c>
      <c r="I202" s="85">
        <v>0</v>
      </c>
      <c r="J202" s="85">
        <v>0</v>
      </c>
      <c r="K202" s="85">
        <v>0</v>
      </c>
      <c r="L202" s="85">
        <v>0</v>
      </c>
      <c r="M202" s="85">
        <v>0</v>
      </c>
      <c r="N202" s="85">
        <v>0</v>
      </c>
      <c r="O202" s="85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7">
        <v>0</v>
      </c>
      <c r="V202" s="82" t="s">
        <v>184</v>
      </c>
      <c r="W202" s="50"/>
      <c r="X202" s="94" t="s">
        <v>189</v>
      </c>
    </row>
    <row r="203" spans="1:24">
      <c r="A203" s="128"/>
      <c r="B203" s="128"/>
      <c r="C203" s="94" t="s">
        <v>187</v>
      </c>
      <c r="D203" s="95">
        <v>20</v>
      </c>
      <c r="E203" s="96">
        <v>0</v>
      </c>
      <c r="F203" s="96">
        <v>0</v>
      </c>
      <c r="G203" s="96">
        <v>0</v>
      </c>
      <c r="H203" s="96">
        <v>0</v>
      </c>
      <c r="I203" s="96">
        <v>0</v>
      </c>
      <c r="J203" s="96">
        <v>0</v>
      </c>
      <c r="K203" s="96">
        <v>0</v>
      </c>
      <c r="L203" s="96">
        <v>0</v>
      </c>
      <c r="M203" s="96">
        <v>0</v>
      </c>
      <c r="N203" s="96">
        <v>0</v>
      </c>
      <c r="O203" s="96">
        <v>0</v>
      </c>
      <c r="P203" s="97">
        <v>0</v>
      </c>
      <c r="Q203" s="97">
        <v>20</v>
      </c>
      <c r="R203" s="97">
        <v>0</v>
      </c>
      <c r="S203" s="97">
        <v>0</v>
      </c>
      <c r="T203" s="97">
        <v>0</v>
      </c>
      <c r="U203" s="98">
        <v>0</v>
      </c>
      <c r="V203" s="128"/>
      <c r="W203" s="128"/>
      <c r="X203" s="94" t="s">
        <v>187</v>
      </c>
    </row>
    <row r="204" spans="1:24" ht="17.25" thickBot="1">
      <c r="A204" s="128"/>
      <c r="B204" s="128"/>
      <c r="C204" s="94" t="s">
        <v>188</v>
      </c>
      <c r="D204" s="170">
        <v>338</v>
      </c>
      <c r="E204" s="171">
        <v>0</v>
      </c>
      <c r="F204" s="171">
        <v>0</v>
      </c>
      <c r="G204" s="171">
        <v>0</v>
      </c>
      <c r="H204" s="171">
        <v>35</v>
      </c>
      <c r="I204" s="171">
        <v>0</v>
      </c>
      <c r="J204" s="171">
        <v>0</v>
      </c>
      <c r="K204" s="171">
        <v>0</v>
      </c>
      <c r="L204" s="171">
        <v>34</v>
      </c>
      <c r="M204" s="171">
        <v>110</v>
      </c>
      <c r="N204" s="171">
        <v>0</v>
      </c>
      <c r="O204" s="171">
        <v>5</v>
      </c>
      <c r="P204" s="172">
        <v>154</v>
      </c>
      <c r="Q204" s="172">
        <v>0</v>
      </c>
      <c r="R204" s="172">
        <v>0</v>
      </c>
      <c r="S204" s="172">
        <v>0</v>
      </c>
      <c r="T204" s="172">
        <v>0</v>
      </c>
      <c r="U204" s="173">
        <v>0</v>
      </c>
      <c r="V204" s="128"/>
      <c r="W204" s="128"/>
      <c r="X204" s="94" t="s">
        <v>188</v>
      </c>
    </row>
    <row r="205" spans="1:24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</row>
    <row r="206" spans="1:24">
      <c r="A206" s="102" t="s">
        <v>190</v>
      </c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</row>
    <row r="207" spans="1:24">
      <c r="A207" s="102" t="s">
        <v>191</v>
      </c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</row>
    <row r="208" spans="1:24">
      <c r="A208" s="102" t="s">
        <v>199</v>
      </c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</row>
    <row r="210" spans="1:24" ht="20.25">
      <c r="A210" s="48" t="s">
        <v>216</v>
      </c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</row>
    <row r="211" spans="1:24" ht="17.25" thickBo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155"/>
    </row>
    <row r="212" spans="1:24">
      <c r="A212" s="232" t="s">
        <v>143</v>
      </c>
      <c r="B212" s="232"/>
      <c r="C212" s="232"/>
      <c r="D212" s="55" t="s">
        <v>144</v>
      </c>
      <c r="E212" s="56" t="s">
        <v>145</v>
      </c>
      <c r="F212" s="56" t="s">
        <v>146</v>
      </c>
      <c r="G212" s="56" t="s">
        <v>147</v>
      </c>
      <c r="H212" s="56" t="s">
        <v>148</v>
      </c>
      <c r="I212" s="56" t="s">
        <v>149</v>
      </c>
      <c r="J212" s="56" t="s">
        <v>150</v>
      </c>
      <c r="K212" s="56" t="s">
        <v>151</v>
      </c>
      <c r="L212" s="56" t="s">
        <v>152</v>
      </c>
      <c r="M212" s="56" t="s">
        <v>153</v>
      </c>
      <c r="N212" s="56" t="s">
        <v>154</v>
      </c>
      <c r="O212" s="56" t="s">
        <v>155</v>
      </c>
      <c r="P212" s="56" t="s">
        <v>156</v>
      </c>
      <c r="Q212" s="56" t="s">
        <v>157</v>
      </c>
      <c r="R212" s="56" t="s">
        <v>158</v>
      </c>
      <c r="S212" s="56" t="s">
        <v>159</v>
      </c>
      <c r="T212" s="56" t="s">
        <v>160</v>
      </c>
      <c r="U212" s="57" t="s">
        <v>161</v>
      </c>
      <c r="V212" s="234" t="s">
        <v>143</v>
      </c>
      <c r="W212" s="232"/>
      <c r="X212" s="235"/>
    </row>
    <row r="213" spans="1:24">
      <c r="A213" s="233"/>
      <c r="B213" s="233"/>
      <c r="C213" s="233"/>
      <c r="D213" s="185" t="s">
        <v>162</v>
      </c>
      <c r="E213" s="186" t="s">
        <v>163</v>
      </c>
      <c r="F213" s="186" t="s">
        <v>164</v>
      </c>
      <c r="G213" s="186" t="s">
        <v>165</v>
      </c>
      <c r="H213" s="186" t="s">
        <v>166</v>
      </c>
      <c r="I213" s="186" t="s">
        <v>167</v>
      </c>
      <c r="J213" s="186" t="s">
        <v>168</v>
      </c>
      <c r="K213" s="186" t="s">
        <v>169</v>
      </c>
      <c r="L213" s="186" t="s">
        <v>170</v>
      </c>
      <c r="M213" s="186" t="s">
        <v>171</v>
      </c>
      <c r="N213" s="186" t="s">
        <v>172</v>
      </c>
      <c r="O213" s="186" t="s">
        <v>173</v>
      </c>
      <c r="P213" s="186" t="s">
        <v>174</v>
      </c>
      <c r="Q213" s="186" t="s">
        <v>175</v>
      </c>
      <c r="R213" s="186" t="s">
        <v>176</v>
      </c>
      <c r="S213" s="186" t="s">
        <v>177</v>
      </c>
      <c r="T213" s="186" t="s">
        <v>178</v>
      </c>
      <c r="U213" s="187" t="s">
        <v>179</v>
      </c>
      <c r="V213" s="236"/>
      <c r="W213" s="233"/>
      <c r="X213" s="237"/>
    </row>
    <row r="214" spans="1:24">
      <c r="A214" s="69" t="s">
        <v>180</v>
      </c>
      <c r="B214" s="69"/>
      <c r="C214" s="69"/>
      <c r="D214" s="70">
        <v>488877.08455064998</v>
      </c>
      <c r="E214" s="71">
        <v>0</v>
      </c>
      <c r="F214" s="71">
        <v>0</v>
      </c>
      <c r="G214" s="71">
        <v>0</v>
      </c>
      <c r="H214" s="71">
        <v>0</v>
      </c>
      <c r="I214" s="71">
        <v>0</v>
      </c>
      <c r="J214" s="71">
        <v>0</v>
      </c>
      <c r="K214" s="71">
        <v>94979.84815065001</v>
      </c>
      <c r="L214" s="71">
        <v>0</v>
      </c>
      <c r="M214" s="71">
        <v>0</v>
      </c>
      <c r="N214" s="71">
        <v>0</v>
      </c>
      <c r="O214" s="71">
        <v>0</v>
      </c>
      <c r="P214" s="72">
        <v>0</v>
      </c>
      <c r="Q214" s="72">
        <v>0</v>
      </c>
      <c r="R214" s="72">
        <v>0</v>
      </c>
      <c r="S214" s="72">
        <v>0</v>
      </c>
      <c r="T214" s="72">
        <v>0</v>
      </c>
      <c r="U214" s="73">
        <v>393897.23639999999</v>
      </c>
      <c r="V214" s="69" t="s">
        <v>180</v>
      </c>
      <c r="W214" s="69"/>
      <c r="X214" s="69"/>
    </row>
    <row r="215" spans="1:24">
      <c r="A215" s="69" t="s">
        <v>181</v>
      </c>
      <c r="B215" s="69"/>
      <c r="C215" s="69"/>
      <c r="D215" s="70">
        <v>2295197.58005</v>
      </c>
      <c r="E215" s="71">
        <v>0</v>
      </c>
      <c r="F215" s="71">
        <v>0</v>
      </c>
      <c r="G215" s="71">
        <v>0</v>
      </c>
      <c r="H215" s="71">
        <v>0</v>
      </c>
      <c r="I215" s="71">
        <v>0</v>
      </c>
      <c r="J215" s="71">
        <v>0</v>
      </c>
      <c r="K215" s="71">
        <v>445914.78005</v>
      </c>
      <c r="L215" s="71">
        <v>0</v>
      </c>
      <c r="M215" s="71">
        <v>0</v>
      </c>
      <c r="N215" s="71">
        <v>0</v>
      </c>
      <c r="O215" s="71">
        <v>0</v>
      </c>
      <c r="P215" s="72">
        <v>0</v>
      </c>
      <c r="Q215" s="72">
        <v>0</v>
      </c>
      <c r="R215" s="72">
        <v>0</v>
      </c>
      <c r="S215" s="72">
        <v>0</v>
      </c>
      <c r="T215" s="72">
        <v>0</v>
      </c>
      <c r="U215" s="73">
        <v>1849282.8</v>
      </c>
      <c r="V215" s="69" t="s">
        <v>181</v>
      </c>
      <c r="W215" s="69"/>
      <c r="X215" s="69"/>
    </row>
    <row r="216" spans="1:24">
      <c r="A216" s="68" t="s">
        <v>182</v>
      </c>
      <c r="B216" s="68"/>
      <c r="C216" s="69"/>
      <c r="D216" s="70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2"/>
      <c r="Q216" s="72"/>
      <c r="R216" s="72"/>
      <c r="S216" s="72"/>
      <c r="T216" s="72"/>
      <c r="U216" s="73"/>
      <c r="V216" s="68" t="s">
        <v>182</v>
      </c>
      <c r="W216" s="68"/>
      <c r="X216" s="69"/>
    </row>
    <row r="217" spans="1:24">
      <c r="A217" s="74"/>
      <c r="B217" s="74" t="s">
        <v>183</v>
      </c>
      <c r="C217" s="75"/>
      <c r="D217" s="79">
        <v>1020350</v>
      </c>
      <c r="E217" s="80">
        <v>0</v>
      </c>
      <c r="F217" s="80">
        <v>0</v>
      </c>
      <c r="G217" s="80">
        <v>4350</v>
      </c>
      <c r="H217" s="80">
        <v>0</v>
      </c>
      <c r="I217" s="80">
        <v>0</v>
      </c>
      <c r="J217" s="80">
        <v>0</v>
      </c>
      <c r="K217" s="80">
        <v>526000</v>
      </c>
      <c r="L217" s="80">
        <v>0</v>
      </c>
      <c r="M217" s="80">
        <v>140000</v>
      </c>
      <c r="N217" s="80">
        <v>0</v>
      </c>
      <c r="O217" s="80">
        <v>0</v>
      </c>
      <c r="P217" s="80">
        <v>0</v>
      </c>
      <c r="Q217" s="80">
        <v>0</v>
      </c>
      <c r="R217" s="80">
        <v>0</v>
      </c>
      <c r="S217" s="80">
        <v>0</v>
      </c>
      <c r="T217" s="80">
        <v>0</v>
      </c>
      <c r="U217" s="81">
        <v>350000</v>
      </c>
      <c r="V217" s="74"/>
      <c r="W217" s="74" t="s">
        <v>183</v>
      </c>
      <c r="X217" s="75"/>
    </row>
    <row r="218" spans="1:24">
      <c r="A218" s="82"/>
      <c r="B218" s="82"/>
      <c r="C218" s="83"/>
      <c r="D218" s="84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6"/>
      <c r="Q218" s="86"/>
      <c r="R218" s="86"/>
      <c r="S218" s="86"/>
      <c r="T218" s="86"/>
      <c r="U218" s="87"/>
      <c r="V218" s="82"/>
      <c r="W218" s="82"/>
      <c r="X218" s="83"/>
    </row>
    <row r="219" spans="1:24">
      <c r="A219" s="68" t="s">
        <v>185</v>
      </c>
      <c r="B219" s="68"/>
      <c r="C219" s="89"/>
      <c r="D219" s="70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2"/>
      <c r="Q219" s="72"/>
      <c r="R219" s="72"/>
      <c r="S219" s="72"/>
      <c r="T219" s="72"/>
      <c r="U219" s="73"/>
      <c r="V219" s="68" t="s">
        <v>185</v>
      </c>
      <c r="W219" s="68"/>
      <c r="X219" s="89"/>
    </row>
    <row r="220" spans="1:24">
      <c r="A220" s="82" t="s">
        <v>183</v>
      </c>
      <c r="B220" s="50"/>
      <c r="C220" s="94" t="s">
        <v>189</v>
      </c>
      <c r="D220" s="84">
        <v>100000</v>
      </c>
      <c r="E220" s="85">
        <v>0</v>
      </c>
      <c r="F220" s="85">
        <v>0</v>
      </c>
      <c r="G220" s="85">
        <v>0</v>
      </c>
      <c r="H220" s="85">
        <v>0</v>
      </c>
      <c r="I220" s="85">
        <v>0</v>
      </c>
      <c r="J220" s="85">
        <v>0</v>
      </c>
      <c r="K220" s="85">
        <v>0</v>
      </c>
      <c r="L220" s="85">
        <v>0</v>
      </c>
      <c r="M220" s="85">
        <v>0</v>
      </c>
      <c r="N220" s="85">
        <v>0</v>
      </c>
      <c r="O220" s="85">
        <v>0</v>
      </c>
      <c r="P220" s="86">
        <v>0</v>
      </c>
      <c r="Q220" s="85">
        <v>0</v>
      </c>
      <c r="R220" s="85">
        <v>0</v>
      </c>
      <c r="S220" s="85">
        <v>0</v>
      </c>
      <c r="T220" s="85">
        <v>0</v>
      </c>
      <c r="U220" s="87">
        <v>100000</v>
      </c>
      <c r="V220" s="82" t="s">
        <v>183</v>
      </c>
      <c r="W220" s="50"/>
      <c r="X220" s="94" t="s">
        <v>189</v>
      </c>
    </row>
    <row r="221" spans="1:24">
      <c r="A221" s="82"/>
      <c r="B221" s="82"/>
      <c r="C221" s="94" t="s">
        <v>187</v>
      </c>
      <c r="D221" s="84">
        <v>620000</v>
      </c>
      <c r="E221" s="85">
        <v>0</v>
      </c>
      <c r="F221" s="85">
        <v>0</v>
      </c>
      <c r="G221" s="85">
        <v>0</v>
      </c>
      <c r="H221" s="85">
        <v>0</v>
      </c>
      <c r="I221" s="85">
        <v>0</v>
      </c>
      <c r="J221" s="85">
        <v>0</v>
      </c>
      <c r="K221" s="85">
        <v>545000</v>
      </c>
      <c r="L221" s="85">
        <v>0</v>
      </c>
      <c r="M221" s="85">
        <v>0</v>
      </c>
      <c r="N221" s="85">
        <v>0</v>
      </c>
      <c r="O221" s="85">
        <v>0</v>
      </c>
      <c r="P221" s="86">
        <v>0</v>
      </c>
      <c r="Q221" s="85">
        <v>0</v>
      </c>
      <c r="R221" s="85">
        <v>0</v>
      </c>
      <c r="S221" s="85">
        <v>0</v>
      </c>
      <c r="T221" s="85">
        <v>0</v>
      </c>
      <c r="U221" s="87">
        <v>75000</v>
      </c>
      <c r="V221" s="82"/>
      <c r="W221" s="82"/>
      <c r="X221" s="94" t="s">
        <v>187</v>
      </c>
    </row>
    <row r="222" spans="1:24" ht="17.25" thickBot="1">
      <c r="A222" s="128"/>
      <c r="B222" s="128"/>
      <c r="C222" s="94" t="s">
        <v>188</v>
      </c>
      <c r="D222" s="188">
        <v>0</v>
      </c>
      <c r="E222" s="189">
        <v>0</v>
      </c>
      <c r="F222" s="189">
        <v>0</v>
      </c>
      <c r="G222" s="189">
        <v>0</v>
      </c>
      <c r="H222" s="189">
        <v>0</v>
      </c>
      <c r="I222" s="189">
        <v>0</v>
      </c>
      <c r="J222" s="189">
        <v>0</v>
      </c>
      <c r="K222" s="189">
        <v>0</v>
      </c>
      <c r="L222" s="189">
        <v>0</v>
      </c>
      <c r="M222" s="189">
        <v>0</v>
      </c>
      <c r="N222" s="189">
        <v>0</v>
      </c>
      <c r="O222" s="189">
        <v>0</v>
      </c>
      <c r="P222" s="97">
        <v>0</v>
      </c>
      <c r="Q222" s="189">
        <v>0</v>
      </c>
      <c r="R222" s="189">
        <v>0</v>
      </c>
      <c r="S222" s="189">
        <v>0</v>
      </c>
      <c r="T222" s="189">
        <v>0</v>
      </c>
      <c r="U222" s="98">
        <v>0</v>
      </c>
      <c r="V222" s="128"/>
      <c r="W222" s="128"/>
      <c r="X222" s="94" t="s">
        <v>188</v>
      </c>
    </row>
    <row r="223" spans="1:24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</row>
    <row r="224" spans="1:24">
      <c r="A224" s="102" t="s">
        <v>190</v>
      </c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</row>
    <row r="225" spans="1:24">
      <c r="A225" s="102" t="s">
        <v>191</v>
      </c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</row>
  </sheetData>
  <mergeCells count="32">
    <mergeCell ref="A3:C4"/>
    <mergeCell ref="V3:X4"/>
    <mergeCell ref="A25:C26"/>
    <mergeCell ref="V25:X26"/>
    <mergeCell ref="A47:C48"/>
    <mergeCell ref="V47:X48"/>
    <mergeCell ref="A49:C49"/>
    <mergeCell ref="V49:X49"/>
    <mergeCell ref="A50:C50"/>
    <mergeCell ref="V50:X50"/>
    <mergeCell ref="A57:C58"/>
    <mergeCell ref="V57:X58"/>
    <mergeCell ref="A80:C81"/>
    <mergeCell ref="V80:X81"/>
    <mergeCell ref="A82:C82"/>
    <mergeCell ref="A83:C83"/>
    <mergeCell ref="A90:C91"/>
    <mergeCell ref="V90:X91"/>
    <mergeCell ref="A92:C92"/>
    <mergeCell ref="A93:C93"/>
    <mergeCell ref="A100:C101"/>
    <mergeCell ref="V100:X101"/>
    <mergeCell ref="A123:C124"/>
    <mergeCell ref="V123:X124"/>
    <mergeCell ref="A212:C213"/>
    <mergeCell ref="V212:X213"/>
    <mergeCell ref="A145:C146"/>
    <mergeCell ref="V145:X146"/>
    <mergeCell ref="A167:C168"/>
    <mergeCell ref="V167:X168"/>
    <mergeCell ref="A189:C190"/>
    <mergeCell ref="V189:X190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516A-D0D3-4655-BEE2-15EE9C2E2406}">
  <dimension ref="B1:E15"/>
  <sheetViews>
    <sheetView workbookViewId="0">
      <selection activeCell="H19" sqref="H19"/>
    </sheetView>
  </sheetViews>
  <sheetFormatPr defaultColWidth="8.875" defaultRowHeight="16.5"/>
  <cols>
    <col min="2" max="2" width="18.125" customWidth="1"/>
    <col min="3" max="3" width="10.875" bestFit="1" customWidth="1"/>
    <col min="4" max="4" width="15.625" customWidth="1"/>
    <col min="5" max="5" width="17.625" customWidth="1"/>
    <col min="6" max="6" width="9" customWidth="1"/>
  </cols>
  <sheetData>
    <row r="1" spans="2:5" ht="17.25" thickBot="1">
      <c r="B1" t="s">
        <v>232</v>
      </c>
    </row>
    <row r="2" spans="2:5" ht="17.25" thickBot="1">
      <c r="B2" s="196" t="s">
        <v>230</v>
      </c>
      <c r="C2" s="197" t="s">
        <v>229</v>
      </c>
      <c r="D2" s="195" t="s">
        <v>233</v>
      </c>
      <c r="E2" s="41" t="s">
        <v>246</v>
      </c>
    </row>
    <row r="3" spans="2:5">
      <c r="B3" s="193" t="s">
        <v>234</v>
      </c>
      <c r="C3" s="190">
        <f>Biomass!D5</f>
        <v>96281.085008873299</v>
      </c>
      <c r="D3" s="191">
        <f>C3*About!$B$49</f>
        <v>3.8181870527238026E-3</v>
      </c>
      <c r="E3" s="41" t="s">
        <v>217</v>
      </c>
    </row>
    <row r="4" spans="2:5">
      <c r="B4" s="193" t="s">
        <v>242</v>
      </c>
      <c r="C4" s="190">
        <f>Biomass!D27</f>
        <v>75517.902458304452</v>
      </c>
      <c r="D4" s="191">
        <f>C4*About!$B$49</f>
        <v>2.9947884092559138E-3</v>
      </c>
      <c r="E4" s="41" t="s">
        <v>218</v>
      </c>
    </row>
    <row r="5" spans="2:5">
      <c r="B5" s="193" t="s">
        <v>235</v>
      </c>
      <c r="C5" s="190">
        <f>Biomass!D49</f>
        <v>699713.27090699982</v>
      </c>
      <c r="D5" s="191">
        <f>C5*About!$B$49</f>
        <v>2.7748297096464068E-2</v>
      </c>
      <c r="E5" s="41" t="s">
        <v>219</v>
      </c>
    </row>
    <row r="6" spans="2:5">
      <c r="B6" s="193" t="s">
        <v>236</v>
      </c>
      <c r="C6" s="190">
        <f>Biomass!D59</f>
        <v>226865.38777099</v>
      </c>
      <c r="D6" s="191">
        <f>C6*About!$B$49</f>
        <v>8.996725433853681E-3</v>
      </c>
      <c r="E6" s="41" t="s">
        <v>220</v>
      </c>
    </row>
    <row r="7" spans="2:5">
      <c r="B7" s="193" t="s">
        <v>237</v>
      </c>
      <c r="C7" s="190">
        <f>Biomass!D82</f>
        <v>16505.134379999996</v>
      </c>
      <c r="D7" s="191">
        <f>C7*About!$B$49</f>
        <v>6.5453863951963741E-4</v>
      </c>
      <c r="E7" s="41" t="s">
        <v>221</v>
      </c>
    </row>
    <row r="8" spans="2:5">
      <c r="B8" s="193" t="s">
        <v>238</v>
      </c>
      <c r="C8" s="190">
        <f>Biomass!D92</f>
        <v>131073.46000000002</v>
      </c>
      <c r="D8" s="191">
        <f>C8*About!$B$49</f>
        <v>5.1979367274640545E-3</v>
      </c>
      <c r="E8" s="41" t="s">
        <v>222</v>
      </c>
    </row>
    <row r="9" spans="2:5">
      <c r="B9" s="193" t="s">
        <v>241</v>
      </c>
      <c r="C9" s="190">
        <f>Biomass!D102</f>
        <v>1543389.7795956577</v>
      </c>
      <c r="D9" s="191">
        <f>C9*About!$B$49</f>
        <v>6.1205696562469013E-2</v>
      </c>
      <c r="E9" s="41" t="s">
        <v>239</v>
      </c>
    </row>
    <row r="10" spans="2:5">
      <c r="B10" s="193" t="s">
        <v>240</v>
      </c>
      <c r="C10" s="190">
        <f>Biomass!D125</f>
        <v>66662.730949624092</v>
      </c>
      <c r="D10" s="191">
        <f>C10*About!$B$49</f>
        <v>2.6436218099080144E-3</v>
      </c>
      <c r="E10" s="41" t="s">
        <v>223</v>
      </c>
    </row>
    <row r="11" spans="2:5">
      <c r="B11" s="193" t="s">
        <v>243</v>
      </c>
      <c r="C11" s="190">
        <f>Biomass!D147</f>
        <v>205286.40000000002</v>
      </c>
      <c r="D11" s="191">
        <f>C11*About!$B$49</f>
        <v>8.1409746733539859E-3</v>
      </c>
      <c r="E11" s="41" t="s">
        <v>224</v>
      </c>
    </row>
    <row r="12" spans="2:5">
      <c r="B12" s="193" t="s">
        <v>244</v>
      </c>
      <c r="C12" s="190">
        <f>Biomass!D169</f>
        <v>102060.74408583333</v>
      </c>
      <c r="D12" s="191">
        <f>C12*About!$B$49</f>
        <v>4.0473890756836869E-3</v>
      </c>
      <c r="E12" s="41" t="s">
        <v>225</v>
      </c>
    </row>
    <row r="13" spans="2:5">
      <c r="B13" s="193" t="s">
        <v>227</v>
      </c>
      <c r="C13" s="190">
        <f>Biomass!D191</f>
        <v>510193.70395948295</v>
      </c>
      <c r="D13" s="191">
        <f>C13*About!$B$49</f>
        <v>2.0232582491771553E-2</v>
      </c>
      <c r="E13" s="41" t="s">
        <v>226</v>
      </c>
    </row>
    <row r="14" spans="2:5" ht="17.25" thickBot="1">
      <c r="B14" s="194" t="s">
        <v>245</v>
      </c>
      <c r="C14" s="190">
        <f>Biomass!D214</f>
        <v>488877.08455064998</v>
      </c>
      <c r="D14" s="192">
        <f>C14*About!$B$49</f>
        <v>1.9387236386384954E-2</v>
      </c>
      <c r="E14" s="41" t="s">
        <v>228</v>
      </c>
    </row>
    <row r="15" spans="2:5" ht="17.25" thickBot="1">
      <c r="B15" s="198" t="s">
        <v>115</v>
      </c>
      <c r="C15" s="190">
        <f>SUM(C3:C14)</f>
        <v>4162426.6836664155</v>
      </c>
      <c r="D15" s="199">
        <f>SUM(D3:D14)</f>
        <v>0.16506797435885234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B992-E5D9-434B-B6FE-6BD381FFCCE1}">
  <sheetPr>
    <tabColor rgb="FF92D050"/>
  </sheetPr>
  <dimension ref="A1:G41"/>
  <sheetViews>
    <sheetView tabSelected="1" topLeftCell="A10" workbookViewId="0">
      <selection activeCell="K21" sqref="K21"/>
    </sheetView>
  </sheetViews>
  <sheetFormatPr defaultColWidth="8.875" defaultRowHeight="16.5"/>
  <cols>
    <col min="1" max="1" width="18" customWidth="1"/>
    <col min="2" max="2" width="36.625" customWidth="1"/>
    <col min="3" max="3" width="26" customWidth="1"/>
    <col min="4" max="4" width="36.125" customWidth="1"/>
    <col min="5" max="5" width="9" customWidth="1"/>
  </cols>
  <sheetData>
    <row r="1" spans="1:4">
      <c r="A1" s="1" t="s">
        <v>82</v>
      </c>
    </row>
    <row r="3" spans="1:4">
      <c r="A3" s="6" t="s">
        <v>42</v>
      </c>
      <c r="B3" s="6" t="s">
        <v>83</v>
      </c>
      <c r="C3" s="19" t="s">
        <v>84</v>
      </c>
      <c r="D3" s="6" t="s">
        <v>44</v>
      </c>
    </row>
    <row r="4" spans="1:4">
      <c r="A4" s="8" t="s">
        <v>0</v>
      </c>
      <c r="B4" s="8" t="s">
        <v>76</v>
      </c>
      <c r="C4" s="20">
        <f>C33</f>
        <v>9.8223645721159866E-3</v>
      </c>
    </row>
    <row r="5" spans="1:4">
      <c r="A5" s="8" t="s">
        <v>1</v>
      </c>
      <c r="B5" s="8" t="s">
        <v>75</v>
      </c>
      <c r="C5" s="21">
        <v>1</v>
      </c>
      <c r="D5" t="s">
        <v>93</v>
      </c>
    </row>
    <row r="6" spans="1:4">
      <c r="A6" s="8" t="s">
        <v>2</v>
      </c>
      <c r="B6" s="8" t="s">
        <v>77</v>
      </c>
      <c r="C6" s="21">
        <v>1</v>
      </c>
      <c r="D6" t="s">
        <v>104</v>
      </c>
    </row>
    <row r="7" spans="1:4" ht="33">
      <c r="A7" s="35" t="s">
        <v>3</v>
      </c>
      <c r="B7" s="8" t="s">
        <v>78</v>
      </c>
      <c r="C7" s="34">
        <f>C23</f>
        <v>1.1886787303180685E-2</v>
      </c>
    </row>
    <row r="8" spans="1:4">
      <c r="A8" s="8" t="s">
        <v>9</v>
      </c>
      <c r="B8" s="8" t="s">
        <v>79</v>
      </c>
      <c r="C8" s="20">
        <f>C18</f>
        <v>0.47814682969391076</v>
      </c>
    </row>
    <row r="9" spans="1:4">
      <c r="A9" s="8" t="s">
        <v>24</v>
      </c>
      <c r="B9" s="8" t="s">
        <v>80</v>
      </c>
      <c r="C9" s="21">
        <v>1</v>
      </c>
      <c r="D9" t="s">
        <v>93</v>
      </c>
    </row>
    <row r="10" spans="1:4">
      <c r="A10" s="8" t="s">
        <v>25</v>
      </c>
      <c r="B10" s="8" t="s">
        <v>81</v>
      </c>
      <c r="C10" s="21">
        <v>1</v>
      </c>
      <c r="D10" t="s">
        <v>93</v>
      </c>
    </row>
    <row r="15" spans="1:4">
      <c r="A15" s="13" t="s">
        <v>9</v>
      </c>
      <c r="B15" s="13" t="s">
        <v>79</v>
      </c>
      <c r="C15" s="221"/>
      <c r="D15" s="17" t="s">
        <v>103</v>
      </c>
    </row>
    <row r="16" spans="1:4">
      <c r="A16" s="10" t="s">
        <v>282</v>
      </c>
      <c r="C16" s="213">
        <f>SUM(Petroleum!C10:K10)</f>
        <v>2584079800000000</v>
      </c>
      <c r="D16" s="18" t="s">
        <v>113</v>
      </c>
    </row>
    <row r="17" spans="1:7">
      <c r="A17" t="s">
        <v>283</v>
      </c>
      <c r="C17" s="213">
        <f>Petroleum!B10</f>
        <v>5404364600000000</v>
      </c>
      <c r="D17" s="18" t="s">
        <v>113</v>
      </c>
    </row>
    <row r="18" spans="1:7">
      <c r="A18" t="s">
        <v>105</v>
      </c>
      <c r="C18" s="11">
        <f>C16/C17</f>
        <v>0.47814682969391076</v>
      </c>
      <c r="G18" s="9"/>
    </row>
    <row r="20" spans="1:7">
      <c r="A20" s="15" t="s">
        <v>3</v>
      </c>
      <c r="B20" s="16" t="s">
        <v>141</v>
      </c>
      <c r="C20" s="14"/>
      <c r="D20" s="17" t="s">
        <v>103</v>
      </c>
    </row>
    <row r="21" spans="1:7">
      <c r="A21" t="s">
        <v>85</v>
      </c>
      <c r="C21" s="9">
        <f>B26*C26</f>
        <v>747168610.75889039</v>
      </c>
      <c r="D21" s="12" t="s">
        <v>102</v>
      </c>
    </row>
    <row r="22" spans="1:7">
      <c r="A22" t="s">
        <v>86</v>
      </c>
      <c r="C22" s="37">
        <v>62857069088.715157</v>
      </c>
      <c r="D22" s="38" t="s">
        <v>88</v>
      </c>
      <c r="E22" s="39" t="s">
        <v>275</v>
      </c>
      <c r="F22" s="39"/>
      <c r="G22" s="212" t="s">
        <v>276</v>
      </c>
    </row>
    <row r="23" spans="1:7">
      <c r="A23" t="s">
        <v>87</v>
      </c>
      <c r="C23" s="11">
        <f>C21/C22</f>
        <v>1.1886787303180685E-2</v>
      </c>
      <c r="D23" s="18"/>
    </row>
    <row r="24" spans="1:7" ht="17.25" thickBot="1"/>
    <row r="25" spans="1:7" ht="33">
      <c r="A25" s="31" t="s">
        <v>247</v>
      </c>
      <c r="B25" s="32" t="s">
        <v>99</v>
      </c>
      <c r="C25" s="33" t="s">
        <v>249</v>
      </c>
    </row>
    <row r="26" spans="1:7">
      <c r="A26" s="200" t="s">
        <v>248</v>
      </c>
      <c r="B26" s="26">
        <v>1.5008059352275613E-6</v>
      </c>
      <c r="C26" s="211">
        <f>Uranium_Output!J3</f>
        <v>497844920000000</v>
      </c>
    </row>
    <row r="27" spans="1:7">
      <c r="A27" s="200"/>
      <c r="B27" s="26"/>
      <c r="C27" s="27"/>
    </row>
    <row r="28" spans="1:7" ht="17.25" thickBot="1">
      <c r="A28" s="28" t="s">
        <v>94</v>
      </c>
      <c r="B28" s="29" t="s">
        <v>91</v>
      </c>
      <c r="C28" s="201"/>
    </row>
    <row r="30" spans="1:7">
      <c r="A30" s="15" t="s">
        <v>0</v>
      </c>
      <c r="B30" s="16" t="s">
        <v>76</v>
      </c>
      <c r="C30" s="14"/>
      <c r="D30" s="17" t="s">
        <v>103</v>
      </c>
    </row>
    <row r="31" spans="1:7">
      <c r="A31" t="s">
        <v>92</v>
      </c>
      <c r="C31" s="9">
        <f>SUMPRODUCT(B36:B39,C36:C39)*10^15</f>
        <v>4336414781.2072487</v>
      </c>
      <c r="D31" s="12" t="s">
        <v>102</v>
      </c>
    </row>
    <row r="32" spans="1:7">
      <c r="A32" t="s">
        <v>89</v>
      </c>
      <c r="C32" s="37">
        <v>441483794392.80725</v>
      </c>
      <c r="D32" s="38" t="s">
        <v>88</v>
      </c>
      <c r="E32" s="39" t="s">
        <v>275</v>
      </c>
      <c r="F32" s="39"/>
      <c r="G32" s="212" t="s">
        <v>276</v>
      </c>
    </row>
    <row r="33" spans="1:6" s="8" customFormat="1">
      <c r="A33" t="s">
        <v>90</v>
      </c>
      <c r="B33"/>
      <c r="C33" s="11">
        <f>C31/C32</f>
        <v>9.8223645721159866E-3</v>
      </c>
      <c r="D33" s="18"/>
      <c r="E33"/>
      <c r="F33"/>
    </row>
    <row r="34" spans="1:6" ht="17.25" thickBot="1"/>
    <row r="35" spans="1:6" ht="33">
      <c r="A35" s="31" t="s">
        <v>101</v>
      </c>
      <c r="B35" s="32" t="s">
        <v>99</v>
      </c>
      <c r="C35" s="33" t="s">
        <v>100</v>
      </c>
    </row>
    <row r="36" spans="1:6">
      <c r="A36" s="22" t="s">
        <v>95</v>
      </c>
      <c r="B36">
        <v>2.6270479165025831E-5</v>
      </c>
      <c r="C36" s="24">
        <f>Biomass_cal!D15</f>
        <v>0.16506797435885234</v>
      </c>
    </row>
    <row r="37" spans="1:6">
      <c r="A37" s="22" t="s">
        <v>96</v>
      </c>
      <c r="B37" s="23">
        <v>0</v>
      </c>
      <c r="C37" s="24">
        <v>0</v>
      </c>
    </row>
    <row r="38" spans="1:6">
      <c r="A38" s="22" t="s">
        <v>97</v>
      </c>
      <c r="B38" s="23">
        <v>0</v>
      </c>
      <c r="C38" s="24">
        <v>0</v>
      </c>
      <c r="D38" s="8"/>
      <c r="E38" s="8"/>
      <c r="F38" s="8"/>
    </row>
    <row r="39" spans="1:6" ht="16.5" customHeight="1">
      <c r="A39" s="22" t="s">
        <v>98</v>
      </c>
      <c r="B39" s="23">
        <v>0</v>
      </c>
      <c r="C39" s="24">
        <v>0</v>
      </c>
    </row>
    <row r="40" spans="1:6">
      <c r="A40" s="25"/>
      <c r="B40" s="26"/>
      <c r="C40" s="27"/>
    </row>
    <row r="41" spans="1:6" ht="17.25" thickBot="1">
      <c r="A41" s="28" t="s">
        <v>94</v>
      </c>
      <c r="B41" s="29" t="s">
        <v>91</v>
      </c>
      <c r="C41" s="30"/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ABAD-2396-4D67-B113-12F70D3C7EF1}">
  <sheetPr>
    <tabColor theme="4" tint="-0.249977111117893"/>
  </sheetPr>
  <dimension ref="A1:AQ2"/>
  <sheetViews>
    <sheetView workbookViewId="0">
      <selection activeCell="E17" sqref="E17"/>
    </sheetView>
  </sheetViews>
  <sheetFormatPr defaultColWidth="8.875" defaultRowHeight="16.5"/>
  <cols>
    <col min="1" max="1" width="36.625" customWidth="1"/>
    <col min="2" max="26" width="10.125" customWidth="1"/>
    <col min="27" max="27" width="13.875" customWidth="1"/>
    <col min="28" max="28" width="10.625" customWidth="1"/>
    <col min="29" max="43" width="10.125" customWidth="1"/>
  </cols>
  <sheetData>
    <row r="1" spans="1:43" s="3" customFormat="1">
      <c r="A1" s="2" t="s">
        <v>106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pans="1:43">
      <c r="A2" t="s">
        <v>107</v>
      </c>
      <c r="B2" s="5">
        <f>IFERROR(INDEX(Calculations!$C$4:$C$10,MATCH(B$1,Calculations!$A$4:$A$10,0)),0)</f>
        <v>9.8223645721159866E-3</v>
      </c>
      <c r="C2" s="5">
        <f>IFERROR(INDEX(Calculations!$C$4:$C$10,MATCH(C$1,Calculations!$A$4:$A$10,0)),0)</f>
        <v>1</v>
      </c>
      <c r="D2" s="5">
        <f>IFERROR(INDEX(Calculations!$C$4:$C$10,MATCH(D$1,Calculations!$A$4:$A$10,0)),0)</f>
        <v>1</v>
      </c>
      <c r="E2" s="5">
        <f>IFERROR(INDEX(Calculations!$C$4:$C$10,MATCH(E$1,Calculations!$A$4:$A$10,0)),0)</f>
        <v>1.1886787303180685E-2</v>
      </c>
      <c r="F2" s="5">
        <f>IFERROR(INDEX(Calculations!$C$4:$C$10,MATCH(F$1,Calculations!$A$4:$A$10,0)),0)</f>
        <v>0</v>
      </c>
      <c r="G2" s="5">
        <f>IFERROR(INDEX(Calculations!$C$4:$C$10,MATCH(G$1,Calculations!$A$4:$A$10,0)),0)</f>
        <v>0</v>
      </c>
      <c r="H2" s="5">
        <f>IFERROR(INDEX(Calculations!$C$4:$C$10,MATCH(H$1,Calculations!$A$4:$A$10,0)),0)</f>
        <v>0</v>
      </c>
      <c r="I2" s="5">
        <f>IFERROR(INDEX(Calculations!$C$4:$C$10,MATCH(I$1,Calculations!$A$4:$A$10,0)),0)</f>
        <v>0</v>
      </c>
      <c r="J2" s="5">
        <f>IFERROR(INDEX(Calculations!$C$4:$C$10,MATCH(J$1,Calculations!$A$4:$A$10,0)),0)</f>
        <v>0</v>
      </c>
      <c r="K2" s="5">
        <f>IFERROR(INDEX(Calculations!$C$4:$C$10,MATCH(K$1,Calculations!$A$4:$A$10,0)),0)</f>
        <v>0.47814682969391076</v>
      </c>
      <c r="L2" s="5">
        <f>IFERROR(INDEX(Calculations!$C$4:$C$10,MATCH(L$1,Calculations!$A$4:$A$10,0)),0)</f>
        <v>0</v>
      </c>
      <c r="M2" s="5">
        <f>IFERROR(INDEX(Calculations!$C$4:$C$10,MATCH(M$1,Calculations!$A$4:$A$10,0)),0)</f>
        <v>0</v>
      </c>
      <c r="N2" s="5">
        <f>IFERROR(INDEX(Calculations!$C$4:$C$10,MATCH(N$1,Calculations!$A$4:$A$10,0)),0)</f>
        <v>0</v>
      </c>
      <c r="O2" s="5">
        <f>IFERROR(INDEX(Calculations!$C$4:$C$10,MATCH(O$1,Calculations!$A$4:$A$10,0)),0)</f>
        <v>0</v>
      </c>
      <c r="P2" s="5">
        <f>IFERROR(INDEX(Calculations!$C$4:$C$10,MATCH(P$1,Calculations!$A$4:$A$10,0)),0)</f>
        <v>0</v>
      </c>
      <c r="Q2" s="5">
        <f>IFERROR(INDEX(Calculations!$C$4:$C$10,MATCH(Q$1,Calculations!$A$4:$A$10,0)),0)</f>
        <v>0</v>
      </c>
      <c r="R2" s="5">
        <f>IFERROR(INDEX(Calculations!$C$4:$C$10,MATCH(R$1,Calculations!$A$4:$A$10,0)),0)</f>
        <v>0</v>
      </c>
      <c r="S2" s="5">
        <f>IFERROR(INDEX(Calculations!$C$4:$C$10,MATCH(S$1,Calculations!$A$4:$A$10,0)),0)</f>
        <v>0</v>
      </c>
      <c r="T2" s="5">
        <f>IFERROR(INDEX(Calculations!$C$4:$C$10,MATCH(T$1,Calculations!$A$4:$A$10,0)),0)</f>
        <v>0</v>
      </c>
      <c r="U2" s="5">
        <f>IFERROR(INDEX(Calculations!$C$4:$C$10,MATCH(U$1,Calculations!$A$4:$A$10,0)),0)</f>
        <v>0</v>
      </c>
      <c r="V2" s="5">
        <f>IFERROR(INDEX(Calculations!$C$4:$C$10,MATCH(V$1,Calculations!$A$4:$A$10,0)),0)</f>
        <v>0</v>
      </c>
      <c r="W2" s="5">
        <f>IFERROR(INDEX(Calculations!$C$4:$C$10,MATCH(W$1,Calculations!$A$4:$A$10,0)),0)</f>
        <v>0</v>
      </c>
      <c r="X2" s="5">
        <f>IFERROR(INDEX(Calculations!$C$4:$C$10,MATCH(X$1,Calculations!$A$4:$A$10,0)),0)</f>
        <v>0</v>
      </c>
      <c r="Y2" s="5">
        <f>IFERROR(INDEX(Calculations!$C$4:$C$10,MATCH(Y$1,Calculations!$A$4:$A$10,0)),0)</f>
        <v>0</v>
      </c>
      <c r="Z2" s="5">
        <f>IFERROR(INDEX(Calculations!$C$4:$C$10,MATCH(Z$1,Calculations!$A$4:$A$10,0)),0)</f>
        <v>1</v>
      </c>
      <c r="AA2" s="5">
        <f>IFERROR(INDEX(Calculations!$C$4:$C$10,MATCH(AA$1,Calculations!$A$4:$A$10,0)),0)</f>
        <v>1</v>
      </c>
      <c r="AB2" s="5">
        <f>IFERROR(INDEX(Calculations!$C$4:$C$10,MATCH(AB$1,Calculations!$A$4:$A$10,0)),0)</f>
        <v>0</v>
      </c>
      <c r="AC2" s="5">
        <f>IFERROR(INDEX(Calculations!$C$4:$C$10,MATCH(AC$1,Calculations!$A$4:$A$10,0)),0)</f>
        <v>0</v>
      </c>
      <c r="AD2" s="5">
        <f>IFERROR(INDEX(Calculations!$C$4:$C$10,MATCH(AD$1,Calculations!$A$4:$A$10,0)),0)</f>
        <v>0</v>
      </c>
      <c r="AE2" s="5">
        <f>IFERROR(INDEX(Calculations!$C$4:$C$10,MATCH(AE$1,Calculations!$A$4:$A$10,0)),0)</f>
        <v>0</v>
      </c>
      <c r="AF2" s="5">
        <f>IFERROR(INDEX(Calculations!$C$4:$C$10,MATCH(AF$1,Calculations!$A$4:$A$10,0)),0)</f>
        <v>0</v>
      </c>
      <c r="AG2" s="5">
        <f>IFERROR(INDEX(Calculations!$C$4:$C$10,MATCH(AG$1,Calculations!$A$4:$A$10,0)),0)</f>
        <v>0</v>
      </c>
      <c r="AH2" s="5">
        <f>IFERROR(INDEX(Calculations!$C$4:$C$10,MATCH(AH$1,Calculations!$A$4:$A$10,0)),0)</f>
        <v>0</v>
      </c>
      <c r="AI2" s="5">
        <f>IFERROR(INDEX(Calculations!$C$4:$C$10,MATCH(AI$1,Calculations!$A$4:$A$10,0)),0)</f>
        <v>0</v>
      </c>
      <c r="AJ2" s="5">
        <f>IFERROR(INDEX(Calculations!$C$4:$C$10,MATCH(AJ$1,Calculations!$A$4:$A$10,0)),0)</f>
        <v>0</v>
      </c>
      <c r="AK2" s="5">
        <f>IFERROR(INDEX(Calculations!$C$4:$C$10,MATCH(AK$1,Calculations!$A$4:$A$10,0)),0)</f>
        <v>0</v>
      </c>
      <c r="AL2" s="5">
        <f>IFERROR(INDEX(Calculations!$C$4:$C$10,MATCH(AL$1,Calculations!$A$4:$A$10,0)),0)</f>
        <v>0</v>
      </c>
      <c r="AM2" s="5">
        <f>IFERROR(INDEX(Calculations!$C$4:$C$10,MATCH(AM$1,Calculations!$A$4:$A$10,0)),0)</f>
        <v>0</v>
      </c>
      <c r="AN2" s="5">
        <f>IFERROR(INDEX(Calculations!$C$4:$C$10,MATCH(AN$1,Calculations!$A$4:$A$10,0)),0)</f>
        <v>0</v>
      </c>
      <c r="AO2" s="5">
        <f>IFERROR(INDEX(Calculations!$C$4:$C$10,MATCH(AO$1,Calculations!$A$4:$A$10,0)),0)</f>
        <v>0</v>
      </c>
      <c r="AP2" s="5">
        <f>IFERROR(INDEX(Calculations!$C$4:$C$10,MATCH(AP$1,Calculations!$A$4:$A$10,0)),0)</f>
        <v>0</v>
      </c>
      <c r="AQ2" s="5">
        <f>IFERROR(INDEX(Calculations!$C$4:$C$10,MATCH(AQ$1,Calculations!$A$4:$A$10,0)),0)</f>
        <v>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About</vt:lpstr>
      <vt:lpstr>Petroleum</vt:lpstr>
      <vt:lpstr>Uranium_Output</vt:lpstr>
      <vt:lpstr>Biomass</vt:lpstr>
      <vt:lpstr>Biomass_cal</vt:lpstr>
      <vt:lpstr>Calculations</vt:lpstr>
      <vt:lpstr>FoPTaFbIC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신재현</cp:lastModifiedBy>
  <dcterms:created xsi:type="dcterms:W3CDTF">2021-03-22T23:06:52Z</dcterms:created>
  <dcterms:modified xsi:type="dcterms:W3CDTF">2021-10-01T05:06:46Z</dcterms:modified>
</cp:coreProperties>
</file>