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indst\PPRiFUfICaWHR\"/>
    </mc:Choice>
  </mc:AlternateContent>
  <xr:revisionPtr revIDLastSave="0" documentId="13_ncr:1_{7E0021B0-D01C-4ADB-8592-F28D2D1699BB}" xr6:coauthVersionLast="47" xr6:coauthVersionMax="47" xr10:uidLastSave="{00000000-0000-0000-0000-000000000000}"/>
  <bookViews>
    <workbookView xWindow="2280" yWindow="2280" windowWidth="31220" windowHeight="1546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20" i="2" s="1"/>
  <c r="B10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B3" i="2" s="1"/>
  <c r="P22" i="2" l="1"/>
  <c r="Q22" i="2" s="1"/>
  <c r="R22" i="2" s="1"/>
  <c r="S22" i="2" s="1"/>
  <c r="T22" i="2" s="1"/>
  <c r="U22" i="2" s="1"/>
  <c r="V22" i="2" s="1"/>
  <c r="W22" i="2" s="1"/>
  <c r="X22" i="2" s="1"/>
  <c r="Y22" i="2" s="1"/>
  <c r="B4" i="2" s="1"/>
  <c r="B5" i="2" s="1"/>
  <c r="B6" i="2" l="1"/>
  <c r="B7" i="2" s="1"/>
  <c r="B12" i="2" s="1"/>
  <c r="B14" i="2" l="1"/>
  <c r="B10" i="3" s="1"/>
  <c r="B21" i="3" l="1"/>
  <c r="B20" i="3"/>
  <c r="B19" i="3"/>
  <c r="B18" i="3"/>
  <c r="B17" i="3"/>
  <c r="B16" i="3"/>
  <c r="B23" i="3"/>
  <c r="B15" i="3"/>
  <c r="B14" i="3"/>
  <c r="B13" i="3"/>
  <c r="B12" i="3"/>
  <c r="B11" i="3"/>
  <c r="B8" i="3"/>
  <c r="B22" i="3"/>
  <c r="B9" i="3"/>
  <c r="B7" i="3"/>
  <c r="B6" i="3"/>
</calcChain>
</file>

<file path=xl/sharedStrings.xml><?xml version="1.0" encoding="utf-8"?>
<sst xmlns="http://schemas.openxmlformats.org/spreadsheetml/2006/main" count="77" uniqueCount="71">
  <si>
    <t>Source:</t>
  </si>
  <si>
    <t>Item</t>
  </si>
  <si>
    <t>Percentage Savings in 2050</t>
  </si>
  <si>
    <t>Percentage Savings in 2030 (model end year)</t>
  </si>
  <si>
    <t>CHP waste heat</t>
  </si>
  <si>
    <t>Model End Year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</si>
  <si>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</si>
  <si>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</si>
  <si>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</si>
  <si>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</si>
  <si>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</si>
  <si>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</si>
  <si>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</si>
  <si>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</si>
  <si>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</si>
  <si>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</si>
  <si>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</si>
  <si>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</si>
  <si>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</si>
  <si>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</si>
  <si>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</si>
  <si>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</si>
  <si>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</si>
  <si>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</si>
  <si>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</si>
  <si>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</si>
  <si>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</si>
  <si>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</si>
  <si>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</si>
  <si>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</si>
  <si>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</si>
  <si>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</si>
  <si>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</si>
  <si>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</si>
  <si>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1TOE</t>
    <phoneticPr fontId="5" type="noConversion"/>
  </si>
  <si>
    <t>BTU</t>
    <phoneticPr fontId="5" type="noConversion"/>
  </si>
  <si>
    <t>Energy Use</t>
    <phoneticPr fontId="5" type="noConversion"/>
  </si>
  <si>
    <t>2040 BAU</t>
    <phoneticPr fontId="5" type="noConversion"/>
  </si>
  <si>
    <t>million TOE/yr</t>
  </si>
  <si>
    <t>million TOE/yr</t>
    <phoneticPr fontId="5" type="noConversion"/>
  </si>
  <si>
    <t>unit</t>
    <phoneticPr fontId="5" type="noConversion"/>
  </si>
  <si>
    <t>TOE/yr</t>
    <phoneticPr fontId="5" type="noConversion"/>
  </si>
  <si>
    <t>BTU/yr</t>
    <phoneticPr fontId="5" type="noConversion"/>
  </si>
  <si>
    <t>quadrillion BTU/yr</t>
    <phoneticPr fontId="5" type="noConversion"/>
  </si>
  <si>
    <t>notes</t>
    <phoneticPr fontId="5" type="noConversion"/>
  </si>
  <si>
    <t>한국 데이터</t>
    <phoneticPr fontId="5" type="noConversion"/>
  </si>
  <si>
    <t>2050 BAU</t>
    <phoneticPr fontId="5" type="noConversion"/>
  </si>
  <si>
    <t>미국 데이터</t>
    <phoneticPr fontId="5" type="noConversion"/>
  </si>
  <si>
    <t>30~40 연평균 증가율인 0.3을 이용하여 추정한 2050 BAU 값</t>
    <phoneticPr fontId="5" type="noConversion"/>
  </si>
  <si>
    <t>연평균증가율(%)</t>
    <phoneticPr fontId="5" type="noConversion"/>
  </si>
  <si>
    <t>BAU</t>
    <phoneticPr fontId="5" type="noConversion"/>
  </si>
  <si>
    <t>year</t>
    <phoneticPr fontId="5" type="noConversion"/>
  </si>
  <si>
    <t>글로벌 열병합발전(CHP) 시장의 지역별 시장 규모 및 전망(2023)</t>
    <phoneticPr fontId="5" type="noConversion"/>
  </si>
  <si>
    <t>북아메리카</t>
    <phoneticPr fontId="5" type="noConversion"/>
  </si>
  <si>
    <t>남아메리카</t>
    <phoneticPr fontId="5" type="noConversion"/>
  </si>
  <si>
    <t>(million $)</t>
    <phoneticPr fontId="5" type="noConversion"/>
  </si>
  <si>
    <t>한국</t>
    <phoneticPr fontId="5" type="noConversion"/>
  </si>
  <si>
    <t>한국/미국 시장규모 전망</t>
    <phoneticPr fontId="5" type="noConversion"/>
  </si>
  <si>
    <t>Combined Heat &amp; Power Market</t>
  </si>
  <si>
    <t>https://www.innopolis.or.kr/board/view?pageNum=1&amp;rowCnt=10&amp;no1=637&amp;linkId=44496&amp;menuId=MENU00999&amp;schType=0&amp;schText=&amp;boardStyle=&amp;categoryId=&amp;continent=&amp;country=</t>
    <phoneticPr fontId="5" type="noConversion"/>
  </si>
  <si>
    <t>Page 8-9</t>
    <phoneticPr fontId="5" type="noConversion"/>
  </si>
  <si>
    <t>BAU data</t>
    <phoneticPr fontId="5" type="noConversion"/>
  </si>
  <si>
    <t>https://www.motie.go.kr/common/download.do?fid=bbs&amp;bbs_cd_n=81&amp;bbs_seq_n=161753&amp;file_seq_n=1</t>
    <phoneticPr fontId="5" type="noConversion"/>
  </si>
  <si>
    <t>Page 31</t>
    <phoneticPr fontId="5" type="noConversion"/>
  </si>
  <si>
    <t>Notes</t>
    <phoneticPr fontId="5" type="noConversion"/>
  </si>
  <si>
    <t>South Korean Ministry of Trade, Industry and Energy</t>
    <phoneticPr fontId="5" type="noConversion"/>
  </si>
  <si>
    <t>Korea Innovation Foundation</t>
    <phoneticPr fontId="5" type="noConversion"/>
  </si>
  <si>
    <t>3rd Energy White Paper</t>
    <phoneticPr fontId="5" type="noConversion"/>
  </si>
  <si>
    <t>Korea Innovation Foundation used the global market share projection of combined heat and power from Marketandmarkets to project the CHP market projection in South Korea.</t>
    <phoneticPr fontId="5" type="noConversion"/>
  </si>
  <si>
    <t>CHP Global Market Trend Forecast</t>
    <phoneticPr fontId="5" type="noConversion"/>
  </si>
  <si>
    <t>We downscaled the CHP waste heat data from EI US datasets based on the CHP Global Market Trend Forecast.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</si>
</sst>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"/>
    <numFmt numFmtId="178" formatCode="0.00_ 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176" fontId="0" fillId="0" borderId="0" xfId="1" applyNumberFormat="1" applyFont="1"/>
    <xf numFmtId="0" fontId="0" fillId="3" borderId="0" xfId="0" applyFill="1"/>
    <xf numFmtId="176" fontId="0" fillId="3" borderId="0" xfId="1" applyNumberFormat="1" applyFont="1" applyFill="1"/>
    <xf numFmtId="0" fontId="0" fillId="0" borderId="0" xfId="1" applyNumberFormat="1" applyFont="1"/>
    <xf numFmtId="177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4" fontId="0" fillId="0" borderId="0" xfId="0" applyNumberFormat="1"/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0" borderId="0" xfId="0" applyFont="1" applyFill="1" applyAlignment="1">
      <alignment horizontal="left"/>
    </xf>
    <xf numFmtId="178" fontId="7" fillId="0" borderId="0" xfId="0" applyNumberFormat="1" applyFont="1" applyFill="1" applyAlignment="1">
      <alignment horizontal="right"/>
    </xf>
    <xf numFmtId="178" fontId="0" fillId="0" borderId="0" xfId="0" applyNumberFormat="1"/>
    <xf numFmtId="178" fontId="0" fillId="4" borderId="0" xfId="0" applyNumberFormat="1" applyFill="1"/>
    <xf numFmtId="178" fontId="0" fillId="0" borderId="0" xfId="0" applyNumberFormat="1" applyFill="1"/>
    <xf numFmtId="0" fontId="0" fillId="2" borderId="0" xfId="0" applyFill="1"/>
    <xf numFmtId="0" fontId="0" fillId="0" borderId="0" xfId="0" quotePrefix="1"/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nopolis.or.kr/board/view?pageNum=1&amp;rowCnt=10&amp;no1=637&amp;linkId=44496&amp;menuId=MENU00999&amp;schType=0&amp;schText=&amp;boardStyle=&amp;categoryId=&amp;continent=&amp;country=" TargetMode="External"/><Relationship Id="rId1" Type="http://schemas.openxmlformats.org/officeDocument/2006/relationships/hyperlink" Target="https://www.motie.go.kr/common/download.do?fid=bbs&amp;bbs_cd_n=81&amp;bbs_seq_n=161753&amp;file_seq_n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A18" sqref="A18"/>
    </sheetView>
  </sheetViews>
  <sheetFormatPr defaultRowHeight="17" x14ac:dyDescent="0.45"/>
  <cols>
    <col min="2" max="2" width="41.08203125" customWidth="1"/>
    <col min="3" max="3" width="29.83203125" customWidth="1"/>
  </cols>
  <sheetData>
    <row r="1" spans="1:2" x14ac:dyDescent="0.45">
      <c r="A1" s="1" t="s">
        <v>6</v>
      </c>
    </row>
    <row r="3" spans="1:2" x14ac:dyDescent="0.45">
      <c r="A3" s="1" t="s">
        <v>0</v>
      </c>
      <c r="B3" s="17" t="s">
        <v>61</v>
      </c>
    </row>
    <row r="4" spans="1:2" x14ac:dyDescent="0.45">
      <c r="B4" t="s">
        <v>65</v>
      </c>
    </row>
    <row r="5" spans="1:2" x14ac:dyDescent="0.45">
      <c r="B5" s="2">
        <v>2019</v>
      </c>
    </row>
    <row r="6" spans="1:2" x14ac:dyDescent="0.45">
      <c r="B6" t="s">
        <v>67</v>
      </c>
    </row>
    <row r="7" spans="1:2" x14ac:dyDescent="0.45">
      <c r="B7" s="3" t="s">
        <v>62</v>
      </c>
    </row>
    <row r="8" spans="1:2" x14ac:dyDescent="0.45">
      <c r="B8" t="s">
        <v>63</v>
      </c>
    </row>
    <row r="10" spans="1:2" x14ac:dyDescent="0.45">
      <c r="B10" s="17" t="s">
        <v>69</v>
      </c>
    </row>
    <row r="11" spans="1:2" x14ac:dyDescent="0.45">
      <c r="B11" t="s">
        <v>66</v>
      </c>
    </row>
    <row r="12" spans="1:2" x14ac:dyDescent="0.45">
      <c r="B12" s="2">
        <v>2020</v>
      </c>
    </row>
    <row r="13" spans="1:2" x14ac:dyDescent="0.45">
      <c r="B13" t="s">
        <v>58</v>
      </c>
    </row>
    <row r="14" spans="1:2" x14ac:dyDescent="0.45">
      <c r="B14" s="3" t="s">
        <v>59</v>
      </c>
    </row>
    <row r="15" spans="1:2" x14ac:dyDescent="0.45">
      <c r="B15" t="s">
        <v>60</v>
      </c>
    </row>
    <row r="17" spans="1:3" x14ac:dyDescent="0.45">
      <c r="A17" s="1" t="s">
        <v>64</v>
      </c>
    </row>
    <row r="18" spans="1:3" x14ac:dyDescent="0.45">
      <c r="A18" s="24" t="s">
        <v>68</v>
      </c>
    </row>
    <row r="20" spans="1:3" x14ac:dyDescent="0.45">
      <c r="A20" t="s">
        <v>70</v>
      </c>
    </row>
    <row r="25" spans="1:3" x14ac:dyDescent="0.45">
      <c r="A25" t="s">
        <v>34</v>
      </c>
      <c r="B25" s="12">
        <v>39656668.310000002</v>
      </c>
      <c r="C25" t="s">
        <v>35</v>
      </c>
    </row>
  </sheetData>
  <phoneticPr fontId="5" type="noConversion"/>
  <hyperlinks>
    <hyperlink ref="B7" r:id="rId1" xr:uid="{00000000-0004-0000-0000-000000000000}"/>
    <hyperlink ref="B14" r:id="rId2" xr:uid="{1C8A3DAF-C3B3-4DCE-8C9C-60415B769011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workbookViewId="0">
      <selection activeCell="A9" sqref="A9"/>
    </sheetView>
  </sheetViews>
  <sheetFormatPr defaultRowHeight="17" x14ac:dyDescent="0.45"/>
  <cols>
    <col min="1" max="1" width="45.58203125" customWidth="1"/>
    <col min="2" max="2" width="29.58203125" customWidth="1"/>
    <col min="3" max="4" width="18" customWidth="1"/>
    <col min="5" max="5" width="13.08203125" bestFit="1" customWidth="1"/>
    <col min="8" max="8" width="12.83203125" bestFit="1" customWidth="1"/>
  </cols>
  <sheetData>
    <row r="1" spans="1:4" x14ac:dyDescent="0.45">
      <c r="A1" s="14" t="s">
        <v>1</v>
      </c>
      <c r="B1" s="14" t="s">
        <v>36</v>
      </c>
      <c r="C1" s="16" t="s">
        <v>40</v>
      </c>
      <c r="D1" s="16" t="s">
        <v>44</v>
      </c>
    </row>
    <row r="2" spans="1:4" x14ac:dyDescent="0.45">
      <c r="A2" s="18" t="s">
        <v>46</v>
      </c>
      <c r="B2" s="19">
        <v>30.5</v>
      </c>
      <c r="C2" s="18" t="s">
        <v>43</v>
      </c>
      <c r="D2" s="18" t="s">
        <v>47</v>
      </c>
    </row>
    <row r="3" spans="1:4" x14ac:dyDescent="0.45">
      <c r="A3" t="s">
        <v>37</v>
      </c>
      <c r="B3" s="20">
        <f>O22</f>
        <v>211.13065187392769</v>
      </c>
      <c r="C3" t="s">
        <v>39</v>
      </c>
      <c r="D3" t="s">
        <v>45</v>
      </c>
    </row>
    <row r="4" spans="1:4" x14ac:dyDescent="0.45">
      <c r="A4" t="s">
        <v>46</v>
      </c>
      <c r="B4" s="20">
        <f>Y22</f>
        <v>217.55076701176009</v>
      </c>
      <c r="C4" t="s">
        <v>38</v>
      </c>
      <c r="D4" t="s">
        <v>48</v>
      </c>
    </row>
    <row r="5" spans="1:4" x14ac:dyDescent="0.45">
      <c r="B5" s="20">
        <f>B4*10^6</f>
        <v>217550767.01176009</v>
      </c>
      <c r="C5" t="s">
        <v>41</v>
      </c>
    </row>
    <row r="6" spans="1:4" x14ac:dyDescent="0.45">
      <c r="B6" s="20">
        <f>B5*About!B25</f>
        <v>8627338607971460</v>
      </c>
      <c r="C6" t="s">
        <v>42</v>
      </c>
    </row>
    <row r="7" spans="1:4" x14ac:dyDescent="0.45">
      <c r="B7" s="21">
        <f>B6/10^15</f>
        <v>8.6273386079714598</v>
      </c>
      <c r="C7" t="s">
        <v>43</v>
      </c>
    </row>
    <row r="9" spans="1:4" x14ac:dyDescent="0.45">
      <c r="A9" t="s">
        <v>4</v>
      </c>
      <c r="B9" s="22">
        <v>-2.4</v>
      </c>
      <c r="C9" t="s">
        <v>43</v>
      </c>
      <c r="D9" t="s">
        <v>47</v>
      </c>
    </row>
    <row r="10" spans="1:4" x14ac:dyDescent="0.45">
      <c r="B10" s="21">
        <f>B9*B20</f>
        <v>-0.46287509676244254</v>
      </c>
      <c r="C10" t="s">
        <v>43</v>
      </c>
      <c r="D10" t="s">
        <v>45</v>
      </c>
    </row>
    <row r="12" spans="1:4" x14ac:dyDescent="0.45">
      <c r="A12" t="s">
        <v>2</v>
      </c>
      <c r="B12" s="4">
        <f>-B10/B7</f>
        <v>5.3652130488393804E-2</v>
      </c>
    </row>
    <row r="13" spans="1:4" x14ac:dyDescent="0.45">
      <c r="A13" t="s">
        <v>5</v>
      </c>
      <c r="B13" s="7">
        <v>2050</v>
      </c>
    </row>
    <row r="14" spans="1:4" x14ac:dyDescent="0.45">
      <c r="A14" s="5" t="s">
        <v>3</v>
      </c>
      <c r="B14" s="6">
        <f>B12*(B13-2010)/(2050-2010)</f>
        <v>5.3652130488393804E-2</v>
      </c>
    </row>
    <row r="16" spans="1:4" x14ac:dyDescent="0.45">
      <c r="A16" s="17" t="s">
        <v>52</v>
      </c>
      <c r="B16" s="23"/>
      <c r="C16" t="s">
        <v>55</v>
      </c>
    </row>
    <row r="17" spans="1:25" x14ac:dyDescent="0.45">
      <c r="A17" t="s">
        <v>53</v>
      </c>
      <c r="B17">
        <v>3543.4</v>
      </c>
    </row>
    <row r="18" spans="1:25" x14ac:dyDescent="0.45">
      <c r="A18" t="s">
        <v>54</v>
      </c>
      <c r="B18">
        <v>848.8</v>
      </c>
    </row>
    <row r="19" spans="1:25" x14ac:dyDescent="0.45">
      <c r="A19" t="s">
        <v>56</v>
      </c>
      <c r="B19">
        <f>847100000/10^6</f>
        <v>847.1</v>
      </c>
    </row>
    <row r="20" spans="1:25" x14ac:dyDescent="0.45">
      <c r="A20" t="s">
        <v>57</v>
      </c>
      <c r="B20">
        <f>B19/SUM(B17:B18)</f>
        <v>0.19286462365101772</v>
      </c>
      <c r="H20" s="12"/>
    </row>
    <row r="21" spans="1:25" x14ac:dyDescent="0.45">
      <c r="D21" s="13" t="s">
        <v>51</v>
      </c>
      <c r="E21" s="15">
        <v>2030</v>
      </c>
      <c r="F21" s="15">
        <v>2031</v>
      </c>
      <c r="G21" s="15">
        <v>2032</v>
      </c>
      <c r="H21" s="15">
        <v>2033</v>
      </c>
      <c r="I21" s="15">
        <v>2034</v>
      </c>
      <c r="J21" s="15">
        <v>2035</v>
      </c>
      <c r="K21" s="15">
        <v>2036</v>
      </c>
      <c r="L21" s="15">
        <v>2037</v>
      </c>
      <c r="M21" s="15">
        <v>2038</v>
      </c>
      <c r="N21" s="15">
        <v>2039</v>
      </c>
      <c r="O21" s="15">
        <v>2040</v>
      </c>
      <c r="P21" s="15">
        <v>2041</v>
      </c>
      <c r="Q21" s="15">
        <v>2042</v>
      </c>
      <c r="R21" s="15">
        <v>2043</v>
      </c>
      <c r="S21" s="15">
        <v>2044</v>
      </c>
      <c r="T21" s="15">
        <v>2045</v>
      </c>
      <c r="U21" s="15">
        <v>2046</v>
      </c>
      <c r="V21" s="15">
        <v>2047</v>
      </c>
      <c r="W21" s="15">
        <v>2048</v>
      </c>
      <c r="X21" s="15">
        <v>2049</v>
      </c>
      <c r="Y21" s="15">
        <v>2050</v>
      </c>
    </row>
    <row r="22" spans="1:25" x14ac:dyDescent="0.45">
      <c r="D22" s="13" t="s">
        <v>50</v>
      </c>
      <c r="E22">
        <v>204.9</v>
      </c>
      <c r="F22">
        <f t="shared" ref="F22:Y22" si="0">E22+E22*$E$23%</f>
        <v>205.5147</v>
      </c>
      <c r="G22">
        <f t="shared" si="0"/>
        <v>206.1312441</v>
      </c>
      <c r="H22">
        <f t="shared" si="0"/>
        <v>206.74963783230001</v>
      </c>
      <c r="I22">
        <f t="shared" si="0"/>
        <v>207.36988674579692</v>
      </c>
      <c r="J22">
        <f t="shared" si="0"/>
        <v>207.9919964060343</v>
      </c>
      <c r="K22">
        <f t="shared" si="0"/>
        <v>208.61597239525241</v>
      </c>
      <c r="L22">
        <f t="shared" si="0"/>
        <v>209.24182031243816</v>
      </c>
      <c r="M22">
        <f t="shared" si="0"/>
        <v>209.86954577337548</v>
      </c>
      <c r="N22">
        <f t="shared" si="0"/>
        <v>210.49915441069561</v>
      </c>
      <c r="O22">
        <f t="shared" si="0"/>
        <v>211.13065187392769</v>
      </c>
      <c r="P22">
        <f t="shared" si="0"/>
        <v>211.76404382954948</v>
      </c>
      <c r="Q22">
        <f t="shared" si="0"/>
        <v>212.39933596103813</v>
      </c>
      <c r="R22">
        <f t="shared" si="0"/>
        <v>213.03653396892125</v>
      </c>
      <c r="S22">
        <f t="shared" si="0"/>
        <v>213.67564357082802</v>
      </c>
      <c r="T22">
        <f t="shared" si="0"/>
        <v>214.3166705015405</v>
      </c>
      <c r="U22">
        <f t="shared" si="0"/>
        <v>214.95962051304511</v>
      </c>
      <c r="V22">
        <f t="shared" si="0"/>
        <v>215.60449937458424</v>
      </c>
      <c r="W22">
        <f t="shared" si="0"/>
        <v>216.25131287270798</v>
      </c>
      <c r="X22">
        <f t="shared" si="0"/>
        <v>216.9000668113261</v>
      </c>
      <c r="Y22">
        <f t="shared" si="0"/>
        <v>217.55076701176009</v>
      </c>
    </row>
    <row r="23" spans="1:25" x14ac:dyDescent="0.45">
      <c r="D23" s="13" t="s">
        <v>49</v>
      </c>
      <c r="E23">
        <v>0.3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>
      <selection activeCell="D15" sqref="D15"/>
    </sheetView>
  </sheetViews>
  <sheetFormatPr defaultRowHeight="17" x14ac:dyDescent="0.45"/>
  <cols>
    <col min="1" max="1" width="47.83203125" customWidth="1"/>
    <col min="2" max="2" width="23.75" customWidth="1"/>
  </cols>
  <sheetData>
    <row r="1" spans="1:2" x14ac:dyDescent="0.45">
      <c r="A1" s="11" t="s">
        <v>32</v>
      </c>
      <c r="B1" s="10" t="s">
        <v>33</v>
      </c>
    </row>
    <row r="2" spans="1:2" x14ac:dyDescent="0.45">
      <c r="A2" t="s">
        <v>7</v>
      </c>
      <c r="B2" s="9">
        <v>0</v>
      </c>
    </row>
    <row r="3" spans="1:2" x14ac:dyDescent="0.45">
      <c r="A3" t="s">
        <v>8</v>
      </c>
      <c r="B3" s="9">
        <v>0</v>
      </c>
    </row>
    <row r="4" spans="1:2" x14ac:dyDescent="0.45">
      <c r="A4" t="s">
        <v>9</v>
      </c>
      <c r="B4" s="9">
        <v>0</v>
      </c>
    </row>
    <row r="5" spans="1:2" x14ac:dyDescent="0.45">
      <c r="A5" t="s">
        <v>10</v>
      </c>
      <c r="B5" s="9">
        <v>0</v>
      </c>
    </row>
    <row r="6" spans="1:2" x14ac:dyDescent="0.45">
      <c r="A6" t="s">
        <v>11</v>
      </c>
      <c r="B6" s="8">
        <f>Data!B$14</f>
        <v>5.3652130488393804E-2</v>
      </c>
    </row>
    <row r="7" spans="1:2" x14ac:dyDescent="0.45">
      <c r="A7" t="s">
        <v>12</v>
      </c>
      <c r="B7" s="8">
        <f>Data!B$14</f>
        <v>5.3652130488393804E-2</v>
      </c>
    </row>
    <row r="8" spans="1:2" x14ac:dyDescent="0.45">
      <c r="A8" t="s">
        <v>13</v>
      </c>
      <c r="B8" s="8">
        <f>Data!B$14</f>
        <v>5.3652130488393804E-2</v>
      </c>
    </row>
    <row r="9" spans="1:2" x14ac:dyDescent="0.45">
      <c r="A9" t="s">
        <v>14</v>
      </c>
      <c r="B9" s="8">
        <f>Data!B$14</f>
        <v>5.3652130488393804E-2</v>
      </c>
    </row>
    <row r="10" spans="1:2" x14ac:dyDescent="0.45">
      <c r="A10" t="s">
        <v>15</v>
      </c>
      <c r="B10" s="8">
        <f>Data!B$14</f>
        <v>5.3652130488393804E-2</v>
      </c>
    </row>
    <row r="11" spans="1:2" x14ac:dyDescent="0.45">
      <c r="A11" t="s">
        <v>16</v>
      </c>
      <c r="B11" s="8">
        <f>Data!B$14</f>
        <v>5.3652130488393804E-2</v>
      </c>
    </row>
    <row r="12" spans="1:2" x14ac:dyDescent="0.45">
      <c r="A12" t="s">
        <v>17</v>
      </c>
      <c r="B12" s="8">
        <f>Data!B$14</f>
        <v>5.3652130488393804E-2</v>
      </c>
    </row>
    <row r="13" spans="1:2" x14ac:dyDescent="0.45">
      <c r="A13" t="s">
        <v>18</v>
      </c>
      <c r="B13" s="8">
        <f>Data!B$14</f>
        <v>5.3652130488393804E-2</v>
      </c>
    </row>
    <row r="14" spans="1:2" x14ac:dyDescent="0.45">
      <c r="A14" t="s">
        <v>19</v>
      </c>
      <c r="B14" s="8">
        <f>Data!B$14</f>
        <v>5.3652130488393804E-2</v>
      </c>
    </row>
    <row r="15" spans="1:2" x14ac:dyDescent="0.45">
      <c r="A15" t="s">
        <v>20</v>
      </c>
      <c r="B15" s="8">
        <f>Data!B$14</f>
        <v>5.3652130488393804E-2</v>
      </c>
    </row>
    <row r="16" spans="1:2" x14ac:dyDescent="0.45">
      <c r="A16" t="s">
        <v>21</v>
      </c>
      <c r="B16" s="8">
        <f>Data!B$14</f>
        <v>5.3652130488393804E-2</v>
      </c>
    </row>
    <row r="17" spans="1:2" x14ac:dyDescent="0.45">
      <c r="A17" t="s">
        <v>22</v>
      </c>
      <c r="B17" s="8">
        <f>Data!B$14</f>
        <v>5.3652130488393804E-2</v>
      </c>
    </row>
    <row r="18" spans="1:2" x14ac:dyDescent="0.45">
      <c r="A18" t="s">
        <v>23</v>
      </c>
      <c r="B18" s="8">
        <f>Data!B$14</f>
        <v>5.3652130488393804E-2</v>
      </c>
    </row>
    <row r="19" spans="1:2" x14ac:dyDescent="0.45">
      <c r="A19" t="s">
        <v>24</v>
      </c>
      <c r="B19" s="8">
        <f>Data!B$14</f>
        <v>5.3652130488393804E-2</v>
      </c>
    </row>
    <row r="20" spans="1:2" x14ac:dyDescent="0.45">
      <c r="A20" t="s">
        <v>25</v>
      </c>
      <c r="B20" s="8">
        <f>Data!B$14</f>
        <v>5.3652130488393804E-2</v>
      </c>
    </row>
    <row r="21" spans="1:2" x14ac:dyDescent="0.45">
      <c r="A21" t="s">
        <v>26</v>
      </c>
      <c r="B21" s="8">
        <f>Data!B$14</f>
        <v>5.3652130488393804E-2</v>
      </c>
    </row>
    <row r="22" spans="1:2" x14ac:dyDescent="0.45">
      <c r="A22" t="s">
        <v>27</v>
      </c>
      <c r="B22" s="8">
        <f>Data!B$14</f>
        <v>5.3652130488393804E-2</v>
      </c>
    </row>
    <row r="23" spans="1:2" x14ac:dyDescent="0.45">
      <c r="A23" t="s">
        <v>28</v>
      </c>
      <c r="B23" s="8">
        <f>Data!B$14</f>
        <v>5.3652130488393804E-2</v>
      </c>
    </row>
    <row r="24" spans="1:2" x14ac:dyDescent="0.45">
      <c r="A24" t="s">
        <v>29</v>
      </c>
      <c r="B24" s="9">
        <v>0</v>
      </c>
    </row>
    <row r="25" spans="1:2" x14ac:dyDescent="0.45">
      <c r="A25" t="s">
        <v>30</v>
      </c>
      <c r="B25" s="9">
        <v>0</v>
      </c>
    </row>
    <row r="26" spans="1:2" x14ac:dyDescent="0.45">
      <c r="A26" t="s">
        <v>31</v>
      </c>
      <c r="B26" s="9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2014-03-25T01:31:56Z</dcterms:created>
  <dcterms:modified xsi:type="dcterms:W3CDTF">2021-11-15T02:15:35Z</dcterms:modified>
</cp:coreProperties>
</file>