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South Korea\PoNDHbE\"/>
    </mc:Choice>
  </mc:AlternateContent>
  <xr:revisionPtr revIDLastSave="0" documentId="13_ncr:1_{D9586712-8407-4C93-91C1-56B8F456CC01}" xr6:coauthVersionLast="46" xr6:coauthVersionMax="46" xr10:uidLastSave="{00000000-0000-0000-0000-000000000000}"/>
  <bookViews>
    <workbookView xWindow="28680" yWindow="-120" windowWidth="29040" windowHeight="15840" activeTab="1" xr2:uid="{451D0B24-AF55-4E31-8A85-DA035DBAD1DC}"/>
  </bookViews>
  <sheets>
    <sheet name="About" sheetId="1" r:id="rId1"/>
    <sheet name="Calcs" sheetId="3" r:id="rId2"/>
    <sheet name="PoNDHb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22" i="3"/>
  <c r="C21" i="3"/>
  <c r="C20" i="3"/>
  <c r="C17" i="3" l="1"/>
  <c r="G16" i="3"/>
  <c r="G20" i="3"/>
  <c r="G17" i="3"/>
  <c r="G26" i="3" l="1"/>
  <c r="G25" i="3"/>
  <c r="C25" i="3"/>
  <c r="C29" i="3" s="1"/>
  <c r="B3" i="4" s="1"/>
  <c r="G15" i="3"/>
  <c r="G31" i="3" s="1"/>
  <c r="C31" i="3"/>
  <c r="B5" i="4" s="1"/>
  <c r="C26" i="3" l="1"/>
  <c r="C30" i="3" s="1"/>
  <c r="B4" i="4" s="1"/>
  <c r="G30" i="3"/>
  <c r="G29" i="3"/>
</calcChain>
</file>

<file path=xl/sharedStrings.xml><?xml version="1.0" encoding="utf-8"?>
<sst xmlns="http://schemas.openxmlformats.org/spreadsheetml/2006/main" count="99" uniqueCount="76">
  <si>
    <t>PoNDHbE Percent of National Debt Held by Entity</t>
  </si>
  <si>
    <t>Source:</t>
  </si>
  <si>
    <t>Notes</t>
  </si>
  <si>
    <t>labor and consumers</t>
  </si>
  <si>
    <t>nonenergy industries</t>
  </si>
  <si>
    <t>government</t>
  </si>
  <si>
    <t>foreign entities</t>
  </si>
  <si>
    <t>other energy suppliers</t>
  </si>
  <si>
    <t>electricity suppliers</t>
  </si>
  <si>
    <t>coal suppliers</t>
  </si>
  <si>
    <t>natural gas and petroleum suppliers</t>
  </si>
  <si>
    <t>biomass and biofuel suppliers</t>
  </si>
  <si>
    <t>Share of Debt Held</t>
  </si>
  <si>
    <t>Unit: dimensionless (% of debt held)</t>
  </si>
  <si>
    <t>(e.g. government debt held by various government agencies, programs like</t>
  </si>
  <si>
    <t>social security, or other tiers of government, such as state or local governments).</t>
  </si>
  <si>
    <t>The percentages here should reflect only debt held by the public, also called</t>
  </si>
  <si>
    <t>"marketable debt."  This is because the EPS treats "government" as a single</t>
  </si>
  <si>
    <t>entity, and if government engages in increased deficit spending, it must</t>
  </si>
  <si>
    <t>obtain that money from somewhere (not just transfer it between various</t>
  </si>
  <si>
    <t>government departments or tiers), so we assume that incremental deficit spending</t>
  </si>
  <si>
    <t>caused by policy packages in the EPS is funded by debt held by the public.</t>
  </si>
  <si>
    <r>
      <t xml:space="preserve">The percentages in this variable should </t>
    </r>
    <r>
      <rPr>
        <b/>
        <sz val="11"/>
        <color theme="1"/>
        <rFont val="Calibri"/>
        <family val="2"/>
        <scheme val="minor"/>
      </rPr>
      <t>exclude all intra-governmental debt</t>
    </r>
  </si>
  <si>
    <t xml:space="preserve">Labor and Consumer </t>
  </si>
  <si>
    <t>B=Non-energy industry</t>
  </si>
  <si>
    <t>Domestic</t>
  </si>
  <si>
    <t>B=1-(A*12%)</t>
  </si>
  <si>
    <t>C=A*12%= ratio for labor and consumer</t>
  </si>
  <si>
    <t>B= 1-(C)</t>
  </si>
  <si>
    <t>US Share of Debt for Labor and Consumers</t>
  </si>
  <si>
    <t>Total Non-Foreign Debt</t>
  </si>
  <si>
    <t>Determining Split</t>
  </si>
  <si>
    <t>% Labor and consumer</t>
  </si>
  <si>
    <t>World Bank</t>
  </si>
  <si>
    <t>% Non-energy sector</t>
  </si>
  <si>
    <t>Debt in US$</t>
  </si>
  <si>
    <t>Use values from rows C35 and C36 to determine split.</t>
  </si>
  <si>
    <t>Foreign</t>
  </si>
  <si>
    <t>USA- 42% non-energy; 12% labor/ consumers; 46% foreign entities</t>
  </si>
  <si>
    <t>Debt is divided into external and domestically-held using World Bank data.</t>
  </si>
  <si>
    <t>Domestically-held debt is apportioned between consumers and non-energy industry</t>
  </si>
  <si>
    <t>by an approximation. The share of U.S. debt held by labor and consumers</t>
  </si>
  <si>
    <t>the GDP ratio will reflect the net available capital consumers spend on bonds.</t>
  </si>
  <si>
    <t>All other types of debt holders are zeroed out.</t>
  </si>
  <si>
    <t>Data</t>
  </si>
  <si>
    <t>GDP per capita</t>
  </si>
  <si>
    <t>see variable io-model/PoNDHbE for the US</t>
  </si>
  <si>
    <t>EI US Model</t>
  </si>
  <si>
    <t>Calculated</t>
  </si>
  <si>
    <t>Calculated (approximate)</t>
  </si>
  <si>
    <t>U.S. per-capita GDP (2019)</t>
  </si>
  <si>
    <t>Total Non-Foreign Debt (b USD)</t>
  </si>
  <si>
    <t>See "About" tab for explanation</t>
  </si>
  <si>
    <t>FRED, Federal Reserve Economic Data</t>
  </si>
  <si>
    <t>is multiplied by the IDN:US GDP per capita ratio, under the assumption that</t>
  </si>
  <si>
    <t>A= KOR per-capita GDP : U.S. per-capita GDP</t>
  </si>
  <si>
    <t>https://www.statista.com/statistics/531774/national-debt-of-KORico/#:~:text=In%202019%2C%20the%20national%20debt,around%20645.45%20billion%20U.S.%20dollars.</t>
  </si>
  <si>
    <t>KOR per-capita GDP (2019)</t>
  </si>
  <si>
    <t xml:space="preserve"> In 2019, the national debt of KORico amounted to around 645.45 billion U.S. dollars.</t>
  </si>
  <si>
    <t>Total KOR Debt (From Statista)</t>
  </si>
  <si>
    <t>Total KOR Debt (b USD)</t>
  </si>
  <si>
    <t>Total KOR Debt</t>
  </si>
  <si>
    <t>Total KOR Foreign Debt (b USD)</t>
  </si>
  <si>
    <t>Total KOR Foreign Debt</t>
  </si>
  <si>
    <t xml:space="preserve"> KOR per-capita GDP : U.S. per-capita GDP</t>
  </si>
  <si>
    <t>https://data.worldbank.org/indicator/NY.GDP.PCAP.CD?locations=KR</t>
  </si>
  <si>
    <t>https://english.moef.go.kr/pc/selectTbPressCenterDtl.do?boardCd=N0001&amp;seq=5103</t>
  </si>
  <si>
    <t>https://english.moef.go.kr/pc/selectTbPressCenterDtl.do?boardCd=N0001&amp;seq=4843</t>
  </si>
  <si>
    <t>Ministry of Economy and Finance (South Korea)</t>
  </si>
  <si>
    <t>Gross Domestic Product for Republic of Korea</t>
  </si>
  <si>
    <t xml:space="preserve">https://fred.stlouisfed.org/series/MKTGDPKRA646NWDB </t>
  </si>
  <si>
    <t>2020 Government Financial Statement</t>
  </si>
  <si>
    <t>External Debt Amounts to US $467.0 Billion, Up US $25.8 Billion from Year Agom External Debt, 2019</t>
  </si>
  <si>
    <t>2019 External Debt</t>
  </si>
  <si>
    <t>Consolidated Fiscal Account Posts a 71.2 Trillion Won Deficit in 2020</t>
  </si>
  <si>
    <t>Ministry of Economy and Finance (South Korea) and 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</si>
</sst>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0" fontId="1" fillId="0" borderId="0" xfId="0" applyFont="1" applyAlignment="1">
      <alignment horizontal="right"/>
    </xf>
    <xf numFmtId="0" fontId="4" fillId="0" borderId="0" xfId="0" applyFont="1"/>
    <xf numFmtId="0" fontId="0" fillId="0" borderId="0" xfId="0" applyFill="1"/>
    <xf numFmtId="0" fontId="0" fillId="0" borderId="0" xfId="0" applyBorder="1"/>
    <xf numFmtId="9" fontId="0" fillId="0" borderId="0" xfId="4" applyFont="1" applyBorder="1"/>
    <xf numFmtId="44" fontId="0" fillId="0" borderId="0" xfId="0" applyNumberFormat="1" applyBorder="1"/>
    <xf numFmtId="2" fontId="0" fillId="0" borderId="0" xfId="0" applyNumberFormat="1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2" xfId="0" applyFill="1" applyBorder="1"/>
    <xf numFmtId="9" fontId="0" fillId="3" borderId="3" xfId="4" applyFont="1" applyFill="1" applyBorder="1"/>
    <xf numFmtId="9" fontId="0" fillId="3" borderId="5" xfId="4" applyFont="1" applyFill="1" applyBorder="1"/>
    <xf numFmtId="9" fontId="0" fillId="3" borderId="8" xfId="4" applyFont="1" applyFill="1" applyBorder="1"/>
    <xf numFmtId="43" fontId="0" fillId="2" borderId="0" xfId="5" applyFont="1" applyFill="1"/>
    <xf numFmtId="43" fontId="0" fillId="0" borderId="0" xfId="0" applyNumberFormat="1"/>
    <xf numFmtId="0" fontId="0" fillId="0" borderId="0" xfId="0" applyFill="1" applyBorder="1"/>
    <xf numFmtId="10" fontId="0" fillId="3" borderId="3" xfId="4" applyNumberFormat="1" applyFont="1" applyFill="1" applyBorder="1"/>
    <xf numFmtId="10" fontId="0" fillId="3" borderId="5" xfId="4" applyNumberFormat="1" applyFont="1" applyFill="1" applyBorder="1"/>
    <xf numFmtId="10" fontId="0" fillId="3" borderId="8" xfId="4" applyNumberFormat="1" applyFont="1" applyFill="1" applyBorder="1"/>
    <xf numFmtId="0" fontId="0" fillId="0" borderId="0" xfId="0" applyFill="1" applyBorder="1" applyAlignment="1">
      <alignment wrapText="1"/>
    </xf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2" applyFill="1" applyBorder="1"/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NumberFormat="1"/>
    <xf numFmtId="4" fontId="0" fillId="0" borderId="0" xfId="0" applyNumberFormat="1" applyBorder="1"/>
    <xf numFmtId="43" fontId="0" fillId="0" borderId="0" xfId="5" applyFont="1" applyBorder="1"/>
    <xf numFmtId="0" fontId="6" fillId="0" borderId="0" xfId="0" applyFont="1"/>
    <xf numFmtId="0" fontId="7" fillId="0" borderId="0" xfId="0" applyFont="1"/>
    <xf numFmtId="6" fontId="6" fillId="0" borderId="0" xfId="0" applyNumberFormat="1" applyFont="1" applyAlignment="1">
      <alignment horizontal="right"/>
    </xf>
    <xf numFmtId="44" fontId="0" fillId="0" borderId="0" xfId="3" applyFont="1" applyFill="1" applyBorder="1"/>
    <xf numFmtId="44" fontId="0" fillId="0" borderId="0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0" xfId="0" applyNumberFormat="1" applyFill="1"/>
  </cellXfs>
  <cellStyles count="6">
    <cellStyle name="Comma" xfId="5" builtinId="3"/>
    <cellStyle name="Currency" xfId="3" builtinId="4"/>
    <cellStyle name="Hyperlink" xfId="2" builtinId="8"/>
    <cellStyle name="Normal" xfId="0" builtinId="0"/>
    <cellStyle name="Normal 2" xfId="1" xr:uid="{00B5581E-B353-45CF-825C-BCADC57BBDF5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glish.moef.go.kr/pc/selectTbPressCenterDtl.do?boardCd=N0001&amp;seq=5103" TargetMode="External"/><Relationship Id="rId2" Type="http://schemas.openxmlformats.org/officeDocument/2006/relationships/hyperlink" Target="https://fred.stlouisfed.org/series/MKTGDPKRA646NWDB" TargetMode="External"/><Relationship Id="rId1" Type="http://schemas.openxmlformats.org/officeDocument/2006/relationships/hyperlink" Target="https://data.worldbank.org/indicator/NY.GDP.PCAP.CD?locations=K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glish.moef.go.kr/pc/selectTbPressCenterDtl.do?boardCd=N0001&amp;seq=484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tista.com/statistics/531774/national-debt-of-mexi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1D97-709F-4BD1-B350-8CFE7D780BAB}">
  <dimension ref="A1:B43"/>
  <sheetViews>
    <sheetView topLeftCell="A10" workbookViewId="0">
      <selection activeCell="H26" sqref="H26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33</v>
      </c>
    </row>
    <row r="4" spans="1:2" x14ac:dyDescent="0.25">
      <c r="B4" s="2" t="s">
        <v>44</v>
      </c>
    </row>
    <row r="5" spans="1:2" x14ac:dyDescent="0.25">
      <c r="B5" s="3" t="s">
        <v>65</v>
      </c>
    </row>
    <row r="6" spans="1:2" x14ac:dyDescent="0.25">
      <c r="B6" t="s">
        <v>45</v>
      </c>
    </row>
    <row r="8" spans="1:2" x14ac:dyDescent="0.25">
      <c r="B8" t="s">
        <v>68</v>
      </c>
    </row>
    <row r="9" spans="1:2" x14ac:dyDescent="0.25">
      <c r="B9" s="2" t="s">
        <v>71</v>
      </c>
    </row>
    <row r="10" spans="1:2" x14ac:dyDescent="0.25">
      <c r="B10" s="3" t="s">
        <v>66</v>
      </c>
    </row>
    <row r="11" spans="1:2" x14ac:dyDescent="0.25">
      <c r="B11" t="s">
        <v>74</v>
      </c>
    </row>
    <row r="13" spans="1:2" x14ac:dyDescent="0.25">
      <c r="B13" t="s">
        <v>53</v>
      </c>
    </row>
    <row r="14" spans="1:2" x14ac:dyDescent="0.25">
      <c r="B14" s="2">
        <v>2019</v>
      </c>
    </row>
    <row r="15" spans="1:2" x14ac:dyDescent="0.25">
      <c r="B15" s="3" t="s">
        <v>70</v>
      </c>
    </row>
    <row r="16" spans="1:2" x14ac:dyDescent="0.25">
      <c r="B16" t="s">
        <v>69</v>
      </c>
    </row>
    <row r="18" spans="1:2" x14ac:dyDescent="0.25">
      <c r="B18" t="s">
        <v>68</v>
      </c>
    </row>
    <row r="19" spans="1:2" x14ac:dyDescent="0.25">
      <c r="B19" t="s">
        <v>73</v>
      </c>
    </row>
    <row r="20" spans="1:2" x14ac:dyDescent="0.25">
      <c r="B20" s="3" t="s">
        <v>67</v>
      </c>
    </row>
    <row r="21" spans="1:2" x14ac:dyDescent="0.25">
      <c r="B21" t="s">
        <v>72</v>
      </c>
    </row>
    <row r="23" spans="1:2" x14ac:dyDescent="0.25">
      <c r="B23" s="6" t="s">
        <v>46</v>
      </c>
    </row>
    <row r="25" spans="1:2" x14ac:dyDescent="0.25">
      <c r="A25" s="1" t="s">
        <v>2</v>
      </c>
    </row>
    <row r="27" spans="1:2" x14ac:dyDescent="0.25">
      <c r="A27" s="1"/>
    </row>
    <row r="28" spans="1:2" x14ac:dyDescent="0.25">
      <c r="A28" t="s">
        <v>39</v>
      </c>
    </row>
    <row r="29" spans="1:2" x14ac:dyDescent="0.25">
      <c r="A29" t="s">
        <v>40</v>
      </c>
    </row>
    <row r="30" spans="1:2" x14ac:dyDescent="0.25">
      <c r="A30" t="s">
        <v>41</v>
      </c>
    </row>
    <row r="31" spans="1:2" x14ac:dyDescent="0.25">
      <c r="A31" t="s">
        <v>54</v>
      </c>
    </row>
    <row r="32" spans="1:2" x14ac:dyDescent="0.25">
      <c r="A32" t="s">
        <v>42</v>
      </c>
    </row>
    <row r="33" spans="1:1" x14ac:dyDescent="0.25">
      <c r="A33" t="s">
        <v>43</v>
      </c>
    </row>
    <row r="35" spans="1:1" x14ac:dyDescent="0.25">
      <c r="A35" t="s">
        <v>22</v>
      </c>
    </row>
    <row r="36" spans="1:1" x14ac:dyDescent="0.25">
      <c r="A36" t="s">
        <v>14</v>
      </c>
    </row>
    <row r="37" spans="1:1" x14ac:dyDescent="0.25">
      <c r="A37" t="s">
        <v>15</v>
      </c>
    </row>
    <row r="38" spans="1:1" x14ac:dyDescent="0.25">
      <c r="A38" s="1" t="s">
        <v>16</v>
      </c>
    </row>
    <row r="39" spans="1:1" x14ac:dyDescent="0.25">
      <c r="A39" s="1" t="s">
        <v>17</v>
      </c>
    </row>
    <row r="40" spans="1:1" x14ac:dyDescent="0.25">
      <c r="A40" t="s">
        <v>18</v>
      </c>
    </row>
    <row r="41" spans="1:1" x14ac:dyDescent="0.25">
      <c r="A41" t="s">
        <v>19</v>
      </c>
    </row>
    <row r="42" spans="1:1" x14ac:dyDescent="0.25">
      <c r="A42" t="s">
        <v>20</v>
      </c>
    </row>
    <row r="43" spans="1:1" x14ac:dyDescent="0.25">
      <c r="A43" t="s">
        <v>21</v>
      </c>
    </row>
  </sheetData>
  <hyperlinks>
    <hyperlink ref="B5" r:id="rId1" xr:uid="{4D98C279-73AD-4AB2-9323-9B591B8571DA}"/>
    <hyperlink ref="B15" r:id="rId2" xr:uid="{99F00753-306F-4E78-B0EA-33CC140AD3BF}"/>
    <hyperlink ref="B10" r:id="rId3" xr:uid="{1CEEFA05-46CD-417E-ADC2-8A5AB6C171D1}"/>
    <hyperlink ref="B20" r:id="rId4" xr:uid="{850E5A97-5903-4043-8821-576328CBF4B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47B2-2197-46D3-B563-3A87E9D3C5BA}">
  <dimension ref="A1:I31"/>
  <sheetViews>
    <sheetView tabSelected="1" workbookViewId="0">
      <selection activeCell="D27" sqref="D27"/>
    </sheetView>
  </sheetViews>
  <sheetFormatPr defaultRowHeight="15" x14ac:dyDescent="0.25"/>
  <cols>
    <col min="1" max="1" width="31.7109375" customWidth="1"/>
    <col min="2" max="2" width="40.5703125" customWidth="1"/>
    <col min="3" max="3" width="27.85546875" customWidth="1"/>
    <col min="4" max="4" width="23.7109375" customWidth="1"/>
    <col min="5" max="5" width="49.7109375" customWidth="1"/>
    <col min="6" max="6" width="30.140625" hidden="1" customWidth="1"/>
    <col min="7" max="7" width="33" hidden="1" customWidth="1"/>
    <col min="8" max="8" width="24.140625" customWidth="1"/>
    <col min="9" max="9" width="29.5703125" customWidth="1"/>
    <col min="10" max="10" width="12" bestFit="1" customWidth="1"/>
  </cols>
  <sheetData>
    <row r="1" spans="1:8" s="7" customFormat="1" ht="15.75" thickBot="1" x14ac:dyDescent="0.3">
      <c r="A1" s="25"/>
      <c r="B1" s="21"/>
      <c r="C1" s="21"/>
      <c r="D1" s="21"/>
      <c r="E1" s="21"/>
    </row>
    <row r="2" spans="1:8" x14ac:dyDescent="0.25">
      <c r="A2" s="27"/>
      <c r="B2" s="28" t="s">
        <v>23</v>
      </c>
      <c r="C2" s="28"/>
      <c r="D2" s="28"/>
      <c r="E2" s="29"/>
      <c r="G2" t="s">
        <v>38</v>
      </c>
    </row>
    <row r="3" spans="1:8" x14ac:dyDescent="0.25">
      <c r="A3" s="30"/>
      <c r="B3" s="8" t="s">
        <v>55</v>
      </c>
      <c r="C3" s="8"/>
      <c r="D3" s="8"/>
      <c r="E3" s="26"/>
    </row>
    <row r="4" spans="1:8" x14ac:dyDescent="0.25">
      <c r="A4" s="30"/>
      <c r="B4" s="8" t="s">
        <v>27</v>
      </c>
      <c r="C4" s="8"/>
      <c r="D4" s="8"/>
      <c r="E4" s="26"/>
      <c r="G4" s="7"/>
      <c r="H4" s="7"/>
    </row>
    <row r="5" spans="1:8" x14ac:dyDescent="0.25">
      <c r="A5" s="30"/>
      <c r="B5" s="8"/>
      <c r="C5" s="8"/>
      <c r="D5" s="8"/>
      <c r="E5" s="26"/>
      <c r="G5" s="7"/>
      <c r="H5" s="7"/>
    </row>
    <row r="6" spans="1:8" x14ac:dyDescent="0.25">
      <c r="A6" s="30"/>
      <c r="B6" s="8"/>
      <c r="C6" s="8"/>
      <c r="D6" s="8"/>
      <c r="E6" s="26"/>
      <c r="G6" s="7"/>
      <c r="H6" s="7"/>
    </row>
    <row r="7" spans="1:8" x14ac:dyDescent="0.25">
      <c r="A7" s="30"/>
      <c r="B7" s="8" t="s">
        <v>24</v>
      </c>
      <c r="C7" s="8"/>
      <c r="D7" s="8"/>
      <c r="E7" s="26"/>
    </row>
    <row r="8" spans="1:8" x14ac:dyDescent="0.25">
      <c r="A8" s="30"/>
      <c r="B8" s="8" t="s">
        <v>28</v>
      </c>
      <c r="C8" s="8"/>
      <c r="D8" s="8"/>
      <c r="E8" s="26"/>
    </row>
    <row r="9" spans="1:8" x14ac:dyDescent="0.25">
      <c r="A9" s="30"/>
      <c r="B9" s="8" t="s">
        <v>26</v>
      </c>
      <c r="C9" s="8"/>
      <c r="D9" s="8"/>
      <c r="E9" s="26"/>
    </row>
    <row r="10" spans="1:8" ht="14.25" customHeight="1" x14ac:dyDescent="0.25">
      <c r="A10" s="30"/>
      <c r="B10" s="8"/>
      <c r="C10" s="8"/>
      <c r="D10" s="8"/>
      <c r="E10" s="26"/>
    </row>
    <row r="11" spans="1:8" x14ac:dyDescent="0.25">
      <c r="A11" s="30"/>
      <c r="B11" s="8"/>
      <c r="C11" s="8"/>
      <c r="D11" s="8"/>
      <c r="E11" s="26"/>
      <c r="G11" s="3" t="s">
        <v>56</v>
      </c>
    </row>
    <row r="12" spans="1:8" x14ac:dyDescent="0.25">
      <c r="A12" s="30"/>
      <c r="B12" s="8" t="s">
        <v>57</v>
      </c>
      <c r="C12" s="37">
        <v>31846.2</v>
      </c>
      <c r="D12" s="8" t="s">
        <v>33</v>
      </c>
      <c r="E12" s="32"/>
      <c r="G12" t="s">
        <v>58</v>
      </c>
    </row>
    <row r="13" spans="1:8" x14ac:dyDescent="0.25">
      <c r="A13" s="30"/>
      <c r="B13" s="8" t="s">
        <v>50</v>
      </c>
      <c r="C13" s="38">
        <v>65297.5</v>
      </c>
      <c r="D13" s="8" t="s">
        <v>33</v>
      </c>
      <c r="E13" s="32"/>
    </row>
    <row r="14" spans="1:8" x14ac:dyDescent="0.25">
      <c r="A14" s="30"/>
      <c r="B14" s="8" t="s">
        <v>29</v>
      </c>
      <c r="C14" s="9">
        <v>0.12</v>
      </c>
      <c r="D14" s="8" t="s">
        <v>47</v>
      </c>
      <c r="E14" s="32"/>
      <c r="F14" t="s">
        <v>59</v>
      </c>
      <c r="G14">
        <v>645.45000000000005</v>
      </c>
    </row>
    <row r="15" spans="1:8" x14ac:dyDescent="0.25">
      <c r="A15" s="30"/>
      <c r="B15" s="21" t="s">
        <v>60</v>
      </c>
      <c r="C15" s="42">
        <f>(1646.73922*0.364)</f>
        <v>599.41307608</v>
      </c>
      <c r="D15" s="8" t="s">
        <v>75</v>
      </c>
      <c r="E15" s="31"/>
      <c r="F15" s="4" t="s">
        <v>61</v>
      </c>
      <c r="G15" s="20">
        <f>SUM(G16:G17)</f>
        <v>645450000467</v>
      </c>
      <c r="H15" s="3"/>
    </row>
    <row r="16" spans="1:8" x14ac:dyDescent="0.25">
      <c r="A16" s="30"/>
      <c r="B16" s="21" t="s">
        <v>62</v>
      </c>
      <c r="C16" s="42">
        <v>467</v>
      </c>
      <c r="D16" s="8" t="s">
        <v>68</v>
      </c>
      <c r="E16" s="32"/>
      <c r="F16" t="s">
        <v>63</v>
      </c>
      <c r="G16" s="20">
        <f>C16</f>
        <v>467</v>
      </c>
      <c r="H16" s="3"/>
    </row>
    <row r="17" spans="1:9" x14ac:dyDescent="0.25">
      <c r="A17" s="30"/>
      <c r="B17" s="21" t="s">
        <v>51</v>
      </c>
      <c r="C17" s="43">
        <f>C15-C16</f>
        <v>132.41307608</v>
      </c>
      <c r="D17" s="8" t="s">
        <v>48</v>
      </c>
      <c r="E17" s="33"/>
      <c r="F17" s="21" t="s">
        <v>30</v>
      </c>
      <c r="G17" s="19">
        <f>G14*10^9</f>
        <v>645450000000</v>
      </c>
    </row>
    <row r="18" spans="1:9" x14ac:dyDescent="0.25">
      <c r="A18" s="30"/>
      <c r="B18" s="8"/>
      <c r="C18" s="8"/>
      <c r="D18" s="8"/>
      <c r="E18" s="26"/>
      <c r="I18" s="39"/>
    </row>
    <row r="19" spans="1:9" x14ac:dyDescent="0.25">
      <c r="A19" s="30"/>
      <c r="B19" s="8" t="s">
        <v>31</v>
      </c>
      <c r="C19" s="8"/>
      <c r="D19" s="8"/>
      <c r="E19" s="26"/>
      <c r="I19" s="39"/>
    </row>
    <row r="20" spans="1:9" x14ac:dyDescent="0.25">
      <c r="A20" s="30"/>
      <c r="B20" s="8" t="s">
        <v>64</v>
      </c>
      <c r="C20" s="11">
        <f>C12/C13</f>
        <v>0.48770933037252578</v>
      </c>
      <c r="D20" s="8" t="s">
        <v>48</v>
      </c>
      <c r="E20" s="26"/>
      <c r="F20" s="8" t="s">
        <v>64</v>
      </c>
      <c r="G20" s="11">
        <f>C12/C13</f>
        <v>0.48770933037252578</v>
      </c>
      <c r="I20" s="40"/>
    </row>
    <row r="21" spans="1:9" x14ac:dyDescent="0.25">
      <c r="A21" s="30"/>
      <c r="B21" s="8" t="s">
        <v>34</v>
      </c>
      <c r="C21" s="11">
        <f>1-C22</f>
        <v>0.94147488035529692</v>
      </c>
      <c r="D21" s="8" t="s">
        <v>49</v>
      </c>
      <c r="E21" s="26" t="s">
        <v>52</v>
      </c>
      <c r="F21" s="8" t="s">
        <v>34</v>
      </c>
    </row>
    <row r="22" spans="1:9" x14ac:dyDescent="0.25">
      <c r="A22" s="30"/>
      <c r="B22" s="8" t="s">
        <v>32</v>
      </c>
      <c r="C22" s="11">
        <f>C20*C14</f>
        <v>5.852511964470309E-2</v>
      </c>
      <c r="D22" s="8" t="s">
        <v>49</v>
      </c>
      <c r="E22" s="26" t="s">
        <v>52</v>
      </c>
      <c r="F22" s="8" t="s">
        <v>32</v>
      </c>
    </row>
    <row r="23" spans="1:9" x14ac:dyDescent="0.25">
      <c r="A23" s="30"/>
      <c r="B23" s="8"/>
      <c r="C23" s="8"/>
      <c r="D23" s="8"/>
      <c r="E23" s="26"/>
      <c r="I23" s="41"/>
    </row>
    <row r="24" spans="1:9" x14ac:dyDescent="0.25">
      <c r="A24" s="30"/>
      <c r="B24" s="8" t="s">
        <v>35</v>
      </c>
      <c r="C24" s="8"/>
      <c r="D24" s="8"/>
      <c r="E24" s="26"/>
      <c r="F24" s="8" t="s">
        <v>35</v>
      </c>
    </row>
    <row r="25" spans="1:9" x14ac:dyDescent="0.25">
      <c r="A25" s="30"/>
      <c r="B25" s="8" t="s">
        <v>4</v>
      </c>
      <c r="C25" s="10">
        <f>C17*C21</f>
        <v>124.66358495989482</v>
      </c>
      <c r="D25" s="8" t="s">
        <v>48</v>
      </c>
      <c r="E25" s="26"/>
      <c r="F25" s="8" t="s">
        <v>4</v>
      </c>
      <c r="G25" s="20">
        <f>G17*C21</f>
        <v>607674961525.32642</v>
      </c>
    </row>
    <row r="26" spans="1:9" x14ac:dyDescent="0.25">
      <c r="A26" s="30"/>
      <c r="B26" s="8" t="s">
        <v>3</v>
      </c>
      <c r="C26" s="10">
        <f>C17*C22</f>
        <v>7.7494911201051728</v>
      </c>
      <c r="D26" s="8" t="s">
        <v>48</v>
      </c>
      <c r="E26" s="26"/>
      <c r="F26" s="8" t="s">
        <v>3</v>
      </c>
      <c r="G26" s="20">
        <f>G17*C22</f>
        <v>37775038474.673607</v>
      </c>
    </row>
    <row r="27" spans="1:9" x14ac:dyDescent="0.25">
      <c r="A27" s="30"/>
      <c r="B27" s="8"/>
      <c r="C27" s="8"/>
      <c r="D27" s="8"/>
      <c r="E27" s="26"/>
    </row>
    <row r="28" spans="1:9" ht="15.75" thickBot="1" x14ac:dyDescent="0.3">
      <c r="A28" s="30"/>
      <c r="B28" s="8"/>
      <c r="C28" s="8"/>
      <c r="D28" s="8"/>
      <c r="E28" s="26"/>
    </row>
    <row r="29" spans="1:9" x14ac:dyDescent="0.25">
      <c r="A29" s="44" t="s">
        <v>25</v>
      </c>
      <c r="B29" s="15" t="s">
        <v>4</v>
      </c>
      <c r="C29" s="16">
        <f>C25/C15</f>
        <v>0.20797608516511029</v>
      </c>
      <c r="D29" s="8"/>
      <c r="E29" s="26" t="s">
        <v>36</v>
      </c>
      <c r="F29" s="15" t="s">
        <v>4</v>
      </c>
      <c r="G29" s="22">
        <f>G25/G15</f>
        <v>0.94147487967411514</v>
      </c>
    </row>
    <row r="30" spans="1:9" x14ac:dyDescent="0.25">
      <c r="A30" s="45"/>
      <c r="B30" s="12" t="s">
        <v>3</v>
      </c>
      <c r="C30" s="17">
        <f>C26/C15</f>
        <v>1.2928465242674979E-2</v>
      </c>
      <c r="D30" s="8"/>
      <c r="E30" s="26"/>
      <c r="F30" s="12" t="s">
        <v>3</v>
      </c>
      <c r="G30" s="23">
        <f>G26/G15</f>
        <v>5.8525119602358629E-2</v>
      </c>
    </row>
    <row r="31" spans="1:9" ht="15.75" thickBot="1" x14ac:dyDescent="0.3">
      <c r="A31" s="14" t="s">
        <v>37</v>
      </c>
      <c r="B31" s="13" t="s">
        <v>6</v>
      </c>
      <c r="C31" s="18">
        <f>C16/C15</f>
        <v>0.77909544959221466</v>
      </c>
      <c r="D31" s="34"/>
      <c r="E31" s="35"/>
      <c r="F31" s="13" t="s">
        <v>6</v>
      </c>
      <c r="G31" s="24">
        <f>G16/G15</f>
        <v>7.2352622149215782E-10</v>
      </c>
    </row>
  </sheetData>
  <mergeCells count="1">
    <mergeCell ref="A29:A30"/>
  </mergeCells>
  <hyperlinks>
    <hyperlink ref="G11" r:id="rId1" location=":~:text=In%202019%2C%20the%20national%20debt,around%20645.45%20billion%20U.S.%20dollars." display="https://www.statista.com/statistics/531774/national-debt-of-mexico/#:~:text=In%202019%2C%20the%20national%20debt,around%20645.45%20billion%20U.S.%20dollars." xr:uid="{B16E5236-2FFD-4922-87E4-3FD200B1C73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32AA-58E6-48D4-826D-C6ADF161AB87}">
  <sheetPr>
    <tabColor theme="4" tint="-0.249977111117893"/>
  </sheetPr>
  <dimension ref="A1:B10"/>
  <sheetViews>
    <sheetView workbookViewId="0">
      <selection activeCell="F14" sqref="F14"/>
    </sheetView>
  </sheetViews>
  <sheetFormatPr defaultRowHeight="15" x14ac:dyDescent="0.25"/>
  <cols>
    <col min="1" max="1" width="36.85546875" customWidth="1"/>
    <col min="2" max="2" width="22.42578125" customWidth="1"/>
  </cols>
  <sheetData>
    <row r="1" spans="1:2" x14ac:dyDescent="0.25">
      <c r="A1" s="6" t="s">
        <v>13</v>
      </c>
      <c r="B1" s="5" t="s">
        <v>12</v>
      </c>
    </row>
    <row r="2" spans="1:2" x14ac:dyDescent="0.25">
      <c r="A2" t="s">
        <v>5</v>
      </c>
      <c r="B2" s="36">
        <v>0</v>
      </c>
    </row>
    <row r="3" spans="1:2" x14ac:dyDescent="0.25">
      <c r="A3" s="7" t="s">
        <v>4</v>
      </c>
      <c r="B3" s="46">
        <f>Calcs!C29</f>
        <v>0.20797608516511029</v>
      </c>
    </row>
    <row r="4" spans="1:2" x14ac:dyDescent="0.25">
      <c r="A4" s="7" t="s">
        <v>3</v>
      </c>
      <c r="B4" s="46">
        <f>Calcs!C30</f>
        <v>1.2928465242674979E-2</v>
      </c>
    </row>
    <row r="5" spans="1:2" x14ac:dyDescent="0.25">
      <c r="A5" s="7" t="s">
        <v>6</v>
      </c>
      <c r="B5" s="46">
        <f>Calcs!C31</f>
        <v>0.77909544959221466</v>
      </c>
    </row>
    <row r="6" spans="1:2" x14ac:dyDescent="0.25">
      <c r="A6" t="s">
        <v>8</v>
      </c>
      <c r="B6" s="36">
        <v>0</v>
      </c>
    </row>
    <row r="7" spans="1:2" x14ac:dyDescent="0.25">
      <c r="A7" t="s">
        <v>9</v>
      </c>
      <c r="B7" s="36">
        <v>0</v>
      </c>
    </row>
    <row r="8" spans="1:2" x14ac:dyDescent="0.25">
      <c r="A8" t="s">
        <v>10</v>
      </c>
      <c r="B8" s="36">
        <v>0</v>
      </c>
    </row>
    <row r="9" spans="1:2" x14ac:dyDescent="0.25">
      <c r="A9" t="s">
        <v>11</v>
      </c>
      <c r="B9" s="36">
        <v>0</v>
      </c>
    </row>
    <row r="10" spans="1:2" x14ac:dyDescent="0.25">
      <c r="A10" t="s">
        <v>7</v>
      </c>
      <c r="B10" s="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PoNDHbE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2020-08-13T22:09:43Z</dcterms:created>
  <dcterms:modified xsi:type="dcterms:W3CDTF">2021-06-01T21:23:33Z</dcterms:modified>
</cp:coreProperties>
</file>