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GBSC\"/>
    </mc:Choice>
  </mc:AlternateContent>
  <xr:revisionPtr revIDLastSave="0" documentId="13_ncr:1_{29C12715-B2D6-48D9-BF3D-9A4807E530ED}" xr6:coauthVersionLast="47" xr6:coauthVersionMax="47" xr10:uidLastSave="{00000000-0000-0000-0000-000000000000}"/>
  <bookViews>
    <workbookView xWindow="-110" yWindow="-110" windowWidth="19420" windowHeight="10620" xr2:uid="{00000000-000D-0000-FFFF-FFFF00000000}"/>
  </bookViews>
  <sheets>
    <sheet name="About" sheetId="1" r:id="rId1"/>
    <sheet name="18-20_Cap" sheetId="16" r:id="rId2"/>
    <sheet name="20-50_Cap" sheetId="18" r:id="rId3"/>
    <sheet name="AEO Table 9 (2019)" sheetId="8" state="hidden" r:id="rId4"/>
    <sheet name="BGBSC" sheetId="3" r:id="rId5"/>
    <sheet name="PAGBSC" sheetId="5" r:id="rId6"/>
    <sheet name="SYGBSC" sheetId="9" r:id="rId7"/>
  </sheets>
  <definedNames>
    <definedName name="gigwatts_to_megawatts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B2" i="5"/>
  <c r="B2" i="9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D14" i="18" l="1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C17" i="18"/>
  <c r="C16" i="18"/>
  <c r="C15" i="18"/>
  <c r="C14" i="18"/>
  <c r="D7" i="18"/>
  <c r="E9" i="18" s="1"/>
  <c r="E7" i="18"/>
  <c r="I14" i="16"/>
  <c r="H14" i="16"/>
  <c r="C18" i="16"/>
  <c r="S7" i="18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R7" i="18"/>
  <c r="S5" i="18" s="1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R5" i="18"/>
  <c r="Q7" i="18"/>
  <c r="F7" i="18"/>
  <c r="G7" i="18"/>
  <c r="H7" i="18"/>
  <c r="I7" i="18"/>
  <c r="J7" i="18"/>
  <c r="K7" i="18"/>
  <c r="L7" i="18"/>
  <c r="M7" i="18"/>
  <c r="N7" i="18"/>
  <c r="O7" i="18"/>
  <c r="P7" i="18"/>
  <c r="C19" i="16"/>
  <c r="D8" i="16"/>
  <c r="E8" i="16"/>
  <c r="F8" i="16"/>
  <c r="G8" i="16"/>
  <c r="C8" i="16"/>
  <c r="C12" i="18" l="1"/>
  <c r="D12" i="18" s="1"/>
  <c r="E12" i="18" s="1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AE12" i="18" s="1"/>
  <c r="AF12" i="18" s="1"/>
  <c r="AG12" i="18" s="1"/>
  <c r="T5" i="18" l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AG5" i="18" s="1"/>
</calcChain>
</file>

<file path=xl/sharedStrings.xml><?xml version="1.0" encoding="utf-8"?>
<sst xmlns="http://schemas.openxmlformats.org/spreadsheetml/2006/main" count="366" uniqueCount="185">
  <si>
    <t>Source: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</si>
  <si>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</si>
  <si>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</si>
  <si>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</si>
  <si>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</si>
  <si>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</si>
  <si>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</si>
  <si>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</si>
  <si>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</si>
  <si>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</si>
  <si>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</si>
  <si>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</si>
  <si>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</si>
  <si>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</si>
  <si>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</si>
  <si>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</si>
  <si>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</si>
  <si>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</si>
  <si>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</si>
  <si>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</si>
  <si>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</si>
  <si>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</si>
  <si>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</si>
  <si>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</si>
  <si>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</si>
  <si>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</si>
  <si>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</si>
  <si>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</si>
  <si>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</si>
  <si>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</si>
  <si>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</si>
  <si>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</si>
  <si>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</si>
  <si>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</si>
  <si>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</si>
  <si>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</si>
  <si>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</si>
  <si>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</si>
  <si>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</si>
  <si>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</si>
  <si>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</si>
  <si>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</si>
  <si>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</si>
  <si>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</si>
  <si>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</si>
  <si>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</si>
  <si>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</si>
  <si>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</si>
  <si>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</si>
  <si>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</si>
  <si>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</si>
  <si>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</si>
  <si>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</si>
  <si>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</si>
  <si>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</si>
  <si>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</si>
  <si>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</si>
  <si>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</si>
  <si>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</si>
  <si>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</si>
  <si>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</si>
  <si>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</si>
  <si>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</si>
  <si>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</si>
  <si>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</si>
  <si>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</si>
  <si>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</si>
  <si>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</si>
  <si>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</si>
  <si>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</si>
  <si>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</si>
  <si>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</si>
  <si>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</si>
  <si>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</si>
  <si>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</si>
  <si>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</si>
  <si>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</si>
  <si>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</si>
  <si>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</si>
  <si>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</si>
  <si>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</si>
  <si>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</si>
  <si>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</si>
  <si>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</si>
  <si>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</si>
  <si>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</si>
  <si>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</si>
  <si>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</si>
  <si>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</si>
  <si>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</si>
  <si>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</si>
  <si>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</si>
  <si>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</si>
  <si>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</si>
  <si>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</si>
  <si>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</si>
  <si>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</si>
  <si>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</si>
  <si>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</si>
  <si>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</si>
  <si>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</si>
  <si>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</si>
  <si>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</si>
  <si>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</si>
  <si>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</si>
  <si>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</si>
  <si>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</si>
  <si>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</si>
  <si>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</si>
  <si>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</si>
  <si>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</si>
  <si>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</si>
  <si>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</si>
  <si>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</si>
  <si>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</si>
  <si>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</si>
  <si>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</si>
  <si>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</si>
  <si>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</si>
  <si>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</si>
  <si>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>GBSB Potential Additional Grid Battery Storage Capacity</t>
  </si>
  <si>
    <t>GBSC BAU Grid Battery Storage Capacity</t>
  </si>
  <si>
    <t>Unit: MW</t>
  </si>
  <si>
    <t>Potential Additional Grid Battery Storage Capacity</t>
  </si>
  <si>
    <t>BAU Grid Battery Storage Capacity</t>
  </si>
  <si>
    <t>Battery Storage Capacity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</si>
  <si>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</si>
  <si>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</si>
  <si>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</si>
  <si>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</si>
  <si>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</si>
  <si>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</si>
  <si>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</si>
  <si>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</si>
  <si>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</si>
  <si>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</si>
  <si>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</si>
  <si>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</si>
  <si>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</si>
  <si>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</si>
  <si>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</si>
  <si>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</si>
  <si>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</si>
  <si>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The "Start Year" is the year prior to the first simulated year.</t>
  </si>
  <si>
    <t>GBSC Start Year Grid Battery Storage Capacity</t>
  </si>
  <si>
    <t>MW</t>
    <phoneticPr fontId="28" type="noConversion"/>
  </si>
  <si>
    <t>https://www.data.go.kr/data/15080672/fileData.do</t>
  </si>
  <si>
    <t>KPX</t>
    <phoneticPr fontId="28" type="noConversion"/>
  </si>
  <si>
    <t>2018~2020</t>
    <phoneticPr fontId="28" type="noConversion"/>
  </si>
  <si>
    <t>ESS Capacity by month</t>
    <phoneticPr fontId="28" type="noConversion"/>
  </si>
  <si>
    <t>unit : MW</t>
    <phoneticPr fontId="28" type="noConversion"/>
  </si>
  <si>
    <t>NARS</t>
    <phoneticPr fontId="28" type="noConversion"/>
  </si>
  <si>
    <t>https://www.nars.go.kr/report/view.do?categoryId=&amp;cmsCode=CM0155&amp;searchType=ALL&amp;searchKeyword=&amp;brdSeq=29339</t>
  </si>
  <si>
    <t>Table 2</t>
    <phoneticPr fontId="28" type="noConversion"/>
  </si>
  <si>
    <t>2018 ESS Capacity</t>
    <phoneticPr fontId="28" type="noConversion"/>
  </si>
  <si>
    <t>ESS Capacity (2018)</t>
    <phoneticPr fontId="28" type="noConversion"/>
  </si>
  <si>
    <t>피크저감용</t>
    <phoneticPr fontId="28" type="noConversion"/>
  </si>
  <si>
    <t>재생에너지 연계용</t>
    <phoneticPr fontId="28" type="noConversion"/>
  </si>
  <si>
    <t>주파수조정용</t>
    <phoneticPr fontId="28" type="noConversion"/>
  </si>
  <si>
    <t>기타</t>
    <phoneticPr fontId="28" type="noConversion"/>
  </si>
  <si>
    <t>Total</t>
    <phoneticPr fontId="28" type="noConversion"/>
  </si>
  <si>
    <t>배터리 용량 기준 (MWh)</t>
    <phoneticPr fontId="28" type="noConversion"/>
  </si>
  <si>
    <t>PCS 출력 기준 (MW)</t>
    <phoneticPr fontId="28" type="noConversion"/>
  </si>
  <si>
    <t>-</t>
    <phoneticPr fontId="28" type="noConversion"/>
  </si>
  <si>
    <t>MWh / MW</t>
    <phoneticPr fontId="28" type="noConversion"/>
  </si>
  <si>
    <t>https://www.sedaily.com/NewsVIew/22L8HOBDNQ</t>
  </si>
  <si>
    <t>신규 사업장 (개)</t>
    <phoneticPr fontId="28" type="noConversion"/>
  </si>
  <si>
    <t>1개 to MWh</t>
    <phoneticPr fontId="28" type="noConversion"/>
  </si>
  <si>
    <t>1MWh to MW</t>
    <phoneticPr fontId="28" type="noConversion"/>
  </si>
  <si>
    <t>* Assume power to energy ratio 3</t>
    <phoneticPr fontId="28" type="noConversion"/>
  </si>
  <si>
    <t>ESS Cap</t>
    <phoneticPr fontId="28" type="noConversion"/>
  </si>
  <si>
    <t xml:space="preserve"> * Assume increasing rate is constant after 2034</t>
    <phoneticPr fontId="28" type="noConversion"/>
  </si>
  <si>
    <t># MOTIE - ESS Peak reduction (2020-2034)</t>
    <phoneticPr fontId="28" type="noConversion"/>
  </si>
  <si>
    <t>Increasing rate</t>
    <phoneticPr fontId="28" type="noConversion"/>
  </si>
  <si>
    <t>ESS Cap.</t>
    <phoneticPr fontId="28" type="noConversion"/>
  </si>
  <si>
    <t>증가율변화율</t>
    <phoneticPr fontId="28" type="noConversion"/>
  </si>
  <si>
    <t>* 한 개당 용량 - 2020년 589개 : 2866MWh = 1개 : 2866/589MWh</t>
    <phoneticPr fontId="28" type="noConversion"/>
  </si>
  <si>
    <t>MOTIE</t>
    <phoneticPr fontId="28" type="noConversion"/>
  </si>
  <si>
    <t>20-50 Increasing rate of ESS Capacity</t>
    <phoneticPr fontId="28" type="noConversion"/>
  </si>
  <si>
    <t>https://www.etrans.or.kr/lib/gen_download.php?file_name=%EC%A0%9C9%EC%B0%A8%EC%A0%84%EB%A0%A5%EC%88%98%EA%B8%89%EA%B8%B0%EB%B3%B8%EA%B3%84%ED%9A%8D.pdf</t>
    <phoneticPr fontId="28" type="noConversion"/>
  </si>
  <si>
    <t>Seoul Economy</t>
    <phoneticPr fontId="28" type="noConversion"/>
  </si>
  <si>
    <t>New ESS sites</t>
    <phoneticPr fontId="28" type="noConversion"/>
  </si>
  <si>
    <t>9th Electricity supply basic plan</t>
    <phoneticPr fontId="28" type="noConversion"/>
  </si>
  <si>
    <t>Peak reduction plan - ESS (2020~2034)</t>
    <phoneticPr fontId="28" type="noConversion"/>
  </si>
  <si>
    <t>We assume the additional potential is double BAU deployment.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</si>
</sst>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0" fillId="17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0" borderId="0" xfId="0" applyAlignment="1">
      <alignment horizontal="center"/>
    </xf>
    <xf numFmtId="0" fontId="30" fillId="0" borderId="0" xfId="0" applyFont="1"/>
    <xf numFmtId="0" fontId="0" fillId="20" borderId="0" xfId="0" applyFill="1"/>
    <xf numFmtId="0" fontId="29" fillId="20" borderId="0" xfId="0" applyFont="1" applyFill="1"/>
    <xf numFmtId="0" fontId="0" fillId="0" borderId="0" xfId="0" applyAlignment="1">
      <alignment horizontal="right" vertical="center"/>
    </xf>
    <xf numFmtId="0" fontId="0" fillId="21" borderId="0" xfId="0" applyFill="1"/>
    <xf numFmtId="0" fontId="0" fillId="21" borderId="0" xfId="0" applyFill="1" applyAlignment="1">
      <alignment horizontal="right" vertical="center"/>
    </xf>
    <xf numFmtId="0" fontId="31" fillId="0" borderId="0" xfId="0" applyFont="1" applyFill="1"/>
    <xf numFmtId="0" fontId="0" fillId="0" borderId="0" xfId="0" applyFill="1"/>
    <xf numFmtId="0" fontId="32" fillId="0" borderId="0" xfId="0" applyFont="1"/>
    <xf numFmtId="0" fontId="0" fillId="18" borderId="0" xfId="0" applyFill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2" fillId="0" borderId="0" xfId="1" applyAlignment="1">
      <alignment horizontal="left"/>
    </xf>
    <xf numFmtId="0" fontId="21" fillId="0" borderId="13" xfId="57">
      <alignment wrapText="1"/>
    </xf>
  </cellXfs>
  <cellStyles count="6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otnotes: top row" xfId="57" xr:uid="{00000000-0005-0000-0000-00001F000000}"/>
    <cellStyle name="Footnotes: top row 2" xfId="64" xr:uid="{09E8E243-1470-4CD0-B658-C11350CB5319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rmal 5" xfId="58" xr:uid="{BB67FBA3-26D7-431F-A684-0CCDA93EC42D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Table title" xfId="54" xr:uid="{00000000-0005-0000-0000-000036000000}"/>
    <cellStyle name="Table title 2" xfId="61" xr:uid="{D91F8C64-535F-417E-A952-541EE8F2C1E7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trans.or.kr/lib/gen_download.php?file_name=%EC%A0%9C9%EC%B0%A8%EC%A0%84%EB%A0%A5%EC%88%98%EA%B8%89%EA%B8%B0%EB%B3%B8%EA%B3%84%ED%9A%8D.pdf" TargetMode="External"/><Relationship Id="rId1" Type="http://schemas.openxmlformats.org/officeDocument/2006/relationships/hyperlink" Target="https://www.data.go.kr/data/15080672/fileData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topLeftCell="A22" workbookViewId="0">
      <selection activeCell="A36" sqref="A36"/>
    </sheetView>
  </sheetViews>
  <sheetFormatPr defaultRowHeight="14.5"/>
  <cols>
    <col min="1" max="1" width="17.81640625" customWidth="1"/>
    <col min="2" max="2" width="60.7265625" customWidth="1"/>
  </cols>
  <sheetData>
    <row r="1" spans="1:2">
      <c r="A1" s="1" t="s">
        <v>121</v>
      </c>
    </row>
    <row r="2" spans="1:2" s="6" customFormat="1">
      <c r="A2" s="7" t="s">
        <v>120</v>
      </c>
    </row>
    <row r="3" spans="1:2" s="6" customFormat="1">
      <c r="A3" s="7" t="s">
        <v>144</v>
      </c>
    </row>
    <row r="5" spans="1:2">
      <c r="A5" s="7" t="s">
        <v>0</v>
      </c>
      <c r="B5" s="2" t="s">
        <v>124</v>
      </c>
    </row>
    <row r="6" spans="1:2">
      <c r="B6" s="6" t="s">
        <v>147</v>
      </c>
    </row>
    <row r="7" spans="1:2">
      <c r="B7" s="3" t="s">
        <v>148</v>
      </c>
    </row>
    <row r="8" spans="1:2">
      <c r="B8" t="s">
        <v>149</v>
      </c>
    </row>
    <row r="9" spans="1:2">
      <c r="B9" s="4" t="s">
        <v>146</v>
      </c>
    </row>
    <row r="10" spans="1:2">
      <c r="B10" s="6" t="s">
        <v>150</v>
      </c>
    </row>
    <row r="12" spans="1:2">
      <c r="B12" t="s">
        <v>151</v>
      </c>
    </row>
    <row r="13" spans="1:2">
      <c r="B13" s="3" t="s">
        <v>154</v>
      </c>
    </row>
    <row r="14" spans="1:2" s="6" customFormat="1">
      <c r="B14" s="6" t="s">
        <v>153</v>
      </c>
    </row>
    <row r="15" spans="1:2">
      <c r="B15" s="4" t="s">
        <v>152</v>
      </c>
    </row>
    <row r="16" spans="1:2" s="6" customFormat="1"/>
    <row r="17" spans="1:2" s="6" customFormat="1">
      <c r="B17" s="6" t="s">
        <v>180</v>
      </c>
    </row>
    <row r="18" spans="1:2" s="6" customFormat="1">
      <c r="B18" s="3">
        <v>2020</v>
      </c>
    </row>
    <row r="19" spans="1:2" s="6" customFormat="1">
      <c r="B19" s="3" t="s">
        <v>181</v>
      </c>
    </row>
    <row r="20" spans="1:2" s="6" customFormat="1">
      <c r="B20" s="4" t="s">
        <v>165</v>
      </c>
    </row>
    <row r="21" spans="1:2" s="6" customFormat="1"/>
    <row r="22" spans="1:2" s="6" customFormat="1">
      <c r="B22" s="2" t="s">
        <v>178</v>
      </c>
    </row>
    <row r="23" spans="1:2" s="6" customFormat="1">
      <c r="B23" s="6" t="s">
        <v>177</v>
      </c>
    </row>
    <row r="24" spans="1:2" s="6" customFormat="1">
      <c r="B24" s="6" t="s">
        <v>182</v>
      </c>
    </row>
    <row r="25" spans="1:2" s="6" customFormat="1">
      <c r="B25" s="6" t="s">
        <v>183</v>
      </c>
    </row>
    <row r="26" spans="1:2">
      <c r="B26" s="45" t="s">
        <v>179</v>
      </c>
    </row>
    <row r="28" spans="1:2" s="6" customFormat="1"/>
    <row r="31" spans="1:2">
      <c r="A31" s="7" t="s">
        <v>1</v>
      </c>
      <c r="B31" s="3"/>
    </row>
    <row r="32" spans="1:2">
      <c r="A32" s="5" t="s">
        <v>119</v>
      </c>
    </row>
    <row r="34" spans="1:2">
      <c r="A34" s="6" t="s">
        <v>143</v>
      </c>
      <c r="B34" s="6"/>
    </row>
    <row r="36" spans="1:2">
      <c r="A36" s="5" t="s">
        <v>184</v>
      </c>
    </row>
    <row r="37" spans="1:2">
      <c r="A37" s="3"/>
      <c r="B37" s="6"/>
    </row>
  </sheetData>
  <phoneticPr fontId="28" type="noConversion"/>
  <hyperlinks>
    <hyperlink ref="B9" r:id="rId1" xr:uid="{30F5CC46-20E2-40F4-9B29-25812E0A8CD6}"/>
    <hyperlink ref="B26" r:id="rId2" xr:uid="{792E87EA-D14C-4C49-83A8-1EE08E76DC46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0CEB-8B57-4EE8-A0A2-9EC72D43545D}">
  <dimension ref="B3:I20"/>
  <sheetViews>
    <sheetView workbookViewId="0">
      <selection activeCell="H14" sqref="H14"/>
    </sheetView>
  </sheetViews>
  <sheetFormatPr defaultRowHeight="14.5"/>
  <cols>
    <col min="2" max="2" width="15.453125" customWidth="1"/>
    <col min="3" max="3" width="11.54296875" customWidth="1"/>
    <col min="4" max="4" width="16.7265625" customWidth="1"/>
    <col min="5" max="5" width="12.54296875" customWidth="1"/>
    <col min="6" max="7" width="9" customWidth="1"/>
  </cols>
  <sheetData>
    <row r="3" spans="2:9">
      <c r="B3" t="s">
        <v>155</v>
      </c>
    </row>
    <row r="4" spans="2:9">
      <c r="C4" t="s">
        <v>156</v>
      </c>
      <c r="D4" t="s">
        <v>157</v>
      </c>
      <c r="E4" t="s">
        <v>158</v>
      </c>
      <c r="F4" t="s">
        <v>159</v>
      </c>
      <c r="G4" t="s">
        <v>160</v>
      </c>
    </row>
    <row r="5" spans="2:9" ht="29">
      <c r="B5" s="28" t="s">
        <v>162</v>
      </c>
      <c r="C5" s="27">
        <v>642</v>
      </c>
      <c r="D5" s="32">
        <v>571</v>
      </c>
      <c r="E5" s="27">
        <v>376</v>
      </c>
      <c r="F5" s="27">
        <v>16</v>
      </c>
      <c r="G5" s="31">
        <v>1605</v>
      </c>
    </row>
    <row r="6" spans="2:9" ht="29">
      <c r="B6" s="28" t="s">
        <v>161</v>
      </c>
      <c r="C6" s="27">
        <v>2757</v>
      </c>
      <c r="D6" s="27">
        <v>1859</v>
      </c>
      <c r="E6" s="27">
        <v>103</v>
      </c>
      <c r="F6" s="27">
        <v>54</v>
      </c>
      <c r="G6" s="27">
        <v>4773</v>
      </c>
    </row>
    <row r="8" spans="2:9">
      <c r="B8" s="33" t="s">
        <v>164</v>
      </c>
      <c r="C8">
        <f>C6/C5</f>
        <v>4.2943925233644862</v>
      </c>
      <c r="D8" s="6">
        <f t="shared" ref="D8:G8" si="0">D6/D5</f>
        <v>3.2556917688266198</v>
      </c>
      <c r="E8" s="6">
        <f t="shared" si="0"/>
        <v>0.27393617021276595</v>
      </c>
      <c r="F8" s="6">
        <f t="shared" si="0"/>
        <v>3.375</v>
      </c>
      <c r="G8" s="6">
        <f t="shared" si="0"/>
        <v>2.9738317757009347</v>
      </c>
    </row>
    <row r="13" spans="2:9">
      <c r="C13">
        <v>2019</v>
      </c>
      <c r="D13">
        <v>2020</v>
      </c>
      <c r="G13" s="34" t="s">
        <v>145</v>
      </c>
      <c r="H13">
        <v>2019</v>
      </c>
      <c r="I13">
        <v>2020</v>
      </c>
    </row>
    <row r="14" spans="2:9">
      <c r="B14" t="s">
        <v>166</v>
      </c>
      <c r="C14">
        <v>479</v>
      </c>
      <c r="D14">
        <v>589</v>
      </c>
      <c r="G14" t="s">
        <v>170</v>
      </c>
      <c r="H14">
        <f>C14*$C$18*$C$19+G5</f>
        <v>2381.9179400113185</v>
      </c>
      <c r="I14" s="6">
        <f>D14*$C$18*$C$19+G5</f>
        <v>2560.3333333333335</v>
      </c>
    </row>
    <row r="16" spans="2:9">
      <c r="B16" t="s">
        <v>176</v>
      </c>
    </row>
    <row r="18" spans="2:3">
      <c r="B18" t="s">
        <v>167</v>
      </c>
      <c r="C18">
        <f>2866/589</f>
        <v>4.8658743633276744</v>
      </c>
    </row>
    <row r="19" spans="2:3">
      <c r="B19" t="s">
        <v>168</v>
      </c>
      <c r="C19" s="35">
        <f>1/3</f>
        <v>0.33333333333333331</v>
      </c>
    </row>
    <row r="20" spans="2:3">
      <c r="B20" s="36" t="s">
        <v>169</v>
      </c>
      <c r="C20" s="35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8D23-6BBE-4AD0-B993-956F6C797274}">
  <dimension ref="B2:AG17"/>
  <sheetViews>
    <sheetView workbookViewId="0">
      <selection activeCell="C12" sqref="C12"/>
    </sheetView>
  </sheetViews>
  <sheetFormatPr defaultRowHeight="14.5"/>
  <cols>
    <col min="2" max="2" width="9.81640625" customWidth="1"/>
  </cols>
  <sheetData>
    <row r="2" spans="2:33" ht="21">
      <c r="B2" s="42" t="s">
        <v>172</v>
      </c>
    </row>
    <row r="3" spans="2:33" ht="18.5">
      <c r="R3" s="40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</row>
    <row r="4" spans="2:33">
      <c r="C4">
        <v>2020</v>
      </c>
      <c r="D4">
        <v>2021</v>
      </c>
      <c r="E4" s="6">
        <v>2022</v>
      </c>
      <c r="F4" s="6">
        <v>2023</v>
      </c>
      <c r="G4" s="6">
        <v>2024</v>
      </c>
      <c r="H4" s="6">
        <v>2025</v>
      </c>
      <c r="I4" s="6">
        <v>2026</v>
      </c>
      <c r="J4" s="6">
        <v>2027</v>
      </c>
      <c r="K4" s="6">
        <v>2028</v>
      </c>
      <c r="L4" s="6">
        <v>2029</v>
      </c>
      <c r="M4" s="6">
        <v>2030</v>
      </c>
      <c r="N4" s="6">
        <v>2031</v>
      </c>
      <c r="O4" s="6">
        <v>2032</v>
      </c>
      <c r="P4" s="6">
        <v>2033</v>
      </c>
      <c r="Q4" s="6">
        <v>2034</v>
      </c>
      <c r="R4" s="41">
        <v>2035</v>
      </c>
      <c r="S4" s="41">
        <v>2036</v>
      </c>
      <c r="T4" s="41">
        <v>2037</v>
      </c>
      <c r="U4" s="41">
        <v>2038</v>
      </c>
      <c r="V4" s="41">
        <v>2039</v>
      </c>
      <c r="W4" s="41">
        <v>2040</v>
      </c>
      <c r="X4" s="41">
        <v>2041</v>
      </c>
      <c r="Y4" s="41">
        <v>2042</v>
      </c>
      <c r="Z4" s="41">
        <v>2043</v>
      </c>
      <c r="AA4" s="41">
        <v>2044</v>
      </c>
      <c r="AB4" s="41">
        <v>2045</v>
      </c>
      <c r="AC4" s="41">
        <v>2046</v>
      </c>
      <c r="AD4" s="41">
        <v>2047</v>
      </c>
      <c r="AE4" s="41">
        <v>2048</v>
      </c>
      <c r="AF4" s="41">
        <v>2049</v>
      </c>
      <c r="AG4" s="41">
        <v>2050</v>
      </c>
    </row>
    <row r="5" spans="2:33">
      <c r="C5">
        <v>105</v>
      </c>
      <c r="D5">
        <v>151</v>
      </c>
      <c r="E5">
        <v>266</v>
      </c>
      <c r="F5">
        <v>282</v>
      </c>
      <c r="G5">
        <v>297</v>
      </c>
      <c r="H5">
        <v>312</v>
      </c>
      <c r="I5">
        <v>328</v>
      </c>
      <c r="J5">
        <v>436</v>
      </c>
      <c r="K5">
        <v>566</v>
      </c>
      <c r="L5">
        <v>719</v>
      </c>
      <c r="M5">
        <v>892</v>
      </c>
      <c r="N5">
        <v>1080</v>
      </c>
      <c r="O5">
        <v>1276</v>
      </c>
      <c r="P5">
        <v>1471</v>
      </c>
      <c r="Q5">
        <v>1658</v>
      </c>
      <c r="R5">
        <f>Q5*(1+Q7)</f>
        <v>1868.7722637661457</v>
      </c>
      <c r="S5" s="6">
        <f t="shared" ref="S5:AG5" si="0">R5*(1+R7)</f>
        <v>2062.3102426959167</v>
      </c>
      <c r="T5" s="6">
        <f t="shared" si="0"/>
        <v>2233.0574818331074</v>
      </c>
      <c r="U5" s="6">
        <f t="shared" si="0"/>
        <v>2378.048461331915</v>
      </c>
      <c r="V5" s="6">
        <f t="shared" si="0"/>
        <v>2496.7868244939013</v>
      </c>
      <c r="W5" s="6">
        <f t="shared" si="0"/>
        <v>2590.7588970820821</v>
      </c>
      <c r="X5" s="6">
        <f t="shared" si="0"/>
        <v>2662.7753807200793</v>
      </c>
      <c r="Y5" s="6">
        <f t="shared" si="0"/>
        <v>2716.3159653067059</v>
      </c>
      <c r="Z5" s="6">
        <f t="shared" si="0"/>
        <v>2754.9914947105149</v>
      </c>
      <c r="AA5" s="6">
        <f t="shared" si="0"/>
        <v>2782.1713215527957</v>
      </c>
      <c r="AB5" s="6">
        <f t="shared" si="0"/>
        <v>2800.7722297369273</v>
      </c>
      <c r="AC5" s="6">
        <f t="shared" si="0"/>
        <v>2813.1769276812897</v>
      </c>
      <c r="AD5" s="6">
        <f t="shared" si="0"/>
        <v>2821.2412615771032</v>
      </c>
      <c r="AE5" s="6">
        <f t="shared" si="0"/>
        <v>2826.3526561750573</v>
      </c>
      <c r="AF5" s="6">
        <f t="shared" si="0"/>
        <v>2829.5110477265844</v>
      </c>
      <c r="AG5" s="6">
        <f t="shared" si="0"/>
        <v>2831.4131751078003</v>
      </c>
    </row>
    <row r="7" spans="2:33" ht="29">
      <c r="B7" s="43" t="s">
        <v>173</v>
      </c>
      <c r="C7" s="30" t="s">
        <v>163</v>
      </c>
      <c r="D7" s="37">
        <f>F7</f>
        <v>6.0150375939849621E-2</v>
      </c>
      <c r="E7" s="37">
        <f>F7</f>
        <v>6.0150375939849621E-2</v>
      </c>
      <c r="F7" s="37">
        <f t="shared" ref="F7:Q7" si="1">(F5-E5)/E5</f>
        <v>6.0150375939849621E-2</v>
      </c>
      <c r="G7" s="37">
        <f t="shared" si="1"/>
        <v>5.3191489361702128E-2</v>
      </c>
      <c r="H7" s="37">
        <f t="shared" si="1"/>
        <v>5.0505050505050504E-2</v>
      </c>
      <c r="I7" s="37">
        <f t="shared" si="1"/>
        <v>5.128205128205128E-2</v>
      </c>
      <c r="J7" s="37">
        <f t="shared" si="1"/>
        <v>0.32926829268292684</v>
      </c>
      <c r="K7" s="37">
        <f t="shared" si="1"/>
        <v>0.29816513761467889</v>
      </c>
      <c r="L7" s="37">
        <f t="shared" si="1"/>
        <v>0.27031802120141341</v>
      </c>
      <c r="M7" s="37">
        <f t="shared" si="1"/>
        <v>0.24061196105702365</v>
      </c>
      <c r="N7" s="37">
        <f t="shared" si="1"/>
        <v>0.21076233183856502</v>
      </c>
      <c r="O7" s="37">
        <f t="shared" si="1"/>
        <v>0.18148148148148149</v>
      </c>
      <c r="P7" s="37">
        <f t="shared" si="1"/>
        <v>0.15282131661442006</v>
      </c>
      <c r="Q7" s="37">
        <f t="shared" si="1"/>
        <v>0.12712440516655338</v>
      </c>
      <c r="R7" s="39">
        <f>MAX(Q7*(1+R9), 0)</f>
        <v>0.10356423983933329</v>
      </c>
      <c r="S7" s="39">
        <f t="shared" ref="S7:AG7" si="2">MAX(R7*(1+S9), 0)</f>
        <v>8.279415754342799E-2</v>
      </c>
      <c r="T7" s="39">
        <f t="shared" si="2"/>
        <v>6.4929353891860081E-2</v>
      </c>
      <c r="U7" s="39">
        <f t="shared" si="2"/>
        <v>4.9931010697520574E-2</v>
      </c>
      <c r="V7" s="39">
        <f t="shared" si="2"/>
        <v>3.7637203010805101E-2</v>
      </c>
      <c r="W7" s="39">
        <f t="shared" si="2"/>
        <v>2.7797447195533447E-2</v>
      </c>
      <c r="X7" s="39">
        <f t="shared" si="2"/>
        <v>2.0107060090118544E-2</v>
      </c>
      <c r="Y7" s="39">
        <f t="shared" si="2"/>
        <v>1.4238229240552274E-2</v>
      </c>
      <c r="Z7" s="39">
        <f t="shared" si="2"/>
        <v>9.8656663348925238E-3</v>
      </c>
      <c r="AA7" s="39">
        <f t="shared" si="2"/>
        <v>6.6857522540164967E-3</v>
      </c>
      <c r="AB7" s="39">
        <f t="shared" si="2"/>
        <v>4.429027756222695E-3</v>
      </c>
      <c r="AC7" s="39">
        <f t="shared" si="2"/>
        <v>2.8666287628274145E-3</v>
      </c>
      <c r="AD7" s="39">
        <f t="shared" si="2"/>
        <v>1.811753807647415E-3</v>
      </c>
      <c r="AE7" s="39">
        <f t="shared" si="2"/>
        <v>1.1174796409875907E-3</v>
      </c>
      <c r="AF7" s="39">
        <f t="shared" si="2"/>
        <v>6.7224596374846094E-4</v>
      </c>
      <c r="AG7" s="39">
        <f t="shared" si="2"/>
        <v>3.9417294386824602E-4</v>
      </c>
    </row>
    <row r="8" spans="2:33">
      <c r="R8" s="38" t="s">
        <v>171</v>
      </c>
      <c r="S8" s="38"/>
      <c r="T8" s="38"/>
      <c r="U8" s="38"/>
      <c r="V8" s="38"/>
    </row>
    <row r="9" spans="2:33">
      <c r="B9" t="s">
        <v>175</v>
      </c>
      <c r="D9" s="29"/>
      <c r="E9">
        <f t="shared" ref="E9:Q9" si="3">(E7-D7)/D7</f>
        <v>0</v>
      </c>
      <c r="F9" s="6">
        <f t="shared" si="3"/>
        <v>0</v>
      </c>
      <c r="G9" s="6">
        <f t="shared" si="3"/>
        <v>-0.11569148936170207</v>
      </c>
      <c r="H9" s="6">
        <f t="shared" si="3"/>
        <v>-5.0505050505050532E-2</v>
      </c>
      <c r="I9" s="6">
        <f t="shared" si="3"/>
        <v>1.5384615384615368E-2</v>
      </c>
      <c r="J9" s="6">
        <f t="shared" si="3"/>
        <v>5.4207317073170742</v>
      </c>
      <c r="K9" s="6">
        <f t="shared" si="3"/>
        <v>-9.4461433910975265E-2</v>
      </c>
      <c r="L9" s="6">
        <f t="shared" si="3"/>
        <v>-9.3394944278336542E-2</v>
      </c>
      <c r="M9" s="6">
        <f t="shared" si="3"/>
        <v>-0.10989300680865755</v>
      </c>
      <c r="N9" s="6">
        <f t="shared" si="3"/>
        <v>-0.12405712952642632</v>
      </c>
      <c r="O9" s="6">
        <f t="shared" si="3"/>
        <v>-0.1389282899921197</v>
      </c>
      <c r="P9" s="6">
        <f t="shared" si="3"/>
        <v>-0.1579233574307467</v>
      </c>
      <c r="Q9" s="6">
        <f t="shared" si="3"/>
        <v>-0.16815004619219426</v>
      </c>
      <c r="R9">
        <f>_xlfn.FORECAST.LINEAR(R4, $L$9:$Q$9, $L$4:$Q$4)</f>
        <v>-0.18533156789487037</v>
      </c>
      <c r="S9" s="6">
        <f>_xlfn.FORECAST.LINEAR(S4, $L$9:$Q$9, $L$4:$Q$4)</f>
        <v>-0.2005526456634783</v>
      </c>
      <c r="T9" s="6">
        <f t="shared" ref="T9:AG9" si="4">_xlfn.FORECAST.LINEAR(T4, $L$9:$Q$9, $L$4:$Q$4)</f>
        <v>-0.21577372343208268</v>
      </c>
      <c r="U9" s="6">
        <f t="shared" si="4"/>
        <v>-0.2309948012006906</v>
      </c>
      <c r="V9" s="6">
        <f t="shared" si="4"/>
        <v>-0.24621587896929853</v>
      </c>
      <c r="W9" s="6">
        <f t="shared" si="4"/>
        <v>-0.26143695673790646</v>
      </c>
      <c r="X9" s="6">
        <f t="shared" si="4"/>
        <v>-0.27665803450651438</v>
      </c>
      <c r="Y9" s="6">
        <f t="shared" si="4"/>
        <v>-0.29187911227511876</v>
      </c>
      <c r="Z9" s="6">
        <f t="shared" si="4"/>
        <v>-0.30710019004372668</v>
      </c>
      <c r="AA9" s="6">
        <f t="shared" si="4"/>
        <v>-0.32232126781233461</v>
      </c>
      <c r="AB9" s="6">
        <f t="shared" si="4"/>
        <v>-0.33754234558094254</v>
      </c>
      <c r="AC9" s="6">
        <f t="shared" si="4"/>
        <v>-0.35276342334954691</v>
      </c>
      <c r="AD9" s="6">
        <f t="shared" si="4"/>
        <v>-0.36798450111815484</v>
      </c>
      <c r="AE9" s="6">
        <f t="shared" si="4"/>
        <v>-0.38320557888676277</v>
      </c>
      <c r="AF9" s="6">
        <f t="shared" si="4"/>
        <v>-0.39842665665537069</v>
      </c>
      <c r="AG9" s="6">
        <f t="shared" si="4"/>
        <v>-0.41364773442397862</v>
      </c>
    </row>
    <row r="11" spans="2:33">
      <c r="B11" s="44" t="s">
        <v>145</v>
      </c>
      <c r="C11" s="6">
        <v>2020</v>
      </c>
      <c r="D11" s="6">
        <v>2021</v>
      </c>
      <c r="E11" s="6">
        <v>2022</v>
      </c>
      <c r="F11" s="6">
        <v>2023</v>
      </c>
      <c r="G11" s="6">
        <v>2024</v>
      </c>
      <c r="H11" s="6">
        <v>2025</v>
      </c>
      <c r="I11" s="6">
        <v>2026</v>
      </c>
      <c r="J11" s="6">
        <v>2027</v>
      </c>
      <c r="K11" s="6">
        <v>2028</v>
      </c>
      <c r="L11" s="6">
        <v>2029</v>
      </c>
      <c r="M11" s="6">
        <v>2030</v>
      </c>
      <c r="N11" s="6">
        <v>2031</v>
      </c>
      <c r="O11" s="6">
        <v>2032</v>
      </c>
      <c r="P11" s="6">
        <v>2033</v>
      </c>
      <c r="Q11" s="6">
        <v>2034</v>
      </c>
      <c r="R11" s="41">
        <v>2035</v>
      </c>
      <c r="S11" s="41">
        <v>2036</v>
      </c>
      <c r="T11" s="41">
        <v>2037</v>
      </c>
      <c r="U11" s="41">
        <v>2038</v>
      </c>
      <c r="V11" s="41">
        <v>2039</v>
      </c>
      <c r="W11" s="41">
        <v>2040</v>
      </c>
      <c r="X11" s="41">
        <v>2041</v>
      </c>
      <c r="Y11" s="41">
        <v>2042</v>
      </c>
      <c r="Z11" s="41">
        <v>2043</v>
      </c>
      <c r="AA11" s="41">
        <v>2044</v>
      </c>
      <c r="AB11" s="41">
        <v>2045</v>
      </c>
      <c r="AC11" s="41">
        <v>2046</v>
      </c>
      <c r="AD11" s="41">
        <v>2047</v>
      </c>
      <c r="AE11" s="41">
        <v>2048</v>
      </c>
      <c r="AF11" s="41">
        <v>2049</v>
      </c>
      <c r="AG11" s="41">
        <v>2050</v>
      </c>
    </row>
    <row r="12" spans="2:33">
      <c r="B12" s="33" t="s">
        <v>174</v>
      </c>
      <c r="C12">
        <f>'18-20_Cap'!I14</f>
        <v>2560.3333333333335</v>
      </c>
      <c r="D12">
        <f t="shared" ref="D12:AG12" si="5">C12*(1+D7)</f>
        <v>2714.3383458646617</v>
      </c>
      <c r="E12" s="6">
        <f t="shared" si="5"/>
        <v>2877.6068177963707</v>
      </c>
      <c r="F12" s="6">
        <f t="shared" si="5"/>
        <v>3050.6959496938966</v>
      </c>
      <c r="G12" s="6">
        <f t="shared" si="5"/>
        <v>3212.9670108478272</v>
      </c>
      <c r="H12" s="6">
        <f t="shared" si="5"/>
        <v>3375.2380720017582</v>
      </c>
      <c r="I12" s="6">
        <f t="shared" si="5"/>
        <v>3548.3272038992845</v>
      </c>
      <c r="J12" s="6">
        <f t="shared" si="5"/>
        <v>4716.6788442075858</v>
      </c>
      <c r="K12" s="6">
        <f t="shared" si="5"/>
        <v>6123.028040874985</v>
      </c>
      <c r="L12" s="6">
        <f t="shared" si="5"/>
        <v>7778.1928646450779</v>
      </c>
      <c r="M12" s="6">
        <f t="shared" si="5"/>
        <v>9649.7191032870778</v>
      </c>
      <c r="N12" s="6">
        <f t="shared" si="5"/>
        <v>11683.516403083009</v>
      </c>
      <c r="O12" s="6">
        <f t="shared" si="5"/>
        <v>13803.858268827704</v>
      </c>
      <c r="P12" s="6">
        <f t="shared" si="5"/>
        <v>15913.382063828803</v>
      </c>
      <c r="Q12" s="6">
        <f t="shared" si="5"/>
        <v>17936.361292881142</v>
      </c>
      <c r="R12" s="6">
        <f t="shared" si="5"/>
        <v>19793.926915662018</v>
      </c>
      <c r="S12" s="6">
        <f t="shared" si="5"/>
        <v>21432.748419120435</v>
      </c>
      <c r="T12" s="6">
        <f t="shared" si="5"/>
        <v>22824.362926100708</v>
      </c>
      <c r="U12" s="6">
        <f t="shared" si="5"/>
        <v>23964.006435527936</v>
      </c>
      <c r="V12" s="6">
        <f t="shared" si="5"/>
        <v>24865.944610694143</v>
      </c>
      <c r="W12" s="6">
        <f t="shared" si="5"/>
        <v>25557.154392976972</v>
      </c>
      <c r="X12" s="6">
        <f t="shared" si="5"/>
        <v>26071.033632088998</v>
      </c>
      <c r="Y12" s="6">
        <f t="shared" si="5"/>
        <v>26442.238985480832</v>
      </c>
      <c r="Z12" s="6">
        <f t="shared" si="5"/>
        <v>26703.109292459074</v>
      </c>
      <c r="AA12" s="6">
        <f t="shared" si="5"/>
        <v>26881.639665600382</v>
      </c>
      <c r="AB12" s="6">
        <f t="shared" si="5"/>
        <v>27000.699193812103</v>
      </c>
      <c r="AC12" s="6">
        <f t="shared" si="5"/>
        <v>27078.100174737534</v>
      </c>
      <c r="AD12" s="6">
        <f t="shared" si="5"/>
        <v>27127.159025832974</v>
      </c>
      <c r="AE12" s="6">
        <f t="shared" si="5"/>
        <v>27157.473073762176</v>
      </c>
      <c r="AF12" s="6">
        <f t="shared" si="5"/>
        <v>27175.729575421621</v>
      </c>
      <c r="AG12" s="6">
        <f t="shared" si="5"/>
        <v>27186.441512750134</v>
      </c>
    </row>
    <row r="14" spans="2:33">
      <c r="B14" s="6" t="s">
        <v>156</v>
      </c>
      <c r="C14" s="8">
        <f>C$12*'18-20_Cap'!$C$5/'18-20_Cap'!$G$5</f>
        <v>1024.1333333333334</v>
      </c>
      <c r="D14" s="8">
        <f>D$12*'18-20_Cap'!$C$5/'18-20_Cap'!$G$5</f>
        <v>1085.7353383458646</v>
      </c>
      <c r="E14" s="8">
        <f>E$12*'18-20_Cap'!$C$5/'18-20_Cap'!$G$5</f>
        <v>1151.0427271185483</v>
      </c>
      <c r="F14" s="8">
        <f>F$12*'18-20_Cap'!$C$5/'18-20_Cap'!$G$5</f>
        <v>1220.2783798775586</v>
      </c>
      <c r="G14" s="8">
        <f>G$12*'18-20_Cap'!$C$5/'18-20_Cap'!$G$5</f>
        <v>1285.1868043391307</v>
      </c>
      <c r="H14" s="8">
        <f>H$12*'18-20_Cap'!$C$5/'18-20_Cap'!$G$5</f>
        <v>1350.0952288007034</v>
      </c>
      <c r="I14" s="8">
        <f>I$12*'18-20_Cap'!$C$5/'18-20_Cap'!$G$5</f>
        <v>1419.3308815597138</v>
      </c>
      <c r="J14" s="8">
        <f>J$12*'18-20_Cap'!$C$5/'18-20_Cap'!$G$5</f>
        <v>1886.6715376830343</v>
      </c>
      <c r="K14" s="8">
        <f>K$12*'18-20_Cap'!$C$5/'18-20_Cap'!$G$5</f>
        <v>2449.2112163499942</v>
      </c>
      <c r="L14" s="8">
        <f>L$12*'18-20_Cap'!$C$5/'18-20_Cap'!$G$5</f>
        <v>3111.2771458580314</v>
      </c>
      <c r="M14" s="8">
        <f>M$12*'18-20_Cap'!$C$5/'18-20_Cap'!$G$5</f>
        <v>3859.8876413148309</v>
      </c>
      <c r="N14" s="8">
        <f>N$12*'18-20_Cap'!$C$5/'18-20_Cap'!$G$5</f>
        <v>4673.4065612332033</v>
      </c>
      <c r="O14" s="8">
        <f>O$12*'18-20_Cap'!$C$5/'18-20_Cap'!$G$5</f>
        <v>5521.5433075310821</v>
      </c>
      <c r="P14" s="8">
        <f>P$12*'18-20_Cap'!$C$5/'18-20_Cap'!$G$5</f>
        <v>6365.3528255315214</v>
      </c>
      <c r="Q14" s="8">
        <f>Q$12*'18-20_Cap'!$C$5/'18-20_Cap'!$G$5</f>
        <v>7174.544517152457</v>
      </c>
      <c r="R14" s="8">
        <f>R$12*'18-20_Cap'!$C$5/'18-20_Cap'!$G$5</f>
        <v>7917.5707662648074</v>
      </c>
      <c r="S14" s="8">
        <f>S$12*'18-20_Cap'!$C$5/'18-20_Cap'!$G$5</f>
        <v>8573.0993676481739</v>
      </c>
      <c r="T14" s="8">
        <f>T$12*'18-20_Cap'!$C$5/'18-20_Cap'!$G$5</f>
        <v>9129.7451704402829</v>
      </c>
      <c r="U14" s="8">
        <f>U$12*'18-20_Cap'!$C$5/'18-20_Cap'!$G$5</f>
        <v>9585.6025742111742</v>
      </c>
      <c r="V14" s="8">
        <f>V$12*'18-20_Cap'!$C$5/'18-20_Cap'!$G$5</f>
        <v>9946.3778442776565</v>
      </c>
      <c r="W14" s="8">
        <f>W$12*'18-20_Cap'!$C$5/'18-20_Cap'!$G$5</f>
        <v>10222.861757190789</v>
      </c>
      <c r="X14" s="8">
        <f>X$12*'18-20_Cap'!$C$5/'18-20_Cap'!$G$5</f>
        <v>10428.413452835599</v>
      </c>
      <c r="Y14" s="8">
        <f>Y$12*'18-20_Cap'!$C$5/'18-20_Cap'!$G$5</f>
        <v>10576.895594192334</v>
      </c>
      <c r="Z14" s="8">
        <f>Z$12*'18-20_Cap'!$C$5/'18-20_Cap'!$G$5</f>
        <v>10681.24371698363</v>
      </c>
      <c r="AA14" s="8">
        <f>AA$12*'18-20_Cap'!$C$5/'18-20_Cap'!$G$5</f>
        <v>10752.655866240153</v>
      </c>
      <c r="AB14" s="8">
        <f>AB$12*'18-20_Cap'!$C$5/'18-20_Cap'!$G$5</f>
        <v>10800.279677524841</v>
      </c>
      <c r="AC14" s="8">
        <f>AC$12*'18-20_Cap'!$C$5/'18-20_Cap'!$G$5</f>
        <v>10831.240069895013</v>
      </c>
      <c r="AD14" s="8">
        <f>AD$12*'18-20_Cap'!$C$5/'18-20_Cap'!$G$5</f>
        <v>10850.86361033319</v>
      </c>
      <c r="AE14" s="8">
        <f>AE$12*'18-20_Cap'!$C$5/'18-20_Cap'!$G$5</f>
        <v>10862.98922950487</v>
      </c>
      <c r="AF14" s="8">
        <f>AF$12*'18-20_Cap'!$C$5/'18-20_Cap'!$G$5</f>
        <v>10870.291830168648</v>
      </c>
      <c r="AG14" s="8">
        <f>AG$12*'18-20_Cap'!$C$5/'18-20_Cap'!$G$5</f>
        <v>10874.576605100056</v>
      </c>
    </row>
    <row r="15" spans="2:33">
      <c r="B15" s="6" t="s">
        <v>157</v>
      </c>
      <c r="C15" s="8">
        <f>C$12*'18-20_Cap'!$D$5/'18-20_Cap'!$G$5</f>
        <v>910.8724818276221</v>
      </c>
      <c r="D15" s="8">
        <f>D$12*'18-20_Cap'!$D$5/'18-20_Cap'!$G$5</f>
        <v>965.66180404281738</v>
      </c>
      <c r="E15" s="8">
        <f>E$12*'18-20_Cap'!$D$5/'18-20_Cap'!$G$5</f>
        <v>1023.7467245867463</v>
      </c>
      <c r="F15" s="8">
        <f>F$12*'18-20_Cap'!$D$5/'18-20_Cap'!$G$5</f>
        <v>1085.3254749378286</v>
      </c>
      <c r="G15" s="8">
        <f>G$12*'18-20_Cap'!$D$5/'18-20_Cap'!$G$5</f>
        <v>1143.0555533919683</v>
      </c>
      <c r="H15" s="8">
        <f>H$12*'18-20_Cap'!$D$5/'18-20_Cap'!$G$5</f>
        <v>1200.7856318461083</v>
      </c>
      <c r="I15" s="8">
        <f>I$12*'18-20_Cap'!$D$5/'18-20_Cap'!$G$5</f>
        <v>1262.3643821971909</v>
      </c>
      <c r="J15" s="8">
        <f>J$12*'18-20_Cap'!$D$5/'18-20_Cap'!$G$5</f>
        <v>1678.0209470669977</v>
      </c>
      <c r="K15" s="8">
        <f>K$12*'18-20_Cap'!$D$5/'18-20_Cap'!$G$5</f>
        <v>2178.3482936695432</v>
      </c>
      <c r="L15" s="8">
        <f>L$12*'18-20_Cap'!$D$5/'18-20_Cap'!$G$5</f>
        <v>2767.1950939017693</v>
      </c>
      <c r="M15" s="8">
        <f>M$12*'18-20_Cap'!$D$5/'18-20_Cap'!$G$5</f>
        <v>3433.0153320728487</v>
      </c>
      <c r="N15" s="8">
        <f>N$12*'18-20_Cap'!$D$5/'18-20_Cap'!$G$5</f>
        <v>4156.5656486980679</v>
      </c>
      <c r="O15" s="8">
        <f>O$12*'18-20_Cap'!$D$5/'18-20_Cap'!$G$5</f>
        <v>4910.9053404988281</v>
      </c>
      <c r="P15" s="8">
        <f>P$12*'18-20_Cap'!$D$5/'18-20_Cap'!$G$5</f>
        <v>5661.3963604026458</v>
      </c>
      <c r="Q15" s="8">
        <f>Q$12*'18-20_Cap'!$D$5/'18-20_Cap'!$G$5</f>
        <v>6381.0980051309234</v>
      </c>
      <c r="R15" s="8">
        <f>R$12*'18-20_Cap'!$D$5/'18-20_Cap'!$G$5</f>
        <v>7041.9515693725934</v>
      </c>
      <c r="S15" s="8">
        <f>S$12*'18-20_Cap'!$D$5/'18-20_Cap'!$G$5</f>
        <v>7624.9840170204161</v>
      </c>
      <c r="T15" s="8">
        <f>T$12*'18-20_Cap'!$D$5/'18-20_Cap'!$G$5</f>
        <v>8120.0693026813115</v>
      </c>
      <c r="U15" s="8">
        <f>U$12*'18-20_Cap'!$D$5/'18-20_Cap'!$G$5</f>
        <v>8525.5125698980992</v>
      </c>
      <c r="V15" s="8">
        <f>V$12*'18-20_Cap'!$D$5/'18-20_Cap'!$G$5</f>
        <v>8846.389017262527</v>
      </c>
      <c r="W15" s="8">
        <f>W$12*'18-20_Cap'!$D$5/'18-20_Cap'!$G$5</f>
        <v>9092.2960488410281</v>
      </c>
      <c r="X15" s="8">
        <f>X$12*'18-20_Cap'!$D$5/'18-20_Cap'!$G$5</f>
        <v>9275.1153918522232</v>
      </c>
      <c r="Y15" s="8">
        <f>Y$12*'18-20_Cap'!$D$5/'18-20_Cap'!$G$5</f>
        <v>9407.1766110339904</v>
      </c>
      <c r="Z15" s="8">
        <f>Z$12*'18-20_Cap'!$D$5/'18-20_Cap'!$G$5</f>
        <v>9499.9846766318569</v>
      </c>
      <c r="AA15" s="8">
        <f>AA$12*'18-20_Cap'!$D$5/'18-20_Cap'!$G$5</f>
        <v>9563.4992205967719</v>
      </c>
      <c r="AB15" s="8">
        <f>AB$12*'18-20_Cap'!$D$5/'18-20_Cap'!$G$5</f>
        <v>9605.8562240914089</v>
      </c>
      <c r="AC15" s="8">
        <f>AC$12*'18-20_Cap'!$D$5/'18-20_Cap'!$G$5</f>
        <v>9633.3926478349731</v>
      </c>
      <c r="AD15" s="8">
        <f>AD$12*'18-20_Cap'!$D$5/'18-20_Cap'!$G$5</f>
        <v>9650.8459836452512</v>
      </c>
      <c r="AE15" s="8">
        <f>AE$12*'18-20_Cap'!$D$5/'18-20_Cap'!$G$5</f>
        <v>9661.6306075502816</v>
      </c>
      <c r="AF15" s="8">
        <f>AF$12*'18-20_Cap'!$D$5/'18-20_Cap'!$G$5</f>
        <v>9668.1255997294375</v>
      </c>
      <c r="AG15" s="8">
        <f>AG$12*'18-20_Cap'!$D$5/'18-20_Cap'!$G$5</f>
        <v>9671.9365132587718</v>
      </c>
    </row>
    <row r="16" spans="2:33">
      <c r="B16" s="6" t="s">
        <v>158</v>
      </c>
      <c r="C16" s="8">
        <f>C$12*'18-20_Cap'!$E$5/'18-20_Cap'!$G$5</f>
        <v>599.80394600207683</v>
      </c>
      <c r="D16" s="8">
        <f>D$12*'18-20_Cap'!$E$5/'18-20_Cap'!$G$5</f>
        <v>635.88237884430703</v>
      </c>
      <c r="E16" s="8">
        <f>E$12*'18-20_Cap'!$E$5/'18-20_Cap'!$G$5</f>
        <v>674.13094298531803</v>
      </c>
      <c r="F16" s="8">
        <f>F$12*'18-20_Cap'!$E$5/'18-20_Cap'!$G$5</f>
        <v>714.68017263857018</v>
      </c>
      <c r="G16" s="8">
        <f>G$12*'18-20_Cap'!$E$5/'18-20_Cap'!$G$5</f>
        <v>752.69507543849409</v>
      </c>
      <c r="H16" s="8">
        <f>H$12*'18-20_Cap'!$E$5/'18-20_Cap'!$G$5</f>
        <v>790.7099782384181</v>
      </c>
      <c r="I16" s="8">
        <f>I$12*'18-20_Cap'!$E$5/'18-20_Cap'!$G$5</f>
        <v>831.25920789167037</v>
      </c>
      <c r="J16" s="8">
        <f>J$12*'18-20_Cap'!$E$5/'18-20_Cap'!$G$5</f>
        <v>1104.9665080511229</v>
      </c>
      <c r="K16" s="8">
        <f>K$12*'18-20_Cap'!$E$5/'18-20_Cap'!$G$5</f>
        <v>1434.4289989837971</v>
      </c>
      <c r="L16" s="8">
        <f>L$12*'18-20_Cap'!$E$5/'18-20_Cap'!$G$5</f>
        <v>1822.1810075430215</v>
      </c>
      <c r="M16" s="8">
        <f>M$12*'18-20_Cap'!$E$5/'18-20_Cap'!$G$5</f>
        <v>2260.6195531688109</v>
      </c>
      <c r="N16" s="8">
        <f>N$12*'18-20_Cap'!$E$5/'18-20_Cap'!$G$5</f>
        <v>2737.0730015945242</v>
      </c>
      <c r="O16" s="8">
        <f>O$12*'18-20_Cap'!$E$5/'18-20_Cap'!$G$5</f>
        <v>3233.8010648468635</v>
      </c>
      <c r="P16" s="8">
        <f>P$12*'18-20_Cap'!$E$5/'18-20_Cap'!$G$5</f>
        <v>3727.9948012458754</v>
      </c>
      <c r="Q16" s="8">
        <f>Q$12*'18-20_Cap'!$E$5/'18-20_Cap'!$G$5</f>
        <v>4201.9139228182612</v>
      </c>
      <c r="R16" s="8">
        <f>R$12*'18-20_Cap'!$E$5/'18-20_Cap'!$G$5</f>
        <v>4637.0819441052454</v>
      </c>
      <c r="S16" s="8">
        <f>S$12*'18-20_Cap'!$E$5/'18-20_Cap'!$G$5</f>
        <v>5021.0052371272795</v>
      </c>
      <c r="T16" s="8">
        <f>T$12*'18-20_Cap'!$E$5/'18-20_Cap'!$G$5</f>
        <v>5347.0158630615988</v>
      </c>
      <c r="U16" s="8">
        <f>U$12*'18-20_Cap'!$E$5/'18-20_Cap'!$G$5</f>
        <v>5613.9977693199407</v>
      </c>
      <c r="V16" s="8">
        <f>V$12*'18-20_Cap'!$E$5/'18-20_Cap'!$G$5</f>
        <v>5825.2929430660415</v>
      </c>
      <c r="W16" s="8">
        <f>W$12*'18-20_Cap'!$E$5/'18-20_Cap'!$G$5</f>
        <v>5987.2212160494337</v>
      </c>
      <c r="X16" s="8">
        <f>X$12*'18-20_Cap'!$E$5/'18-20_Cap'!$G$5</f>
        <v>6107.6066328133729</v>
      </c>
      <c r="Y16" s="8">
        <f>Y$12*'18-20_Cap'!$E$5/'18-20_Cap'!$G$5</f>
        <v>6194.5681361624875</v>
      </c>
      <c r="Z16" s="8">
        <f>Z$12*'18-20_Cap'!$E$5/'18-20_Cap'!$G$5</f>
        <v>6255.6816784826242</v>
      </c>
      <c r="AA16" s="8">
        <f>AA$12*'18-20_Cap'!$E$5/'18-20_Cap'!$G$5</f>
        <v>6297.5056163649497</v>
      </c>
      <c r="AB16" s="8">
        <f>AB$12*'18-20_Cap'!$E$5/'18-20_Cap'!$G$5</f>
        <v>6325.3974435347982</v>
      </c>
      <c r="AC16" s="8">
        <f>AC$12*'18-20_Cap'!$E$5/'18-20_Cap'!$G$5</f>
        <v>6343.5300097827494</v>
      </c>
      <c r="AD16" s="8">
        <f>AD$12*'18-20_Cap'!$E$5/'18-20_Cap'!$G$5</f>
        <v>6355.0229244318998</v>
      </c>
      <c r="AE16" s="8">
        <f>AE$12*'18-20_Cap'!$E$5/'18-20_Cap'!$G$5</f>
        <v>6362.124533167962</v>
      </c>
      <c r="AF16" s="8">
        <f>AF$12*'18-20_Cap'!$E$5/'18-20_Cap'!$G$5</f>
        <v>6366.4014457062494</v>
      </c>
      <c r="AG16" s="8">
        <f>AG$12*'18-20_Cap'!$E$5/'18-20_Cap'!$G$5</f>
        <v>6368.9109089059502</v>
      </c>
    </row>
    <row r="17" spans="2:33">
      <c r="B17" s="6" t="s">
        <v>159</v>
      </c>
      <c r="C17" s="8">
        <f>C$12*'18-20_Cap'!$F$5/'18-20_Cap'!$G$5</f>
        <v>25.523572170301144</v>
      </c>
      <c r="D17" s="8">
        <f>D$12*'18-20_Cap'!$F$5/'18-20_Cap'!$G$5</f>
        <v>27.058824631672639</v>
      </c>
      <c r="E17" s="8">
        <f>E$12*'18-20_Cap'!$F$5/'18-20_Cap'!$G$5</f>
        <v>28.686423105758212</v>
      </c>
      <c r="F17" s="8">
        <f>F$12*'18-20_Cap'!$F$5/'18-20_Cap'!$G$5</f>
        <v>30.411922239939155</v>
      </c>
      <c r="G17" s="8">
        <f>G$12*'18-20_Cap'!$F$5/'18-20_Cap'!$G$5</f>
        <v>32.029577678233792</v>
      </c>
      <c r="H17" s="8">
        <f>H$12*'18-20_Cap'!$F$5/'18-20_Cap'!$G$5</f>
        <v>33.647233116528433</v>
      </c>
      <c r="I17" s="8">
        <f>I$12*'18-20_Cap'!$F$5/'18-20_Cap'!$G$5</f>
        <v>35.372732250709376</v>
      </c>
      <c r="J17" s="8">
        <f>J$12*'18-20_Cap'!$F$5/'18-20_Cap'!$G$5</f>
        <v>47.01985140643076</v>
      </c>
      <c r="K17" s="8">
        <f>K$12*'18-20_Cap'!$F$5/'18-20_Cap'!$G$5</f>
        <v>61.039531871650944</v>
      </c>
      <c r="L17" s="8">
        <f>L$12*'18-20_Cap'!$F$5/'18-20_Cap'!$G$5</f>
        <v>77.539617342256221</v>
      </c>
      <c r="M17" s="8">
        <f>M$12*'18-20_Cap'!$F$5/'18-20_Cap'!$G$5</f>
        <v>96.196576730587694</v>
      </c>
      <c r="N17" s="8">
        <f>N$12*'18-20_Cap'!$F$5/'18-20_Cap'!$G$5</f>
        <v>116.4711915572138</v>
      </c>
      <c r="O17" s="8">
        <f>O$12*'18-20_Cap'!$F$5/'18-20_Cap'!$G$5</f>
        <v>137.60855595093037</v>
      </c>
      <c r="P17" s="8">
        <f>P$12*'18-20_Cap'!$F$5/'18-20_Cap'!$G$5</f>
        <v>158.63807664876066</v>
      </c>
      <c r="Q17" s="8">
        <f>Q$12*'18-20_Cap'!$F$5/'18-20_Cap'!$G$5</f>
        <v>178.80484777950048</v>
      </c>
      <c r="R17" s="8">
        <f>R$12*'18-20_Cap'!$F$5/'18-20_Cap'!$G$5</f>
        <v>197.32263591937215</v>
      </c>
      <c r="S17" s="8">
        <f>S$12*'18-20_Cap'!$F$5/'18-20_Cap'!$G$5</f>
        <v>213.65979732456509</v>
      </c>
      <c r="T17" s="8">
        <f>T$12*'18-20_Cap'!$F$5/'18-20_Cap'!$G$5</f>
        <v>227.53258991751485</v>
      </c>
      <c r="U17" s="8">
        <f>U$12*'18-20_Cap'!$F$5/'18-20_Cap'!$G$5</f>
        <v>238.89352209872087</v>
      </c>
      <c r="V17" s="8">
        <f>V$12*'18-20_Cap'!$F$5/'18-20_Cap'!$G$5</f>
        <v>247.8848060879167</v>
      </c>
      <c r="W17" s="8">
        <f>W$12*'18-20_Cap'!$F$5/'18-20_Cap'!$G$5</f>
        <v>254.77537089572058</v>
      </c>
      <c r="X17" s="8">
        <f>X$12*'18-20_Cap'!$F$5/'18-20_Cap'!$G$5</f>
        <v>259.89815458780311</v>
      </c>
      <c r="Y17" s="8">
        <f>Y$12*'18-20_Cap'!$F$5/'18-20_Cap'!$G$5</f>
        <v>263.59864409202078</v>
      </c>
      <c r="Z17" s="8">
        <f>Z$12*'18-20_Cap'!$F$5/'18-20_Cap'!$G$5</f>
        <v>266.19922036096273</v>
      </c>
      <c r="AA17" s="8">
        <f>AA$12*'18-20_Cap'!$F$5/'18-20_Cap'!$G$5</f>
        <v>267.97896239850849</v>
      </c>
      <c r="AB17" s="8">
        <f>AB$12*'18-20_Cap'!$F$5/'18-20_Cap'!$G$5</f>
        <v>269.16584866105524</v>
      </c>
      <c r="AC17" s="8">
        <f>AC$12*'18-20_Cap'!$F$5/'18-20_Cap'!$G$5</f>
        <v>269.93744722479784</v>
      </c>
      <c r="AD17" s="8">
        <f>AD$12*'18-20_Cap'!$F$5/'18-20_Cap'!$G$5</f>
        <v>270.42650742263402</v>
      </c>
      <c r="AE17" s="8">
        <f>AE$12*'18-20_Cap'!$F$5/'18-20_Cap'!$G$5</f>
        <v>270.72870353906217</v>
      </c>
      <c r="AF17" s="8">
        <f>AF$12*'18-20_Cap'!$F$5/'18-20_Cap'!$G$5</f>
        <v>270.9106998172872</v>
      </c>
      <c r="AG17" s="8">
        <f>AG$12*'18-20_Cap'!$F$5/'18-20_Cap'!$G$5</f>
        <v>271.0174854853596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08984375" defaultRowHeight="14.5"/>
  <cols>
    <col min="1" max="1" width="32.08984375" style="6" customWidth="1"/>
    <col min="2" max="2" width="45.7265625" style="6" customWidth="1"/>
    <col min="3" max="37" width="9.08984375" style="6"/>
    <col min="38" max="38" width="8" style="6" customWidth="1"/>
    <col min="39" max="16384" width="9.08984375" style="6"/>
  </cols>
  <sheetData>
    <row r="1" spans="1:37" ht="15" customHeight="1" thickBot="1">
      <c r="B1" s="13" t="s">
        <v>127</v>
      </c>
      <c r="C1" s="14">
        <v>2017</v>
      </c>
      <c r="D1" s="14">
        <v>2018</v>
      </c>
      <c r="E1" s="14">
        <v>2019</v>
      </c>
      <c r="F1" s="14">
        <v>2020</v>
      </c>
      <c r="G1" s="14">
        <v>2021</v>
      </c>
      <c r="H1" s="14">
        <v>2022</v>
      </c>
      <c r="I1" s="14">
        <v>2023</v>
      </c>
      <c r="J1" s="14">
        <v>2024</v>
      </c>
      <c r="K1" s="14">
        <v>2025</v>
      </c>
      <c r="L1" s="14">
        <v>2026</v>
      </c>
      <c r="M1" s="14">
        <v>2027</v>
      </c>
      <c r="N1" s="14">
        <v>2028</v>
      </c>
      <c r="O1" s="14">
        <v>2029</v>
      </c>
      <c r="P1" s="14">
        <v>2030</v>
      </c>
      <c r="Q1" s="14">
        <v>2031</v>
      </c>
      <c r="R1" s="14">
        <v>2032</v>
      </c>
      <c r="S1" s="14">
        <v>2033</v>
      </c>
      <c r="T1" s="14">
        <v>2034</v>
      </c>
      <c r="U1" s="14">
        <v>2035</v>
      </c>
      <c r="V1" s="14">
        <v>2036</v>
      </c>
      <c r="W1" s="14">
        <v>2037</v>
      </c>
      <c r="X1" s="14">
        <v>2038</v>
      </c>
      <c r="Y1" s="14">
        <v>2039</v>
      </c>
      <c r="Z1" s="14">
        <v>2040</v>
      </c>
      <c r="AA1" s="14">
        <v>2041</v>
      </c>
      <c r="AB1" s="14">
        <v>2042</v>
      </c>
      <c r="AC1" s="14">
        <v>2043</v>
      </c>
      <c r="AD1" s="14">
        <v>2044</v>
      </c>
      <c r="AE1" s="14">
        <v>2045</v>
      </c>
      <c r="AF1" s="14">
        <v>2046</v>
      </c>
      <c r="AG1" s="14">
        <v>2047</v>
      </c>
      <c r="AH1" s="14">
        <v>2048</v>
      </c>
      <c r="AI1" s="14">
        <v>2049</v>
      </c>
      <c r="AJ1" s="14">
        <v>2050</v>
      </c>
    </row>
    <row r="2" spans="1:37" ht="15" customHeight="1" thickTop="1"/>
    <row r="3" spans="1:37" ht="15" customHeight="1">
      <c r="C3" s="9" t="s">
        <v>2</v>
      </c>
      <c r="D3" s="9" t="s">
        <v>128</v>
      </c>
      <c r="E3" s="9"/>
      <c r="F3" s="9"/>
      <c r="G3" s="9"/>
    </row>
    <row r="4" spans="1:37" ht="15" customHeight="1">
      <c r="C4" s="9" t="s">
        <v>3</v>
      </c>
      <c r="D4" s="9" t="s">
        <v>129</v>
      </c>
      <c r="E4" s="9"/>
      <c r="F4" s="9"/>
      <c r="G4" s="9" t="s">
        <v>4</v>
      </c>
    </row>
    <row r="5" spans="1:37" ht="15" customHeight="1">
      <c r="C5" s="9" t="s">
        <v>5</v>
      </c>
      <c r="D5" s="9" t="s">
        <v>130</v>
      </c>
      <c r="E5" s="9"/>
      <c r="F5" s="9"/>
      <c r="G5" s="9"/>
    </row>
    <row r="6" spans="1:37" ht="15" customHeight="1">
      <c r="C6" s="9" t="s">
        <v>6</v>
      </c>
      <c r="D6" s="9"/>
      <c r="E6" s="9" t="s">
        <v>131</v>
      </c>
      <c r="F6" s="9"/>
      <c r="G6" s="9"/>
    </row>
    <row r="10" spans="1:37" ht="15" customHeight="1">
      <c r="A10" s="10" t="s">
        <v>7</v>
      </c>
      <c r="B10" s="15" t="s">
        <v>8</v>
      </c>
    </row>
    <row r="11" spans="1:37" ht="15" customHeight="1">
      <c r="B11" s="13" t="s">
        <v>9</v>
      </c>
    </row>
    <row r="12" spans="1:37" ht="15" customHeight="1">
      <c r="B12" s="13" t="s">
        <v>10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3" t="s">
        <v>10</v>
      </c>
      <c r="I12" s="3" t="s">
        <v>10</v>
      </c>
      <c r="J12" s="3" t="s">
        <v>10</v>
      </c>
      <c r="K12" s="3" t="s">
        <v>10</v>
      </c>
      <c r="L12" s="3" t="s">
        <v>10</v>
      </c>
      <c r="M12" s="3" t="s">
        <v>10</v>
      </c>
      <c r="N12" s="3" t="s">
        <v>10</v>
      </c>
      <c r="O12" s="3" t="s">
        <v>10</v>
      </c>
      <c r="P12" s="3" t="s">
        <v>10</v>
      </c>
      <c r="Q12" s="3" t="s">
        <v>10</v>
      </c>
      <c r="R12" s="3" t="s">
        <v>10</v>
      </c>
      <c r="S12" s="3" t="s">
        <v>10</v>
      </c>
      <c r="T12" s="3" t="s">
        <v>10</v>
      </c>
      <c r="U12" s="3" t="s">
        <v>10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10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132</v>
      </c>
    </row>
    <row r="13" spans="1:37" ht="15" customHeight="1" thickBot="1">
      <c r="B13" s="14" t="s">
        <v>11</v>
      </c>
      <c r="C13" s="14">
        <v>2017</v>
      </c>
      <c r="D13" s="14">
        <v>2018</v>
      </c>
      <c r="E13" s="14">
        <v>2019</v>
      </c>
      <c r="F13" s="14">
        <v>2020</v>
      </c>
      <c r="G13" s="14">
        <v>2021</v>
      </c>
      <c r="H13" s="14">
        <v>2022</v>
      </c>
      <c r="I13" s="14">
        <v>2023</v>
      </c>
      <c r="J13" s="14">
        <v>2024</v>
      </c>
      <c r="K13" s="14">
        <v>2025</v>
      </c>
      <c r="L13" s="14">
        <v>2026</v>
      </c>
      <c r="M13" s="14">
        <v>2027</v>
      </c>
      <c r="N13" s="14">
        <v>2028</v>
      </c>
      <c r="O13" s="14">
        <v>2029</v>
      </c>
      <c r="P13" s="14">
        <v>2030</v>
      </c>
      <c r="Q13" s="14">
        <v>2031</v>
      </c>
      <c r="R13" s="14">
        <v>2032</v>
      </c>
      <c r="S13" s="14">
        <v>2033</v>
      </c>
      <c r="T13" s="14">
        <v>2034</v>
      </c>
      <c r="U13" s="14">
        <v>2035</v>
      </c>
      <c r="V13" s="14">
        <v>2036</v>
      </c>
      <c r="W13" s="14">
        <v>2037</v>
      </c>
      <c r="X13" s="14">
        <v>2038</v>
      </c>
      <c r="Y13" s="14">
        <v>2039</v>
      </c>
      <c r="Z13" s="14">
        <v>2040</v>
      </c>
      <c r="AA13" s="14">
        <v>2041</v>
      </c>
      <c r="AB13" s="14">
        <v>2042</v>
      </c>
      <c r="AC13" s="14">
        <v>2043</v>
      </c>
      <c r="AD13" s="14">
        <v>2044</v>
      </c>
      <c r="AE13" s="14">
        <v>2045</v>
      </c>
      <c r="AF13" s="14">
        <v>2046</v>
      </c>
      <c r="AG13" s="14">
        <v>2047</v>
      </c>
      <c r="AH13" s="14">
        <v>2048</v>
      </c>
      <c r="AI13" s="14">
        <v>2049</v>
      </c>
      <c r="AJ13" s="14">
        <v>2050</v>
      </c>
      <c r="AK13" s="14">
        <v>2050</v>
      </c>
    </row>
    <row r="14" spans="1:37" ht="15" customHeight="1" thickTop="1"/>
    <row r="15" spans="1:37" ht="15" customHeight="1">
      <c r="B15" s="16" t="s">
        <v>12</v>
      </c>
    </row>
    <row r="16" spans="1:37" ht="15" customHeight="1">
      <c r="B16" s="16" t="s">
        <v>13</v>
      </c>
    </row>
    <row r="17" spans="1:37" ht="15" customHeight="1">
      <c r="A17" s="10" t="s">
        <v>14</v>
      </c>
      <c r="B17" s="17" t="s">
        <v>15</v>
      </c>
      <c r="C17" s="18">
        <v>249.06146200000001</v>
      </c>
      <c r="D17" s="18">
        <v>236.698669</v>
      </c>
      <c r="E17" s="18">
        <v>229.95034799999999</v>
      </c>
      <c r="F17" s="18">
        <v>227.71237199999999</v>
      </c>
      <c r="G17" s="18">
        <v>219.57415800000001</v>
      </c>
      <c r="H17" s="18">
        <v>211.284424</v>
      </c>
      <c r="I17" s="18">
        <v>199.18562299999999</v>
      </c>
      <c r="J17" s="18">
        <v>186.92103599999999</v>
      </c>
      <c r="K17" s="18">
        <v>176.33551</v>
      </c>
      <c r="L17" s="18">
        <v>171.03500399999999</v>
      </c>
      <c r="M17" s="18">
        <v>167.38041699999999</v>
      </c>
      <c r="N17" s="18">
        <v>165.30001799999999</v>
      </c>
      <c r="O17" s="18">
        <v>164.75401299999999</v>
      </c>
      <c r="P17" s="18">
        <v>161.84200999999999</v>
      </c>
      <c r="Q17" s="18">
        <v>159.19802899999999</v>
      </c>
      <c r="R17" s="18">
        <v>154.03201300000001</v>
      </c>
      <c r="S17" s="18">
        <v>154.03201300000001</v>
      </c>
      <c r="T17" s="18">
        <v>151.13092</v>
      </c>
      <c r="U17" s="18">
        <v>151.13092</v>
      </c>
      <c r="V17" s="18">
        <v>151.13092</v>
      </c>
      <c r="W17" s="18">
        <v>149.966812</v>
      </c>
      <c r="X17" s="18">
        <v>149.966812</v>
      </c>
      <c r="Y17" s="18">
        <v>149.966812</v>
      </c>
      <c r="Z17" s="18">
        <v>149.966812</v>
      </c>
      <c r="AA17" s="18">
        <v>148.74981700000001</v>
      </c>
      <c r="AB17" s="18">
        <v>148.74981700000001</v>
      </c>
      <c r="AC17" s="18">
        <v>148.18580600000001</v>
      </c>
      <c r="AD17" s="18">
        <v>148.18580600000001</v>
      </c>
      <c r="AE17" s="18">
        <v>148.18580600000001</v>
      </c>
      <c r="AF17" s="18">
        <v>148.18580600000001</v>
      </c>
      <c r="AG17" s="18">
        <v>148.18580600000001</v>
      </c>
      <c r="AH17" s="18">
        <v>148.18580600000001</v>
      </c>
      <c r="AI17" s="18">
        <v>148.18580600000001</v>
      </c>
      <c r="AJ17" s="18">
        <v>148.18580600000001</v>
      </c>
      <c r="AK17" s="19">
        <v>-1.4527999999999999E-2</v>
      </c>
    </row>
    <row r="18" spans="1:37" ht="15" customHeight="1">
      <c r="A18" s="10" t="s">
        <v>16</v>
      </c>
      <c r="B18" s="17" t="s">
        <v>17</v>
      </c>
      <c r="C18" s="18">
        <v>86.232910000000004</v>
      </c>
      <c r="D18" s="18">
        <v>82.614104999999995</v>
      </c>
      <c r="E18" s="18">
        <v>80.766105999999994</v>
      </c>
      <c r="F18" s="18">
        <v>79.243210000000005</v>
      </c>
      <c r="G18" s="18">
        <v>72.473808000000005</v>
      </c>
      <c r="H18" s="18">
        <v>70.327506999999997</v>
      </c>
      <c r="I18" s="18">
        <v>68.559905999999998</v>
      </c>
      <c r="J18" s="18">
        <v>65.484306000000004</v>
      </c>
      <c r="K18" s="18">
        <v>64.027114999999995</v>
      </c>
      <c r="L18" s="18">
        <v>60.366714000000002</v>
      </c>
      <c r="M18" s="18">
        <v>59.844710999999997</v>
      </c>
      <c r="N18" s="18">
        <v>59.045211999999999</v>
      </c>
      <c r="O18" s="18">
        <v>57.401909000000003</v>
      </c>
      <c r="P18" s="18">
        <v>57.401909000000003</v>
      </c>
      <c r="Q18" s="18">
        <v>57.291907999999999</v>
      </c>
      <c r="R18" s="18">
        <v>57.622909999999997</v>
      </c>
      <c r="S18" s="18">
        <v>57.387909000000001</v>
      </c>
      <c r="T18" s="18">
        <v>57.307907</v>
      </c>
      <c r="U18" s="18">
        <v>57.208908000000001</v>
      </c>
      <c r="V18" s="18">
        <v>56.908904999999997</v>
      </c>
      <c r="W18" s="18">
        <v>56.908904999999997</v>
      </c>
      <c r="X18" s="18">
        <v>56.686905000000003</v>
      </c>
      <c r="Y18" s="18">
        <v>56.686905000000003</v>
      </c>
      <c r="Z18" s="18">
        <v>56.686905000000003</v>
      </c>
      <c r="AA18" s="18">
        <v>56.464905000000002</v>
      </c>
      <c r="AB18" s="18">
        <v>56.067909</v>
      </c>
      <c r="AC18" s="18">
        <v>56.067909</v>
      </c>
      <c r="AD18" s="18">
        <v>56.067909</v>
      </c>
      <c r="AE18" s="18">
        <v>55.94191</v>
      </c>
      <c r="AF18" s="18">
        <v>55.94191</v>
      </c>
      <c r="AG18" s="18">
        <v>55.94191</v>
      </c>
      <c r="AH18" s="18">
        <v>55.94191</v>
      </c>
      <c r="AI18" s="18">
        <v>55.94191</v>
      </c>
      <c r="AJ18" s="18">
        <v>55.94191</v>
      </c>
      <c r="AK18" s="19">
        <v>-1.2109E-2</v>
      </c>
    </row>
    <row r="19" spans="1:37" ht="15" customHeight="1">
      <c r="A19" s="10" t="s">
        <v>18</v>
      </c>
      <c r="B19" s="17" t="s">
        <v>19</v>
      </c>
      <c r="C19" s="18">
        <v>215.544128</v>
      </c>
      <c r="D19" s="18">
        <v>233.12274199999999</v>
      </c>
      <c r="E19" s="18">
        <v>239.77252200000001</v>
      </c>
      <c r="F19" s="18">
        <v>249.41815199999999</v>
      </c>
      <c r="G19" s="18">
        <v>264.584473</v>
      </c>
      <c r="H19" s="18">
        <v>270.80749500000002</v>
      </c>
      <c r="I19" s="18">
        <v>280.61086999999998</v>
      </c>
      <c r="J19" s="18">
        <v>293.17587300000002</v>
      </c>
      <c r="K19" s="18">
        <v>307.16619900000001</v>
      </c>
      <c r="L19" s="18">
        <v>315.12600700000002</v>
      </c>
      <c r="M19" s="18">
        <v>323.84570300000001</v>
      </c>
      <c r="N19" s="18">
        <v>328.71765099999999</v>
      </c>
      <c r="O19" s="18">
        <v>333.698914</v>
      </c>
      <c r="P19" s="18">
        <v>343.762878</v>
      </c>
      <c r="Q19" s="18">
        <v>349.285461</v>
      </c>
      <c r="R19" s="18">
        <v>359.42764299999999</v>
      </c>
      <c r="S19" s="18">
        <v>366.74774200000002</v>
      </c>
      <c r="T19" s="18">
        <v>377.36492900000002</v>
      </c>
      <c r="U19" s="18">
        <v>380.44986</v>
      </c>
      <c r="V19" s="18">
        <v>386.45919800000001</v>
      </c>
      <c r="W19" s="18">
        <v>396.436554</v>
      </c>
      <c r="X19" s="18">
        <v>399.53066999999999</v>
      </c>
      <c r="Y19" s="18">
        <v>405.848907</v>
      </c>
      <c r="Z19" s="18">
        <v>412.29586799999998</v>
      </c>
      <c r="AA19" s="18">
        <v>420.327606</v>
      </c>
      <c r="AB19" s="18">
        <v>425.83251999999999</v>
      </c>
      <c r="AC19" s="18">
        <v>432.41735799999998</v>
      </c>
      <c r="AD19" s="18">
        <v>439.58904999999999</v>
      </c>
      <c r="AE19" s="18">
        <v>447.87683099999998</v>
      </c>
      <c r="AF19" s="18">
        <v>454.92938199999998</v>
      </c>
      <c r="AG19" s="18">
        <v>458.05413800000002</v>
      </c>
      <c r="AH19" s="18">
        <v>464.36187699999999</v>
      </c>
      <c r="AI19" s="18">
        <v>468.72094700000002</v>
      </c>
      <c r="AJ19" s="18">
        <v>475.179688</v>
      </c>
      <c r="AK19" s="19">
        <v>2.2502999999999999E-2</v>
      </c>
    </row>
    <row r="20" spans="1:37" ht="15" customHeight="1">
      <c r="A20" s="10" t="s">
        <v>20</v>
      </c>
      <c r="B20" s="17" t="s">
        <v>21</v>
      </c>
      <c r="C20" s="18">
        <v>137.230042</v>
      </c>
      <c r="D20" s="18">
        <v>138.84141500000001</v>
      </c>
      <c r="E20" s="18">
        <v>146.102036</v>
      </c>
      <c r="F20" s="18">
        <v>152.69631999999999</v>
      </c>
      <c r="G20" s="18">
        <v>151.33931000000001</v>
      </c>
      <c r="H20" s="18">
        <v>151.801849</v>
      </c>
      <c r="I20" s="18">
        <v>151.59367399999999</v>
      </c>
      <c r="J20" s="18">
        <v>151.944366</v>
      </c>
      <c r="K20" s="18">
        <v>152.634064</v>
      </c>
      <c r="L20" s="18">
        <v>153.410797</v>
      </c>
      <c r="M20" s="18">
        <v>155.21005199999999</v>
      </c>
      <c r="N20" s="18">
        <v>156.07605000000001</v>
      </c>
      <c r="O20" s="18">
        <v>155.95045500000001</v>
      </c>
      <c r="P20" s="18">
        <v>156.04567</v>
      </c>
      <c r="Q20" s="18">
        <v>156.94549599999999</v>
      </c>
      <c r="R20" s="18">
        <v>157.26397700000001</v>
      </c>
      <c r="S20" s="18">
        <v>157.683075</v>
      </c>
      <c r="T20" s="18">
        <v>157.70822100000001</v>
      </c>
      <c r="U20" s="18">
        <v>158.828857</v>
      </c>
      <c r="V20" s="18">
        <v>159.682648</v>
      </c>
      <c r="W20" s="18">
        <v>159.682648</v>
      </c>
      <c r="X20" s="18">
        <v>160.391266</v>
      </c>
      <c r="Y20" s="18">
        <v>161.883881</v>
      </c>
      <c r="Z20" s="18">
        <v>163.28613300000001</v>
      </c>
      <c r="AA20" s="18">
        <v>163.76049800000001</v>
      </c>
      <c r="AB20" s="18">
        <v>165.28421</v>
      </c>
      <c r="AC20" s="18">
        <v>165.600876</v>
      </c>
      <c r="AD20" s="18">
        <v>167.21106</v>
      </c>
      <c r="AE20" s="18">
        <v>168.97247300000001</v>
      </c>
      <c r="AF20" s="18">
        <v>170.987427</v>
      </c>
      <c r="AG20" s="18">
        <v>173.50466900000001</v>
      </c>
      <c r="AH20" s="18">
        <v>176.40557899999999</v>
      </c>
      <c r="AI20" s="18">
        <v>179.74163799999999</v>
      </c>
      <c r="AJ20" s="18">
        <v>181.77668800000001</v>
      </c>
      <c r="AK20" s="19">
        <v>8.456E-3</v>
      </c>
    </row>
    <row r="21" spans="1:37" ht="15" customHeight="1">
      <c r="A21" s="10" t="s">
        <v>22</v>
      </c>
      <c r="B21" s="17" t="s">
        <v>23</v>
      </c>
      <c r="C21" s="18">
        <v>99.628906000000001</v>
      </c>
      <c r="D21" s="18">
        <v>99.062209999999993</v>
      </c>
      <c r="E21" s="18">
        <v>98.047211000000004</v>
      </c>
      <c r="F21" s="18">
        <v>96.152816999999999</v>
      </c>
      <c r="G21" s="18">
        <v>92.892105000000001</v>
      </c>
      <c r="H21" s="18">
        <v>89.331314000000006</v>
      </c>
      <c r="I21" s="18">
        <v>85.948807000000002</v>
      </c>
      <c r="J21" s="18">
        <v>85.948807000000002</v>
      </c>
      <c r="K21" s="18">
        <v>82.725403</v>
      </c>
      <c r="L21" s="18">
        <v>81.607406999999995</v>
      </c>
      <c r="M21" s="18">
        <v>81.607406999999995</v>
      </c>
      <c r="N21" s="18">
        <v>81.607406999999995</v>
      </c>
      <c r="O21" s="18">
        <v>81.632430999999997</v>
      </c>
      <c r="P21" s="18">
        <v>81.682456999999999</v>
      </c>
      <c r="Q21" s="18">
        <v>81.757537999999997</v>
      </c>
      <c r="R21" s="18">
        <v>80.424637000000004</v>
      </c>
      <c r="S21" s="18">
        <v>80.549773999999999</v>
      </c>
      <c r="T21" s="18">
        <v>80.674896000000004</v>
      </c>
      <c r="U21" s="18">
        <v>80.800033999999997</v>
      </c>
      <c r="V21" s="18">
        <v>80.925156000000001</v>
      </c>
      <c r="W21" s="18">
        <v>81.050285000000002</v>
      </c>
      <c r="X21" s="18">
        <v>81.175415000000001</v>
      </c>
      <c r="Y21" s="18">
        <v>81.300551999999996</v>
      </c>
      <c r="Z21" s="18">
        <v>81.425674000000001</v>
      </c>
      <c r="AA21" s="18">
        <v>81.550811999999993</v>
      </c>
      <c r="AB21" s="18">
        <v>81.675933999999998</v>
      </c>
      <c r="AC21" s="18">
        <v>81.801070999999993</v>
      </c>
      <c r="AD21" s="18">
        <v>81.926192999999998</v>
      </c>
      <c r="AE21" s="18">
        <v>82.051331000000005</v>
      </c>
      <c r="AF21" s="18">
        <v>82.176452999999995</v>
      </c>
      <c r="AG21" s="18">
        <v>82.301590000000004</v>
      </c>
      <c r="AH21" s="18">
        <v>82.426711999999995</v>
      </c>
      <c r="AI21" s="18">
        <v>82.551849000000004</v>
      </c>
      <c r="AJ21" s="18">
        <v>82.676979000000003</v>
      </c>
      <c r="AK21" s="19">
        <v>-5.6340000000000001E-3</v>
      </c>
    </row>
    <row r="22" spans="1:37" ht="15" customHeight="1">
      <c r="A22" s="10" t="s">
        <v>24</v>
      </c>
      <c r="B22" s="17" t="s">
        <v>25</v>
      </c>
      <c r="C22" s="18">
        <v>22.810403999999998</v>
      </c>
      <c r="D22" s="18">
        <v>22.810403999999998</v>
      </c>
      <c r="E22" s="18">
        <v>22.810403999999998</v>
      </c>
      <c r="F22" s="18">
        <v>22.810403999999998</v>
      </c>
      <c r="G22" s="18">
        <v>22.810403999999998</v>
      </c>
      <c r="H22" s="18">
        <v>22.810403999999998</v>
      </c>
      <c r="I22" s="18">
        <v>22.810403999999998</v>
      </c>
      <c r="J22" s="18">
        <v>22.810403999999998</v>
      </c>
      <c r="K22" s="18">
        <v>22.810403999999998</v>
      </c>
      <c r="L22" s="18">
        <v>22.810403999999998</v>
      </c>
      <c r="M22" s="18">
        <v>22.810403999999998</v>
      </c>
      <c r="N22" s="18">
        <v>22.810403999999998</v>
      </c>
      <c r="O22" s="18">
        <v>22.810403999999998</v>
      </c>
      <c r="P22" s="18">
        <v>22.810403999999998</v>
      </c>
      <c r="Q22" s="18">
        <v>22.810403999999998</v>
      </c>
      <c r="R22" s="18">
        <v>22.810403999999998</v>
      </c>
      <c r="S22" s="18">
        <v>22.810403999999998</v>
      </c>
      <c r="T22" s="18">
        <v>22.810403999999998</v>
      </c>
      <c r="U22" s="18">
        <v>22.810403999999998</v>
      </c>
      <c r="V22" s="18">
        <v>22.810403999999998</v>
      </c>
      <c r="W22" s="18">
        <v>22.810403999999998</v>
      </c>
      <c r="X22" s="18">
        <v>22.810403999999998</v>
      </c>
      <c r="Y22" s="18">
        <v>22.810403999999998</v>
      </c>
      <c r="Z22" s="18">
        <v>22.810403999999998</v>
      </c>
      <c r="AA22" s="18">
        <v>22.810403999999998</v>
      </c>
      <c r="AB22" s="18">
        <v>22.810403999999998</v>
      </c>
      <c r="AC22" s="18">
        <v>22.810403999999998</v>
      </c>
      <c r="AD22" s="18">
        <v>22.810403999999998</v>
      </c>
      <c r="AE22" s="18">
        <v>22.810403999999998</v>
      </c>
      <c r="AF22" s="18">
        <v>22.810403999999998</v>
      </c>
      <c r="AG22" s="18">
        <v>22.810403999999998</v>
      </c>
      <c r="AH22" s="18">
        <v>22.810403999999998</v>
      </c>
      <c r="AI22" s="18">
        <v>22.810403999999998</v>
      </c>
      <c r="AJ22" s="18">
        <v>22.810403999999998</v>
      </c>
      <c r="AK22" s="19">
        <v>0</v>
      </c>
    </row>
    <row r="23" spans="1:37" s="26" customFormat="1" ht="15" customHeight="1">
      <c r="A23" s="22" t="s">
        <v>26</v>
      </c>
      <c r="B23" s="23" t="s">
        <v>27</v>
      </c>
      <c r="C23" s="24">
        <v>0.59219999999999995</v>
      </c>
      <c r="D23" s="24">
        <v>0.75249999999999995</v>
      </c>
      <c r="E23" s="24">
        <v>0.79849999999999999</v>
      </c>
      <c r="F23" s="24">
        <v>0.91949999999999998</v>
      </c>
      <c r="G23" s="24">
        <v>1.1695</v>
      </c>
      <c r="H23" s="24">
        <v>1.4195</v>
      </c>
      <c r="I23" s="24">
        <v>1.6695</v>
      </c>
      <c r="J23" s="24">
        <v>1.9185000000000001</v>
      </c>
      <c r="K23" s="24">
        <v>1.9185000000000001</v>
      </c>
      <c r="L23" s="24">
        <v>1.9185000000000001</v>
      </c>
      <c r="M23" s="24">
        <v>1.9185000000000001</v>
      </c>
      <c r="N23" s="24">
        <v>1.9185000000000001</v>
      </c>
      <c r="O23" s="24">
        <v>1.9185000000000001</v>
      </c>
      <c r="P23" s="24">
        <v>1.9185000000000001</v>
      </c>
      <c r="Q23" s="24">
        <v>4.7154999999999996</v>
      </c>
      <c r="R23" s="24">
        <v>5.7134400000000003</v>
      </c>
      <c r="S23" s="24">
        <v>5.7134400000000003</v>
      </c>
      <c r="T23" s="24">
        <v>6.4754300000000002</v>
      </c>
      <c r="U23" s="24">
        <v>8.0014579999999995</v>
      </c>
      <c r="V23" s="24">
        <v>9.2728990000000007</v>
      </c>
      <c r="W23" s="24">
        <v>9.2813060000000007</v>
      </c>
      <c r="X23" s="24">
        <v>12.197307</v>
      </c>
      <c r="Y23" s="24">
        <v>12.439215000000001</v>
      </c>
      <c r="Z23" s="24">
        <v>15.457274</v>
      </c>
      <c r="AA23" s="24">
        <v>18.583275</v>
      </c>
      <c r="AB23" s="24">
        <v>18.818812999999999</v>
      </c>
      <c r="AC23" s="24">
        <v>20.16357</v>
      </c>
      <c r="AD23" s="24">
        <v>20.803711</v>
      </c>
      <c r="AE23" s="24">
        <v>21.957172</v>
      </c>
      <c r="AF23" s="24">
        <v>23.104578</v>
      </c>
      <c r="AG23" s="24">
        <v>26.104578</v>
      </c>
      <c r="AH23" s="24">
        <v>27.820377000000001</v>
      </c>
      <c r="AI23" s="24">
        <v>27.820377000000001</v>
      </c>
      <c r="AJ23" s="24">
        <v>30.820377000000001</v>
      </c>
      <c r="AK23" s="25">
        <v>0.123014</v>
      </c>
    </row>
    <row r="24" spans="1:37" ht="15" customHeight="1">
      <c r="A24" s="10" t="s">
        <v>28</v>
      </c>
      <c r="B24" s="17" t="s">
        <v>29</v>
      </c>
      <c r="C24" s="18">
        <v>0.10100000000000001</v>
      </c>
      <c r="D24" s="18">
        <v>0.1024</v>
      </c>
      <c r="E24" s="18">
        <v>0.1176</v>
      </c>
      <c r="F24" s="18">
        <v>0.11650000000000001</v>
      </c>
      <c r="G24" s="18">
        <v>0.116581</v>
      </c>
      <c r="H24" s="18">
        <v>0.116662</v>
      </c>
      <c r="I24" s="18">
        <v>0.116743</v>
      </c>
      <c r="J24" s="18">
        <v>0.116824</v>
      </c>
      <c r="K24" s="18">
        <v>0.116905</v>
      </c>
      <c r="L24" s="18">
        <v>0.11698600000000001</v>
      </c>
      <c r="M24" s="18">
        <v>0.117067</v>
      </c>
      <c r="N24" s="18">
        <v>0.117148</v>
      </c>
      <c r="O24" s="18">
        <v>0.117229</v>
      </c>
      <c r="P24" s="18">
        <v>0.11731</v>
      </c>
      <c r="Q24" s="18">
        <v>0.117391</v>
      </c>
      <c r="R24" s="18">
        <v>0.11747199999999999</v>
      </c>
      <c r="S24" s="18">
        <v>0.11755400000000001</v>
      </c>
      <c r="T24" s="18">
        <v>0.11761000000000001</v>
      </c>
      <c r="U24" s="18">
        <v>0.117636</v>
      </c>
      <c r="V24" s="18">
        <v>0.117647</v>
      </c>
      <c r="W24" s="18">
        <v>0.11765299999999999</v>
      </c>
      <c r="X24" s="18">
        <v>0.117659</v>
      </c>
      <c r="Y24" s="18">
        <v>0.11766</v>
      </c>
      <c r="Z24" s="18">
        <v>0.117661</v>
      </c>
      <c r="AA24" s="18">
        <v>0.117662</v>
      </c>
      <c r="AB24" s="18">
        <v>0.117663</v>
      </c>
      <c r="AC24" s="18">
        <v>0.117664</v>
      </c>
      <c r="AD24" s="18">
        <v>0.11766500000000001</v>
      </c>
      <c r="AE24" s="18">
        <v>0.11766600000000001</v>
      </c>
      <c r="AF24" s="18">
        <v>0.119976</v>
      </c>
      <c r="AG24" s="18">
        <v>0.121998</v>
      </c>
      <c r="AH24" s="18">
        <v>0.121998</v>
      </c>
      <c r="AI24" s="18">
        <v>0.121998</v>
      </c>
      <c r="AJ24" s="18">
        <v>0.123569</v>
      </c>
      <c r="AK24" s="19">
        <v>5.8900000000000003E-3</v>
      </c>
    </row>
    <row r="25" spans="1:37" ht="15" customHeight="1">
      <c r="A25" s="10" t="s">
        <v>30</v>
      </c>
      <c r="B25" s="17" t="s">
        <v>31</v>
      </c>
      <c r="C25" s="18">
        <v>201.21060199999999</v>
      </c>
      <c r="D25" s="18">
        <v>214.30001799999999</v>
      </c>
      <c r="E25" s="18">
        <v>229.26295500000001</v>
      </c>
      <c r="F25" s="18">
        <v>241.686218</v>
      </c>
      <c r="G25" s="18">
        <v>256.39144900000002</v>
      </c>
      <c r="H25" s="18">
        <v>267.14679000000001</v>
      </c>
      <c r="I25" s="18">
        <v>278.43472300000002</v>
      </c>
      <c r="J25" s="18">
        <v>281.96026599999999</v>
      </c>
      <c r="K25" s="18">
        <v>285.54476899999997</v>
      </c>
      <c r="L25" s="18">
        <v>288.06872600000003</v>
      </c>
      <c r="M25" s="18">
        <v>291.608429</v>
      </c>
      <c r="N25" s="18">
        <v>295.24517800000001</v>
      </c>
      <c r="O25" s="18">
        <v>301.88183600000002</v>
      </c>
      <c r="P25" s="18">
        <v>304.16018700000001</v>
      </c>
      <c r="Q25" s="18">
        <v>310.39306599999998</v>
      </c>
      <c r="R25" s="18">
        <v>311.054596</v>
      </c>
      <c r="S25" s="18">
        <v>314.80355800000001</v>
      </c>
      <c r="T25" s="18">
        <v>320.61947600000002</v>
      </c>
      <c r="U25" s="18">
        <v>327.44125400000001</v>
      </c>
      <c r="V25" s="18">
        <v>336.38537600000001</v>
      </c>
      <c r="W25" s="18">
        <v>344.790009</v>
      </c>
      <c r="X25" s="18">
        <v>354.46923800000002</v>
      </c>
      <c r="Y25" s="18">
        <v>365.722534</v>
      </c>
      <c r="Z25" s="18">
        <v>366.69189499999999</v>
      </c>
      <c r="AA25" s="18">
        <v>377.93118299999998</v>
      </c>
      <c r="AB25" s="18">
        <v>379.31778000000003</v>
      </c>
      <c r="AC25" s="18">
        <v>391.287598</v>
      </c>
      <c r="AD25" s="18">
        <v>393.42416400000002</v>
      </c>
      <c r="AE25" s="18">
        <v>397.17782599999998</v>
      </c>
      <c r="AF25" s="18">
        <v>409.83667000000003</v>
      </c>
      <c r="AG25" s="18">
        <v>423.12609900000001</v>
      </c>
      <c r="AH25" s="18">
        <v>425.96310399999999</v>
      </c>
      <c r="AI25" s="18">
        <v>438.77340700000002</v>
      </c>
      <c r="AJ25" s="18">
        <v>446.23230000000001</v>
      </c>
      <c r="AK25" s="19">
        <v>2.3185000000000001E-2</v>
      </c>
    </row>
    <row r="26" spans="1:37" ht="15" customHeight="1">
      <c r="A26" s="10" t="s">
        <v>32</v>
      </c>
      <c r="B26" s="17" t="s">
        <v>33</v>
      </c>
      <c r="C26" s="18">
        <v>0</v>
      </c>
      <c r="D26" s="18">
        <v>0</v>
      </c>
      <c r="E26" s="18">
        <v>0</v>
      </c>
      <c r="F26" s="18">
        <v>1.549955</v>
      </c>
      <c r="G26" s="18">
        <v>1.737015</v>
      </c>
      <c r="H26" s="18">
        <v>1.9216139999999999</v>
      </c>
      <c r="I26" s="18">
        <v>2.1300249999999998</v>
      </c>
      <c r="J26" s="18">
        <v>2.3810440000000002</v>
      </c>
      <c r="K26" s="18">
        <v>2.6740729999999999</v>
      </c>
      <c r="L26" s="18">
        <v>3.043898</v>
      </c>
      <c r="M26" s="18">
        <v>3.4392390000000002</v>
      </c>
      <c r="N26" s="18">
        <v>3.898479</v>
      </c>
      <c r="O26" s="18">
        <v>4.4138760000000001</v>
      </c>
      <c r="P26" s="18">
        <v>4.959581</v>
      </c>
      <c r="Q26" s="18">
        <v>5.4664989999999998</v>
      </c>
      <c r="R26" s="18">
        <v>6.1122639999999997</v>
      </c>
      <c r="S26" s="18">
        <v>6.7578430000000003</v>
      </c>
      <c r="T26" s="18">
        <v>7.5212870000000001</v>
      </c>
      <c r="U26" s="18">
        <v>8.4065849999999998</v>
      </c>
      <c r="V26" s="18">
        <v>9.3650470000000006</v>
      </c>
      <c r="W26" s="18">
        <v>10.470656999999999</v>
      </c>
      <c r="X26" s="18">
        <v>11.609406</v>
      </c>
      <c r="Y26" s="18">
        <v>12.832675999999999</v>
      </c>
      <c r="Z26" s="18">
        <v>14.179005999999999</v>
      </c>
      <c r="AA26" s="18">
        <v>15.613872000000001</v>
      </c>
      <c r="AB26" s="18">
        <v>17.131450999999998</v>
      </c>
      <c r="AC26" s="18">
        <v>18.720569999999999</v>
      </c>
      <c r="AD26" s="18">
        <v>20.528061000000001</v>
      </c>
      <c r="AE26" s="18">
        <v>22.37632</v>
      </c>
      <c r="AF26" s="18">
        <v>24.270847</v>
      </c>
      <c r="AG26" s="18">
        <v>26.195222999999999</v>
      </c>
      <c r="AH26" s="18">
        <v>27.978928</v>
      </c>
      <c r="AI26" s="18">
        <v>29.724710000000002</v>
      </c>
      <c r="AJ26" s="18">
        <v>31.575861</v>
      </c>
      <c r="AK26" s="19" t="s">
        <v>34</v>
      </c>
    </row>
    <row r="27" spans="1:37" ht="15" customHeight="1">
      <c r="A27" s="10" t="s">
        <v>35</v>
      </c>
      <c r="B27" s="16" t="s">
        <v>36</v>
      </c>
      <c r="C27" s="20">
        <v>1012.411682</v>
      </c>
      <c r="D27" s="20">
        <v>1028.304443</v>
      </c>
      <c r="E27" s="20">
        <v>1047.627808</v>
      </c>
      <c r="F27" s="20">
        <v>1072.3055420000001</v>
      </c>
      <c r="G27" s="20">
        <v>1083.0888669999999</v>
      </c>
      <c r="H27" s="20">
        <v>1086.9676509999999</v>
      </c>
      <c r="I27" s="20">
        <v>1091.0604249999999</v>
      </c>
      <c r="J27" s="20">
        <v>1092.6613769999999</v>
      </c>
      <c r="K27" s="20">
        <v>1095.9528809999999</v>
      </c>
      <c r="L27" s="20">
        <v>1097.5043949999999</v>
      </c>
      <c r="M27" s="20">
        <v>1107.7818600000001</v>
      </c>
      <c r="N27" s="20">
        <v>1114.735962</v>
      </c>
      <c r="O27" s="20">
        <v>1124.5795900000001</v>
      </c>
      <c r="P27" s="20">
        <v>1134.700928</v>
      </c>
      <c r="Q27" s="20">
        <v>1147.981323</v>
      </c>
      <c r="R27" s="20">
        <v>1154.5794679999999</v>
      </c>
      <c r="S27" s="20">
        <v>1166.603394</v>
      </c>
      <c r="T27" s="20">
        <v>1181.7310789999999</v>
      </c>
      <c r="U27" s="20">
        <v>1195.195923</v>
      </c>
      <c r="V27" s="20">
        <v>1213.0582280000001</v>
      </c>
      <c r="W27" s="20">
        <v>1231.515259</v>
      </c>
      <c r="X27" s="20">
        <v>1248.955078</v>
      </c>
      <c r="Y27" s="20">
        <v>1269.6094969999999</v>
      </c>
      <c r="Z27" s="20">
        <v>1282.9176030000001</v>
      </c>
      <c r="AA27" s="20">
        <v>1305.910034</v>
      </c>
      <c r="AB27" s="20">
        <v>1315.806519</v>
      </c>
      <c r="AC27" s="20">
        <v>1337.1729740000001</v>
      </c>
      <c r="AD27" s="20">
        <v>1350.6640620000001</v>
      </c>
      <c r="AE27" s="20">
        <v>1367.4677730000001</v>
      </c>
      <c r="AF27" s="20">
        <v>1392.363525</v>
      </c>
      <c r="AG27" s="20">
        <v>1416.346436</v>
      </c>
      <c r="AH27" s="20">
        <v>1432.0167240000001</v>
      </c>
      <c r="AI27" s="20">
        <v>1454.3930660000001</v>
      </c>
      <c r="AJ27" s="20">
        <v>1475.3236079999999</v>
      </c>
      <c r="AK27" s="21">
        <v>1.1344E-2</v>
      </c>
    </row>
    <row r="28" spans="1:37" ht="15" customHeight="1">
      <c r="B28" s="16" t="s">
        <v>37</v>
      </c>
    </row>
    <row r="29" spans="1:37" ht="15" customHeight="1">
      <c r="A29" s="10" t="s">
        <v>38</v>
      </c>
      <c r="B29" s="17" t="s">
        <v>39</v>
      </c>
      <c r="C29" s="18">
        <v>3.1322999999999999</v>
      </c>
      <c r="D29" s="18">
        <v>2.9876999999999998</v>
      </c>
      <c r="E29" s="18">
        <v>2.9876999999999998</v>
      </c>
      <c r="F29" s="18">
        <v>2.6821000000000002</v>
      </c>
      <c r="G29" s="18">
        <v>2.6821000000000002</v>
      </c>
      <c r="H29" s="18">
        <v>2.6821000000000002</v>
      </c>
      <c r="I29" s="18">
        <v>2.6821000000000002</v>
      </c>
      <c r="J29" s="18">
        <v>2.6821000000000002</v>
      </c>
      <c r="K29" s="18">
        <v>2.6821000000000002</v>
      </c>
      <c r="L29" s="18">
        <v>2.6821000000000002</v>
      </c>
      <c r="M29" s="18">
        <v>2.6821000000000002</v>
      </c>
      <c r="N29" s="18">
        <v>2.6821000000000002</v>
      </c>
      <c r="O29" s="18">
        <v>2.6821000000000002</v>
      </c>
      <c r="P29" s="18">
        <v>2.6821000000000002</v>
      </c>
      <c r="Q29" s="18">
        <v>2.6821000000000002</v>
      </c>
      <c r="R29" s="18">
        <v>2.6821000000000002</v>
      </c>
      <c r="S29" s="18">
        <v>2.6821000000000002</v>
      </c>
      <c r="T29" s="18">
        <v>2.6821000000000002</v>
      </c>
      <c r="U29" s="18">
        <v>2.6821000000000002</v>
      </c>
      <c r="V29" s="18">
        <v>2.6821000000000002</v>
      </c>
      <c r="W29" s="18">
        <v>2.6821000000000002</v>
      </c>
      <c r="X29" s="18">
        <v>2.6821000000000002</v>
      </c>
      <c r="Y29" s="18">
        <v>2.6821000000000002</v>
      </c>
      <c r="Z29" s="18">
        <v>2.6821000000000002</v>
      </c>
      <c r="AA29" s="18">
        <v>2.6821000000000002</v>
      </c>
      <c r="AB29" s="18">
        <v>2.6821000000000002</v>
      </c>
      <c r="AC29" s="18">
        <v>2.6821000000000002</v>
      </c>
      <c r="AD29" s="18">
        <v>2.6821000000000002</v>
      </c>
      <c r="AE29" s="18">
        <v>2.6821000000000002</v>
      </c>
      <c r="AF29" s="18">
        <v>2.6821000000000002</v>
      </c>
      <c r="AG29" s="18">
        <v>2.6821000000000002</v>
      </c>
      <c r="AH29" s="18">
        <v>2.6821000000000002</v>
      </c>
      <c r="AI29" s="18">
        <v>2.6821000000000002</v>
      </c>
      <c r="AJ29" s="18">
        <v>2.6821000000000002</v>
      </c>
      <c r="AK29" s="19">
        <v>-3.3660000000000001E-3</v>
      </c>
    </row>
    <row r="30" spans="1:37" ht="15" customHeight="1">
      <c r="A30" s="10" t="s">
        <v>40</v>
      </c>
      <c r="B30" s="17" t="s">
        <v>41</v>
      </c>
      <c r="C30" s="18">
        <v>0.60619999999999996</v>
      </c>
      <c r="D30" s="18">
        <v>0.60619999999999996</v>
      </c>
      <c r="E30" s="18">
        <v>0.60619999999999996</v>
      </c>
      <c r="F30" s="18">
        <v>0.60619999999999996</v>
      </c>
      <c r="G30" s="18">
        <v>0.60619999999999996</v>
      </c>
      <c r="H30" s="18">
        <v>0.60619999999999996</v>
      </c>
      <c r="I30" s="18">
        <v>0.60619999999999996</v>
      </c>
      <c r="J30" s="18">
        <v>0.60619999999999996</v>
      </c>
      <c r="K30" s="18">
        <v>0.60619999999999996</v>
      </c>
      <c r="L30" s="18">
        <v>0.60619999999999996</v>
      </c>
      <c r="M30" s="18">
        <v>0.60619999999999996</v>
      </c>
      <c r="N30" s="18">
        <v>0.60619999999999996</v>
      </c>
      <c r="O30" s="18">
        <v>0.60619999999999996</v>
      </c>
      <c r="P30" s="18">
        <v>0.60619999999999996</v>
      </c>
      <c r="Q30" s="18">
        <v>0.60619999999999996</v>
      </c>
      <c r="R30" s="18">
        <v>0.60619999999999996</v>
      </c>
      <c r="S30" s="18">
        <v>0.60619999999999996</v>
      </c>
      <c r="T30" s="18">
        <v>0.60619999999999996</v>
      </c>
      <c r="U30" s="18">
        <v>0.60619999999999996</v>
      </c>
      <c r="V30" s="18">
        <v>0.60619999999999996</v>
      </c>
      <c r="W30" s="18">
        <v>0.60619999999999996</v>
      </c>
      <c r="X30" s="18">
        <v>0.60619999999999996</v>
      </c>
      <c r="Y30" s="18">
        <v>0.60619999999999996</v>
      </c>
      <c r="Z30" s="18">
        <v>0.60619999999999996</v>
      </c>
      <c r="AA30" s="18">
        <v>0.60619999999999996</v>
      </c>
      <c r="AB30" s="18">
        <v>0.60619999999999996</v>
      </c>
      <c r="AC30" s="18">
        <v>0.60619999999999996</v>
      </c>
      <c r="AD30" s="18">
        <v>0.60619999999999996</v>
      </c>
      <c r="AE30" s="18">
        <v>0.60619999999999996</v>
      </c>
      <c r="AF30" s="18">
        <v>0.60619999999999996</v>
      </c>
      <c r="AG30" s="18">
        <v>0.60619999999999996</v>
      </c>
      <c r="AH30" s="18">
        <v>0.60619999999999996</v>
      </c>
      <c r="AI30" s="18">
        <v>0.60619999999999996</v>
      </c>
      <c r="AJ30" s="18">
        <v>0.60619999999999996</v>
      </c>
      <c r="AK30" s="19">
        <v>0</v>
      </c>
    </row>
    <row r="31" spans="1:37" ht="15" customHeight="1">
      <c r="A31" s="10" t="s">
        <v>42</v>
      </c>
      <c r="B31" s="17" t="s">
        <v>19</v>
      </c>
      <c r="C31" s="18">
        <v>23.575500000000002</v>
      </c>
      <c r="D31" s="18">
        <v>23.386599</v>
      </c>
      <c r="E31" s="18">
        <v>23.336599</v>
      </c>
      <c r="F31" s="18">
        <v>23.564598</v>
      </c>
      <c r="G31" s="18">
        <v>23.564598</v>
      </c>
      <c r="H31" s="18">
        <v>23.564598</v>
      </c>
      <c r="I31" s="18">
        <v>23.385998000000001</v>
      </c>
      <c r="J31" s="18">
        <v>23.385998000000001</v>
      </c>
      <c r="K31" s="18">
        <v>23.385998000000001</v>
      </c>
      <c r="L31" s="18">
        <v>23.385998000000001</v>
      </c>
      <c r="M31" s="18">
        <v>23.385998000000001</v>
      </c>
      <c r="N31" s="18">
        <v>23.385998000000001</v>
      </c>
      <c r="O31" s="18">
        <v>23.385998000000001</v>
      </c>
      <c r="P31" s="18">
        <v>23.385998000000001</v>
      </c>
      <c r="Q31" s="18">
        <v>23.385998000000001</v>
      </c>
      <c r="R31" s="18">
        <v>23.385998000000001</v>
      </c>
      <c r="S31" s="18">
        <v>23.385998000000001</v>
      </c>
      <c r="T31" s="18">
        <v>23.385998000000001</v>
      </c>
      <c r="U31" s="18">
        <v>23.385998000000001</v>
      </c>
      <c r="V31" s="18">
        <v>23.385998000000001</v>
      </c>
      <c r="W31" s="18">
        <v>23.385998000000001</v>
      </c>
      <c r="X31" s="18">
        <v>23.385998000000001</v>
      </c>
      <c r="Y31" s="18">
        <v>23.385998000000001</v>
      </c>
      <c r="Z31" s="18">
        <v>23.385998000000001</v>
      </c>
      <c r="AA31" s="18">
        <v>23.385998000000001</v>
      </c>
      <c r="AB31" s="18">
        <v>23.385998000000001</v>
      </c>
      <c r="AC31" s="18">
        <v>23.385998000000001</v>
      </c>
      <c r="AD31" s="18">
        <v>23.385998000000001</v>
      </c>
      <c r="AE31" s="18">
        <v>23.385998000000001</v>
      </c>
      <c r="AF31" s="18">
        <v>23.385998000000001</v>
      </c>
      <c r="AG31" s="18">
        <v>23.385998000000001</v>
      </c>
      <c r="AH31" s="18">
        <v>23.385998000000001</v>
      </c>
      <c r="AI31" s="18">
        <v>23.385998000000001</v>
      </c>
      <c r="AJ31" s="18">
        <v>23.385998000000001</v>
      </c>
      <c r="AK31" s="19">
        <v>-9.9999999999999995E-7</v>
      </c>
    </row>
    <row r="32" spans="1:37" ht="15" customHeight="1">
      <c r="A32" s="10" t="s">
        <v>43</v>
      </c>
      <c r="B32" s="17" t="s">
        <v>21</v>
      </c>
      <c r="C32" s="18">
        <v>3.1941000000000002</v>
      </c>
      <c r="D32" s="18">
        <v>3.1941000000000002</v>
      </c>
      <c r="E32" s="18">
        <v>3.1461000000000001</v>
      </c>
      <c r="F32" s="18">
        <v>3.0966</v>
      </c>
      <c r="G32" s="18">
        <v>3.0966</v>
      </c>
      <c r="H32" s="18">
        <v>3.0966</v>
      </c>
      <c r="I32" s="18">
        <v>3.0966</v>
      </c>
      <c r="J32" s="18">
        <v>3.0966</v>
      </c>
      <c r="K32" s="18">
        <v>3.0966</v>
      </c>
      <c r="L32" s="18">
        <v>3.0966</v>
      </c>
      <c r="M32" s="18">
        <v>3.0966</v>
      </c>
      <c r="N32" s="18">
        <v>3.0966</v>
      </c>
      <c r="O32" s="18">
        <v>3.0966</v>
      </c>
      <c r="P32" s="18">
        <v>3.0966</v>
      </c>
      <c r="Q32" s="18">
        <v>3.0966</v>
      </c>
      <c r="R32" s="18">
        <v>3.0966</v>
      </c>
      <c r="S32" s="18">
        <v>3.0966</v>
      </c>
      <c r="T32" s="18">
        <v>3.0966</v>
      </c>
      <c r="U32" s="18">
        <v>3.0966</v>
      </c>
      <c r="V32" s="18">
        <v>3.0966</v>
      </c>
      <c r="W32" s="18">
        <v>3.0966</v>
      </c>
      <c r="X32" s="18">
        <v>3.0966</v>
      </c>
      <c r="Y32" s="18">
        <v>3.0966</v>
      </c>
      <c r="Z32" s="18">
        <v>3.0966</v>
      </c>
      <c r="AA32" s="18">
        <v>3.0966</v>
      </c>
      <c r="AB32" s="18">
        <v>3.0966</v>
      </c>
      <c r="AC32" s="18">
        <v>3.0966</v>
      </c>
      <c r="AD32" s="18">
        <v>3.0966</v>
      </c>
      <c r="AE32" s="18">
        <v>3.0966</v>
      </c>
      <c r="AF32" s="18">
        <v>3.0966</v>
      </c>
      <c r="AG32" s="18">
        <v>3.0966</v>
      </c>
      <c r="AH32" s="18">
        <v>3.0966</v>
      </c>
      <c r="AI32" s="18">
        <v>3.0966</v>
      </c>
      <c r="AJ32" s="18">
        <v>3.0966</v>
      </c>
      <c r="AK32" s="19">
        <v>-9.68E-4</v>
      </c>
    </row>
    <row r="33" spans="1:37" ht="15" customHeight="1">
      <c r="A33" s="10" t="s">
        <v>44</v>
      </c>
      <c r="B33" s="17" t="s">
        <v>31</v>
      </c>
      <c r="C33" s="18">
        <v>0.95</v>
      </c>
      <c r="D33" s="18">
        <v>0.94310000000000005</v>
      </c>
      <c r="E33" s="18">
        <v>0.94510000000000005</v>
      </c>
      <c r="F33" s="18">
        <v>0.94510000000000005</v>
      </c>
      <c r="G33" s="18">
        <v>0.94510000000000005</v>
      </c>
      <c r="H33" s="18">
        <v>0.94510000000000005</v>
      </c>
      <c r="I33" s="18">
        <v>0.94510000000000005</v>
      </c>
      <c r="J33" s="18">
        <v>0.94510000000000005</v>
      </c>
      <c r="K33" s="18">
        <v>0.94510000000000005</v>
      </c>
      <c r="L33" s="18">
        <v>0.94510000000000005</v>
      </c>
      <c r="M33" s="18">
        <v>0.94510000000000005</v>
      </c>
      <c r="N33" s="18">
        <v>0.94510000000000005</v>
      </c>
      <c r="O33" s="18">
        <v>0.94510000000000005</v>
      </c>
      <c r="P33" s="18">
        <v>0.94510000000000005</v>
      </c>
      <c r="Q33" s="18">
        <v>0.94510000000000005</v>
      </c>
      <c r="R33" s="18">
        <v>0.94510000000000005</v>
      </c>
      <c r="S33" s="18">
        <v>0.94510000000000005</v>
      </c>
      <c r="T33" s="18">
        <v>0.94510000000000005</v>
      </c>
      <c r="U33" s="18">
        <v>0.94510000000000005</v>
      </c>
      <c r="V33" s="18">
        <v>0.94510000000000005</v>
      </c>
      <c r="W33" s="18">
        <v>0.94510000000000005</v>
      </c>
      <c r="X33" s="18">
        <v>0.94510000000000005</v>
      </c>
      <c r="Y33" s="18">
        <v>0.94510000000000005</v>
      </c>
      <c r="Z33" s="18">
        <v>0.94510000000000005</v>
      </c>
      <c r="AA33" s="18">
        <v>0.94510000000000005</v>
      </c>
      <c r="AB33" s="18">
        <v>0.94510000000000005</v>
      </c>
      <c r="AC33" s="18">
        <v>0.94510000000000005</v>
      </c>
      <c r="AD33" s="18">
        <v>0.94510000000000005</v>
      </c>
      <c r="AE33" s="18">
        <v>0.94510000000000005</v>
      </c>
      <c r="AF33" s="18">
        <v>0.94510000000000005</v>
      </c>
      <c r="AG33" s="18">
        <v>0.94510000000000005</v>
      </c>
      <c r="AH33" s="18">
        <v>0.94510000000000005</v>
      </c>
      <c r="AI33" s="18">
        <v>0.94510000000000005</v>
      </c>
      <c r="AJ33" s="18">
        <v>0.94510000000000005</v>
      </c>
      <c r="AK33" s="19">
        <v>6.6000000000000005E-5</v>
      </c>
    </row>
    <row r="34" spans="1:37" ht="15" customHeight="1">
      <c r="A34" s="10" t="s">
        <v>45</v>
      </c>
      <c r="B34" s="16" t="s">
        <v>36</v>
      </c>
      <c r="C34" s="20">
        <v>31.458103000000001</v>
      </c>
      <c r="D34" s="20">
        <v>31.117699000000002</v>
      </c>
      <c r="E34" s="20">
        <v>31.021699999999999</v>
      </c>
      <c r="F34" s="20">
        <v>30.894597999999998</v>
      </c>
      <c r="G34" s="20">
        <v>30.894597999999998</v>
      </c>
      <c r="H34" s="20">
        <v>30.894597999999998</v>
      </c>
      <c r="I34" s="20">
        <v>30.715997999999999</v>
      </c>
      <c r="J34" s="20">
        <v>30.715997999999999</v>
      </c>
      <c r="K34" s="20">
        <v>30.715997999999999</v>
      </c>
      <c r="L34" s="20">
        <v>30.715997999999999</v>
      </c>
      <c r="M34" s="20">
        <v>30.715997999999999</v>
      </c>
      <c r="N34" s="20">
        <v>30.715997999999999</v>
      </c>
      <c r="O34" s="20">
        <v>30.715997999999999</v>
      </c>
      <c r="P34" s="20">
        <v>30.715997999999999</v>
      </c>
      <c r="Q34" s="20">
        <v>30.715997999999999</v>
      </c>
      <c r="R34" s="20">
        <v>30.715997999999999</v>
      </c>
      <c r="S34" s="20">
        <v>30.715997999999999</v>
      </c>
      <c r="T34" s="20">
        <v>30.715997999999999</v>
      </c>
      <c r="U34" s="20">
        <v>30.715997999999999</v>
      </c>
      <c r="V34" s="20">
        <v>30.715997999999999</v>
      </c>
      <c r="W34" s="20">
        <v>30.715997999999999</v>
      </c>
      <c r="X34" s="20">
        <v>30.715997999999999</v>
      </c>
      <c r="Y34" s="20">
        <v>30.715997999999999</v>
      </c>
      <c r="Z34" s="20">
        <v>30.715997999999999</v>
      </c>
      <c r="AA34" s="20">
        <v>30.715997999999999</v>
      </c>
      <c r="AB34" s="20">
        <v>30.715997999999999</v>
      </c>
      <c r="AC34" s="20">
        <v>30.715997999999999</v>
      </c>
      <c r="AD34" s="20">
        <v>30.715997999999999</v>
      </c>
      <c r="AE34" s="20">
        <v>30.715997999999999</v>
      </c>
      <c r="AF34" s="20">
        <v>30.715997999999999</v>
      </c>
      <c r="AG34" s="20">
        <v>30.715997999999999</v>
      </c>
      <c r="AH34" s="20">
        <v>30.715997999999999</v>
      </c>
      <c r="AI34" s="20">
        <v>30.715997999999999</v>
      </c>
      <c r="AJ34" s="20">
        <v>30.715997999999999</v>
      </c>
      <c r="AK34" s="21">
        <v>-4.06E-4</v>
      </c>
    </row>
    <row r="36" spans="1:37" ht="15" customHeight="1">
      <c r="B36" s="16" t="s">
        <v>46</v>
      </c>
    </row>
    <row r="37" spans="1:37" ht="15" customHeight="1">
      <c r="A37" s="10" t="s">
        <v>47</v>
      </c>
      <c r="B37" s="17" t="s">
        <v>39</v>
      </c>
      <c r="C37" s="18" t="s">
        <v>34</v>
      </c>
      <c r="D37" s="18" t="s">
        <v>34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9" t="s">
        <v>34</v>
      </c>
    </row>
    <row r="38" spans="1:37" ht="15" customHeight="1">
      <c r="A38" s="10" t="s">
        <v>48</v>
      </c>
      <c r="B38" s="17" t="s">
        <v>41</v>
      </c>
      <c r="C38" s="18" t="s">
        <v>34</v>
      </c>
      <c r="D38" s="18" t="s">
        <v>34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9" t="s">
        <v>34</v>
      </c>
    </row>
    <row r="39" spans="1:37" ht="15" customHeight="1">
      <c r="A39" s="10" t="s">
        <v>49</v>
      </c>
      <c r="B39" s="17" t="s">
        <v>19</v>
      </c>
      <c r="C39" s="18" t="s">
        <v>34</v>
      </c>
      <c r="D39" s="18" t="s">
        <v>34</v>
      </c>
      <c r="E39" s="18">
        <v>6.6498010000000001</v>
      </c>
      <c r="F39" s="18">
        <v>16.523401</v>
      </c>
      <c r="G39" s="18">
        <v>16.523401</v>
      </c>
      <c r="H39" s="18">
        <v>16.523401</v>
      </c>
      <c r="I39" s="18">
        <v>16.523401</v>
      </c>
      <c r="J39" s="18">
        <v>16.523401</v>
      </c>
      <c r="K39" s="18">
        <v>16.523401</v>
      </c>
      <c r="L39" s="18">
        <v>16.523401</v>
      </c>
      <c r="M39" s="18">
        <v>16.523401</v>
      </c>
      <c r="N39" s="18">
        <v>16.523401</v>
      </c>
      <c r="O39" s="18">
        <v>16.523401</v>
      </c>
      <c r="P39" s="18">
        <v>16.523401</v>
      </c>
      <c r="Q39" s="18">
        <v>16.523401</v>
      </c>
      <c r="R39" s="18">
        <v>16.523401</v>
      </c>
      <c r="S39" s="18">
        <v>16.523401</v>
      </c>
      <c r="T39" s="18">
        <v>16.523401</v>
      </c>
      <c r="U39" s="18">
        <v>16.523401</v>
      </c>
      <c r="V39" s="18">
        <v>16.523401</v>
      </c>
      <c r="W39" s="18">
        <v>16.523401</v>
      </c>
      <c r="X39" s="18">
        <v>16.523401</v>
      </c>
      <c r="Y39" s="18">
        <v>16.523401</v>
      </c>
      <c r="Z39" s="18">
        <v>16.523401</v>
      </c>
      <c r="AA39" s="18">
        <v>16.523401</v>
      </c>
      <c r="AB39" s="18">
        <v>16.523401</v>
      </c>
      <c r="AC39" s="18">
        <v>16.523401</v>
      </c>
      <c r="AD39" s="18">
        <v>16.523401</v>
      </c>
      <c r="AE39" s="18">
        <v>16.523401</v>
      </c>
      <c r="AF39" s="18">
        <v>16.523401</v>
      </c>
      <c r="AG39" s="18">
        <v>16.523401</v>
      </c>
      <c r="AH39" s="18">
        <v>16.523401</v>
      </c>
      <c r="AI39" s="18">
        <v>16.523401</v>
      </c>
      <c r="AJ39" s="18">
        <v>16.523401</v>
      </c>
      <c r="AK39" s="19" t="s">
        <v>34</v>
      </c>
    </row>
    <row r="40" spans="1:37" ht="15" customHeight="1">
      <c r="A40" s="10" t="s">
        <v>50</v>
      </c>
      <c r="B40" s="17" t="s">
        <v>21</v>
      </c>
      <c r="C40" s="18" t="s">
        <v>34</v>
      </c>
      <c r="D40" s="18" t="s">
        <v>34</v>
      </c>
      <c r="E40" s="18">
        <v>2.508</v>
      </c>
      <c r="F40" s="18">
        <v>6.9855999999999998</v>
      </c>
      <c r="G40" s="18">
        <v>6.9855999999999998</v>
      </c>
      <c r="H40" s="18">
        <v>6.9855999999999998</v>
      </c>
      <c r="I40" s="18">
        <v>6.9855999999999998</v>
      </c>
      <c r="J40" s="18">
        <v>6.9855999999999998</v>
      </c>
      <c r="K40" s="18">
        <v>6.9855999999999998</v>
      </c>
      <c r="L40" s="18">
        <v>6.9855999999999998</v>
      </c>
      <c r="M40" s="18">
        <v>6.9855999999999998</v>
      </c>
      <c r="N40" s="18">
        <v>6.9855999999999998</v>
      </c>
      <c r="O40" s="18">
        <v>6.9855999999999998</v>
      </c>
      <c r="P40" s="18">
        <v>6.9855999999999998</v>
      </c>
      <c r="Q40" s="18">
        <v>6.9855999999999998</v>
      </c>
      <c r="R40" s="18">
        <v>6.9855999999999998</v>
      </c>
      <c r="S40" s="18">
        <v>6.9855999999999998</v>
      </c>
      <c r="T40" s="18">
        <v>6.9855999999999998</v>
      </c>
      <c r="U40" s="18">
        <v>6.9855999999999998</v>
      </c>
      <c r="V40" s="18">
        <v>6.9855999999999998</v>
      </c>
      <c r="W40" s="18">
        <v>6.9855999999999998</v>
      </c>
      <c r="X40" s="18">
        <v>6.9855999999999998</v>
      </c>
      <c r="Y40" s="18">
        <v>6.9855999999999998</v>
      </c>
      <c r="Z40" s="18">
        <v>6.9855999999999998</v>
      </c>
      <c r="AA40" s="18">
        <v>6.9855999999999998</v>
      </c>
      <c r="AB40" s="18">
        <v>6.9855999999999998</v>
      </c>
      <c r="AC40" s="18">
        <v>6.9855999999999998</v>
      </c>
      <c r="AD40" s="18">
        <v>6.9855999999999998</v>
      </c>
      <c r="AE40" s="18">
        <v>6.9855999999999998</v>
      </c>
      <c r="AF40" s="18">
        <v>6.9855999999999998</v>
      </c>
      <c r="AG40" s="18">
        <v>6.9855999999999998</v>
      </c>
      <c r="AH40" s="18">
        <v>6.9855999999999998</v>
      </c>
      <c r="AI40" s="18">
        <v>6.9855999999999998</v>
      </c>
      <c r="AJ40" s="18">
        <v>6.9855999999999998</v>
      </c>
      <c r="AK40" s="19" t="s">
        <v>34</v>
      </c>
    </row>
    <row r="41" spans="1:37" ht="15" customHeight="1">
      <c r="A41" s="10" t="s">
        <v>51</v>
      </c>
      <c r="B41" s="17" t="s">
        <v>52</v>
      </c>
      <c r="C41" s="18" t="s">
        <v>34</v>
      </c>
      <c r="D41" s="18" t="s">
        <v>34</v>
      </c>
      <c r="E41" s="18">
        <v>0</v>
      </c>
      <c r="F41" s="18">
        <v>0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8">
        <v>2.2000000000000002</v>
      </c>
      <c r="AJ41" s="18">
        <v>2.2000000000000002</v>
      </c>
      <c r="AK41" s="19" t="s">
        <v>34</v>
      </c>
    </row>
    <row r="42" spans="1:37" ht="15" customHeight="1">
      <c r="A42" s="10" t="s">
        <v>53</v>
      </c>
      <c r="B42" s="17" t="s">
        <v>25</v>
      </c>
      <c r="C42" s="18" t="s">
        <v>34</v>
      </c>
      <c r="D42" s="18" t="s">
        <v>34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9" t="s">
        <v>34</v>
      </c>
    </row>
    <row r="43" spans="1:37" ht="15" customHeight="1">
      <c r="A43" s="10" t="s">
        <v>54</v>
      </c>
      <c r="B43" s="17" t="s">
        <v>27</v>
      </c>
      <c r="C43" s="18" t="s">
        <v>34</v>
      </c>
      <c r="D43" s="18" t="s">
        <v>34</v>
      </c>
      <c r="E43" s="18">
        <v>4.5999999999999999E-2</v>
      </c>
      <c r="F43" s="18">
        <v>0.16700000000000001</v>
      </c>
      <c r="G43" s="18">
        <v>0.41699999999999998</v>
      </c>
      <c r="H43" s="18">
        <v>0.66700000000000004</v>
      </c>
      <c r="I43" s="18">
        <v>0.91700000000000004</v>
      </c>
      <c r="J43" s="18">
        <v>1.167</v>
      </c>
      <c r="K43" s="18">
        <v>1.167</v>
      </c>
      <c r="L43" s="18">
        <v>1.167</v>
      </c>
      <c r="M43" s="18">
        <v>1.167</v>
      </c>
      <c r="N43" s="18">
        <v>1.167</v>
      </c>
      <c r="O43" s="18">
        <v>1.167</v>
      </c>
      <c r="P43" s="18">
        <v>1.167</v>
      </c>
      <c r="Q43" s="18">
        <v>1.167</v>
      </c>
      <c r="R43" s="18">
        <v>1.167</v>
      </c>
      <c r="S43" s="18">
        <v>1.167</v>
      </c>
      <c r="T43" s="18">
        <v>1.167</v>
      </c>
      <c r="U43" s="18">
        <v>1.167</v>
      </c>
      <c r="V43" s="18">
        <v>1.167</v>
      </c>
      <c r="W43" s="18">
        <v>1.167</v>
      </c>
      <c r="X43" s="18">
        <v>1.167</v>
      </c>
      <c r="Y43" s="18">
        <v>1.167</v>
      </c>
      <c r="Z43" s="18">
        <v>1.167</v>
      </c>
      <c r="AA43" s="18">
        <v>1.167</v>
      </c>
      <c r="AB43" s="18">
        <v>1.167</v>
      </c>
      <c r="AC43" s="18">
        <v>1.167</v>
      </c>
      <c r="AD43" s="18">
        <v>1.167</v>
      </c>
      <c r="AE43" s="18">
        <v>1.167</v>
      </c>
      <c r="AF43" s="18">
        <v>1.167</v>
      </c>
      <c r="AG43" s="18">
        <v>1.167</v>
      </c>
      <c r="AH43" s="18">
        <v>1.167</v>
      </c>
      <c r="AI43" s="18">
        <v>1.167</v>
      </c>
      <c r="AJ43" s="18">
        <v>1.167</v>
      </c>
      <c r="AK43" s="19" t="s">
        <v>34</v>
      </c>
    </row>
    <row r="44" spans="1:37" ht="15" customHeight="1">
      <c r="A44" s="10" t="s">
        <v>55</v>
      </c>
      <c r="B44" s="17" t="s">
        <v>29</v>
      </c>
      <c r="C44" s="18" t="s">
        <v>34</v>
      </c>
      <c r="D44" s="18" t="s">
        <v>34</v>
      </c>
      <c r="E44" s="18">
        <v>1.52E-2</v>
      </c>
      <c r="F44" s="18">
        <v>1.52E-2</v>
      </c>
      <c r="G44" s="18">
        <v>1.52E-2</v>
      </c>
      <c r="H44" s="18">
        <v>1.52E-2</v>
      </c>
      <c r="I44" s="18">
        <v>1.52E-2</v>
      </c>
      <c r="J44" s="18">
        <v>1.52E-2</v>
      </c>
      <c r="K44" s="18">
        <v>1.52E-2</v>
      </c>
      <c r="L44" s="18">
        <v>1.52E-2</v>
      </c>
      <c r="M44" s="18">
        <v>1.52E-2</v>
      </c>
      <c r="N44" s="18">
        <v>1.52E-2</v>
      </c>
      <c r="O44" s="18">
        <v>1.52E-2</v>
      </c>
      <c r="P44" s="18">
        <v>1.52E-2</v>
      </c>
      <c r="Q44" s="18">
        <v>1.52E-2</v>
      </c>
      <c r="R44" s="18">
        <v>1.52E-2</v>
      </c>
      <c r="S44" s="18">
        <v>1.52E-2</v>
      </c>
      <c r="T44" s="18">
        <v>1.52E-2</v>
      </c>
      <c r="U44" s="18">
        <v>1.52E-2</v>
      </c>
      <c r="V44" s="18">
        <v>1.52E-2</v>
      </c>
      <c r="W44" s="18">
        <v>1.52E-2</v>
      </c>
      <c r="X44" s="18">
        <v>1.52E-2</v>
      </c>
      <c r="Y44" s="18">
        <v>1.52E-2</v>
      </c>
      <c r="Z44" s="18">
        <v>1.52E-2</v>
      </c>
      <c r="AA44" s="18">
        <v>1.52E-2</v>
      </c>
      <c r="AB44" s="18">
        <v>1.52E-2</v>
      </c>
      <c r="AC44" s="18">
        <v>1.52E-2</v>
      </c>
      <c r="AD44" s="18">
        <v>1.52E-2</v>
      </c>
      <c r="AE44" s="18">
        <v>1.52E-2</v>
      </c>
      <c r="AF44" s="18">
        <v>1.52E-2</v>
      </c>
      <c r="AG44" s="18">
        <v>1.52E-2</v>
      </c>
      <c r="AH44" s="18">
        <v>1.52E-2</v>
      </c>
      <c r="AI44" s="18">
        <v>1.52E-2</v>
      </c>
      <c r="AJ44" s="18">
        <v>1.52E-2</v>
      </c>
      <c r="AK44" s="19" t="s">
        <v>34</v>
      </c>
    </row>
    <row r="45" spans="1:37" ht="15" customHeight="1">
      <c r="A45" s="10" t="s">
        <v>56</v>
      </c>
      <c r="B45" s="17" t="s">
        <v>31</v>
      </c>
      <c r="C45" s="18" t="s">
        <v>34</v>
      </c>
      <c r="D45" s="18" t="s">
        <v>34</v>
      </c>
      <c r="E45" s="18">
        <v>14.974111000000001</v>
      </c>
      <c r="F45" s="18">
        <v>23.394006999999998</v>
      </c>
      <c r="G45" s="18">
        <v>23.605004999999998</v>
      </c>
      <c r="H45" s="18">
        <v>23.605004999999998</v>
      </c>
      <c r="I45" s="18">
        <v>23.605004999999998</v>
      </c>
      <c r="J45" s="18">
        <v>23.605004999999998</v>
      </c>
      <c r="K45" s="18">
        <v>23.605004999999998</v>
      </c>
      <c r="L45" s="18">
        <v>23.605004999999998</v>
      </c>
      <c r="M45" s="18">
        <v>23.605004999999998</v>
      </c>
      <c r="N45" s="18">
        <v>23.605004999999998</v>
      </c>
      <c r="O45" s="18">
        <v>23.605004999999998</v>
      </c>
      <c r="P45" s="18">
        <v>23.605004999999998</v>
      </c>
      <c r="Q45" s="18">
        <v>23.605004999999998</v>
      </c>
      <c r="R45" s="18">
        <v>23.605004999999998</v>
      </c>
      <c r="S45" s="18">
        <v>23.605004999999998</v>
      </c>
      <c r="T45" s="18">
        <v>23.605004999999998</v>
      </c>
      <c r="U45" s="18">
        <v>23.605004999999998</v>
      </c>
      <c r="V45" s="18">
        <v>23.605004999999998</v>
      </c>
      <c r="W45" s="18">
        <v>23.605004999999998</v>
      </c>
      <c r="X45" s="18">
        <v>23.605004999999998</v>
      </c>
      <c r="Y45" s="18">
        <v>23.605004999999998</v>
      </c>
      <c r="Z45" s="18">
        <v>23.605004999999998</v>
      </c>
      <c r="AA45" s="18">
        <v>23.605004999999998</v>
      </c>
      <c r="AB45" s="18">
        <v>23.605004999999998</v>
      </c>
      <c r="AC45" s="18">
        <v>23.605004999999998</v>
      </c>
      <c r="AD45" s="18">
        <v>23.605004999999998</v>
      </c>
      <c r="AE45" s="18">
        <v>23.605004999999998</v>
      </c>
      <c r="AF45" s="18">
        <v>23.605004999999998</v>
      </c>
      <c r="AG45" s="18">
        <v>23.605004999999998</v>
      </c>
      <c r="AH45" s="18">
        <v>23.605004999999998</v>
      </c>
      <c r="AI45" s="18">
        <v>23.605004999999998</v>
      </c>
      <c r="AJ45" s="18">
        <v>23.605004999999998</v>
      </c>
      <c r="AK45" s="19" t="s">
        <v>34</v>
      </c>
    </row>
    <row r="46" spans="1:37" ht="15" customHeight="1">
      <c r="A46" s="10" t="s">
        <v>57</v>
      </c>
      <c r="B46" s="17" t="s">
        <v>58</v>
      </c>
      <c r="C46" s="18" t="s">
        <v>34</v>
      </c>
      <c r="D46" s="18" t="s">
        <v>34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9" t="s">
        <v>34</v>
      </c>
    </row>
    <row r="47" spans="1:37" ht="15" customHeight="1">
      <c r="A47" s="10" t="s">
        <v>59</v>
      </c>
      <c r="B47" s="16" t="s">
        <v>36</v>
      </c>
      <c r="C47" s="20" t="s">
        <v>34</v>
      </c>
      <c r="D47" s="20" t="s">
        <v>34</v>
      </c>
      <c r="E47" s="20">
        <v>24.193102</v>
      </c>
      <c r="F47" s="20">
        <v>47.085197000000001</v>
      </c>
      <c r="G47" s="20">
        <v>49.746192999999998</v>
      </c>
      <c r="H47" s="20">
        <v>49.996192999999998</v>
      </c>
      <c r="I47" s="20">
        <v>50.246192999999998</v>
      </c>
      <c r="J47" s="20">
        <v>50.496192999999998</v>
      </c>
      <c r="K47" s="20">
        <v>50.496192999999998</v>
      </c>
      <c r="L47" s="20">
        <v>50.496192999999998</v>
      </c>
      <c r="M47" s="20">
        <v>50.496192999999998</v>
      </c>
      <c r="N47" s="20">
        <v>50.496192999999998</v>
      </c>
      <c r="O47" s="20">
        <v>50.496192999999998</v>
      </c>
      <c r="P47" s="20">
        <v>50.496192999999998</v>
      </c>
      <c r="Q47" s="20">
        <v>50.496192999999998</v>
      </c>
      <c r="R47" s="20">
        <v>50.496192999999998</v>
      </c>
      <c r="S47" s="20">
        <v>50.496192999999998</v>
      </c>
      <c r="T47" s="20">
        <v>50.496192999999998</v>
      </c>
      <c r="U47" s="20">
        <v>50.496192999999998</v>
      </c>
      <c r="V47" s="20">
        <v>50.496192999999998</v>
      </c>
      <c r="W47" s="20">
        <v>50.496192999999998</v>
      </c>
      <c r="X47" s="20">
        <v>50.496192999999998</v>
      </c>
      <c r="Y47" s="20">
        <v>50.496192999999998</v>
      </c>
      <c r="Z47" s="20">
        <v>50.496192999999998</v>
      </c>
      <c r="AA47" s="20">
        <v>50.496192999999998</v>
      </c>
      <c r="AB47" s="20">
        <v>50.496192999999998</v>
      </c>
      <c r="AC47" s="20">
        <v>50.496192999999998</v>
      </c>
      <c r="AD47" s="20">
        <v>50.496192999999998</v>
      </c>
      <c r="AE47" s="20">
        <v>50.496192999999998</v>
      </c>
      <c r="AF47" s="20">
        <v>50.496192999999998</v>
      </c>
      <c r="AG47" s="20">
        <v>50.496192999999998</v>
      </c>
      <c r="AH47" s="20">
        <v>50.496192999999998</v>
      </c>
      <c r="AI47" s="20">
        <v>50.496192999999998</v>
      </c>
      <c r="AJ47" s="20">
        <v>50.496192999999998</v>
      </c>
      <c r="AK47" s="21" t="s">
        <v>34</v>
      </c>
    </row>
    <row r="48" spans="1:37" ht="15" customHeight="1">
      <c r="B48" s="16" t="s">
        <v>60</v>
      </c>
    </row>
    <row r="49" spans="1:37" ht="15" customHeight="1">
      <c r="A49" s="10" t="s">
        <v>61</v>
      </c>
      <c r="B49" s="17" t="s">
        <v>39</v>
      </c>
      <c r="C49" s="18" t="s">
        <v>34</v>
      </c>
      <c r="D49" s="18" t="s">
        <v>34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9" t="s">
        <v>34</v>
      </c>
    </row>
    <row r="50" spans="1:37" ht="15" customHeight="1">
      <c r="A50" s="10" t="s">
        <v>62</v>
      </c>
      <c r="B50" s="17" t="s">
        <v>41</v>
      </c>
      <c r="C50" s="18" t="s">
        <v>34</v>
      </c>
      <c r="D50" s="18" t="s">
        <v>34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9" t="s">
        <v>34</v>
      </c>
    </row>
    <row r="51" spans="1:37" ht="15" customHeight="1">
      <c r="A51" s="10" t="s">
        <v>63</v>
      </c>
      <c r="B51" s="17" t="s">
        <v>19</v>
      </c>
      <c r="C51" s="18" t="s">
        <v>34</v>
      </c>
      <c r="D51" s="18" t="s">
        <v>34</v>
      </c>
      <c r="E51" s="18">
        <v>0</v>
      </c>
      <c r="F51" s="18">
        <v>0</v>
      </c>
      <c r="G51" s="18">
        <v>16.172312000000002</v>
      </c>
      <c r="H51" s="18">
        <v>23.957146000000002</v>
      </c>
      <c r="I51" s="18">
        <v>34.546452000000002</v>
      </c>
      <c r="J51" s="18">
        <v>47.853344</v>
      </c>
      <c r="K51" s="18">
        <v>62.525557999999997</v>
      </c>
      <c r="L51" s="18">
        <v>70.576279</v>
      </c>
      <c r="M51" s="18">
        <v>79.701988</v>
      </c>
      <c r="N51" s="18">
        <v>84.579200999999998</v>
      </c>
      <c r="O51" s="18">
        <v>89.560531999999995</v>
      </c>
      <c r="P51" s="18">
        <v>99.850470999999999</v>
      </c>
      <c r="Q51" s="18">
        <v>105.643738</v>
      </c>
      <c r="R51" s="18">
        <v>116.295929</v>
      </c>
      <c r="S51" s="18">
        <v>123.62101</v>
      </c>
      <c r="T51" s="18">
        <v>134.60720800000001</v>
      </c>
      <c r="U51" s="18">
        <v>138.96077</v>
      </c>
      <c r="V51" s="18">
        <v>145.168869</v>
      </c>
      <c r="W51" s="18">
        <v>155.14613299999999</v>
      </c>
      <c r="X51" s="18">
        <v>159.369675</v>
      </c>
      <c r="Y51" s="18">
        <v>165.933899</v>
      </c>
      <c r="Z51" s="18">
        <v>172.380844</v>
      </c>
      <c r="AA51" s="18">
        <v>180.41255200000001</v>
      </c>
      <c r="AB51" s="18">
        <v>186.41949500000001</v>
      </c>
      <c r="AC51" s="18">
        <v>194.73234600000001</v>
      </c>
      <c r="AD51" s="18">
        <v>201.904053</v>
      </c>
      <c r="AE51" s="18">
        <v>210.50782799999999</v>
      </c>
      <c r="AF51" s="18">
        <v>218.021378</v>
      </c>
      <c r="AG51" s="18">
        <v>221.83097799999999</v>
      </c>
      <c r="AH51" s="18">
        <v>228.13879399999999</v>
      </c>
      <c r="AI51" s="18">
        <v>232.49783300000001</v>
      </c>
      <c r="AJ51" s="18">
        <v>238.95971700000001</v>
      </c>
      <c r="AK51" s="19" t="s">
        <v>34</v>
      </c>
    </row>
    <row r="52" spans="1:37" ht="15" customHeight="1">
      <c r="A52" s="10" t="s">
        <v>64</v>
      </c>
      <c r="B52" s="17" t="s">
        <v>21</v>
      </c>
      <c r="C52" s="18" t="s">
        <v>34</v>
      </c>
      <c r="D52" s="18" t="s">
        <v>34</v>
      </c>
      <c r="E52" s="18">
        <v>4.9505270000000001</v>
      </c>
      <c r="F52" s="18">
        <v>7.0903</v>
      </c>
      <c r="G52" s="18">
        <v>7.0903</v>
      </c>
      <c r="H52" s="18">
        <v>7.6268310000000001</v>
      </c>
      <c r="I52" s="18">
        <v>8.4259459999999997</v>
      </c>
      <c r="J52" s="18">
        <v>9.0516400000000008</v>
      </c>
      <c r="K52" s="18">
        <v>9.9866569999999992</v>
      </c>
      <c r="L52" s="18">
        <v>11.664781</v>
      </c>
      <c r="M52" s="18">
        <v>13.628036</v>
      </c>
      <c r="N52" s="18">
        <v>15.069537</v>
      </c>
      <c r="O52" s="18">
        <v>15.79344</v>
      </c>
      <c r="P52" s="18">
        <v>15.917452000000001</v>
      </c>
      <c r="Q52" s="18">
        <v>17.074687999999998</v>
      </c>
      <c r="R52" s="18">
        <v>17.393163999999999</v>
      </c>
      <c r="S52" s="18">
        <v>17.812252000000001</v>
      </c>
      <c r="T52" s="18">
        <v>17.837396999999999</v>
      </c>
      <c r="U52" s="18">
        <v>18.958048000000002</v>
      </c>
      <c r="V52" s="18">
        <v>19.880524000000001</v>
      </c>
      <c r="W52" s="18">
        <v>19.880524000000001</v>
      </c>
      <c r="X52" s="18">
        <v>20.884153000000001</v>
      </c>
      <c r="Y52" s="18">
        <v>22.376754999999999</v>
      </c>
      <c r="Z52" s="18">
        <v>23.882300999999998</v>
      </c>
      <c r="AA52" s="18">
        <v>25.613676000000002</v>
      </c>
      <c r="AB52" s="18">
        <v>27.169405000000001</v>
      </c>
      <c r="AC52" s="18">
        <v>27.590069</v>
      </c>
      <c r="AD52" s="18">
        <v>29.200244999999999</v>
      </c>
      <c r="AE52" s="18">
        <v>31.051950000000001</v>
      </c>
      <c r="AF52" s="18">
        <v>33.181412000000002</v>
      </c>
      <c r="AG52" s="18">
        <v>35.698642999999997</v>
      </c>
      <c r="AH52" s="18">
        <v>38.599564000000001</v>
      </c>
      <c r="AI52" s="18">
        <v>41.935626999999997</v>
      </c>
      <c r="AJ52" s="18">
        <v>43.970664999999997</v>
      </c>
      <c r="AK52" s="19" t="s">
        <v>34</v>
      </c>
    </row>
    <row r="53" spans="1:37" ht="15" customHeight="1">
      <c r="A53" s="10" t="s">
        <v>65</v>
      </c>
      <c r="B53" s="17" t="s">
        <v>52</v>
      </c>
      <c r="C53" s="18" t="s">
        <v>34</v>
      </c>
      <c r="D53" s="18" t="s">
        <v>34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9" t="s">
        <v>34</v>
      </c>
    </row>
    <row r="54" spans="1:37" ht="15" customHeight="1">
      <c r="A54" s="10" t="s">
        <v>66</v>
      </c>
      <c r="B54" s="17" t="s">
        <v>25</v>
      </c>
      <c r="C54" s="18" t="s">
        <v>34</v>
      </c>
      <c r="D54" s="18" t="s">
        <v>34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9" t="s">
        <v>34</v>
      </c>
    </row>
    <row r="55" spans="1:37" ht="15" customHeight="1">
      <c r="A55" s="10" t="s">
        <v>67</v>
      </c>
      <c r="B55" s="17" t="s">
        <v>27</v>
      </c>
      <c r="C55" s="18" t="s">
        <v>34</v>
      </c>
      <c r="D55" s="18" t="s">
        <v>34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2.7970000000000002</v>
      </c>
      <c r="R55" s="18">
        <v>3.79494</v>
      </c>
      <c r="S55" s="18">
        <v>3.79494</v>
      </c>
      <c r="T55" s="18">
        <v>4.5569290000000002</v>
      </c>
      <c r="U55" s="18">
        <v>6.0829579999999996</v>
      </c>
      <c r="V55" s="18">
        <v>7.3543989999999999</v>
      </c>
      <c r="W55" s="18">
        <v>7.362806</v>
      </c>
      <c r="X55" s="18">
        <v>10.278807</v>
      </c>
      <c r="Y55" s="18">
        <v>10.520714999999999</v>
      </c>
      <c r="Z55" s="18">
        <v>13.538774</v>
      </c>
      <c r="AA55" s="18">
        <v>16.664776</v>
      </c>
      <c r="AB55" s="18">
        <v>16.900314000000002</v>
      </c>
      <c r="AC55" s="18">
        <v>18.245070999999999</v>
      </c>
      <c r="AD55" s="18">
        <v>18.885211999999999</v>
      </c>
      <c r="AE55" s="18">
        <v>20.038672999999999</v>
      </c>
      <c r="AF55" s="18">
        <v>21.186077000000001</v>
      </c>
      <c r="AG55" s="18">
        <v>24.186077000000001</v>
      </c>
      <c r="AH55" s="18">
        <v>25.901876000000001</v>
      </c>
      <c r="AI55" s="18">
        <v>25.901876000000001</v>
      </c>
      <c r="AJ55" s="18">
        <v>28.901876000000001</v>
      </c>
      <c r="AK55" s="19" t="s">
        <v>34</v>
      </c>
    </row>
    <row r="56" spans="1:37" ht="15" customHeight="1">
      <c r="A56" s="10" t="s">
        <v>68</v>
      </c>
      <c r="B56" s="17" t="s">
        <v>29</v>
      </c>
      <c r="C56" s="18" t="s">
        <v>34</v>
      </c>
      <c r="D56" s="18" t="s">
        <v>34</v>
      </c>
      <c r="E56" s="18">
        <v>0</v>
      </c>
      <c r="F56" s="18">
        <v>0</v>
      </c>
      <c r="G56" s="18">
        <v>8.1000000000000004E-5</v>
      </c>
      <c r="H56" s="18">
        <v>1.6200000000000001E-4</v>
      </c>
      <c r="I56" s="18">
        <v>2.43E-4</v>
      </c>
      <c r="J56" s="18">
        <v>3.2400000000000001E-4</v>
      </c>
      <c r="K56" s="18">
        <v>4.0499999999999998E-4</v>
      </c>
      <c r="L56" s="18">
        <v>4.86E-4</v>
      </c>
      <c r="M56" s="18">
        <v>5.6700000000000001E-4</v>
      </c>
      <c r="N56" s="18">
        <v>6.4800000000000003E-4</v>
      </c>
      <c r="O56" s="18">
        <v>7.2900000000000005E-4</v>
      </c>
      <c r="P56" s="18">
        <v>8.0999999999999996E-4</v>
      </c>
      <c r="Q56" s="18">
        <v>8.9099999999999997E-4</v>
      </c>
      <c r="R56" s="18">
        <v>9.7199999999999999E-4</v>
      </c>
      <c r="S56" s="18">
        <v>1.054E-3</v>
      </c>
      <c r="T56" s="18">
        <v>1.1100000000000001E-3</v>
      </c>
      <c r="U56" s="18">
        <v>1.1360000000000001E-3</v>
      </c>
      <c r="V56" s="18">
        <v>1.147E-3</v>
      </c>
      <c r="W56" s="18">
        <v>1.1529999999999999E-3</v>
      </c>
      <c r="X56" s="18">
        <v>1.1590000000000001E-3</v>
      </c>
      <c r="Y56" s="18">
        <v>1.16E-3</v>
      </c>
      <c r="Z56" s="18">
        <v>1.1609999999999999E-3</v>
      </c>
      <c r="AA56" s="18">
        <v>1.1620000000000001E-3</v>
      </c>
      <c r="AB56" s="18">
        <v>1.163E-3</v>
      </c>
      <c r="AC56" s="18">
        <v>1.1640000000000001E-3</v>
      </c>
      <c r="AD56" s="18">
        <v>1.165E-3</v>
      </c>
      <c r="AE56" s="18">
        <v>1.1659999999999999E-3</v>
      </c>
      <c r="AF56" s="18">
        <v>3.4759999999999999E-3</v>
      </c>
      <c r="AG56" s="18">
        <v>5.4980000000000003E-3</v>
      </c>
      <c r="AH56" s="18">
        <v>5.4980000000000003E-3</v>
      </c>
      <c r="AI56" s="18">
        <v>5.4980000000000003E-3</v>
      </c>
      <c r="AJ56" s="18">
        <v>7.0689999999999998E-3</v>
      </c>
      <c r="AK56" s="19" t="s">
        <v>34</v>
      </c>
    </row>
    <row r="57" spans="1:37" ht="15" customHeight="1">
      <c r="A57" s="10" t="s">
        <v>69</v>
      </c>
      <c r="B57" s="17" t="s">
        <v>31</v>
      </c>
      <c r="C57" s="18" t="s">
        <v>34</v>
      </c>
      <c r="D57" s="18" t="s">
        <v>34</v>
      </c>
      <c r="E57" s="18">
        <v>3.0349999999999999E-3</v>
      </c>
      <c r="F57" s="18">
        <v>4.007403</v>
      </c>
      <c r="G57" s="18">
        <v>18.502424000000001</v>
      </c>
      <c r="H57" s="18">
        <v>29.277674000000001</v>
      </c>
      <c r="I57" s="18">
        <v>40.572113000000002</v>
      </c>
      <c r="J57" s="18">
        <v>44.113644000000001</v>
      </c>
      <c r="K57" s="18">
        <v>47.700634000000001</v>
      </c>
      <c r="L57" s="18">
        <v>50.226643000000003</v>
      </c>
      <c r="M57" s="18">
        <v>53.766292999999997</v>
      </c>
      <c r="N57" s="18">
        <v>57.403064999999998</v>
      </c>
      <c r="O57" s="18">
        <v>64.114699999999999</v>
      </c>
      <c r="P57" s="18">
        <v>66.393073999999999</v>
      </c>
      <c r="Q57" s="18">
        <v>72.625945999999999</v>
      </c>
      <c r="R57" s="18">
        <v>73.287505999999993</v>
      </c>
      <c r="S57" s="18">
        <v>77.036452999999995</v>
      </c>
      <c r="T57" s="18">
        <v>82.852385999999996</v>
      </c>
      <c r="U57" s="18">
        <v>89.674132999999998</v>
      </c>
      <c r="V57" s="18">
        <v>98.618270999999993</v>
      </c>
      <c r="W57" s="18">
        <v>107.022919</v>
      </c>
      <c r="X57" s="18">
        <v>116.70212600000001</v>
      </c>
      <c r="Y57" s="18">
        <v>127.955406</v>
      </c>
      <c r="Z57" s="18">
        <v>128.924744</v>
      </c>
      <c r="AA57" s="18">
        <v>140.16407799999999</v>
      </c>
      <c r="AB57" s="18">
        <v>141.550659</v>
      </c>
      <c r="AC57" s="18">
        <v>153.52050800000001</v>
      </c>
      <c r="AD57" s="18">
        <v>155.657104</v>
      </c>
      <c r="AE57" s="18">
        <v>159.410721</v>
      </c>
      <c r="AF57" s="18">
        <v>172.06961100000001</v>
      </c>
      <c r="AG57" s="18">
        <v>185.401993</v>
      </c>
      <c r="AH57" s="18">
        <v>188.23898299999999</v>
      </c>
      <c r="AI57" s="18">
        <v>201.04933199999999</v>
      </c>
      <c r="AJ57" s="18">
        <v>208.50817900000001</v>
      </c>
      <c r="AK57" s="19" t="s">
        <v>34</v>
      </c>
    </row>
    <row r="58" spans="1:37" ht="15" customHeight="1">
      <c r="A58" s="10" t="s">
        <v>70</v>
      </c>
      <c r="B58" s="17" t="s">
        <v>58</v>
      </c>
      <c r="C58" s="18" t="s">
        <v>34</v>
      </c>
      <c r="D58" s="18" t="s">
        <v>34</v>
      </c>
      <c r="E58" s="18">
        <v>0</v>
      </c>
      <c r="F58" s="18">
        <v>1.549955</v>
      </c>
      <c r="G58" s="18">
        <v>1.737015</v>
      </c>
      <c r="H58" s="18">
        <v>1.9216139999999999</v>
      </c>
      <c r="I58" s="18">
        <v>2.1300249999999998</v>
      </c>
      <c r="J58" s="18">
        <v>2.3810440000000002</v>
      </c>
      <c r="K58" s="18">
        <v>2.6740729999999999</v>
      </c>
      <c r="L58" s="18">
        <v>3.043898</v>
      </c>
      <c r="M58" s="18">
        <v>3.4392390000000002</v>
      </c>
      <c r="N58" s="18">
        <v>3.898479</v>
      </c>
      <c r="O58" s="18">
        <v>4.4138760000000001</v>
      </c>
      <c r="P58" s="18">
        <v>4.959581</v>
      </c>
      <c r="Q58" s="18">
        <v>5.4664989999999998</v>
      </c>
      <c r="R58" s="18">
        <v>6.1122639999999997</v>
      </c>
      <c r="S58" s="18">
        <v>6.7578430000000003</v>
      </c>
      <c r="T58" s="18">
        <v>7.5212870000000001</v>
      </c>
      <c r="U58" s="18">
        <v>8.4065849999999998</v>
      </c>
      <c r="V58" s="18">
        <v>9.3650470000000006</v>
      </c>
      <c r="W58" s="18">
        <v>10.470656999999999</v>
      </c>
      <c r="X58" s="18">
        <v>11.609406</v>
      </c>
      <c r="Y58" s="18">
        <v>12.832675999999999</v>
      </c>
      <c r="Z58" s="18">
        <v>14.179005999999999</v>
      </c>
      <c r="AA58" s="18">
        <v>15.613872000000001</v>
      </c>
      <c r="AB58" s="18">
        <v>17.131450999999998</v>
      </c>
      <c r="AC58" s="18">
        <v>18.720569999999999</v>
      </c>
      <c r="AD58" s="18">
        <v>20.528061000000001</v>
      </c>
      <c r="AE58" s="18">
        <v>22.37632</v>
      </c>
      <c r="AF58" s="18">
        <v>24.270847</v>
      </c>
      <c r="AG58" s="18">
        <v>26.195222999999999</v>
      </c>
      <c r="AH58" s="18">
        <v>27.978928</v>
      </c>
      <c r="AI58" s="18">
        <v>29.724710000000002</v>
      </c>
      <c r="AJ58" s="18">
        <v>31.575861</v>
      </c>
      <c r="AK58" s="19" t="s">
        <v>34</v>
      </c>
    </row>
    <row r="59" spans="1:37" ht="15" customHeight="1">
      <c r="A59" s="10" t="s">
        <v>71</v>
      </c>
      <c r="B59" s="16" t="s">
        <v>36</v>
      </c>
      <c r="C59" s="20" t="s">
        <v>34</v>
      </c>
      <c r="D59" s="20" t="s">
        <v>34</v>
      </c>
      <c r="E59" s="20">
        <v>4.9535619999999998</v>
      </c>
      <c r="F59" s="20">
        <v>12.64766</v>
      </c>
      <c r="G59" s="20">
        <v>43.502128999999996</v>
      </c>
      <c r="H59" s="20">
        <v>62.783436000000002</v>
      </c>
      <c r="I59" s="20">
        <v>85.674781999999993</v>
      </c>
      <c r="J59" s="20">
        <v>103.399979</v>
      </c>
      <c r="K59" s="20">
        <v>122.887314</v>
      </c>
      <c r="L59" s="20">
        <v>135.51208500000001</v>
      </c>
      <c r="M59" s="20">
        <v>150.536148</v>
      </c>
      <c r="N59" s="20">
        <v>160.950928</v>
      </c>
      <c r="O59" s="20">
        <v>173.88327000000001</v>
      </c>
      <c r="P59" s="20">
        <v>187.121399</v>
      </c>
      <c r="Q59" s="20">
        <v>203.60876500000001</v>
      </c>
      <c r="R59" s="20">
        <v>216.884781</v>
      </c>
      <c r="S59" s="20">
        <v>229.02354399999999</v>
      </c>
      <c r="T59" s="20">
        <v>247.376282</v>
      </c>
      <c r="U59" s="20">
        <v>262.08364899999998</v>
      </c>
      <c r="V59" s="20">
        <v>280.388214</v>
      </c>
      <c r="W59" s="20">
        <v>299.884186</v>
      </c>
      <c r="X59" s="20">
        <v>318.84533699999997</v>
      </c>
      <c r="Y59" s="20">
        <v>339.62063599999999</v>
      </c>
      <c r="Z59" s="20">
        <v>352.906769</v>
      </c>
      <c r="AA59" s="20">
        <v>378.47018400000002</v>
      </c>
      <c r="AB59" s="20">
        <v>389.17260700000003</v>
      </c>
      <c r="AC59" s="20">
        <v>412.809753</v>
      </c>
      <c r="AD59" s="20">
        <v>426.17587300000002</v>
      </c>
      <c r="AE59" s="20">
        <v>443.38671900000003</v>
      </c>
      <c r="AF59" s="20">
        <v>468.73275799999999</v>
      </c>
      <c r="AG59" s="20">
        <v>493.31842</v>
      </c>
      <c r="AH59" s="20">
        <v>508.86361699999998</v>
      </c>
      <c r="AI59" s="20">
        <v>531.11499000000003</v>
      </c>
      <c r="AJ59" s="20">
        <v>551.92334000000005</v>
      </c>
      <c r="AK59" s="21" t="s">
        <v>34</v>
      </c>
    </row>
    <row r="60" spans="1:37" ht="15" customHeight="1">
      <c r="A60" s="10" t="s">
        <v>72</v>
      </c>
      <c r="B60" s="16" t="s">
        <v>133</v>
      </c>
      <c r="C60" s="20" t="s">
        <v>34</v>
      </c>
      <c r="D60" s="20" t="s">
        <v>34</v>
      </c>
      <c r="E60" s="20">
        <v>29.146664000000001</v>
      </c>
      <c r="F60" s="20">
        <v>59.732857000000003</v>
      </c>
      <c r="G60" s="20">
        <v>93.248322000000002</v>
      </c>
      <c r="H60" s="20">
        <v>112.779633</v>
      </c>
      <c r="I60" s="20">
        <v>135.920975</v>
      </c>
      <c r="J60" s="20">
        <v>153.89617899999999</v>
      </c>
      <c r="K60" s="20">
        <v>173.38351399999999</v>
      </c>
      <c r="L60" s="20">
        <v>186.00827000000001</v>
      </c>
      <c r="M60" s="20">
        <v>201.03234900000001</v>
      </c>
      <c r="N60" s="20">
        <v>211.447113</v>
      </c>
      <c r="O60" s="20">
        <v>224.379456</v>
      </c>
      <c r="P60" s="20">
        <v>237.61758399999999</v>
      </c>
      <c r="Q60" s="20">
        <v>254.10495</v>
      </c>
      <c r="R60" s="20">
        <v>267.38098100000002</v>
      </c>
      <c r="S60" s="20">
        <v>279.519745</v>
      </c>
      <c r="T60" s="20">
        <v>297.87246699999997</v>
      </c>
      <c r="U60" s="20">
        <v>312.57983400000001</v>
      </c>
      <c r="V60" s="20">
        <v>330.88439899999997</v>
      </c>
      <c r="W60" s="20">
        <v>350.38037100000003</v>
      </c>
      <c r="X60" s="20">
        <v>369.341522</v>
      </c>
      <c r="Y60" s="20">
        <v>390.11682100000002</v>
      </c>
      <c r="Z60" s="20">
        <v>403.40295400000002</v>
      </c>
      <c r="AA60" s="20">
        <v>428.96636999999998</v>
      </c>
      <c r="AB60" s="20">
        <v>439.66879299999999</v>
      </c>
      <c r="AC60" s="20">
        <v>463.30593900000002</v>
      </c>
      <c r="AD60" s="20">
        <v>476.67205799999999</v>
      </c>
      <c r="AE60" s="20">
        <v>493.882904</v>
      </c>
      <c r="AF60" s="20">
        <v>519.22894299999996</v>
      </c>
      <c r="AG60" s="20">
        <v>543.81463599999995</v>
      </c>
      <c r="AH60" s="20">
        <v>559.35980199999995</v>
      </c>
      <c r="AI60" s="20">
        <v>581.61120600000004</v>
      </c>
      <c r="AJ60" s="20">
        <v>602.41955600000006</v>
      </c>
      <c r="AK60" s="21" t="s">
        <v>34</v>
      </c>
    </row>
    <row r="62" spans="1:37" ht="15" customHeight="1">
      <c r="B62" s="16" t="s">
        <v>73</v>
      </c>
    </row>
    <row r="63" spans="1:37" ht="15" customHeight="1">
      <c r="A63" s="10" t="s">
        <v>74</v>
      </c>
      <c r="B63" s="17" t="s">
        <v>39</v>
      </c>
      <c r="C63" s="18" t="s">
        <v>34</v>
      </c>
      <c r="D63" s="18" t="s">
        <v>34</v>
      </c>
      <c r="E63" s="18">
        <v>6.7482980000000001</v>
      </c>
      <c r="F63" s="18">
        <v>9.2919</v>
      </c>
      <c r="G63" s="18">
        <v>17.430095999999999</v>
      </c>
      <c r="H63" s="18">
        <v>25.719798999999998</v>
      </c>
      <c r="I63" s="18">
        <v>37.818604000000001</v>
      </c>
      <c r="J63" s="18">
        <v>50.083205999999997</v>
      </c>
      <c r="K63" s="18">
        <v>60.668694000000002</v>
      </c>
      <c r="L63" s="18">
        <v>65.969193000000004</v>
      </c>
      <c r="M63" s="18">
        <v>69.623810000000006</v>
      </c>
      <c r="N63" s="18">
        <v>71.704200999999998</v>
      </c>
      <c r="O63" s="18">
        <v>72.250197999999997</v>
      </c>
      <c r="P63" s="18">
        <v>75.162200999999996</v>
      </c>
      <c r="Q63" s="18">
        <v>77.806206000000003</v>
      </c>
      <c r="R63" s="18">
        <v>82.641220000000004</v>
      </c>
      <c r="S63" s="18">
        <v>82.641220000000004</v>
      </c>
      <c r="T63" s="18">
        <v>85.542320000000004</v>
      </c>
      <c r="U63" s="18">
        <v>85.542320000000004</v>
      </c>
      <c r="V63" s="18">
        <v>85.542320000000004</v>
      </c>
      <c r="W63" s="18">
        <v>86.706421000000006</v>
      </c>
      <c r="X63" s="18">
        <v>86.706421000000006</v>
      </c>
      <c r="Y63" s="18">
        <v>86.706421000000006</v>
      </c>
      <c r="Z63" s="18">
        <v>86.706421000000006</v>
      </c>
      <c r="AA63" s="18">
        <v>87.923416000000003</v>
      </c>
      <c r="AB63" s="18">
        <v>87.923416000000003</v>
      </c>
      <c r="AC63" s="18">
        <v>88.487419000000003</v>
      </c>
      <c r="AD63" s="18">
        <v>88.487419000000003</v>
      </c>
      <c r="AE63" s="18">
        <v>88.487419000000003</v>
      </c>
      <c r="AF63" s="18">
        <v>88.487419000000003</v>
      </c>
      <c r="AG63" s="18">
        <v>88.487419000000003</v>
      </c>
      <c r="AH63" s="18">
        <v>88.487419000000003</v>
      </c>
      <c r="AI63" s="18">
        <v>88.487419000000003</v>
      </c>
      <c r="AJ63" s="18">
        <v>88.487419000000003</v>
      </c>
      <c r="AK63" s="19" t="s">
        <v>34</v>
      </c>
    </row>
    <row r="64" spans="1:37" ht="15" customHeight="1">
      <c r="A64" s="10" t="s">
        <v>75</v>
      </c>
      <c r="B64" s="17" t="s">
        <v>41</v>
      </c>
      <c r="C64" s="18" t="s">
        <v>34</v>
      </c>
      <c r="D64" s="18" t="s">
        <v>34</v>
      </c>
      <c r="E64" s="18">
        <v>1.8480000000000001</v>
      </c>
      <c r="F64" s="18">
        <v>3.3708999999999998</v>
      </c>
      <c r="G64" s="18">
        <v>10.140300999999999</v>
      </c>
      <c r="H64" s="18">
        <v>12.286600999999999</v>
      </c>
      <c r="I64" s="18">
        <v>14.054202</v>
      </c>
      <c r="J64" s="18">
        <v>17.129802999999999</v>
      </c>
      <c r="K64" s="18">
        <v>18.587001999999998</v>
      </c>
      <c r="L64" s="18">
        <v>22.247398</v>
      </c>
      <c r="M64" s="18">
        <v>22.769401999999999</v>
      </c>
      <c r="N64" s="18">
        <v>23.568901</v>
      </c>
      <c r="O64" s="18">
        <v>25.212204</v>
      </c>
      <c r="P64" s="18">
        <v>25.212204</v>
      </c>
      <c r="Q64" s="18">
        <v>25.322205</v>
      </c>
      <c r="R64" s="18">
        <v>25.322205</v>
      </c>
      <c r="S64" s="18">
        <v>25.557200999999999</v>
      </c>
      <c r="T64" s="18">
        <v>25.637198999999999</v>
      </c>
      <c r="U64" s="18">
        <v>25.736198000000002</v>
      </c>
      <c r="V64" s="18">
        <v>26.036200999999998</v>
      </c>
      <c r="W64" s="18">
        <v>26.036200999999998</v>
      </c>
      <c r="X64" s="18">
        <v>26.258202000000001</v>
      </c>
      <c r="Y64" s="18">
        <v>26.258202000000001</v>
      </c>
      <c r="Z64" s="18">
        <v>26.258202000000001</v>
      </c>
      <c r="AA64" s="18">
        <v>26.480201999999998</v>
      </c>
      <c r="AB64" s="18">
        <v>26.877200999999999</v>
      </c>
      <c r="AC64" s="18">
        <v>26.877200999999999</v>
      </c>
      <c r="AD64" s="18">
        <v>26.877200999999999</v>
      </c>
      <c r="AE64" s="18">
        <v>27.003201000000001</v>
      </c>
      <c r="AF64" s="18">
        <v>27.003201000000001</v>
      </c>
      <c r="AG64" s="18">
        <v>27.003201000000001</v>
      </c>
      <c r="AH64" s="18">
        <v>27.003201000000001</v>
      </c>
      <c r="AI64" s="18">
        <v>27.003201000000001</v>
      </c>
      <c r="AJ64" s="18">
        <v>27.003201000000001</v>
      </c>
      <c r="AK64" s="19" t="s">
        <v>34</v>
      </c>
    </row>
    <row r="65" spans="1:37" ht="15" customHeight="1">
      <c r="A65" s="10" t="s">
        <v>76</v>
      </c>
      <c r="B65" s="17" t="s">
        <v>19</v>
      </c>
      <c r="C65" s="18" t="s">
        <v>34</v>
      </c>
      <c r="D65" s="18" t="s">
        <v>34</v>
      </c>
      <c r="E65" s="18">
        <v>0.05</v>
      </c>
      <c r="F65" s="18">
        <v>0.05</v>
      </c>
      <c r="G65" s="18">
        <v>1.056</v>
      </c>
      <c r="H65" s="18">
        <v>2.6177999999999999</v>
      </c>
      <c r="I65" s="18">
        <v>3.5823369999999999</v>
      </c>
      <c r="J65" s="18">
        <v>4.3242039999999999</v>
      </c>
      <c r="K65" s="18">
        <v>5.0061030000000004</v>
      </c>
      <c r="L65" s="18">
        <v>5.097003</v>
      </c>
      <c r="M65" s="18">
        <v>5.5030039999999998</v>
      </c>
      <c r="N65" s="18">
        <v>5.5083039999999999</v>
      </c>
      <c r="O65" s="18">
        <v>5.5083039999999999</v>
      </c>
      <c r="P65" s="18">
        <v>5.7343039999999998</v>
      </c>
      <c r="Q65" s="18">
        <v>6.0050039999999996</v>
      </c>
      <c r="R65" s="18">
        <v>6.5150040000000002</v>
      </c>
      <c r="S65" s="18">
        <v>6.5200040000000001</v>
      </c>
      <c r="T65" s="18">
        <v>6.8890039999999999</v>
      </c>
      <c r="U65" s="18">
        <v>8.1576039999999992</v>
      </c>
      <c r="V65" s="18">
        <v>8.3564030000000002</v>
      </c>
      <c r="W65" s="18">
        <v>8.3564030000000002</v>
      </c>
      <c r="X65" s="18">
        <v>9.4858039999999999</v>
      </c>
      <c r="Y65" s="18">
        <v>9.7318040000000003</v>
      </c>
      <c r="Z65" s="18">
        <v>9.7318040000000003</v>
      </c>
      <c r="AA65" s="18">
        <v>9.7318040000000003</v>
      </c>
      <c r="AB65" s="18">
        <v>10.233803999999999</v>
      </c>
      <c r="AC65" s="18">
        <v>11.961804000000001</v>
      </c>
      <c r="AD65" s="18">
        <v>11.961804000000001</v>
      </c>
      <c r="AE65" s="18">
        <v>12.277805000000001</v>
      </c>
      <c r="AF65" s="18">
        <v>12.738806</v>
      </c>
      <c r="AG65" s="18">
        <v>13.423705</v>
      </c>
      <c r="AH65" s="18">
        <v>13.423705</v>
      </c>
      <c r="AI65" s="18">
        <v>13.423705</v>
      </c>
      <c r="AJ65" s="18">
        <v>13.426905</v>
      </c>
      <c r="AK65" s="19" t="s">
        <v>34</v>
      </c>
    </row>
    <row r="66" spans="1:37" ht="15" customHeight="1">
      <c r="A66" s="10" t="s">
        <v>77</v>
      </c>
      <c r="B66" s="17" t="s">
        <v>21</v>
      </c>
      <c r="C66" s="18" t="s">
        <v>34</v>
      </c>
      <c r="D66" s="18" t="s">
        <v>34</v>
      </c>
      <c r="E66" s="18">
        <v>0.24590000000000001</v>
      </c>
      <c r="F66" s="18">
        <v>0.31850000000000001</v>
      </c>
      <c r="G66" s="18">
        <v>1.6755</v>
      </c>
      <c r="H66" s="18">
        <v>1.7495000000000001</v>
      </c>
      <c r="I66" s="18">
        <v>2.7568000000000001</v>
      </c>
      <c r="J66" s="18">
        <v>3.0318000000000001</v>
      </c>
      <c r="K66" s="18">
        <v>3.2770999999999999</v>
      </c>
      <c r="L66" s="18">
        <v>4.1784999999999997</v>
      </c>
      <c r="M66" s="18">
        <v>4.3424990000000001</v>
      </c>
      <c r="N66" s="18">
        <v>4.9180000000000001</v>
      </c>
      <c r="O66" s="18">
        <v>5.7674989999999999</v>
      </c>
      <c r="P66" s="18">
        <v>5.7962990000000003</v>
      </c>
      <c r="Q66" s="18">
        <v>6.0537000000000001</v>
      </c>
      <c r="R66" s="18">
        <v>6.0537000000000001</v>
      </c>
      <c r="S66" s="18">
        <v>6.0537000000000001</v>
      </c>
      <c r="T66" s="18">
        <v>6.0537000000000001</v>
      </c>
      <c r="U66" s="18">
        <v>6.0537000000000001</v>
      </c>
      <c r="V66" s="18">
        <v>6.1223999999999998</v>
      </c>
      <c r="W66" s="18">
        <v>6.1223999999999998</v>
      </c>
      <c r="X66" s="18">
        <v>6.4173999999999998</v>
      </c>
      <c r="Y66" s="18">
        <v>6.4173999999999998</v>
      </c>
      <c r="Z66" s="18">
        <v>6.5206999999999997</v>
      </c>
      <c r="AA66" s="18">
        <v>7.7777010000000004</v>
      </c>
      <c r="AB66" s="18">
        <v>7.8097000000000003</v>
      </c>
      <c r="AC66" s="18">
        <v>7.9137009999999997</v>
      </c>
      <c r="AD66" s="18">
        <v>7.9137009999999997</v>
      </c>
      <c r="AE66" s="18">
        <v>8.0040010000000006</v>
      </c>
      <c r="AF66" s="18">
        <v>8.1185010000000002</v>
      </c>
      <c r="AG66" s="18">
        <v>8.1185010000000002</v>
      </c>
      <c r="AH66" s="18">
        <v>8.1185010000000002</v>
      </c>
      <c r="AI66" s="18">
        <v>8.1185010000000002</v>
      </c>
      <c r="AJ66" s="18">
        <v>8.1185010000000002</v>
      </c>
      <c r="AK66" s="19" t="s">
        <v>34</v>
      </c>
    </row>
    <row r="67" spans="1:37" ht="15" customHeight="1">
      <c r="A67" s="10" t="s">
        <v>78</v>
      </c>
      <c r="B67" s="17" t="s">
        <v>52</v>
      </c>
      <c r="C67" s="18" t="s">
        <v>34</v>
      </c>
      <c r="D67" s="18" t="s">
        <v>34</v>
      </c>
      <c r="E67" s="18">
        <v>1.48</v>
      </c>
      <c r="F67" s="18">
        <v>3.3744000000000001</v>
      </c>
      <c r="G67" s="18">
        <v>8.8351000000000006</v>
      </c>
      <c r="H67" s="18">
        <v>12.395902</v>
      </c>
      <c r="I67" s="18">
        <v>15.7784</v>
      </c>
      <c r="J67" s="18">
        <v>15.7784</v>
      </c>
      <c r="K67" s="18">
        <v>19.001802000000001</v>
      </c>
      <c r="L67" s="18">
        <v>20.119802</v>
      </c>
      <c r="M67" s="18">
        <v>20.119802</v>
      </c>
      <c r="N67" s="18">
        <v>20.119802</v>
      </c>
      <c r="O67" s="18">
        <v>20.119802</v>
      </c>
      <c r="P67" s="18">
        <v>20.119802</v>
      </c>
      <c r="Q67" s="18">
        <v>20.119802</v>
      </c>
      <c r="R67" s="18">
        <v>21.552800999999999</v>
      </c>
      <c r="S67" s="18">
        <v>21.552800999999999</v>
      </c>
      <c r="T67" s="18">
        <v>21.552800999999999</v>
      </c>
      <c r="U67" s="18">
        <v>21.552800999999999</v>
      </c>
      <c r="V67" s="18">
        <v>21.552800999999999</v>
      </c>
      <c r="W67" s="18">
        <v>21.552800999999999</v>
      </c>
      <c r="X67" s="18">
        <v>21.552800999999999</v>
      </c>
      <c r="Y67" s="18">
        <v>21.552800999999999</v>
      </c>
      <c r="Z67" s="18">
        <v>21.552800999999999</v>
      </c>
      <c r="AA67" s="18">
        <v>21.552800999999999</v>
      </c>
      <c r="AB67" s="18">
        <v>21.552800999999999</v>
      </c>
      <c r="AC67" s="18">
        <v>21.552800999999999</v>
      </c>
      <c r="AD67" s="18">
        <v>21.552800999999999</v>
      </c>
      <c r="AE67" s="18">
        <v>21.552800999999999</v>
      </c>
      <c r="AF67" s="18">
        <v>21.552800999999999</v>
      </c>
      <c r="AG67" s="18">
        <v>21.552800999999999</v>
      </c>
      <c r="AH67" s="18">
        <v>21.552800999999999</v>
      </c>
      <c r="AI67" s="18">
        <v>21.552800999999999</v>
      </c>
      <c r="AJ67" s="18">
        <v>21.552800999999999</v>
      </c>
      <c r="AK67" s="19" t="s">
        <v>34</v>
      </c>
    </row>
    <row r="68" spans="1:37" ht="15" customHeight="1">
      <c r="A68" s="10" t="s">
        <v>79</v>
      </c>
      <c r="B68" s="17" t="s">
        <v>25</v>
      </c>
      <c r="C68" s="18" t="s">
        <v>34</v>
      </c>
      <c r="D68" s="18" t="s">
        <v>34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9" t="s">
        <v>34</v>
      </c>
    </row>
    <row r="69" spans="1:37" ht="15" customHeight="1">
      <c r="A69" s="10" t="s">
        <v>80</v>
      </c>
      <c r="B69" s="17" t="s">
        <v>27</v>
      </c>
      <c r="C69" s="18" t="s">
        <v>34</v>
      </c>
      <c r="D69" s="18" t="s">
        <v>34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9" t="s">
        <v>34</v>
      </c>
    </row>
    <row r="70" spans="1:37" ht="15" customHeight="1">
      <c r="A70" s="10" t="s">
        <v>81</v>
      </c>
      <c r="B70" s="17" t="s">
        <v>29</v>
      </c>
      <c r="C70" s="18" t="s">
        <v>34</v>
      </c>
      <c r="D70" s="18" t="s">
        <v>34</v>
      </c>
      <c r="E70" s="18">
        <v>0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8">
        <v>1.1000000000000001E-3</v>
      </c>
      <c r="AJ70" s="18">
        <v>1.1000000000000001E-3</v>
      </c>
      <c r="AK70" s="19" t="s">
        <v>34</v>
      </c>
    </row>
    <row r="71" spans="1:37" ht="15" customHeight="1">
      <c r="A71" s="10" t="s">
        <v>82</v>
      </c>
      <c r="B71" s="17" t="s">
        <v>31</v>
      </c>
      <c r="C71" s="18" t="s">
        <v>34</v>
      </c>
      <c r="D71" s="18" t="s">
        <v>34</v>
      </c>
      <c r="E71" s="18">
        <v>1.2200000000000001E-2</v>
      </c>
      <c r="F71" s="18">
        <v>1.32E-2</v>
      </c>
      <c r="G71" s="18">
        <v>1.4E-2</v>
      </c>
      <c r="H71" s="18">
        <v>3.39E-2</v>
      </c>
      <c r="I71" s="18">
        <v>4.0399999999999998E-2</v>
      </c>
      <c r="J71" s="18">
        <v>5.6399999999999999E-2</v>
      </c>
      <c r="K71" s="18">
        <v>5.8900000000000001E-2</v>
      </c>
      <c r="L71" s="18">
        <v>6.0900000000000003E-2</v>
      </c>
      <c r="M71" s="18">
        <v>6.0900000000000003E-2</v>
      </c>
      <c r="N71" s="18">
        <v>6.0900000000000003E-2</v>
      </c>
      <c r="O71" s="18">
        <v>0.13589999999999999</v>
      </c>
      <c r="P71" s="18">
        <v>0.13589999999999999</v>
      </c>
      <c r="Q71" s="18">
        <v>0.13589999999999999</v>
      </c>
      <c r="R71" s="18">
        <v>0.13589999999999999</v>
      </c>
      <c r="S71" s="18">
        <v>0.13589999999999999</v>
      </c>
      <c r="T71" s="18">
        <v>0.13589999999999999</v>
      </c>
      <c r="U71" s="18">
        <v>0.13589999999999999</v>
      </c>
      <c r="V71" s="18">
        <v>0.13589999999999999</v>
      </c>
      <c r="W71" s="18">
        <v>0.13589999999999999</v>
      </c>
      <c r="X71" s="18">
        <v>0.13589999999999999</v>
      </c>
      <c r="Y71" s="18">
        <v>0.13589999999999999</v>
      </c>
      <c r="Z71" s="18">
        <v>0.13589999999999999</v>
      </c>
      <c r="AA71" s="18">
        <v>0.13589999999999999</v>
      </c>
      <c r="AB71" s="18">
        <v>0.13589999999999999</v>
      </c>
      <c r="AC71" s="18">
        <v>0.13589999999999999</v>
      </c>
      <c r="AD71" s="18">
        <v>0.13589999999999999</v>
      </c>
      <c r="AE71" s="18">
        <v>0.13589999999999999</v>
      </c>
      <c r="AF71" s="18">
        <v>0.13589999999999999</v>
      </c>
      <c r="AG71" s="18">
        <v>0.1789</v>
      </c>
      <c r="AH71" s="18">
        <v>0.1789</v>
      </c>
      <c r="AI71" s="18">
        <v>0.1789</v>
      </c>
      <c r="AJ71" s="18">
        <v>0.1789</v>
      </c>
      <c r="AK71" s="19" t="s">
        <v>34</v>
      </c>
    </row>
    <row r="72" spans="1:37" ht="15" customHeight="1">
      <c r="A72" s="10" t="s">
        <v>83</v>
      </c>
      <c r="B72" s="16" t="s">
        <v>36</v>
      </c>
      <c r="C72" s="20" t="s">
        <v>34</v>
      </c>
      <c r="D72" s="20" t="s">
        <v>34</v>
      </c>
      <c r="E72" s="20">
        <v>10.384415000000001</v>
      </c>
      <c r="F72" s="20">
        <v>16.420014999999999</v>
      </c>
      <c r="G72" s="20">
        <v>39.152099999999997</v>
      </c>
      <c r="H72" s="20">
        <v>54.804588000000003</v>
      </c>
      <c r="I72" s="20">
        <v>74.031859999999995</v>
      </c>
      <c r="J72" s="20">
        <v>90.405929999999998</v>
      </c>
      <c r="K72" s="20">
        <v>106.601715</v>
      </c>
      <c r="L72" s="20">
        <v>117.67491099999999</v>
      </c>
      <c r="M72" s="20">
        <v>122.421509</v>
      </c>
      <c r="N72" s="20">
        <v>125.882217</v>
      </c>
      <c r="O72" s="20">
        <v>128.99601699999999</v>
      </c>
      <c r="P72" s="20">
        <v>132.16282699999999</v>
      </c>
      <c r="Q72" s="20">
        <v>135.444931</v>
      </c>
      <c r="R72" s="20">
        <v>142.222916</v>
      </c>
      <c r="S72" s="20">
        <v>142.462906</v>
      </c>
      <c r="T72" s="20">
        <v>145.81303399999999</v>
      </c>
      <c r="U72" s="20">
        <v>147.180634</v>
      </c>
      <c r="V72" s="20">
        <v>147.748108</v>
      </c>
      <c r="W72" s="20">
        <v>148.912216</v>
      </c>
      <c r="X72" s="20">
        <v>150.55860899999999</v>
      </c>
      <c r="Y72" s="20">
        <v>150.80461099999999</v>
      </c>
      <c r="Z72" s="20">
        <v>150.90791300000001</v>
      </c>
      <c r="AA72" s="20">
        <v>153.60389699999999</v>
      </c>
      <c r="AB72" s="20">
        <v>154.53488200000001</v>
      </c>
      <c r="AC72" s="20">
        <v>156.93087800000001</v>
      </c>
      <c r="AD72" s="20">
        <v>156.93087800000001</v>
      </c>
      <c r="AE72" s="20">
        <v>157.46319600000001</v>
      </c>
      <c r="AF72" s="20">
        <v>158.03869599999999</v>
      </c>
      <c r="AG72" s="20">
        <v>158.76660200000001</v>
      </c>
      <c r="AH72" s="20">
        <v>158.76660200000001</v>
      </c>
      <c r="AI72" s="20">
        <v>158.76660200000001</v>
      </c>
      <c r="AJ72" s="20">
        <v>158.76980599999999</v>
      </c>
      <c r="AK72" s="21" t="s">
        <v>34</v>
      </c>
    </row>
    <row r="74" spans="1:37" ht="15" customHeight="1">
      <c r="A74" s="10" t="s">
        <v>84</v>
      </c>
      <c r="B74" s="16" t="s">
        <v>85</v>
      </c>
      <c r="C74" s="20">
        <v>1043.869751</v>
      </c>
      <c r="D74" s="20">
        <v>1059.4221190000001</v>
      </c>
      <c r="E74" s="20">
        <v>1078.6495359999999</v>
      </c>
      <c r="F74" s="20">
        <v>1103.2001949999999</v>
      </c>
      <c r="G74" s="20">
        <v>1113.9835210000001</v>
      </c>
      <c r="H74" s="20">
        <v>1117.8623050000001</v>
      </c>
      <c r="I74" s="20">
        <v>1121.7763669999999</v>
      </c>
      <c r="J74" s="20">
        <v>1123.3773189999999</v>
      </c>
      <c r="K74" s="20">
        <v>1126.668823</v>
      </c>
      <c r="L74" s="20">
        <v>1128.220337</v>
      </c>
      <c r="M74" s="20">
        <v>1138.497803</v>
      </c>
      <c r="N74" s="20">
        <v>1145.451904</v>
      </c>
      <c r="O74" s="20">
        <v>1155.2955320000001</v>
      </c>
      <c r="P74" s="20">
        <v>1165.41687</v>
      </c>
      <c r="Q74" s="20">
        <v>1178.6972659999999</v>
      </c>
      <c r="R74" s="20">
        <v>1185.2954099999999</v>
      </c>
      <c r="S74" s="20">
        <v>1197.319336</v>
      </c>
      <c r="T74" s="20">
        <v>1212.4470209999999</v>
      </c>
      <c r="U74" s="20">
        <v>1225.911865</v>
      </c>
      <c r="V74" s="20">
        <v>1243.7741699999999</v>
      </c>
      <c r="W74" s="20">
        <v>1262.2312010000001</v>
      </c>
      <c r="X74" s="20">
        <v>1279.6710210000001</v>
      </c>
      <c r="Y74" s="20">
        <v>1300.325439</v>
      </c>
      <c r="Z74" s="20">
        <v>1313.6335449999999</v>
      </c>
      <c r="AA74" s="20">
        <v>1336.6259769999999</v>
      </c>
      <c r="AB74" s="20">
        <v>1346.522461</v>
      </c>
      <c r="AC74" s="20">
        <v>1367.8889160000001</v>
      </c>
      <c r="AD74" s="20">
        <v>1381.380005</v>
      </c>
      <c r="AE74" s="20">
        <v>1398.183716</v>
      </c>
      <c r="AF74" s="20">
        <v>1423.0794679999999</v>
      </c>
      <c r="AG74" s="20">
        <v>1447.0623780000001</v>
      </c>
      <c r="AH74" s="20">
        <v>1462.7326660000001</v>
      </c>
      <c r="AI74" s="20">
        <v>1485.109009</v>
      </c>
      <c r="AJ74" s="20">
        <v>1506.0395510000001</v>
      </c>
      <c r="AK74" s="21">
        <v>1.1053E-2</v>
      </c>
    </row>
    <row r="76" spans="1:37" ht="15" customHeight="1">
      <c r="B76" s="16" t="s">
        <v>86</v>
      </c>
    </row>
    <row r="77" spans="1:37" ht="15" customHeight="1">
      <c r="A77" s="10" t="s">
        <v>87</v>
      </c>
      <c r="B77" s="17" t="s">
        <v>39</v>
      </c>
      <c r="C77" s="18">
        <v>2.8090700000000002</v>
      </c>
      <c r="D77" s="18">
        <v>2.8294220000000001</v>
      </c>
      <c r="E77" s="18">
        <v>2.8143950000000002</v>
      </c>
      <c r="F77" s="18">
        <v>2.751887</v>
      </c>
      <c r="G77" s="18">
        <v>2.707497</v>
      </c>
      <c r="H77" s="18">
        <v>2.6968350000000001</v>
      </c>
      <c r="I77" s="18">
        <v>2.6748280000000002</v>
      </c>
      <c r="J77" s="18">
        <v>2.6577280000000001</v>
      </c>
      <c r="K77" s="18">
        <v>2.6425589999999999</v>
      </c>
      <c r="L77" s="18">
        <v>2.6240389999999998</v>
      </c>
      <c r="M77" s="18">
        <v>2.598665</v>
      </c>
      <c r="N77" s="18">
        <v>2.5801460000000001</v>
      </c>
      <c r="O77" s="18">
        <v>2.5564249999999999</v>
      </c>
      <c r="P77" s="18">
        <v>2.534081</v>
      </c>
      <c r="Q77" s="18">
        <v>2.5127160000000002</v>
      </c>
      <c r="R77" s="18">
        <v>2.4900669999999998</v>
      </c>
      <c r="S77" s="18">
        <v>2.470507</v>
      </c>
      <c r="T77" s="18">
        <v>2.4516689999999999</v>
      </c>
      <c r="U77" s="18">
        <v>2.4322560000000002</v>
      </c>
      <c r="V77" s="18">
        <v>2.4122409999999999</v>
      </c>
      <c r="W77" s="18">
        <v>2.3954650000000002</v>
      </c>
      <c r="X77" s="18">
        <v>2.3756080000000002</v>
      </c>
      <c r="Y77" s="18">
        <v>2.3538420000000002</v>
      </c>
      <c r="Z77" s="18">
        <v>2.3294329999999999</v>
      </c>
      <c r="AA77" s="18">
        <v>2.306187</v>
      </c>
      <c r="AB77" s="18">
        <v>2.2809900000000001</v>
      </c>
      <c r="AC77" s="18">
        <v>2.2574730000000001</v>
      </c>
      <c r="AD77" s="18">
        <v>2.2334480000000001</v>
      </c>
      <c r="AE77" s="18">
        <v>2.211741</v>
      </c>
      <c r="AF77" s="18">
        <v>2.1874859999999998</v>
      </c>
      <c r="AG77" s="18">
        <v>2.1649419999999999</v>
      </c>
      <c r="AH77" s="18">
        <v>2.1414520000000001</v>
      </c>
      <c r="AI77" s="18">
        <v>2.1181480000000001</v>
      </c>
      <c r="AJ77" s="18">
        <v>2.09388</v>
      </c>
      <c r="AK77" s="19">
        <v>-9.3640000000000008E-3</v>
      </c>
    </row>
    <row r="78" spans="1:37" ht="15" customHeight="1">
      <c r="A78" s="10" t="s">
        <v>88</v>
      </c>
      <c r="B78" s="17" t="s">
        <v>89</v>
      </c>
      <c r="C78" s="18">
        <v>0.60187599999999997</v>
      </c>
      <c r="D78" s="18">
        <v>0.56111200000000006</v>
      </c>
      <c r="E78" s="18">
        <v>0.56123999999999996</v>
      </c>
      <c r="F78" s="18">
        <v>0.51933600000000002</v>
      </c>
      <c r="G78" s="18">
        <v>0.51947699999999997</v>
      </c>
      <c r="H78" s="18">
        <v>0.51967099999999999</v>
      </c>
      <c r="I78" s="18">
        <v>0.519872</v>
      </c>
      <c r="J78" s="18">
        <v>0.52008299999999996</v>
      </c>
      <c r="K78" s="18">
        <v>0.52029099999999995</v>
      </c>
      <c r="L78" s="18">
        <v>0.52048300000000003</v>
      </c>
      <c r="M78" s="18">
        <v>0.52058700000000002</v>
      </c>
      <c r="N78" s="18">
        <v>0.520729</v>
      </c>
      <c r="O78" s="18">
        <v>0.52080000000000004</v>
      </c>
      <c r="P78" s="18">
        <v>0.52084299999999994</v>
      </c>
      <c r="Q78" s="18">
        <v>0.52089399999999997</v>
      </c>
      <c r="R78" s="18">
        <v>0.52093900000000004</v>
      </c>
      <c r="S78" s="18">
        <v>0.52103500000000003</v>
      </c>
      <c r="T78" s="18">
        <v>0.52115</v>
      </c>
      <c r="U78" s="18">
        <v>0.52129199999999998</v>
      </c>
      <c r="V78" s="18">
        <v>0.52144800000000002</v>
      </c>
      <c r="W78" s="18">
        <v>0.52163199999999998</v>
      </c>
      <c r="X78" s="18">
        <v>0.52182600000000001</v>
      </c>
      <c r="Y78" s="18">
        <v>0.52202499999999996</v>
      </c>
      <c r="Z78" s="18">
        <v>0.52221499999999998</v>
      </c>
      <c r="AA78" s="18">
        <v>0.52242299999999997</v>
      </c>
      <c r="AB78" s="18">
        <v>0.52264299999999997</v>
      </c>
      <c r="AC78" s="18">
        <v>0.52292799999999995</v>
      </c>
      <c r="AD78" s="18">
        <v>0.52324599999999999</v>
      </c>
      <c r="AE78" s="18">
        <v>0.52360799999999996</v>
      </c>
      <c r="AF78" s="18">
        <v>0.52398</v>
      </c>
      <c r="AG78" s="18">
        <v>0.52438200000000001</v>
      </c>
      <c r="AH78" s="18">
        <v>0.52479299999999995</v>
      </c>
      <c r="AI78" s="18">
        <v>0.52522100000000005</v>
      </c>
      <c r="AJ78" s="18">
        <v>0.52563800000000005</v>
      </c>
      <c r="AK78" s="19">
        <v>-2.039E-3</v>
      </c>
    </row>
    <row r="79" spans="1:37" ht="15" customHeight="1">
      <c r="A79" s="10" t="s">
        <v>90</v>
      </c>
      <c r="B79" s="17" t="s">
        <v>91</v>
      </c>
      <c r="C79" s="18">
        <v>16.550146000000002</v>
      </c>
      <c r="D79" s="18">
        <v>17.000043999999999</v>
      </c>
      <c r="E79" s="18">
        <v>17.661366999999998</v>
      </c>
      <c r="F79" s="18">
        <v>18.192609999999998</v>
      </c>
      <c r="G79" s="18">
        <v>18.523696999999999</v>
      </c>
      <c r="H79" s="18">
        <v>18.881478999999999</v>
      </c>
      <c r="I79" s="18">
        <v>19.254021000000002</v>
      </c>
      <c r="J79" s="18">
        <v>19.649028999999999</v>
      </c>
      <c r="K79" s="18">
        <v>20.075354000000001</v>
      </c>
      <c r="L79" s="18">
        <v>20.530176000000001</v>
      </c>
      <c r="M79" s="18">
        <v>21.008945000000001</v>
      </c>
      <c r="N79" s="18">
        <v>21.517927</v>
      </c>
      <c r="O79" s="18">
        <v>21.898712</v>
      </c>
      <c r="P79" s="18">
        <v>22.411719999999999</v>
      </c>
      <c r="Q79" s="18">
        <v>22.894997</v>
      </c>
      <c r="R79" s="18">
        <v>23.430418</v>
      </c>
      <c r="S79" s="18">
        <v>23.968340000000001</v>
      </c>
      <c r="T79" s="18">
        <v>24.586416</v>
      </c>
      <c r="U79" s="18">
        <v>25.184086000000001</v>
      </c>
      <c r="V79" s="18">
        <v>25.818956</v>
      </c>
      <c r="W79" s="18">
        <v>26.457961999999998</v>
      </c>
      <c r="X79" s="18">
        <v>27.134406999999999</v>
      </c>
      <c r="Y79" s="18">
        <v>27.822490999999999</v>
      </c>
      <c r="Z79" s="18">
        <v>28.548615999999999</v>
      </c>
      <c r="AA79" s="18">
        <v>29.307970000000001</v>
      </c>
      <c r="AB79" s="18">
        <v>30.064495000000001</v>
      </c>
      <c r="AC79" s="18">
        <v>30.895098000000001</v>
      </c>
      <c r="AD79" s="18">
        <v>31.764026999999999</v>
      </c>
      <c r="AE79" s="18">
        <v>32.729435000000002</v>
      </c>
      <c r="AF79" s="18">
        <v>33.678168999999997</v>
      </c>
      <c r="AG79" s="18">
        <v>34.662864999999996</v>
      </c>
      <c r="AH79" s="18">
        <v>35.675156000000001</v>
      </c>
      <c r="AI79" s="18">
        <v>36.704326999999999</v>
      </c>
      <c r="AJ79" s="18">
        <v>37.760554999999997</v>
      </c>
      <c r="AK79" s="19">
        <v>2.5253000000000001E-2</v>
      </c>
    </row>
    <row r="80" spans="1:37" ht="15" customHeight="1">
      <c r="A80" s="10" t="s">
        <v>92</v>
      </c>
      <c r="B80" s="17" t="s">
        <v>93</v>
      </c>
      <c r="C80" s="18">
        <v>2.86477</v>
      </c>
      <c r="D80" s="18">
        <v>3.0662500000000001</v>
      </c>
      <c r="E80" s="18">
        <v>3.09165</v>
      </c>
      <c r="F80" s="18">
        <v>3.0005730000000002</v>
      </c>
      <c r="G80" s="18">
        <v>3.0005730000000002</v>
      </c>
      <c r="H80" s="18">
        <v>3.0005730000000002</v>
      </c>
      <c r="I80" s="18">
        <v>3.0005730000000002</v>
      </c>
      <c r="J80" s="18">
        <v>3.0005730000000002</v>
      </c>
      <c r="K80" s="18">
        <v>3.0005730000000002</v>
      </c>
      <c r="L80" s="18">
        <v>3.0005730000000002</v>
      </c>
      <c r="M80" s="18">
        <v>3.0005730000000002</v>
      </c>
      <c r="N80" s="18">
        <v>3.0005730000000002</v>
      </c>
      <c r="O80" s="18">
        <v>2.9544329999999999</v>
      </c>
      <c r="P80" s="18">
        <v>2.962799</v>
      </c>
      <c r="Q80" s="18">
        <v>2.9472360000000002</v>
      </c>
      <c r="R80" s="18">
        <v>2.9446539999999999</v>
      </c>
      <c r="S80" s="18">
        <v>2.9323169999999998</v>
      </c>
      <c r="T80" s="18">
        <v>2.9502259999999998</v>
      </c>
      <c r="U80" s="18">
        <v>2.9470580000000002</v>
      </c>
      <c r="V80" s="18">
        <v>2.9477370000000001</v>
      </c>
      <c r="W80" s="18">
        <v>2.9376530000000001</v>
      </c>
      <c r="X80" s="18">
        <v>2.9355069999999999</v>
      </c>
      <c r="Y80" s="18">
        <v>2.9302250000000001</v>
      </c>
      <c r="Z80" s="18">
        <v>2.9397099999999998</v>
      </c>
      <c r="AA80" s="18">
        <v>2.9456639999999998</v>
      </c>
      <c r="AB80" s="18">
        <v>2.933996</v>
      </c>
      <c r="AC80" s="18">
        <v>2.93988</v>
      </c>
      <c r="AD80" s="18">
        <v>2.945551</v>
      </c>
      <c r="AE80" s="18">
        <v>2.976127</v>
      </c>
      <c r="AF80" s="18">
        <v>2.9741689999999998</v>
      </c>
      <c r="AG80" s="18">
        <v>2.9789479999999999</v>
      </c>
      <c r="AH80" s="18">
        <v>2.9858669999999998</v>
      </c>
      <c r="AI80" s="18">
        <v>2.9908999999999999</v>
      </c>
      <c r="AJ80" s="18">
        <v>2.9975239999999999</v>
      </c>
      <c r="AK80" s="19">
        <v>-7.0799999999999997E-4</v>
      </c>
    </row>
    <row r="81" spans="1:37" ht="15" customHeight="1">
      <c r="A81" s="10" t="s">
        <v>94</v>
      </c>
      <c r="B81" s="17" t="s">
        <v>31</v>
      </c>
      <c r="C81" s="18">
        <v>25.920618000000001</v>
      </c>
      <c r="D81" s="18">
        <v>29.844747999999999</v>
      </c>
      <c r="E81" s="18">
        <v>34.453121000000003</v>
      </c>
      <c r="F81" s="18">
        <v>39.500785999999998</v>
      </c>
      <c r="G81" s="18">
        <v>44.149078000000003</v>
      </c>
      <c r="H81" s="18">
        <v>48.499355000000001</v>
      </c>
      <c r="I81" s="18">
        <v>52.524948000000002</v>
      </c>
      <c r="J81" s="18">
        <v>56.023991000000002</v>
      </c>
      <c r="K81" s="18">
        <v>58.900844999999997</v>
      </c>
      <c r="L81" s="18">
        <v>61.974850000000004</v>
      </c>
      <c r="M81" s="18">
        <v>65.193916000000002</v>
      </c>
      <c r="N81" s="18">
        <v>68.619681999999997</v>
      </c>
      <c r="O81" s="18">
        <v>72.239288000000002</v>
      </c>
      <c r="P81" s="18">
        <v>76.013641000000007</v>
      </c>
      <c r="Q81" s="18">
        <v>79.974632</v>
      </c>
      <c r="R81" s="18">
        <v>84.122489999999999</v>
      </c>
      <c r="S81" s="18">
        <v>88.472649000000004</v>
      </c>
      <c r="T81" s="18">
        <v>93.023323000000005</v>
      </c>
      <c r="U81" s="18">
        <v>97.770972999999998</v>
      </c>
      <c r="V81" s="18">
        <v>102.772758</v>
      </c>
      <c r="W81" s="18">
        <v>108.000626</v>
      </c>
      <c r="X81" s="18">
        <v>113.44832599999999</v>
      </c>
      <c r="Y81" s="18">
        <v>119.08805099999999</v>
      </c>
      <c r="Z81" s="18">
        <v>124.89795700000001</v>
      </c>
      <c r="AA81" s="18">
        <v>130.901321</v>
      </c>
      <c r="AB81" s="18">
        <v>137.08963</v>
      </c>
      <c r="AC81" s="18">
        <v>143.505493</v>
      </c>
      <c r="AD81" s="18">
        <v>150.120285</v>
      </c>
      <c r="AE81" s="18">
        <v>157.02271999999999</v>
      </c>
      <c r="AF81" s="18">
        <v>164.17160000000001</v>
      </c>
      <c r="AG81" s="18">
        <v>171.62394699999999</v>
      </c>
      <c r="AH81" s="18">
        <v>179.344223</v>
      </c>
      <c r="AI81" s="18">
        <v>187.32080099999999</v>
      </c>
      <c r="AJ81" s="18">
        <v>195.53801000000001</v>
      </c>
      <c r="AK81" s="19">
        <v>6.0502E-2</v>
      </c>
    </row>
    <row r="82" spans="1:37" ht="15" customHeight="1">
      <c r="A82" s="10" t="s">
        <v>95</v>
      </c>
      <c r="B82" s="17" t="s">
        <v>96</v>
      </c>
      <c r="C82" s="18">
        <v>0.43790000000000001</v>
      </c>
      <c r="D82" s="18">
        <v>0.45290000000000002</v>
      </c>
      <c r="E82" s="18">
        <v>0.50290000000000001</v>
      </c>
      <c r="F82" s="18">
        <v>0.50290000000000001</v>
      </c>
      <c r="G82" s="18">
        <v>0.51490000000000002</v>
      </c>
      <c r="H82" s="18">
        <v>0.51490000000000002</v>
      </c>
      <c r="I82" s="18">
        <v>0.51490000000000002</v>
      </c>
      <c r="J82" s="18">
        <v>0.51490000000000002</v>
      </c>
      <c r="K82" s="18">
        <v>0.51490000000000002</v>
      </c>
      <c r="L82" s="18">
        <v>0.51490000000000002</v>
      </c>
      <c r="M82" s="18">
        <v>0.51490000000000002</v>
      </c>
      <c r="N82" s="18">
        <v>0.51490000000000002</v>
      </c>
      <c r="O82" s="18">
        <v>0.51490000000000002</v>
      </c>
      <c r="P82" s="18">
        <v>0.51490000000000002</v>
      </c>
      <c r="Q82" s="18">
        <v>0.51490000000000002</v>
      </c>
      <c r="R82" s="18">
        <v>0.51490000000000002</v>
      </c>
      <c r="S82" s="18">
        <v>0.51490000000000002</v>
      </c>
      <c r="T82" s="18">
        <v>0.51490000000000002</v>
      </c>
      <c r="U82" s="18">
        <v>0.51490000000000002</v>
      </c>
      <c r="V82" s="18">
        <v>0.51490000000000002</v>
      </c>
      <c r="W82" s="18">
        <v>0.51490000000000002</v>
      </c>
      <c r="X82" s="18">
        <v>0.51490000000000002</v>
      </c>
      <c r="Y82" s="18">
        <v>0.51490000000000002</v>
      </c>
      <c r="Z82" s="18">
        <v>0.51490000000000002</v>
      </c>
      <c r="AA82" s="18">
        <v>0.51490000000000002</v>
      </c>
      <c r="AB82" s="18">
        <v>0.51490000000000002</v>
      </c>
      <c r="AC82" s="18">
        <v>0.51490000000000002</v>
      </c>
      <c r="AD82" s="18">
        <v>0.51490000000000002</v>
      </c>
      <c r="AE82" s="18">
        <v>0.51490000000000002</v>
      </c>
      <c r="AF82" s="18">
        <v>0.51490000000000002</v>
      </c>
      <c r="AG82" s="18">
        <v>0.51490000000000002</v>
      </c>
      <c r="AH82" s="18">
        <v>0.51490000000000002</v>
      </c>
      <c r="AI82" s="18">
        <v>0.51490000000000002</v>
      </c>
      <c r="AJ82" s="18">
        <v>0.51490000000000002</v>
      </c>
      <c r="AK82" s="19">
        <v>4.0169999999999997E-3</v>
      </c>
    </row>
    <row r="83" spans="1:37" ht="15" customHeight="1">
      <c r="A83" s="10" t="s">
        <v>97</v>
      </c>
      <c r="B83" s="16" t="s">
        <v>36</v>
      </c>
      <c r="C83" s="20">
        <v>49.184379999999997</v>
      </c>
      <c r="D83" s="20">
        <v>53.754474999999999</v>
      </c>
      <c r="E83" s="20">
        <v>59.084671</v>
      </c>
      <c r="F83" s="20">
        <v>64.468093999999994</v>
      </c>
      <c r="G83" s="20">
        <v>69.415222</v>
      </c>
      <c r="H83" s="20">
        <v>74.112808000000001</v>
      </c>
      <c r="I83" s="20">
        <v>78.489142999999999</v>
      </c>
      <c r="J83" s="20">
        <v>82.366302000000005</v>
      </c>
      <c r="K83" s="20">
        <v>85.654526000000004</v>
      </c>
      <c r="L83" s="20">
        <v>89.165024000000003</v>
      </c>
      <c r="M83" s="20">
        <v>92.837585000000004</v>
      </c>
      <c r="N83" s="20">
        <v>96.753967000000003</v>
      </c>
      <c r="O83" s="20">
        <v>100.684555</v>
      </c>
      <c r="P83" s="20">
        <v>104.95798499999999</v>
      </c>
      <c r="Q83" s="20">
        <v>109.36537199999999</v>
      </c>
      <c r="R83" s="20">
        <v>114.02346799999999</v>
      </c>
      <c r="S83" s="20">
        <v>118.879745</v>
      </c>
      <c r="T83" s="20">
        <v>124.047684</v>
      </c>
      <c r="U83" s="20">
        <v>129.370575</v>
      </c>
      <c r="V83" s="20">
        <v>134.98803699999999</v>
      </c>
      <c r="W83" s="20">
        <v>140.82823200000001</v>
      </c>
      <c r="X83" s="20">
        <v>146.93057300000001</v>
      </c>
      <c r="Y83" s="20">
        <v>153.231537</v>
      </c>
      <c r="Z83" s="20">
        <v>159.752838</v>
      </c>
      <c r="AA83" s="20">
        <v>166.49847399999999</v>
      </c>
      <c r="AB83" s="20">
        <v>173.40664699999999</v>
      </c>
      <c r="AC83" s="20">
        <v>180.635773</v>
      </c>
      <c r="AD83" s="20">
        <v>188.10145600000001</v>
      </c>
      <c r="AE83" s="20">
        <v>195.97854599999999</v>
      </c>
      <c r="AF83" s="20">
        <v>204.050308</v>
      </c>
      <c r="AG83" s="20">
        <v>212.46998600000001</v>
      </c>
      <c r="AH83" s="20">
        <v>221.186386</v>
      </c>
      <c r="AI83" s="20">
        <v>230.17430100000001</v>
      </c>
      <c r="AJ83" s="20">
        <v>239.430511</v>
      </c>
      <c r="AK83" s="21">
        <v>4.7788999999999998E-2</v>
      </c>
    </row>
    <row r="85" spans="1:37" ht="15" customHeight="1">
      <c r="A85" s="10" t="s">
        <v>98</v>
      </c>
      <c r="B85" s="16" t="s">
        <v>99</v>
      </c>
      <c r="C85" s="20" t="s">
        <v>34</v>
      </c>
      <c r="D85" s="20" t="s">
        <v>34</v>
      </c>
      <c r="E85" s="20">
        <v>5.3452279999999996</v>
      </c>
      <c r="F85" s="20">
        <v>11.538671000000001</v>
      </c>
      <c r="G85" s="20">
        <v>16.530194999999999</v>
      </c>
      <c r="H85" s="20">
        <v>21.238444999999999</v>
      </c>
      <c r="I85" s="20">
        <v>25.636772000000001</v>
      </c>
      <c r="J85" s="20">
        <v>29.531030999999999</v>
      </c>
      <c r="K85" s="20">
        <v>32.834418999999997</v>
      </c>
      <c r="L85" s="20">
        <v>36.363438000000002</v>
      </c>
      <c r="M85" s="20">
        <v>40.061366999999997</v>
      </c>
      <c r="N85" s="20">
        <v>43.996257999999997</v>
      </c>
      <c r="O85" s="20">
        <v>48.089123000000001</v>
      </c>
      <c r="P85" s="20">
        <v>52.384903000000001</v>
      </c>
      <c r="Q85" s="20">
        <v>56.860405</v>
      </c>
      <c r="R85" s="20">
        <v>61.548901000000001</v>
      </c>
      <c r="S85" s="20">
        <v>66.461783999999994</v>
      </c>
      <c r="T85" s="20">
        <v>71.648544000000001</v>
      </c>
      <c r="U85" s="20">
        <v>77.000327999999996</v>
      </c>
      <c r="V85" s="20">
        <v>82.637810000000002</v>
      </c>
      <c r="W85" s="20">
        <v>88.525063000000003</v>
      </c>
      <c r="X85" s="20">
        <v>94.653671000000003</v>
      </c>
      <c r="Y85" s="20">
        <v>100.99221799999999</v>
      </c>
      <c r="Z85" s="20">
        <v>107.53788</v>
      </c>
      <c r="AA85" s="20">
        <v>114.30671700000001</v>
      </c>
      <c r="AB85" s="20">
        <v>121.27512400000001</v>
      </c>
      <c r="AC85" s="20">
        <v>128.52761799999999</v>
      </c>
      <c r="AD85" s="20">
        <v>136.01724200000001</v>
      </c>
      <c r="AE85" s="20">
        <v>143.91589400000001</v>
      </c>
      <c r="AF85" s="20">
        <v>152.01774599999999</v>
      </c>
      <c r="AG85" s="20">
        <v>160.45976300000001</v>
      </c>
      <c r="AH85" s="20">
        <v>169.199478</v>
      </c>
      <c r="AI85" s="20">
        <v>178.21051</v>
      </c>
      <c r="AJ85" s="20">
        <v>187.49087499999999</v>
      </c>
      <c r="AK85" s="21" t="s">
        <v>34</v>
      </c>
    </row>
    <row r="86" spans="1:37" ht="15" customHeight="1" thickBot="1"/>
    <row r="87" spans="1:37" ht="15" customHeight="1">
      <c r="B87" s="46" t="s">
        <v>100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1:37" ht="15" customHeight="1">
      <c r="B88" s="11" t="s">
        <v>101</v>
      </c>
    </row>
    <row r="89" spans="1:37" ht="15" customHeight="1">
      <c r="B89" s="11" t="s">
        <v>102</v>
      </c>
    </row>
    <row r="90" spans="1:37" ht="15" customHeight="1">
      <c r="B90" s="11" t="s">
        <v>103</v>
      </c>
    </row>
    <row r="91" spans="1:37" ht="15" customHeight="1">
      <c r="B91" s="11" t="s">
        <v>104</v>
      </c>
    </row>
    <row r="92" spans="1:37" ht="15" customHeight="1">
      <c r="B92" s="11" t="s">
        <v>117</v>
      </c>
    </row>
    <row r="93" spans="1:37" ht="15" customHeight="1">
      <c r="B93" s="11" t="s">
        <v>118</v>
      </c>
    </row>
    <row r="94" spans="1:37" ht="15" customHeight="1">
      <c r="B94" s="11" t="s">
        <v>105</v>
      </c>
    </row>
    <row r="95" spans="1:37" ht="15" customHeight="1">
      <c r="B95" s="11" t="s">
        <v>134</v>
      </c>
    </row>
    <row r="96" spans="1:37" ht="15" customHeight="1">
      <c r="B96" s="11" t="s">
        <v>106</v>
      </c>
    </row>
    <row r="97" spans="2:2" ht="15" customHeight="1">
      <c r="B97" s="11" t="s">
        <v>107</v>
      </c>
    </row>
    <row r="98" spans="2:2" ht="15" customHeight="1">
      <c r="B98" s="11" t="s">
        <v>108</v>
      </c>
    </row>
    <row r="99" spans="2:2" ht="15" customHeight="1">
      <c r="B99" s="11" t="s">
        <v>109</v>
      </c>
    </row>
    <row r="100" spans="2:2" ht="15" customHeight="1">
      <c r="B100" s="11" t="s">
        <v>110</v>
      </c>
    </row>
    <row r="101" spans="2:2" ht="15" customHeight="1">
      <c r="B101" s="11" t="s">
        <v>135</v>
      </c>
    </row>
    <row r="102" spans="2:2" ht="15" customHeight="1">
      <c r="B102" s="11" t="s">
        <v>136</v>
      </c>
    </row>
    <row r="103" spans="2:2" ht="15" customHeight="1">
      <c r="B103" s="11" t="s">
        <v>111</v>
      </c>
    </row>
    <row r="104" spans="2:2" ht="15" customHeight="1">
      <c r="B104" s="11" t="s">
        <v>112</v>
      </c>
    </row>
    <row r="105" spans="2:2" ht="15" customHeight="1">
      <c r="B105" s="11" t="s">
        <v>113</v>
      </c>
    </row>
    <row r="106" spans="2:2" ht="15" customHeight="1">
      <c r="B106" s="11" t="s">
        <v>114</v>
      </c>
    </row>
    <row r="107" spans="2:2" ht="15" customHeight="1">
      <c r="B107" s="11" t="s">
        <v>115</v>
      </c>
    </row>
    <row r="108" spans="2:2" ht="15" customHeight="1">
      <c r="B108" s="11" t="s">
        <v>116</v>
      </c>
    </row>
    <row r="109" spans="2:2" ht="15" customHeight="1">
      <c r="B109" s="11" t="s">
        <v>137</v>
      </c>
    </row>
    <row r="110" spans="2:2" ht="15" customHeight="1">
      <c r="B110" s="11" t="s">
        <v>138</v>
      </c>
    </row>
    <row r="111" spans="2:2" ht="15" customHeight="1">
      <c r="B111" s="11" t="s">
        <v>139</v>
      </c>
    </row>
    <row r="112" spans="2:2" ht="15" customHeight="1">
      <c r="B112" s="11" t="s">
        <v>140</v>
      </c>
    </row>
    <row r="113" spans="2:2" ht="15" customHeight="1">
      <c r="B113" s="11" t="s">
        <v>141</v>
      </c>
    </row>
    <row r="114" spans="2:2" ht="15" customHeight="1">
      <c r="B114" s="11" t="s">
        <v>142</v>
      </c>
    </row>
  </sheetData>
  <mergeCells count="1">
    <mergeCell ref="B87:AK87"/>
  </mergeCells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2"/>
  <sheetViews>
    <sheetView workbookViewId="0">
      <selection activeCell="B2" sqref="B2"/>
    </sheetView>
  </sheetViews>
  <sheetFormatPr defaultRowHeight="14.5"/>
  <cols>
    <col min="1" max="1" width="33.08984375" customWidth="1"/>
  </cols>
  <sheetData>
    <row r="1" spans="1:32">
      <c r="A1" s="12" t="s">
        <v>122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>
      <c r="A2" t="s">
        <v>124</v>
      </c>
      <c r="B2" s="8">
        <f>'20-50_Cap'!C12</f>
        <v>2560.3333333333335</v>
      </c>
      <c r="C2" s="8">
        <f>'20-50_Cap'!D12</f>
        <v>2714.3383458646617</v>
      </c>
      <c r="D2" s="8">
        <f>'20-50_Cap'!E12</f>
        <v>2877.6068177963707</v>
      </c>
      <c r="E2" s="8">
        <f>'20-50_Cap'!F12</f>
        <v>3050.6959496938966</v>
      </c>
      <c r="F2" s="8">
        <f>'20-50_Cap'!G12</f>
        <v>3212.9670108478272</v>
      </c>
      <c r="G2" s="8">
        <f>'20-50_Cap'!H12</f>
        <v>3375.2380720017582</v>
      </c>
      <c r="H2" s="8">
        <f>'20-50_Cap'!I12</f>
        <v>3548.3272038992845</v>
      </c>
      <c r="I2" s="8">
        <f>'20-50_Cap'!J12</f>
        <v>4716.6788442075858</v>
      </c>
      <c r="J2" s="8">
        <f>'20-50_Cap'!K12</f>
        <v>6123.028040874985</v>
      </c>
      <c r="K2" s="8">
        <f>'20-50_Cap'!L12</f>
        <v>7778.1928646450779</v>
      </c>
      <c r="L2" s="8">
        <f>'20-50_Cap'!M12</f>
        <v>9649.7191032870778</v>
      </c>
      <c r="M2" s="8">
        <f>'20-50_Cap'!N12</f>
        <v>11683.516403083009</v>
      </c>
      <c r="N2" s="8">
        <f>'20-50_Cap'!O12</f>
        <v>13803.858268827704</v>
      </c>
      <c r="O2" s="8">
        <f>'20-50_Cap'!P12</f>
        <v>15913.382063828803</v>
      </c>
      <c r="P2" s="8">
        <f>'20-50_Cap'!Q12</f>
        <v>17936.361292881142</v>
      </c>
      <c r="Q2" s="8">
        <f>'20-50_Cap'!R12</f>
        <v>19793.926915662018</v>
      </c>
      <c r="R2" s="8">
        <f>'20-50_Cap'!S12</f>
        <v>21432.748419120435</v>
      </c>
      <c r="S2" s="8">
        <f>'20-50_Cap'!T12</f>
        <v>22824.362926100708</v>
      </c>
      <c r="T2" s="8">
        <f>'20-50_Cap'!U12</f>
        <v>23964.006435527936</v>
      </c>
      <c r="U2" s="8">
        <f>'20-50_Cap'!V12</f>
        <v>24865.944610694143</v>
      </c>
      <c r="V2" s="8">
        <f>'20-50_Cap'!W12</f>
        <v>25557.154392976972</v>
      </c>
      <c r="W2" s="8">
        <f>'20-50_Cap'!X12</f>
        <v>26071.033632088998</v>
      </c>
      <c r="X2" s="8">
        <f>'20-50_Cap'!Y12</f>
        <v>26442.238985480832</v>
      </c>
      <c r="Y2" s="8">
        <f>'20-50_Cap'!Z12</f>
        <v>26703.109292459074</v>
      </c>
      <c r="Z2" s="8">
        <f>'20-50_Cap'!AA12</f>
        <v>26881.639665600382</v>
      </c>
      <c r="AA2" s="8">
        <f>'20-50_Cap'!AB12</f>
        <v>27000.699193812103</v>
      </c>
      <c r="AB2" s="8">
        <f>'20-50_Cap'!AC12</f>
        <v>27078.100174737534</v>
      </c>
      <c r="AC2" s="8">
        <f>'20-50_Cap'!AD12</f>
        <v>27127.159025832974</v>
      </c>
      <c r="AD2" s="8">
        <f>'20-50_Cap'!AE12</f>
        <v>27157.473073762176</v>
      </c>
      <c r="AE2" s="8">
        <f>'20-50_Cap'!AF12</f>
        <v>27175.729575421621</v>
      </c>
      <c r="AF2" s="8">
        <f>'20-50_Cap'!AG12</f>
        <v>27186.441512750134</v>
      </c>
    </row>
  </sheetData>
  <phoneticPr fontId="28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6"/>
  <sheetViews>
    <sheetView topLeftCell="R1" workbookViewId="0">
      <selection activeCell="B2" sqref="B2:AF2"/>
    </sheetView>
  </sheetViews>
  <sheetFormatPr defaultRowHeight="14.5"/>
  <cols>
    <col min="1" max="1" width="47.08984375" customWidth="1"/>
    <col min="2" max="32" width="10.54296875" bestFit="1" customWidth="1"/>
  </cols>
  <sheetData>
    <row r="1" spans="1:32">
      <c r="A1" s="12" t="s">
        <v>122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>
      <c r="A2" t="s">
        <v>123</v>
      </c>
      <c r="B2" s="8">
        <f>BGBSC!B2</f>
        <v>2560.3333333333335</v>
      </c>
      <c r="C2" s="8">
        <f>BGBSC!C2</f>
        <v>2714.3383458646617</v>
      </c>
      <c r="D2" s="8">
        <f>BGBSC!D2</f>
        <v>2877.6068177963707</v>
      </c>
      <c r="E2" s="8">
        <f>BGBSC!E2</f>
        <v>3050.6959496938966</v>
      </c>
      <c r="F2" s="8">
        <f>BGBSC!F2</f>
        <v>3212.9670108478272</v>
      </c>
      <c r="G2" s="8">
        <f>BGBSC!G2</f>
        <v>3375.2380720017582</v>
      </c>
      <c r="H2" s="8">
        <f>BGBSC!H2</f>
        <v>3548.3272038992845</v>
      </c>
      <c r="I2" s="8">
        <f>BGBSC!I2</f>
        <v>4716.6788442075858</v>
      </c>
      <c r="J2" s="8">
        <f>BGBSC!J2</f>
        <v>6123.028040874985</v>
      </c>
      <c r="K2" s="8">
        <f>BGBSC!K2</f>
        <v>7778.1928646450779</v>
      </c>
      <c r="L2" s="8">
        <f>BGBSC!L2</f>
        <v>9649.7191032870778</v>
      </c>
      <c r="M2" s="8">
        <f>BGBSC!M2</f>
        <v>11683.516403083009</v>
      </c>
      <c r="N2" s="8">
        <f>BGBSC!N2</f>
        <v>13803.858268827704</v>
      </c>
      <c r="O2" s="8">
        <f>BGBSC!O2</f>
        <v>15913.382063828803</v>
      </c>
      <c r="P2" s="8">
        <f>BGBSC!P2</f>
        <v>17936.361292881142</v>
      </c>
      <c r="Q2" s="8">
        <f>BGBSC!Q2</f>
        <v>19793.926915662018</v>
      </c>
      <c r="R2" s="8">
        <f>BGBSC!R2</f>
        <v>21432.748419120435</v>
      </c>
      <c r="S2" s="8">
        <f>BGBSC!S2</f>
        <v>22824.362926100708</v>
      </c>
      <c r="T2" s="8">
        <f>BGBSC!T2</f>
        <v>23964.006435527936</v>
      </c>
      <c r="U2" s="8">
        <f>BGBSC!U2</f>
        <v>24865.944610694143</v>
      </c>
      <c r="V2" s="8">
        <f>BGBSC!V2</f>
        <v>25557.154392976972</v>
      </c>
      <c r="W2" s="8">
        <f>BGBSC!W2</f>
        <v>26071.033632088998</v>
      </c>
      <c r="X2" s="8">
        <f>BGBSC!X2</f>
        <v>26442.238985480832</v>
      </c>
      <c r="Y2" s="8">
        <f>BGBSC!Y2</f>
        <v>26703.109292459074</v>
      </c>
      <c r="Z2" s="8">
        <f>BGBSC!Z2</f>
        <v>26881.639665600382</v>
      </c>
      <c r="AA2" s="8">
        <f>BGBSC!AA2</f>
        <v>27000.699193812103</v>
      </c>
      <c r="AB2" s="8">
        <f>BGBSC!AB2</f>
        <v>27078.100174737534</v>
      </c>
      <c r="AC2" s="8">
        <f>BGBSC!AC2</f>
        <v>27127.159025832974</v>
      </c>
      <c r="AD2" s="8">
        <f>BGBSC!AD2</f>
        <v>27157.473073762176</v>
      </c>
      <c r="AE2" s="8">
        <f>BGBSC!AE2</f>
        <v>27175.729575421621</v>
      </c>
      <c r="AF2" s="8">
        <f>BGBSC!AF2</f>
        <v>27186.441512750134</v>
      </c>
    </row>
    <row r="5" spans="1:32">
      <c r="D5" s="6"/>
    </row>
    <row r="6" spans="1:32">
      <c r="D6" s="6"/>
    </row>
  </sheetData>
  <phoneticPr fontId="2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08984375" defaultRowHeight="14.5"/>
  <cols>
    <col min="1" max="1" width="11.36328125" style="6" customWidth="1"/>
    <col min="2" max="2" width="12.36328125" style="6" customWidth="1"/>
    <col min="3" max="16384" width="9.08984375" style="6"/>
  </cols>
  <sheetData>
    <row r="1" spans="1:2">
      <c r="A1" s="12" t="s">
        <v>122</v>
      </c>
      <c r="B1" s="6" t="s">
        <v>125</v>
      </c>
    </row>
    <row r="2" spans="1:2">
      <c r="A2" s="6" t="s">
        <v>126</v>
      </c>
      <c r="B2" s="5">
        <f>'18-20_Cap'!H14</f>
        <v>2381.9179400113185</v>
      </c>
    </row>
    <row r="3" spans="1:2">
      <c r="B3" s="8"/>
    </row>
  </sheetData>
  <phoneticPr fontId="2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18-20_Cap</vt:lpstr>
      <vt:lpstr>20-50_Cap</vt:lpstr>
      <vt:lpstr>AEO Table 9 (2019)</vt:lpstr>
      <vt:lpstr>BGBSC</vt:lpstr>
      <vt:lpstr>PAGBSC</vt:lpstr>
      <vt:lpstr>SYGBSC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2014-08-26T20:23:01Z</dcterms:created>
  <dcterms:modified xsi:type="dcterms:W3CDTF">2022-05-24T22:04:10Z</dcterms:modified>
</cp:coreProperties>
</file>