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Users\olivia\Documents\EPS_Models by Region\South Korea\eps-southkorea\InputData\web-app\BCF\"/>
    </mc:Choice>
  </mc:AlternateContent>
  <xr:revisionPtr revIDLastSave="0" documentId="13_ncr:1_{6FE79AB1-B504-4F53-9472-CD5E63D4373E}" xr6:coauthVersionLast="47" xr6:coauthVersionMax="47" xr10:uidLastSave="{00000000-0000-0000-0000-000000000000}"/>
  <bookViews>
    <workbookView xWindow="10350" yWindow="180" windowWidth="15170" windowHeight="13700" firstSheet="3" activeTab="6"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3" l="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B20" i="11"/>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17"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B4" i="11"/>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17"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8" i="12" l="1"/>
  <c r="B19" i="12"/>
  <c r="B19" i="11"/>
  <c r="B18" i="11"/>
  <c r="B14" i="12"/>
  <c r="B13" i="12"/>
  <c r="B12" i="12"/>
  <c r="B11" i="12"/>
  <c r="B10" i="12"/>
  <c r="B14" i="11"/>
  <c r="B13" i="11"/>
  <c r="B12" i="11"/>
  <c r="B11" i="11"/>
  <c r="B10" i="11"/>
  <c r="B5" i="11" l="1"/>
  <c r="B5" i="12"/>
  <c r="A64" i="1" l="1"/>
  <c r="C2" i="12" l="1"/>
  <c r="K2" i="12"/>
  <c r="S2" i="12"/>
  <c r="AA2" i="12"/>
  <c r="AI2" i="12"/>
  <c r="I15" i="12"/>
  <c r="Q15" i="12"/>
  <c r="Y15" i="12"/>
  <c r="AG15" i="12"/>
  <c r="G2" i="11"/>
  <c r="O2" i="11"/>
  <c r="W2" i="11"/>
  <c r="AE2" i="11"/>
  <c r="E15" i="11"/>
  <c r="M15" i="11"/>
  <c r="U15" i="11"/>
  <c r="AC15" i="11"/>
  <c r="AE15" i="11"/>
  <c r="X2" i="12"/>
  <c r="N15" i="12"/>
  <c r="AB2" i="11"/>
  <c r="G15" i="12"/>
  <c r="E2" i="11"/>
  <c r="R2" i="12"/>
  <c r="N2" i="11"/>
  <c r="D2" i="12"/>
  <c r="L2" i="12"/>
  <c r="T2" i="12"/>
  <c r="AB2" i="12"/>
  <c r="J15" i="12"/>
  <c r="R15" i="12"/>
  <c r="Z15" i="12"/>
  <c r="AH15" i="12"/>
  <c r="H2" i="11"/>
  <c r="P2" i="11"/>
  <c r="X2" i="11"/>
  <c r="AF2" i="11"/>
  <c r="F15" i="11"/>
  <c r="N15" i="11"/>
  <c r="V15" i="11"/>
  <c r="AD15" i="11"/>
  <c r="W15" i="11"/>
  <c r="F15" i="12"/>
  <c r="V15" i="12"/>
  <c r="T2" i="11"/>
  <c r="J15" i="11"/>
  <c r="Z15" i="11"/>
  <c r="Q2" i="12"/>
  <c r="W15" i="12"/>
  <c r="M2" i="11"/>
  <c r="S15" i="11"/>
  <c r="F2" i="11"/>
  <c r="L15" i="11"/>
  <c r="E2" i="12"/>
  <c r="M2" i="12"/>
  <c r="U2" i="12"/>
  <c r="AC2" i="12"/>
  <c r="C15" i="12"/>
  <c r="K15" i="12"/>
  <c r="S15" i="12"/>
  <c r="AA15" i="12"/>
  <c r="AI15" i="12"/>
  <c r="I2" i="11"/>
  <c r="Q2" i="11"/>
  <c r="Y2" i="11"/>
  <c r="AG2" i="11"/>
  <c r="G15" i="11"/>
  <c r="O15" i="11"/>
  <c r="AF2" i="12"/>
  <c r="D2" i="11"/>
  <c r="AG2" i="12"/>
  <c r="U2" i="11"/>
  <c r="C15" i="11"/>
  <c r="AI15" i="11"/>
  <c r="AH2" i="12"/>
  <c r="H15" i="12"/>
  <c r="AF15" i="12"/>
  <c r="T15" i="11"/>
  <c r="F2" i="12"/>
  <c r="N2" i="12"/>
  <c r="V2" i="12"/>
  <c r="AD2" i="12"/>
  <c r="D15" i="12"/>
  <c r="L15" i="12"/>
  <c r="T15" i="12"/>
  <c r="AB15" i="12"/>
  <c r="J2" i="11"/>
  <c r="R2" i="11"/>
  <c r="Z2" i="11"/>
  <c r="AH2" i="11"/>
  <c r="H15" i="11"/>
  <c r="P15" i="11"/>
  <c r="X15" i="11"/>
  <c r="AF15" i="11"/>
  <c r="P2" i="12"/>
  <c r="AD15" i="12"/>
  <c r="Y2" i="12"/>
  <c r="K15" i="11"/>
  <c r="Z2" i="12"/>
  <c r="P15" i="12"/>
  <c r="V2" i="11"/>
  <c r="AB15" i="11"/>
  <c r="G2" i="12"/>
  <c r="O2" i="12"/>
  <c r="W2" i="12"/>
  <c r="AE2" i="12"/>
  <c r="E15" i="12"/>
  <c r="M15" i="12"/>
  <c r="U15" i="12"/>
  <c r="AC15" i="12"/>
  <c r="C2" i="11"/>
  <c r="K2" i="11"/>
  <c r="S2" i="11"/>
  <c r="AA2" i="11"/>
  <c r="AI2" i="11"/>
  <c r="I15" i="11"/>
  <c r="Q15" i="11"/>
  <c r="Y15" i="11"/>
  <c r="AG15" i="11"/>
  <c r="H2" i="12"/>
  <c r="L2" i="11"/>
  <c r="R15" i="11"/>
  <c r="AH15" i="11"/>
  <c r="I2" i="12"/>
  <c r="O15" i="12"/>
  <c r="AE15" i="12"/>
  <c r="AC2" i="11"/>
  <c r="AA15" i="11"/>
  <c r="J2" i="12"/>
  <c r="X15" i="12"/>
  <c r="AD2" i="11"/>
  <c r="D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<sst xmlns="http://schemas.openxmlformats.org/spreadsheetml/2006/main" count="554" uniqueCount="446">
  <si>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</si>
  <si>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</si>
  <si>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</si>
  <si>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</si>
  <si>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</si>
  <si>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</si>
  <si>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</si>
  <si>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</si>
  <si>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</si>
  <si>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</si>
  <si>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</si>
  <si>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</si>
  <si>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</si>
  <si>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</si>
  <si>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</si>
  <si>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</si>
  <si>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</si>
  <si>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</si>
  <si>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</si>
  <si>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</si>
  <si>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</si>
  <si>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</si>
  <si>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</si>
  <si>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</si>
  <si>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</si>
  <si>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</si>
  <si>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</si>
  <si>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</si>
  <si>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</si>
  <si>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</si>
  <si>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</si>
  <si>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</si>
  <si>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</si>
  <si>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</si>
  <si>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</si>
  <si>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</si>
  <si>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</si>
  <si>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</si>
  <si>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</si>
  <si>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</si>
  <si>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</si>
  <si>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</si>
  <si>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</si>
  <si>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</si>
  <si>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</si>
  <si>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</si>
  <si>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</si>
  <si>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</si>
  <si>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</si>
  <si>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</si>
  <si>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</si>
  <si>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</si>
  <si>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</si>
  <si>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</si>
  <si>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</si>
  <si>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</si>
  <si>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</si>
  <si>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</si>
  <si>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</si>
  <si>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</si>
  <si>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</si>
  <si>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</si>
  <si>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</si>
  <si>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</si>
  <si>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</si>
  <si>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</si>
  <si>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</si>
  <si>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</si>
  <si>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</si>
  <si>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</si>
  <si>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</si>
  <si>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</si>
  <si>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</si>
  <si>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</si>
  <si>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</si>
  <si>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</si>
  <si>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</si>
  <si>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</si>
  <si>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</si>
  <si>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</si>
  <si>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</si>
  <si>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</si>
  <si>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</si>
  <si>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</si>
  <si>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</si>
  <si>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</si>
  <si>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</si>
  <si>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</si>
  <si>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</si>
  <si>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</si>
  <si>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</si>
  <si>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</si>
  <si>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</si>
  <si>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</si>
  <si>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</si>
  <si>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</si>
  <si>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</si>
  <si>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</si>
  <si>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</si>
  <si>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</si>
  <si>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</si>
  <si>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</si>
  <si>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</si>
  <si>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</si>
  <si>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</si>
  <si>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</si>
  <si>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</si>
  <si>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</si>
  <si>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</si>
  <si>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</si>
  <si>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</si>
  <si>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</si>
  <si>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</si>
  <si>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</si>
  <si>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</si>
  <si>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</si>
  <si>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</si>
  <si>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</si>
  <si>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</si>
  <si>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</si>
  <si>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</si>
  <si>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</si>
  <si>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</si>
  <si>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</si>
  <si>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</si>
  <si>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</si>
  <si>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</si>
  <si>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</si>
  <si>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</si>
  <si>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</si>
  <si>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</si>
  <si>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</si>
  <si>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</si>
  <si>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</si>
  <si>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</si>
  <si>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</si>
  <si>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</si>
  <si>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</si>
  <si>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</si>
  <si>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</si>
  <si>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</si>
  <si>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</si>
  <si>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</si>
  <si>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</si>
  <si>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</si>
  <si>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</si>
  <si>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</si>
  <si>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</si>
  <si>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</si>
  <si>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</si>
  <si>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</si>
  <si>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</si>
  <si>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</si>
  <si>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</si>
  <si>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</si>
  <si>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</si>
  <si>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</si>
  <si>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</si>
  <si>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</si>
  <si>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</si>
  <si>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</si>
  <si>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</si>
  <si>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</si>
  <si>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</si>
  <si>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</si>
  <si>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</si>
  <si>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</si>
  <si>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</si>
  <si>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</si>
  <si>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</si>
  <si>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</si>
  <si>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</si>
  <si>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</si>
  <si>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</si>
  <si>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</si>
  <si>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</si>
  <si>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</si>
  <si>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</si>
  <si>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</si>
  <si>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</si>
  <si>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</si>
  <si>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</si>
  <si>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</si>
  <si>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</si>
  <si>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</si>
  <si>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</si>
  <si>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</si>
  <si>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</si>
  <si>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</si>
  <si>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</si>
  <si>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</si>
  <si>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</si>
  <si>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</si>
  <si>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</si>
  <si>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</si>
  <si>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</si>
  <si>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</si>
  <si>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</si>
  <si>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</si>
  <si>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</si>
  <si>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</si>
  <si>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</si>
  <si>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</si>
  <si>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</si>
  <si>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</si>
  <si>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</si>
  <si>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</si>
  <si>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</si>
  <si>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</si>
  <si>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</si>
  <si>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</si>
  <si>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</si>
  <si>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</si>
  <si>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</si>
  <si>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</si>
  <si>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</si>
  <si>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</si>
  <si>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</si>
  <si>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</si>
  <si>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</si>
  <si>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</si>
  <si>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</si>
  <si>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</si>
  <si>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</si>
  <si>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</si>
  <si>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</si>
  <si>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</si>
  <si>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</si>
  <si>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</si>
  <si>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</si>
  <si>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</si>
  <si>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</si>
  <si>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</si>
  <si>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</si>
  <si>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</si>
  <si>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</si>
  <si>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</si>
  <si>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</si>
  <si>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</si>
  <si>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</si>
  <si>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</si>
  <si>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</si>
  <si>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</si>
  <si>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</si>
  <si>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</si>
  <si>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</si>
  <si>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</si>
  <si>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</si>
  <si>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</si>
  <si>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</si>
  <si>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</si>
  <si>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</si>
  <si>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</si>
  <si>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</si>
  <si>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</si>
  <si>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</si>
  <si>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</si>
  <si>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</si>
  <si>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</si>
  <si>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</si>
  <si>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</si>
  <si>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</si>
  <si>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</si>
  <si>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</si>
  <si>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</si>
  <si>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</si>
  <si>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</si>
  <si>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</si>
  <si>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</si>
  <si>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</si>
  <si>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</si>
  <si>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</si>
  <si>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</si>
  <si>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</si>
  <si>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</si>
  <si>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</si>
  <si>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</si>
  <si>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</si>
  <si>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</si>
  <si>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</si>
  <si>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</si>
  <si>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</si>
  <si>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</si>
  <si>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</si>
  <si>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</si>
  <si>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</si>
  <si>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</si>
  <si>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</si>
  <si>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</si>
  <si>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</si>
  <si>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</si>
  <si>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</si>
  <si>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</si>
  <si>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</si>
  <si>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</si>
  <si>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</si>
  <si>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</si>
  <si>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</si>
  <si>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</si>
  <si>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</si>
  <si>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</si>
  <si>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</si>
  <si>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</si>
  <si>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</si>
  <si>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</si>
  <si>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</si>
  <si>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</si>
  <si>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</si>
  <si>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</si>
  <si>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</si>
  <si>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</si>
  <si>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</si>
  <si>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</si>
  <si>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</si>
  <si>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</si>
  <si>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</si>
  <si>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</si>
  <si>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</si>
  <si>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</si>
  <si>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</si>
  <si>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</si>
  <si>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</si>
  <si>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</si>
  <si>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</si>
  <si>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</si>
  <si>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</si>
  <si>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</si>
  <si>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</si>
  <si>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</si>
  <si>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</si>
  <si>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</si>
  <si>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</si>
  <si>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</si>
  <si>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</si>
  <si>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</si>
  <si>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</si>
  <si>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</si>
  <si>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</si>
  <si>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</si>
  <si>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</si>
  <si>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</si>
  <si>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</si>
  <si>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</si>
  <si>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</si>
  <si>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</si>
  <si>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</si>
  <si>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</si>
  <si>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</si>
  <si>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</si>
  <si>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</si>
  <si>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</si>
  <si>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</si>
  <si>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</si>
  <si>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</si>
  <si>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</si>
  <si>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</si>
  <si>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</si>
  <si>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</si>
  <si>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</si>
  <si>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</si>
  <si>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</si>
  <si>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</si>
  <si>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</si>
  <si>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</si>
  <si>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</si>
  <si>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</si>
  <si>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</si>
  <si>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</si>
  <si>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</si>
  <si>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</si>
  <si>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</si>
  <si>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</si>
  <si>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</si>
  <si>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</si>
  <si>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</si>
  <si>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</si>
  <si>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</si>
  <si>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</si>
  <si>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</si>
  <si>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</si>
  <si>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</si>
  <si>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</si>
  <si>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</si>
  <si>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</si>
  <si>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</si>
  <si>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</si>
  <si>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</si>
  <si>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</si>
  <si>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</si>
  <si>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</si>
  <si>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</si>
  <si>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</si>
  <si>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</si>
  <si>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</si>
  <si>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</si>
  <si>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</si>
  <si>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</si>
  <si>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</si>
  <si>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</si>
  <si>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</si>
  <si>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</si>
  <si>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</si>
  <si>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</si>
  <si>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</si>
  <si>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</si>
  <si>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</si>
  <si>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</si>
  <si>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</si>
  <si>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</si>
  <si>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</si>
  <si>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</si>
  <si>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</si>
  <si>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</si>
  <si>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</si>
  <si>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</si>
  <si>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</si>
  <si>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</si>
  <si>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</si>
  <si>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</si>
  <si>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</si>
  <si>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</si>
  <si>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</si>
  <si>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short tons per metric ton</t>
  </si>
  <si>
    <t>cubic feet per cubic meter</t>
  </si>
  <si>
    <t>kilometers per mile</t>
  </si>
  <si>
    <t>liters per gallon</t>
  </si>
  <si>
    <t>Gasoline kg/cubic meter</t>
  </si>
  <si>
    <t>Diesel 2D kg/cubic meter</t>
  </si>
  <si>
    <t>Kerosene (jet fuel) kg/cubic meter</t>
  </si>
  <si>
    <t>crude oil kg/cubic meter</t>
  </si>
  <si>
    <t>heavy fuel oil kg/cubic meter</t>
  </si>
  <si>
    <t>barrels/cubic meter</t>
  </si>
  <si>
    <t>J per BTU</t>
  </si>
  <si>
    <t>Converted to:</t>
  </si>
  <si>
    <t>million metric tons</t>
  </si>
  <si>
    <t>leave as is</t>
  </si>
  <si>
    <t>liter</t>
  </si>
  <si>
    <t>metric tons</t>
  </si>
  <si>
    <t>trillion cubic meter</t>
  </si>
  <si>
    <t>million liter</t>
  </si>
  <si>
    <t>thousand cubic meter</t>
  </si>
  <si>
    <t>barrel</t>
  </si>
  <si>
    <t>kilometers per liter</t>
  </si>
  <si>
    <t>terajoules</t>
  </si>
  <si>
    <t>original unit</t>
  </si>
  <si>
    <t>gallons per 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</si>
</sst>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tint="-0.499984740745262"/>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5">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xf numFmtId="0" fontId="16" fillId="44" borderId="0" xfId="0" applyFont="1" applyFill="1"/>
    <xf numFmtId="0" fontId="0" fillId="45" borderId="0" xfId="0" applyFont="1" applyFill="1"/>
    <xf numFmtId="0" fontId="16" fillId="0" borderId="0" xfId="0" applyFont="1" applyAlignment="1">
      <alignment wrapText="1"/>
    </xf>
    <xf numFmtId="0" fontId="0" fillId="46" borderId="0" xfId="0" applyFill="1"/>
    <xf numFmtId="0" fontId="16" fillId="0" borderId="0" xfId="0" applyFont="1" applyFill="1"/>
    <xf numFmtId="1" fontId="0" fillId="0" borderId="0" xfId="61" applyNumberFormat="1" applyFon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1"/>
  <sheetViews>
    <sheetView topLeftCell="A66" zoomScale="110" zoomScaleNormal="110" workbookViewId="0">
      <selection activeCell="B56" sqref="B56"/>
    </sheetView>
  </sheetViews>
  <sheetFormatPr defaultRowHeight="14.5" x14ac:dyDescent="0.35"/>
  <cols>
    <col min="1" max="1" width="37.36328125" customWidth="1"/>
    <col min="2" max="2" width="30.6328125" customWidth="1"/>
    <col min="3" max="3" width="39.36328125" customWidth="1"/>
    <col min="4" max="4" width="26.1796875" customWidth="1"/>
  </cols>
  <sheetData>
    <row r="1" spans="1:3" x14ac:dyDescent="0.35">
      <c r="A1" s="1" t="s">
        <v>321</v>
      </c>
    </row>
    <row r="2" spans="1:3" s="2" customFormat="1" x14ac:dyDescent="0.35">
      <c r="A2" s="1" t="s">
        <v>322</v>
      </c>
    </row>
    <row r="3" spans="1:3" s="2" customFormat="1" x14ac:dyDescent="0.35">
      <c r="A3" s="1" t="s">
        <v>315</v>
      </c>
    </row>
    <row r="4" spans="1:3" s="2" customFormat="1" x14ac:dyDescent="0.35">
      <c r="A4" s="1" t="s">
        <v>366</v>
      </c>
    </row>
    <row r="5" spans="1:3" s="2" customFormat="1" x14ac:dyDescent="0.35">
      <c r="A5" s="1"/>
    </row>
    <row r="6" spans="1:3" x14ac:dyDescent="0.35">
      <c r="A6" t="s">
        <v>45</v>
      </c>
      <c r="B6" s="196" t="s">
        <v>346</v>
      </c>
      <c r="C6" s="202"/>
    </row>
    <row r="7" spans="1:3" x14ac:dyDescent="0.35">
      <c r="B7" t="s">
        <v>46</v>
      </c>
    </row>
    <row r="8" spans="1:3" x14ac:dyDescent="0.35">
      <c r="B8" s="3">
        <v>2019</v>
      </c>
    </row>
    <row r="9" spans="1:3" x14ac:dyDescent="0.35">
      <c r="B9" t="s">
        <v>386</v>
      </c>
    </row>
    <row r="10" spans="1:3" x14ac:dyDescent="0.35">
      <c r="B10" s="4" t="s">
        <v>123</v>
      </c>
    </row>
    <row r="11" spans="1:3" x14ac:dyDescent="0.35">
      <c r="B11" t="s">
        <v>122</v>
      </c>
    </row>
    <row r="13" spans="1:3" x14ac:dyDescent="0.35">
      <c r="B13" s="196" t="s">
        <v>403</v>
      </c>
      <c r="C13" s="202"/>
    </row>
    <row r="14" spans="1:3" x14ac:dyDescent="0.35">
      <c r="B14" t="s">
        <v>304</v>
      </c>
    </row>
    <row r="15" spans="1:3" x14ac:dyDescent="0.35">
      <c r="B15" s="3">
        <v>2019</v>
      </c>
    </row>
    <row r="16" spans="1:3" x14ac:dyDescent="0.35">
      <c r="B16" t="s">
        <v>421</v>
      </c>
    </row>
    <row r="17" spans="1:2" x14ac:dyDescent="0.35">
      <c r="B17" t="s">
        <v>306</v>
      </c>
    </row>
    <row r="18" spans="1:2" x14ac:dyDescent="0.35">
      <c r="B18" t="s">
        <v>305</v>
      </c>
    </row>
    <row r="19" spans="1:2" s="2" customFormat="1" x14ac:dyDescent="0.35"/>
    <row r="20" spans="1:2" x14ac:dyDescent="0.35">
      <c r="A20" s="1" t="s">
        <v>307</v>
      </c>
    </row>
    <row r="21" spans="1:2" x14ac:dyDescent="0.35">
      <c r="A21" t="s">
        <v>308</v>
      </c>
    </row>
    <row r="22" spans="1:2" x14ac:dyDescent="0.35">
      <c r="A22" t="s">
        <v>309</v>
      </c>
    </row>
    <row r="23" spans="1:2" s="2" customFormat="1" x14ac:dyDescent="0.35"/>
    <row r="24" spans="1:2" s="2" customFormat="1" x14ac:dyDescent="0.35">
      <c r="A24" s="2" t="s">
        <v>396</v>
      </c>
    </row>
    <row r="25" spans="1:2" s="2" customFormat="1" x14ac:dyDescent="0.35">
      <c r="A25" s="2" t="s">
        <v>397</v>
      </c>
    </row>
    <row r="26" spans="1:2" s="2" customFormat="1" x14ac:dyDescent="0.35">
      <c r="A26" s="2" t="s">
        <v>398</v>
      </c>
    </row>
    <row r="27" spans="1:2" s="2" customFormat="1" x14ac:dyDescent="0.35">
      <c r="A27" s="2" t="s">
        <v>399</v>
      </c>
    </row>
    <row r="28" spans="1:2" s="2" customFormat="1" x14ac:dyDescent="0.35">
      <c r="A28" s="2" t="s">
        <v>401</v>
      </c>
    </row>
    <row r="29" spans="1:2" s="2" customFormat="1" x14ac:dyDescent="0.35">
      <c r="A29" s="2" t="s">
        <v>400</v>
      </c>
    </row>
    <row r="30" spans="1:2" s="2" customFormat="1" x14ac:dyDescent="0.35"/>
    <row r="31" spans="1:2" s="2" customFormat="1" x14ac:dyDescent="0.35">
      <c r="A31" s="2" t="s">
        <v>362</v>
      </c>
    </row>
    <row r="32" spans="1:2" s="2" customFormat="1" x14ac:dyDescent="0.35">
      <c r="A32" s="2" t="s">
        <v>363</v>
      </c>
    </row>
    <row r="33" spans="1:3" s="2" customFormat="1" x14ac:dyDescent="0.35">
      <c r="A33" s="2" t="s">
        <v>364</v>
      </c>
    </row>
    <row r="34" spans="1:3" s="2" customFormat="1" x14ac:dyDescent="0.35"/>
    <row r="35" spans="1:3" s="2" customFormat="1" x14ac:dyDescent="0.35">
      <c r="A35" s="1" t="s">
        <v>317</v>
      </c>
    </row>
    <row r="36" spans="1:3" s="2" customFormat="1" x14ac:dyDescent="0.35">
      <c r="A36" s="1"/>
    </row>
    <row r="37" spans="1:3" s="2" customFormat="1" x14ac:dyDescent="0.35">
      <c r="A37" s="198" t="s">
        <v>331</v>
      </c>
      <c r="B37" s="198" t="s">
        <v>444</v>
      </c>
      <c r="C37" s="209" t="s">
        <v>433</v>
      </c>
    </row>
    <row r="38" spans="1:3" s="2" customFormat="1" x14ac:dyDescent="0.35">
      <c r="A38" s="203" t="s">
        <v>350</v>
      </c>
      <c r="B38" s="203" t="s">
        <v>351</v>
      </c>
      <c r="C38" s="204" t="s">
        <v>360</v>
      </c>
    </row>
    <row r="39" spans="1:3" s="2" customFormat="1" ht="29" x14ac:dyDescent="0.35">
      <c r="A39" s="211" t="s">
        <v>394</v>
      </c>
      <c r="B39" s="1" t="s">
        <v>332</v>
      </c>
      <c r="C39" s="2" t="s">
        <v>434</v>
      </c>
    </row>
    <row r="40" spans="1:3" s="2" customFormat="1" x14ac:dyDescent="0.35">
      <c r="A40" s="1" t="s">
        <v>324</v>
      </c>
      <c r="B40" s="1" t="s">
        <v>333</v>
      </c>
      <c r="C40" s="2" t="s">
        <v>438</v>
      </c>
    </row>
    <row r="41" spans="1:3" s="2" customFormat="1" x14ac:dyDescent="0.35">
      <c r="A41" s="1" t="s">
        <v>367</v>
      </c>
      <c r="B41" s="1" t="s">
        <v>395</v>
      </c>
      <c r="C41" s="2" t="s">
        <v>435</v>
      </c>
    </row>
    <row r="42" spans="1:3" s="2" customFormat="1" ht="43.5" x14ac:dyDescent="0.35">
      <c r="A42" s="211" t="s">
        <v>388</v>
      </c>
      <c r="B42" s="1" t="s">
        <v>336</v>
      </c>
      <c r="C42" s="2" t="s">
        <v>435</v>
      </c>
    </row>
    <row r="43" spans="1:3" s="2" customFormat="1" x14ac:dyDescent="0.35">
      <c r="A43" s="211" t="s">
        <v>391</v>
      </c>
      <c r="B43" s="1" t="s">
        <v>392</v>
      </c>
      <c r="C43" s="2" t="s">
        <v>439</v>
      </c>
    </row>
    <row r="44" spans="1:3" s="2" customFormat="1" x14ac:dyDescent="0.35">
      <c r="A44" s="211" t="s">
        <v>357</v>
      </c>
      <c r="B44" s="1" t="s">
        <v>358</v>
      </c>
      <c r="C44" s="204" t="s">
        <v>361</v>
      </c>
    </row>
    <row r="45" spans="1:3" s="2" customFormat="1" x14ac:dyDescent="0.35">
      <c r="A45" s="201"/>
    </row>
    <row r="46" spans="1:3" s="2" customFormat="1" x14ac:dyDescent="0.35">
      <c r="A46" s="198" t="s">
        <v>337</v>
      </c>
      <c r="B46" s="199"/>
    </row>
    <row r="47" spans="1:3" s="2" customFormat="1" x14ac:dyDescent="0.35">
      <c r="A47" s="213" t="s">
        <v>350</v>
      </c>
      <c r="B47" s="213" t="s">
        <v>352</v>
      </c>
      <c r="C47" s="2" t="s">
        <v>435</v>
      </c>
    </row>
    <row r="48" spans="1:3" s="2" customFormat="1" ht="29" x14ac:dyDescent="0.35">
      <c r="A48" s="201" t="s">
        <v>394</v>
      </c>
      <c r="B48" s="2" t="s">
        <v>338</v>
      </c>
      <c r="C48" s="2" t="s">
        <v>437</v>
      </c>
    </row>
    <row r="49" spans="1:3" s="2" customFormat="1" x14ac:dyDescent="0.35">
      <c r="A49" s="197" t="s">
        <v>324</v>
      </c>
      <c r="B49" s="2" t="s">
        <v>339</v>
      </c>
      <c r="C49" s="2" t="s">
        <v>440</v>
      </c>
    </row>
    <row r="50" spans="1:3" s="2" customFormat="1" x14ac:dyDescent="0.35">
      <c r="A50" s="1" t="s">
        <v>367</v>
      </c>
      <c r="B50" s="1" t="s">
        <v>270</v>
      </c>
      <c r="C50" s="2" t="s">
        <v>435</v>
      </c>
    </row>
    <row r="51" spans="1:3" s="2" customFormat="1" ht="43.5" x14ac:dyDescent="0.35">
      <c r="A51" s="201" t="s">
        <v>393</v>
      </c>
      <c r="B51" s="2" t="s">
        <v>349</v>
      </c>
      <c r="C51" s="2" t="s">
        <v>436</v>
      </c>
    </row>
    <row r="52" spans="1:3" s="2" customFormat="1" x14ac:dyDescent="0.35">
      <c r="A52" s="201" t="s">
        <v>389</v>
      </c>
      <c r="B52" s="2" t="s">
        <v>390</v>
      </c>
      <c r="C52" s="2" t="s">
        <v>441</v>
      </c>
    </row>
    <row r="53" spans="1:3" s="2" customFormat="1" x14ac:dyDescent="0.35">
      <c r="A53" s="201" t="s">
        <v>355</v>
      </c>
      <c r="B53" s="2" t="s">
        <v>356</v>
      </c>
      <c r="C53" s="2" t="s">
        <v>435</v>
      </c>
    </row>
    <row r="54" spans="1:3" s="2" customFormat="1" x14ac:dyDescent="0.35"/>
    <row r="55" spans="1:3" s="2" customFormat="1" x14ac:dyDescent="0.35">
      <c r="A55" s="198" t="s">
        <v>334</v>
      </c>
    </row>
    <row r="56" spans="1:3" s="2" customFormat="1" x14ac:dyDescent="0.35">
      <c r="A56" s="2" t="s">
        <v>335</v>
      </c>
      <c r="C56" s="2" t="s">
        <v>442</v>
      </c>
    </row>
    <row r="57" spans="1:3" s="2" customFormat="1" x14ac:dyDescent="0.35"/>
    <row r="58" spans="1:3" s="2" customFormat="1" x14ac:dyDescent="0.35">
      <c r="A58" s="198" t="s">
        <v>365</v>
      </c>
    </row>
    <row r="59" spans="1:3" s="2" customFormat="1" x14ac:dyDescent="0.35">
      <c r="A59" s="2" t="s">
        <v>358</v>
      </c>
      <c r="C59" s="2" t="s">
        <v>443</v>
      </c>
    </row>
    <row r="60" spans="1:3" s="2" customFormat="1" x14ac:dyDescent="0.35"/>
    <row r="61" spans="1:3" s="2" customFormat="1" x14ac:dyDescent="0.35"/>
    <row r="62" spans="1:3" s="2" customFormat="1" x14ac:dyDescent="0.35">
      <c r="A62" s="196" t="s">
        <v>316</v>
      </c>
      <c r="B62" s="202"/>
    </row>
    <row r="63" spans="1:3" x14ac:dyDescent="0.35">
      <c r="A63" s="200">
        <v>42</v>
      </c>
      <c r="B63" t="s">
        <v>314</v>
      </c>
    </row>
    <row r="64" spans="1:3" x14ac:dyDescent="0.35">
      <c r="A64">
        <f>3.142*10^6</f>
        <v>3142000</v>
      </c>
      <c r="B64" t="s">
        <v>340</v>
      </c>
    </row>
    <row r="66" spans="1:2" x14ac:dyDescent="0.35">
      <c r="A66">
        <v>1.1023099999999999</v>
      </c>
      <c r="B66" t="s">
        <v>422</v>
      </c>
    </row>
    <row r="67" spans="1:2" x14ac:dyDescent="0.35">
      <c r="A67">
        <v>35.314700000000002</v>
      </c>
      <c r="B67" t="s">
        <v>423</v>
      </c>
    </row>
    <row r="68" spans="1:2" x14ac:dyDescent="0.35">
      <c r="A68">
        <v>1.60934</v>
      </c>
      <c r="B68" t="s">
        <v>424</v>
      </c>
    </row>
    <row r="69" spans="1:2" x14ac:dyDescent="0.35">
      <c r="A69">
        <v>3.7854100000000002</v>
      </c>
      <c r="B69" t="s">
        <v>425</v>
      </c>
    </row>
    <row r="70" spans="1:2" s="2" customFormat="1" x14ac:dyDescent="0.35">
      <c r="A70" s="2">
        <v>0.26417200000000002</v>
      </c>
      <c r="B70" s="2" t="s">
        <v>445</v>
      </c>
    </row>
    <row r="72" spans="1:2" x14ac:dyDescent="0.35">
      <c r="A72">
        <v>748</v>
      </c>
      <c r="B72" t="s">
        <v>426</v>
      </c>
    </row>
    <row r="73" spans="1:2" x14ac:dyDescent="0.35">
      <c r="A73">
        <v>849</v>
      </c>
      <c r="B73" t="s">
        <v>427</v>
      </c>
    </row>
    <row r="74" spans="1:2" x14ac:dyDescent="0.35">
      <c r="A74">
        <v>808</v>
      </c>
      <c r="B74" t="s">
        <v>428</v>
      </c>
    </row>
    <row r="75" spans="1:2" x14ac:dyDescent="0.35">
      <c r="A75">
        <v>881</v>
      </c>
      <c r="B75" t="s">
        <v>429</v>
      </c>
    </row>
    <row r="76" spans="1:2" x14ac:dyDescent="0.35">
      <c r="A76">
        <v>905</v>
      </c>
      <c r="B76" t="s">
        <v>430</v>
      </c>
    </row>
    <row r="79" spans="1:2" x14ac:dyDescent="0.35">
      <c r="A79">
        <v>6.29</v>
      </c>
      <c r="B79" t="s">
        <v>431</v>
      </c>
    </row>
    <row r="81" spans="1:2" x14ac:dyDescent="0.35">
      <c r="A81">
        <v>1055.06</v>
      </c>
      <c r="B81" t="s">
        <v>432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defaultColWidth="9.08984375" defaultRowHeight="15" customHeight="1" x14ac:dyDescent="0.3"/>
  <cols>
    <col min="1" max="1" width="20.81640625" style="7" hidden="1" customWidth="1"/>
    <col min="2" max="2" width="45.7265625" style="7" customWidth="1"/>
    <col min="3" max="16384" width="9.08984375" style="7"/>
  </cols>
  <sheetData>
    <row r="1" spans="1:37" ht="15" customHeight="1" thickBot="1" x14ac:dyDescent="0.35">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
    <row r="3" spans="1:37" ht="15" customHeight="1" x14ac:dyDescent="0.3">
      <c r="C3" s="20" t="s">
        <v>121</v>
      </c>
      <c r="D3" s="20" t="s">
        <v>386</v>
      </c>
      <c r="E3" s="20"/>
      <c r="F3" s="20"/>
      <c r="G3" s="20"/>
    </row>
    <row r="4" spans="1:37" ht="15" customHeight="1" x14ac:dyDescent="0.3">
      <c r="C4" s="20" t="s">
        <v>120</v>
      </c>
      <c r="D4" s="20" t="s">
        <v>385</v>
      </c>
      <c r="E4" s="20"/>
      <c r="F4" s="20"/>
      <c r="G4" s="20" t="s">
        <v>119</v>
      </c>
    </row>
    <row r="5" spans="1:37" ht="15" customHeight="1" x14ac:dyDescent="0.3">
      <c r="C5" s="20" t="s">
        <v>118</v>
      </c>
      <c r="D5" s="20" t="s">
        <v>384</v>
      </c>
      <c r="E5" s="20"/>
      <c r="F5" s="20"/>
      <c r="G5" s="20"/>
    </row>
    <row r="6" spans="1:37" ht="15" customHeight="1" x14ac:dyDescent="0.3">
      <c r="C6" s="20" t="s">
        <v>117</v>
      </c>
      <c r="D6" s="20"/>
      <c r="E6" s="20" t="s">
        <v>383</v>
      </c>
      <c r="F6" s="20"/>
      <c r="G6" s="20"/>
    </row>
    <row r="10" spans="1:37" ht="15" customHeight="1" x14ac:dyDescent="0.35">
      <c r="A10" s="9" t="s">
        <v>116</v>
      </c>
      <c r="B10" s="19" t="s">
        <v>115</v>
      </c>
    </row>
    <row r="11" spans="1:37" ht="15" customHeight="1" x14ac:dyDescent="0.3">
      <c r="B11" s="18" t="s">
        <v>0</v>
      </c>
    </row>
    <row r="12" spans="1:37" ht="15" customHeight="1" x14ac:dyDescent="0.3">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35">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
      <c r="B14" s="13" t="s">
        <v>47</v>
      </c>
    </row>
    <row r="15" spans="1:37" ht="15" customHeight="1" x14ac:dyDescent="0.3">
      <c r="B15" s="13" t="s">
        <v>48</v>
      </c>
    </row>
    <row r="16" spans="1:37" ht="15" customHeight="1" x14ac:dyDescent="0.3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3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3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3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3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3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3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3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3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3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3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3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3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3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3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3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3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35">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3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35">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35">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3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3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3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3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3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3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3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3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3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3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
      <c r="B47" s="15" t="s">
        <v>49</v>
      </c>
    </row>
    <row r="48" spans="1:37" ht="15" customHeight="1" x14ac:dyDescent="0.3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3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3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3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
      <c r="B53" s="13" t="s">
        <v>31</v>
      </c>
    </row>
    <row r="54" spans="1:37" ht="15" customHeight="1" x14ac:dyDescent="0.3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3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3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3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3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3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3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
      <c r="B62" s="13" t="s">
        <v>38</v>
      </c>
    </row>
    <row r="63" spans="1:37" ht="15" customHeight="1" x14ac:dyDescent="0.3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3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3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3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3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3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3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3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3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3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3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3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35"/>
    <row r="78" spans="1:37" ht="15" customHeight="1" x14ac:dyDescent="0.3">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3">
      <c r="B79" s="8" t="s">
        <v>58</v>
      </c>
    </row>
    <row r="80" spans="1:37" ht="15" customHeight="1" x14ac:dyDescent="0.3">
      <c r="B80" s="8" t="s">
        <v>59</v>
      </c>
    </row>
    <row r="81" spans="2:2" ht="15" customHeight="1" x14ac:dyDescent="0.3">
      <c r="B81" s="8" t="s">
        <v>44</v>
      </c>
    </row>
    <row r="82" spans="2:2" ht="15" customHeight="1" x14ac:dyDescent="0.3">
      <c r="B82" s="8" t="s">
        <v>376</v>
      </c>
    </row>
    <row r="83" spans="2:2" ht="15" customHeight="1" x14ac:dyDescent="0.3">
      <c r="B83" s="8" t="s">
        <v>375</v>
      </c>
    </row>
    <row r="84" spans="2:2" ht="15" customHeight="1" x14ac:dyDescent="0.3">
      <c r="B84" s="8" t="s">
        <v>374</v>
      </c>
    </row>
    <row r="85" spans="2:2" ht="15" customHeight="1" x14ac:dyDescent="0.3">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defaultColWidth="9.08984375" defaultRowHeight="14.5" x14ac:dyDescent="0.35"/>
  <cols>
    <col min="1" max="1" width="33.08984375" style="22" customWidth="1"/>
    <col min="2" max="2" width="13.36328125" style="22" bestFit="1" customWidth="1"/>
    <col min="3" max="3" width="11.6328125" style="22" customWidth="1"/>
    <col min="4" max="4" width="12.81640625" style="22" bestFit="1" customWidth="1"/>
    <col min="5" max="5" width="10.36328125" style="22" bestFit="1" customWidth="1"/>
    <col min="6" max="6" width="11.26953125" style="22" customWidth="1"/>
    <col min="7" max="7" width="13.36328125" style="22" customWidth="1"/>
    <col min="8" max="8" width="12.7265625" style="22" bestFit="1" customWidth="1"/>
    <col min="9" max="9" width="9.7265625" style="22" bestFit="1" customWidth="1"/>
    <col min="10" max="10" width="9.08984375" style="22"/>
    <col min="11" max="11" width="10.36328125" style="22" customWidth="1"/>
    <col min="12" max="12" width="12.36328125" style="22" bestFit="1" customWidth="1"/>
    <col min="13" max="14" width="9.08984375" style="22"/>
    <col min="15" max="15" width="12.81640625" style="22" bestFit="1" customWidth="1"/>
    <col min="16" max="18" width="9.08984375" style="22"/>
    <col min="19" max="19" width="10.36328125" style="22" customWidth="1"/>
    <col min="20" max="22" width="9.08984375" style="22"/>
    <col min="23" max="23" width="10.7265625" style="22" customWidth="1"/>
    <col min="24" max="16384" width="9.08984375" style="22"/>
  </cols>
  <sheetData>
    <row r="1" spans="1:23" ht="15.5" x14ac:dyDescent="0.35">
      <c r="A1" s="21" t="s">
        <v>124</v>
      </c>
    </row>
    <row r="2" spans="1:23" x14ac:dyDescent="0.35">
      <c r="A2" s="23" t="s">
        <v>125</v>
      </c>
    </row>
    <row r="3" spans="1:23" ht="12.75" customHeight="1" x14ac:dyDescent="0.35">
      <c r="A3" s="24" t="s">
        <v>126</v>
      </c>
      <c r="B3" s="25" t="s">
        <v>127</v>
      </c>
      <c r="C3" s="26"/>
      <c r="D3" s="26"/>
      <c r="E3" s="27" t="s">
        <v>128</v>
      </c>
      <c r="F3" s="27" t="s">
        <v>129</v>
      </c>
      <c r="G3" s="27" t="s">
        <v>130</v>
      </c>
      <c r="H3" s="28" t="s">
        <v>130</v>
      </c>
      <c r="I3" s="29"/>
    </row>
    <row r="4" spans="1:23" ht="26.5" x14ac:dyDescent="0.35">
      <c r="A4" s="30"/>
      <c r="B4" s="31" t="s">
        <v>302</v>
      </c>
      <c r="C4" s="32" t="s">
        <v>131</v>
      </c>
      <c r="D4" s="32" t="s">
        <v>132</v>
      </c>
      <c r="E4" s="32"/>
      <c r="F4" s="32" t="s">
        <v>133</v>
      </c>
      <c r="G4" s="32" t="s">
        <v>134</v>
      </c>
      <c r="H4" s="33" t="s">
        <v>135</v>
      </c>
      <c r="I4" s="34" t="s">
        <v>136</v>
      </c>
    </row>
    <row r="5" spans="1:23" x14ac:dyDescent="0.35">
      <c r="A5" s="35" t="s">
        <v>137</v>
      </c>
      <c r="B5" s="36">
        <v>1</v>
      </c>
      <c r="C5" s="37" t="s">
        <v>138</v>
      </c>
      <c r="D5" s="37"/>
      <c r="E5" s="38"/>
      <c r="F5" s="38"/>
      <c r="G5" s="38"/>
      <c r="H5" s="39"/>
      <c r="I5" s="40"/>
    </row>
    <row r="6" spans="1:23" x14ac:dyDescent="0.35">
      <c r="A6" s="41" t="s">
        <v>139</v>
      </c>
      <c r="B6" s="42" t="s">
        <v>140</v>
      </c>
      <c r="C6" s="43" t="s">
        <v>140</v>
      </c>
      <c r="D6" s="43" t="s">
        <v>140</v>
      </c>
      <c r="E6" s="43" t="s">
        <v>141</v>
      </c>
      <c r="F6" s="44"/>
      <c r="G6" s="44"/>
      <c r="H6" s="45"/>
      <c r="I6" s="46"/>
      <c r="P6" s="47"/>
      <c r="R6" s="47"/>
      <c r="T6" s="47"/>
      <c r="V6" s="47"/>
    </row>
    <row r="7" spans="1:23" x14ac:dyDescent="0.3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3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3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3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3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3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3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3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3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3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3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3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3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3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35">
      <c r="A21" s="68" t="s">
        <v>408</v>
      </c>
      <c r="B21" s="49">
        <v>129487.84757606639</v>
      </c>
      <c r="C21" s="58">
        <v>129487.84757606639</v>
      </c>
      <c r="D21" s="58">
        <v>138490</v>
      </c>
      <c r="E21" s="58">
        <v>3206</v>
      </c>
      <c r="F21" s="69">
        <v>0.871</v>
      </c>
      <c r="G21" s="58">
        <v>11</v>
      </c>
      <c r="H21" s="53">
        <v>1.1E-5</v>
      </c>
      <c r="I21" s="54"/>
    </row>
    <row r="22" spans="1:23" x14ac:dyDescent="0.35">
      <c r="A22" s="48" t="s">
        <v>155</v>
      </c>
      <c r="B22" s="49">
        <v>128450</v>
      </c>
      <c r="C22" s="58">
        <v>128450</v>
      </c>
      <c r="D22" s="58">
        <v>137380</v>
      </c>
      <c r="E22" s="58">
        <v>3167</v>
      </c>
      <c r="F22" s="59">
        <v>0.86499999999999999</v>
      </c>
      <c r="G22" s="58">
        <v>11</v>
      </c>
      <c r="H22" s="53">
        <v>1.1E-5</v>
      </c>
      <c r="I22" s="54">
        <v>0.93499781627602274</v>
      </c>
    </row>
    <row r="23" spans="1:23" x14ac:dyDescent="0.35">
      <c r="A23" s="48" t="s">
        <v>156</v>
      </c>
      <c r="B23" s="49">
        <v>129487.84757606639</v>
      </c>
      <c r="C23" s="58">
        <v>129487.84757606639</v>
      </c>
      <c r="D23" s="50">
        <v>138490</v>
      </c>
      <c r="E23" s="50">
        <v>3206</v>
      </c>
      <c r="F23" s="51">
        <v>0.871</v>
      </c>
      <c r="G23" s="52">
        <v>11</v>
      </c>
      <c r="H23" s="53">
        <v>1.1E-5</v>
      </c>
      <c r="I23" s="54">
        <v>0.93499781627602274</v>
      </c>
    </row>
    <row r="24" spans="1:23" x14ac:dyDescent="0.35">
      <c r="A24" s="48" t="s">
        <v>157</v>
      </c>
      <c r="B24" s="49">
        <v>116920</v>
      </c>
      <c r="C24" s="50">
        <v>116920</v>
      </c>
      <c r="D24" s="50">
        <v>125080</v>
      </c>
      <c r="E24" s="50">
        <v>2745</v>
      </c>
      <c r="F24" s="51">
        <v>0.85</v>
      </c>
      <c r="G24" s="52">
        <v>1</v>
      </c>
      <c r="H24" s="53">
        <v>9.9999999999999995E-7</v>
      </c>
      <c r="I24" s="54">
        <v>0.93476175247841387</v>
      </c>
    </row>
    <row r="25" spans="1:23" x14ac:dyDescent="0.35">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3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3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35">
      <c r="A28" s="71" t="s">
        <v>160</v>
      </c>
      <c r="B28" s="49">
        <v>111520</v>
      </c>
      <c r="C28" s="58">
        <v>111520</v>
      </c>
      <c r="D28" s="50">
        <v>119740</v>
      </c>
      <c r="E28" s="50">
        <v>2651</v>
      </c>
      <c r="F28" s="51">
        <v>0.84199999999999997</v>
      </c>
      <c r="G28" s="52">
        <v>0</v>
      </c>
      <c r="H28" s="53">
        <v>0</v>
      </c>
      <c r="I28" s="54">
        <v>0.93135126106564226</v>
      </c>
      <c r="J28" s="73"/>
    </row>
    <row r="29" spans="1:23" x14ac:dyDescent="0.3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35">
      <c r="A30" s="71" t="s">
        <v>162</v>
      </c>
      <c r="B30" s="49">
        <v>140352.52220119376</v>
      </c>
      <c r="C30" s="50">
        <v>140352.52220119376</v>
      </c>
      <c r="D30" s="50">
        <v>150110</v>
      </c>
      <c r="E30" s="50">
        <v>3752</v>
      </c>
      <c r="F30" s="74">
        <v>0.86799999999999999</v>
      </c>
      <c r="G30" s="52">
        <v>27000</v>
      </c>
      <c r="H30" s="53">
        <v>2.7E-2</v>
      </c>
      <c r="I30" s="54">
        <v>0.93499781627602263</v>
      </c>
    </row>
    <row r="31" spans="1:23" x14ac:dyDescent="0.35">
      <c r="A31" s="71" t="s">
        <v>163</v>
      </c>
      <c r="B31" s="49">
        <v>57250</v>
      </c>
      <c r="C31" s="50">
        <v>57250</v>
      </c>
      <c r="D31" s="50">
        <v>65200</v>
      </c>
      <c r="E31" s="50">
        <v>3006</v>
      </c>
      <c r="F31" s="74">
        <v>0.375</v>
      </c>
      <c r="G31" s="58">
        <v>0</v>
      </c>
      <c r="H31" s="53">
        <v>0</v>
      </c>
      <c r="I31" s="54">
        <v>0.87806748466257667</v>
      </c>
      <c r="J31" s="73"/>
    </row>
    <row r="32" spans="1:23" x14ac:dyDescent="0.3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35">
      <c r="A33" s="71" t="s">
        <v>165</v>
      </c>
      <c r="B33" s="49">
        <v>99837</v>
      </c>
      <c r="C33" s="75">
        <v>99837</v>
      </c>
      <c r="D33" s="72">
        <v>108458</v>
      </c>
      <c r="E33" s="75">
        <v>3065</v>
      </c>
      <c r="F33" s="76">
        <v>0.64859999999999995</v>
      </c>
      <c r="G33" s="77">
        <v>0</v>
      </c>
      <c r="H33" s="53">
        <v>0</v>
      </c>
      <c r="I33" s="54">
        <v>0.92051300964428628</v>
      </c>
      <c r="J33" s="73"/>
    </row>
    <row r="34" spans="1:11" x14ac:dyDescent="0.35">
      <c r="A34" s="71" t="s">
        <v>166</v>
      </c>
      <c r="B34" s="49">
        <v>83127</v>
      </c>
      <c r="C34" s="58">
        <v>83127</v>
      </c>
      <c r="D34" s="58">
        <v>89511</v>
      </c>
      <c r="E34" s="58">
        <v>2964</v>
      </c>
      <c r="F34" s="59">
        <v>0.61980000000000002</v>
      </c>
      <c r="G34" s="58">
        <v>0</v>
      </c>
      <c r="H34" s="53">
        <v>0</v>
      </c>
      <c r="I34" s="54">
        <v>0.92867915675168411</v>
      </c>
    </row>
    <row r="35" spans="1:11" x14ac:dyDescent="0.35">
      <c r="A35" s="71" t="s">
        <v>167</v>
      </c>
      <c r="B35" s="49">
        <v>116090</v>
      </c>
      <c r="C35" s="50">
        <v>116090</v>
      </c>
      <c r="D35" s="50">
        <v>124340</v>
      </c>
      <c r="E35" s="52">
        <v>2819</v>
      </c>
      <c r="F35" s="74">
        <v>0.86299999999999999</v>
      </c>
      <c r="G35" s="52">
        <v>10</v>
      </c>
      <c r="H35" s="53">
        <v>1.0000000000000001E-5</v>
      </c>
      <c r="I35" s="54">
        <v>0.93364967025896739</v>
      </c>
      <c r="J35" s="73"/>
    </row>
    <row r="36" spans="1:11" x14ac:dyDescent="0.35">
      <c r="A36" s="71" t="s">
        <v>168</v>
      </c>
      <c r="B36" s="49">
        <v>84950</v>
      </c>
      <c r="C36" s="50">
        <v>84950</v>
      </c>
      <c r="D36" s="50">
        <v>91410</v>
      </c>
      <c r="E36" s="50">
        <v>1923</v>
      </c>
      <c r="F36" s="51">
        <v>0.82</v>
      </c>
      <c r="G36" s="52">
        <v>0</v>
      </c>
      <c r="H36" s="53">
        <v>0</v>
      </c>
      <c r="I36" s="54">
        <v>0.9293293950333662</v>
      </c>
      <c r="J36" s="73"/>
    </row>
    <row r="37" spans="1:11" x14ac:dyDescent="0.35">
      <c r="A37" s="71" t="s">
        <v>169</v>
      </c>
      <c r="B37" s="49">
        <v>74720</v>
      </c>
      <c r="C37" s="50">
        <v>74720</v>
      </c>
      <c r="D37" s="50">
        <v>84820</v>
      </c>
      <c r="E37" s="50">
        <v>1621</v>
      </c>
      <c r="F37" s="78">
        <v>0.75</v>
      </c>
      <c r="G37" s="52">
        <v>0</v>
      </c>
      <c r="H37" s="53">
        <v>0</v>
      </c>
      <c r="I37" s="54">
        <v>0.88092431030417351</v>
      </c>
      <c r="J37" s="73"/>
    </row>
    <row r="38" spans="1:11" x14ac:dyDescent="0.35">
      <c r="A38" s="71" t="s">
        <v>170</v>
      </c>
      <c r="B38" s="49">
        <v>68930</v>
      </c>
      <c r="C38" s="52">
        <v>68930</v>
      </c>
      <c r="D38" s="58">
        <v>75610</v>
      </c>
      <c r="E38" s="52">
        <v>2518</v>
      </c>
      <c r="F38" s="74">
        <v>0.52200000000000002</v>
      </c>
      <c r="G38" s="52">
        <v>0</v>
      </c>
      <c r="H38" s="53">
        <v>0</v>
      </c>
      <c r="I38" s="54">
        <v>0.91165189789710355</v>
      </c>
      <c r="J38" s="73"/>
    </row>
    <row r="39" spans="1:11" x14ac:dyDescent="0.35">
      <c r="A39" s="71" t="s">
        <v>171</v>
      </c>
      <c r="B39" s="49">
        <v>72200</v>
      </c>
      <c r="C39" s="50">
        <v>72200</v>
      </c>
      <c r="D39" s="50">
        <v>79196.89540113158</v>
      </c>
      <c r="E39" s="50">
        <v>3255</v>
      </c>
      <c r="F39" s="51">
        <v>0.47399999999999998</v>
      </c>
      <c r="G39" s="52">
        <v>0</v>
      </c>
      <c r="H39" s="53">
        <v>0</v>
      </c>
      <c r="I39" s="54">
        <v>0.91165189789710355</v>
      </c>
      <c r="J39" s="73"/>
      <c r="K39" s="73"/>
    </row>
    <row r="40" spans="1:11" x14ac:dyDescent="0.35">
      <c r="A40" s="71" t="s">
        <v>172</v>
      </c>
      <c r="B40" s="49">
        <v>119550</v>
      </c>
      <c r="C40" s="50">
        <v>119550</v>
      </c>
      <c r="D40" s="50">
        <v>127960</v>
      </c>
      <c r="E40" s="50">
        <v>3361</v>
      </c>
      <c r="F40" s="51">
        <v>0.77600000000000002</v>
      </c>
      <c r="G40" s="52">
        <v>0</v>
      </c>
      <c r="H40" s="53">
        <v>0</v>
      </c>
      <c r="I40" s="54">
        <v>0.93427633635511098</v>
      </c>
      <c r="J40" s="73"/>
      <c r="K40" s="73"/>
    </row>
    <row r="41" spans="1:11" x14ac:dyDescent="0.35">
      <c r="A41" s="71" t="s">
        <v>173</v>
      </c>
      <c r="B41" s="49">
        <v>123670</v>
      </c>
      <c r="C41" s="52">
        <v>123670</v>
      </c>
      <c r="D41" s="52">
        <v>130030</v>
      </c>
      <c r="E41" s="52">
        <v>3017</v>
      </c>
      <c r="F41" s="74">
        <v>0.85299999999999998</v>
      </c>
      <c r="G41" s="58">
        <v>0</v>
      </c>
      <c r="H41" s="53">
        <v>0</v>
      </c>
      <c r="I41" s="54">
        <v>0.95108821041298164</v>
      </c>
      <c r="K41" s="73"/>
    </row>
    <row r="42" spans="1:11" x14ac:dyDescent="0.35">
      <c r="A42" s="70" t="s">
        <v>174</v>
      </c>
      <c r="B42" s="49">
        <v>117059</v>
      </c>
      <c r="C42" s="72">
        <v>117059</v>
      </c>
      <c r="D42" s="72">
        <v>125293.76528649101</v>
      </c>
      <c r="E42" s="72">
        <v>2835</v>
      </c>
      <c r="F42" s="74">
        <v>0.871</v>
      </c>
      <c r="G42" s="58">
        <v>0</v>
      </c>
      <c r="H42" s="53">
        <v>0</v>
      </c>
      <c r="I42" s="54">
        <v>0.93427633635511098</v>
      </c>
      <c r="K42" s="73"/>
    </row>
    <row r="43" spans="1:11" x14ac:dyDescent="0.35">
      <c r="A43" s="70" t="s">
        <v>175</v>
      </c>
      <c r="B43" s="49">
        <v>122887</v>
      </c>
      <c r="C43" s="72">
        <v>122887</v>
      </c>
      <c r="D43" s="72">
        <v>130817</v>
      </c>
      <c r="E43" s="72">
        <v>2948</v>
      </c>
      <c r="F43" s="74">
        <v>0.871</v>
      </c>
      <c r="G43" s="58">
        <v>0</v>
      </c>
      <c r="H43" s="53">
        <v>0</v>
      </c>
      <c r="I43" s="54">
        <v>0.93938096730547249</v>
      </c>
      <c r="K43" s="73"/>
    </row>
    <row r="44" spans="1:11" x14ac:dyDescent="0.3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35">
      <c r="A45" s="22" t="s">
        <v>177</v>
      </c>
      <c r="B45" s="49">
        <v>115983</v>
      </c>
      <c r="C45" s="56">
        <v>115983</v>
      </c>
      <c r="D45" s="58">
        <v>124230</v>
      </c>
      <c r="E45" s="56">
        <v>2830</v>
      </c>
      <c r="F45" s="57">
        <v>0.84</v>
      </c>
      <c r="G45" s="52">
        <v>0</v>
      </c>
      <c r="H45" s="53">
        <v>0</v>
      </c>
      <c r="I45" s="54">
        <v>0.93361506882395562</v>
      </c>
    </row>
    <row r="46" spans="1:11" x14ac:dyDescent="0.3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35">
      <c r="A47" s="48" t="s">
        <v>410</v>
      </c>
      <c r="B47" s="49">
        <v>112060.7</v>
      </c>
      <c r="C47" s="50">
        <v>112060.7</v>
      </c>
      <c r="D47" s="50">
        <v>120028.80388505213</v>
      </c>
      <c r="E47" s="50">
        <v>2819</v>
      </c>
      <c r="F47" s="74">
        <v>0.86430000000000007</v>
      </c>
      <c r="G47" s="52">
        <v>10</v>
      </c>
      <c r="H47" s="53">
        <v>1.0000000000000001E-5</v>
      </c>
      <c r="I47" s="54">
        <v>0.93361506882395551</v>
      </c>
    </row>
    <row r="48" spans="1:11" x14ac:dyDescent="0.3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35">
      <c r="A49" s="48" t="s">
        <v>180</v>
      </c>
      <c r="B49" s="49">
        <v>30500</v>
      </c>
      <c r="C49" s="50">
        <v>30500</v>
      </c>
      <c r="D49" s="50">
        <v>36020</v>
      </c>
      <c r="E49" s="50">
        <v>268</v>
      </c>
      <c r="F49" s="74">
        <v>0</v>
      </c>
      <c r="G49" s="52">
        <v>0</v>
      </c>
      <c r="H49" s="53">
        <v>0</v>
      </c>
      <c r="I49" s="54">
        <v>0.84675180455302612</v>
      </c>
      <c r="J49" s="73"/>
    </row>
    <row r="50" spans="1:12" x14ac:dyDescent="0.35">
      <c r="A50" s="48" t="s">
        <v>181</v>
      </c>
      <c r="B50" s="49">
        <v>93540</v>
      </c>
      <c r="C50" s="50">
        <v>93540</v>
      </c>
      <c r="D50" s="50">
        <v>101130</v>
      </c>
      <c r="E50" s="50">
        <v>2811</v>
      </c>
      <c r="F50" s="74">
        <v>0.68100000000000005</v>
      </c>
      <c r="G50" s="52">
        <v>0</v>
      </c>
      <c r="H50" s="53">
        <v>0</v>
      </c>
      <c r="I50" s="54">
        <v>0.92494808662118067</v>
      </c>
      <c r="J50" s="73"/>
    </row>
    <row r="51" spans="1:12" x14ac:dyDescent="0.35">
      <c r="A51" s="48" t="s">
        <v>182</v>
      </c>
      <c r="B51" s="49">
        <v>96720</v>
      </c>
      <c r="C51" s="50">
        <v>96720</v>
      </c>
      <c r="D51" s="50">
        <v>104530</v>
      </c>
      <c r="E51" s="50">
        <v>2810</v>
      </c>
      <c r="F51" s="74">
        <v>0.70599999999999996</v>
      </c>
      <c r="G51" s="52">
        <v>0</v>
      </c>
      <c r="H51" s="53">
        <v>0</v>
      </c>
      <c r="I51" s="54">
        <v>0.92528460728977324</v>
      </c>
      <c r="J51" s="73"/>
    </row>
    <row r="52" spans="1:12" x14ac:dyDescent="0.35">
      <c r="A52" s="48" t="s">
        <v>183</v>
      </c>
      <c r="B52" s="49">
        <v>100480</v>
      </c>
      <c r="C52" s="50">
        <v>100480</v>
      </c>
      <c r="D52" s="50">
        <v>108570</v>
      </c>
      <c r="E52" s="50">
        <v>2913</v>
      </c>
      <c r="F52" s="74">
        <v>0.70599999999999996</v>
      </c>
      <c r="G52" s="52">
        <v>0</v>
      </c>
      <c r="H52" s="53">
        <v>0</v>
      </c>
      <c r="I52" s="54">
        <v>0.92548586165607438</v>
      </c>
      <c r="J52" s="73"/>
    </row>
    <row r="53" spans="1:12" x14ac:dyDescent="0.35">
      <c r="A53" s="48" t="s">
        <v>184</v>
      </c>
      <c r="B53" s="49">
        <v>94970</v>
      </c>
      <c r="C53" s="50">
        <v>94970</v>
      </c>
      <c r="D53" s="50">
        <v>103220</v>
      </c>
      <c r="E53" s="50">
        <v>2213</v>
      </c>
      <c r="F53" s="74">
        <v>0.82799999999999996</v>
      </c>
      <c r="G53" s="52">
        <v>0</v>
      </c>
      <c r="H53" s="53">
        <v>0</v>
      </c>
      <c r="I53" s="54">
        <v>0.92007362914163926</v>
      </c>
      <c r="J53" s="73"/>
    </row>
    <row r="54" spans="1:12" x14ac:dyDescent="0.35">
      <c r="A54" s="48" t="s">
        <v>185</v>
      </c>
      <c r="B54" s="49">
        <v>90060</v>
      </c>
      <c r="C54" s="50">
        <v>90060</v>
      </c>
      <c r="D54" s="50">
        <v>98560</v>
      </c>
      <c r="E54" s="50">
        <v>2118</v>
      </c>
      <c r="F54" s="74">
        <v>0.82799999999999996</v>
      </c>
      <c r="G54" s="52">
        <v>0</v>
      </c>
      <c r="H54" s="53">
        <v>0</v>
      </c>
      <c r="I54" s="54">
        <v>0.91375811688311692</v>
      </c>
      <c r="J54" s="73"/>
    </row>
    <row r="55" spans="1:12" x14ac:dyDescent="0.35">
      <c r="A55" s="48" t="s">
        <v>186</v>
      </c>
      <c r="B55" s="49">
        <v>95720</v>
      </c>
      <c r="C55" s="58">
        <v>95720</v>
      </c>
      <c r="D55" s="50">
        <v>103010</v>
      </c>
      <c r="E55" s="58">
        <v>2253</v>
      </c>
      <c r="F55" s="59">
        <v>0.85699999999999998</v>
      </c>
      <c r="G55" s="52">
        <v>0</v>
      </c>
      <c r="H55" s="53">
        <v>0</v>
      </c>
      <c r="I55" s="54">
        <v>0.92923017182797785</v>
      </c>
      <c r="J55" s="73"/>
    </row>
    <row r="56" spans="1:12" x14ac:dyDescent="0.35">
      <c r="A56" s="67" t="s">
        <v>187</v>
      </c>
      <c r="B56" s="49">
        <v>84250</v>
      </c>
      <c r="C56" s="80">
        <v>84250</v>
      </c>
      <c r="D56" s="58">
        <v>91420</v>
      </c>
      <c r="E56" s="80">
        <v>1920</v>
      </c>
      <c r="F56" s="81">
        <v>0.81799999999999995</v>
      </c>
      <c r="G56" s="52">
        <v>0</v>
      </c>
      <c r="H56" s="53">
        <v>0</v>
      </c>
      <c r="I56" s="54">
        <v>0.92157077225989936</v>
      </c>
    </row>
    <row r="57" spans="1:12" x14ac:dyDescent="0.35">
      <c r="A57" s="48" t="s">
        <v>188</v>
      </c>
      <c r="B57" s="49">
        <v>83686.11202275462</v>
      </c>
      <c r="C57" s="52">
        <v>83686.11202275462</v>
      </c>
      <c r="D57" s="52">
        <v>90050</v>
      </c>
      <c r="E57" s="80">
        <v>2532</v>
      </c>
      <c r="F57" s="81"/>
      <c r="G57" s="52">
        <v>0</v>
      </c>
      <c r="H57" s="53">
        <v>0</v>
      </c>
      <c r="I57" s="54">
        <v>0.92932939503336609</v>
      </c>
    </row>
    <row r="58" spans="1:12" x14ac:dyDescent="0.35">
      <c r="A58" s="41" t="s">
        <v>189</v>
      </c>
      <c r="B58" s="82">
        <v>105124.8</v>
      </c>
      <c r="C58" s="83">
        <v>105124.8</v>
      </c>
      <c r="D58" s="83">
        <v>112166.3</v>
      </c>
      <c r="E58" s="83">
        <v>2478.6999999999998</v>
      </c>
      <c r="F58" s="84">
        <v>0.83625099999999997</v>
      </c>
      <c r="G58" s="85">
        <v>0</v>
      </c>
      <c r="H58" s="86">
        <v>0</v>
      </c>
      <c r="I58" s="87">
        <v>0.93722267739953979</v>
      </c>
    </row>
    <row r="59" spans="1:12" x14ac:dyDescent="0.35">
      <c r="A59" s="48" t="s">
        <v>191</v>
      </c>
      <c r="B59" s="49" t="s">
        <v>192</v>
      </c>
      <c r="C59" s="50" t="s">
        <v>192</v>
      </c>
      <c r="D59" s="50" t="s">
        <v>192</v>
      </c>
      <c r="E59" s="88" t="s">
        <v>193</v>
      </c>
      <c r="F59" s="51"/>
      <c r="G59" s="52"/>
      <c r="H59" s="53"/>
      <c r="I59" s="54" t="s">
        <v>136</v>
      </c>
    </row>
    <row r="60" spans="1:12" x14ac:dyDescent="0.35">
      <c r="A60" s="67" t="s">
        <v>194</v>
      </c>
      <c r="B60" s="49">
        <v>983</v>
      </c>
      <c r="C60" s="89">
        <v>983</v>
      </c>
      <c r="D60" s="89">
        <v>1089</v>
      </c>
      <c r="E60" s="90">
        <v>22</v>
      </c>
      <c r="F60" s="74">
        <v>0.72399999999999998</v>
      </c>
      <c r="G60" s="52">
        <v>6</v>
      </c>
      <c r="H60" s="53">
        <v>6.0000000000000002E-6</v>
      </c>
      <c r="I60" s="54">
        <v>0.90266299357208446</v>
      </c>
    </row>
    <row r="61" spans="1:12" x14ac:dyDescent="0.3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35">
      <c r="A62" s="48" t="s">
        <v>196</v>
      </c>
      <c r="B62" s="49">
        <v>290</v>
      </c>
      <c r="C62" s="58">
        <v>290</v>
      </c>
      <c r="D62" s="58">
        <v>343</v>
      </c>
      <c r="E62" s="91">
        <v>2.5499999999999998</v>
      </c>
      <c r="F62" s="78">
        <v>0</v>
      </c>
      <c r="G62" s="52">
        <v>0</v>
      </c>
      <c r="H62" s="53">
        <v>0</v>
      </c>
      <c r="I62" s="54">
        <v>0.84548104956268222</v>
      </c>
    </row>
    <row r="63" spans="1:12" x14ac:dyDescent="0.35">
      <c r="A63" s="71" t="s">
        <v>197</v>
      </c>
      <c r="B63" s="49"/>
      <c r="C63" s="56"/>
      <c r="D63" s="56"/>
      <c r="E63" s="92">
        <v>55.977829999999997</v>
      </c>
      <c r="F63" s="78">
        <v>0.27272727272727271</v>
      </c>
      <c r="G63" s="72">
        <v>0</v>
      </c>
      <c r="H63" s="53">
        <v>0</v>
      </c>
      <c r="I63" s="54"/>
    </row>
    <row r="64" spans="1:12" x14ac:dyDescent="0.3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35">
      <c r="A65" s="67" t="s">
        <v>198</v>
      </c>
      <c r="B65" s="49" t="s">
        <v>199</v>
      </c>
      <c r="C65" s="58" t="s">
        <v>199</v>
      </c>
      <c r="D65" s="58" t="s">
        <v>199</v>
      </c>
      <c r="E65" s="58"/>
      <c r="F65" s="59"/>
      <c r="G65" s="58"/>
      <c r="H65" s="53"/>
      <c r="I65" s="54" t="s">
        <v>136</v>
      </c>
    </row>
    <row r="66" spans="1:13" x14ac:dyDescent="0.3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3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3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3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3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3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3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3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5" customHeight="1" x14ac:dyDescent="0.35">
      <c r="A74" s="48" t="s">
        <v>208</v>
      </c>
      <c r="B74" s="49">
        <v>24599421.97472629</v>
      </c>
      <c r="C74" s="72">
        <v>24599421.97472629</v>
      </c>
      <c r="D74" s="72">
        <v>25679670</v>
      </c>
      <c r="E74" s="80"/>
      <c r="F74" s="78">
        <v>0.747</v>
      </c>
      <c r="G74" s="52">
        <v>11800</v>
      </c>
      <c r="H74" s="53">
        <v>1.18E-2</v>
      </c>
      <c r="I74" s="54">
        <v>0.95793372635732044</v>
      </c>
      <c r="K74" s="97"/>
    </row>
    <row r="75" spans="1:13" x14ac:dyDescent="0.35">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35">
      <c r="A76" s="48" t="s">
        <v>209</v>
      </c>
      <c r="B76" s="49">
        <v>15396000</v>
      </c>
      <c r="C76" s="72">
        <v>15396000</v>
      </c>
      <c r="D76" s="50">
        <v>16524000</v>
      </c>
      <c r="E76" s="80"/>
      <c r="F76" s="51">
        <v>0.48699999999999999</v>
      </c>
      <c r="G76" s="52">
        <v>500</v>
      </c>
      <c r="H76" s="53">
        <v>5.0000000000000001E-4</v>
      </c>
      <c r="I76" s="54">
        <v>0.93173565722585328</v>
      </c>
    </row>
    <row r="77" spans="1:13" x14ac:dyDescent="0.35">
      <c r="A77" s="70" t="s">
        <v>210</v>
      </c>
      <c r="B77" s="49">
        <v>15929000</v>
      </c>
      <c r="C77" s="96">
        <v>15929000</v>
      </c>
      <c r="D77" s="50">
        <v>17062000</v>
      </c>
      <c r="E77" s="80"/>
      <c r="F77" s="51">
        <v>0.501</v>
      </c>
      <c r="G77" s="52">
        <v>200</v>
      </c>
      <c r="H77" s="53">
        <v>2.0000000000000001E-4</v>
      </c>
      <c r="I77" s="54">
        <v>0.93359512366662756</v>
      </c>
      <c r="J77" s="55"/>
      <c r="K77" s="98"/>
    </row>
    <row r="78" spans="1:13" x14ac:dyDescent="0.35">
      <c r="A78" s="71" t="s">
        <v>211</v>
      </c>
      <c r="B78" s="49">
        <v>14447000</v>
      </c>
      <c r="C78" s="52">
        <v>14447000</v>
      </c>
      <c r="D78" s="52">
        <v>15583000</v>
      </c>
      <c r="E78" s="58"/>
      <c r="F78" s="74">
        <v>0.46600000000000003</v>
      </c>
      <c r="G78" s="52">
        <v>1100</v>
      </c>
      <c r="H78" s="53">
        <v>1.1000000000000001E-3</v>
      </c>
      <c r="I78" s="54">
        <v>0.92710004492074694</v>
      </c>
      <c r="K78" s="97"/>
    </row>
    <row r="79" spans="1:13" x14ac:dyDescent="0.35">
      <c r="A79" s="71" t="s">
        <v>212</v>
      </c>
      <c r="B79" s="49">
        <v>15342000</v>
      </c>
      <c r="C79" s="52">
        <v>15342000</v>
      </c>
      <c r="D79" s="52">
        <v>16377000</v>
      </c>
      <c r="E79" s="58"/>
      <c r="F79" s="74">
        <v>0.47599999999999998</v>
      </c>
      <c r="G79" s="52">
        <v>800</v>
      </c>
      <c r="H79" s="53">
        <v>8.0000000000000004E-4</v>
      </c>
      <c r="I79" s="54">
        <v>0.93680161201685286</v>
      </c>
    </row>
    <row r="80" spans="1:13" x14ac:dyDescent="0.35">
      <c r="A80" s="71" t="s">
        <v>213</v>
      </c>
      <c r="B80" s="49">
        <v>14716000</v>
      </c>
      <c r="C80" s="52">
        <v>14716000</v>
      </c>
      <c r="D80" s="58">
        <v>15774000</v>
      </c>
      <c r="E80" s="58"/>
      <c r="F80" s="74">
        <v>0.46700000000000003</v>
      </c>
      <c r="G80" s="52">
        <v>1000</v>
      </c>
      <c r="H80" s="53">
        <v>1E-3</v>
      </c>
      <c r="I80" s="54">
        <v>0.93292760238366934</v>
      </c>
    </row>
    <row r="81" spans="1:14" x14ac:dyDescent="0.35">
      <c r="A81" s="71" t="s">
        <v>214</v>
      </c>
      <c r="B81" s="49">
        <v>17289000</v>
      </c>
      <c r="C81" s="72">
        <v>17289000</v>
      </c>
      <c r="D81" s="58">
        <v>17906000</v>
      </c>
      <c r="E81" s="58"/>
      <c r="F81" s="74">
        <v>0.503</v>
      </c>
      <c r="G81" s="58">
        <v>400</v>
      </c>
      <c r="H81" s="53">
        <v>4.0000000000000002E-4</v>
      </c>
      <c r="I81" s="54">
        <v>0.96554227633195577</v>
      </c>
    </row>
    <row r="82" spans="1:14" x14ac:dyDescent="0.35">
      <c r="A82" s="71" t="s">
        <v>412</v>
      </c>
      <c r="B82" s="49">
        <v>15929000</v>
      </c>
      <c r="C82" s="52">
        <v>15929000</v>
      </c>
      <c r="D82" s="72">
        <v>17062000</v>
      </c>
      <c r="E82" s="58"/>
      <c r="F82" s="74">
        <v>0.501</v>
      </c>
      <c r="G82" s="58">
        <v>200</v>
      </c>
      <c r="H82" s="53">
        <v>2.0000000000000001E-4</v>
      </c>
      <c r="I82" s="54">
        <v>0.93359512366662756</v>
      </c>
    </row>
    <row r="83" spans="1:14" x14ac:dyDescent="0.35">
      <c r="A83" s="99" t="s">
        <v>215</v>
      </c>
      <c r="B83" s="49">
        <v>14999999.999999998</v>
      </c>
      <c r="C83" s="52">
        <v>14999999.999999998</v>
      </c>
      <c r="D83" s="52"/>
      <c r="E83" s="58"/>
      <c r="F83" s="100">
        <v>0.47799999999999998</v>
      </c>
      <c r="G83" s="52">
        <v>400</v>
      </c>
      <c r="H83" s="101">
        <v>4.0000000000000002E-4</v>
      </c>
      <c r="I83" s="102"/>
    </row>
    <row r="84" spans="1:14" x14ac:dyDescent="0.35">
      <c r="A84" s="103" t="s">
        <v>216</v>
      </c>
      <c r="B84" s="58">
        <v>13454048.892850777</v>
      </c>
      <c r="C84" s="72">
        <v>13454048.892850777</v>
      </c>
      <c r="D84" s="72">
        <v>15774000</v>
      </c>
      <c r="E84" s="58"/>
      <c r="F84" s="104">
        <v>0.5</v>
      </c>
      <c r="G84" s="52"/>
      <c r="H84" s="101"/>
      <c r="I84" s="102">
        <v>0.85292563033160751</v>
      </c>
    </row>
    <row r="85" spans="1:14" x14ac:dyDescent="0.35">
      <c r="A85" s="103" t="s">
        <v>217</v>
      </c>
      <c r="B85" s="58">
        <v>12381771.311916806</v>
      </c>
      <c r="C85" s="72">
        <v>12381771.311916806</v>
      </c>
      <c r="D85" s="72">
        <v>14062678</v>
      </c>
      <c r="E85" s="58"/>
      <c r="F85" s="104">
        <v>0.46300000000000002</v>
      </c>
      <c r="G85" s="52"/>
      <c r="H85" s="101"/>
      <c r="I85" s="102">
        <v>0.88047037071579148</v>
      </c>
    </row>
    <row r="86" spans="1:14" x14ac:dyDescent="0.35">
      <c r="A86" s="103" t="s">
        <v>218</v>
      </c>
      <c r="B86" s="58">
        <v>18916910.5715716</v>
      </c>
      <c r="C86" s="58">
        <v>18916910.5715716</v>
      </c>
      <c r="D86" s="58">
        <v>18916910.5715716</v>
      </c>
      <c r="E86" s="58"/>
      <c r="F86" s="105">
        <v>0.51200000000000001</v>
      </c>
      <c r="G86" s="72">
        <v>0</v>
      </c>
      <c r="H86" s="101">
        <v>0</v>
      </c>
      <c r="I86" s="102">
        <v>1</v>
      </c>
    </row>
    <row r="87" spans="1:14" x14ac:dyDescent="0.35">
      <c r="A87" s="106" t="s">
        <v>219</v>
      </c>
      <c r="B87" s="58">
        <v>12781599.343864119</v>
      </c>
      <c r="C87" s="72">
        <v>12781599.343864119</v>
      </c>
      <c r="D87" s="72">
        <v>14131556.354955051</v>
      </c>
      <c r="E87" s="58"/>
      <c r="F87" s="104">
        <v>0.39339999999999997</v>
      </c>
      <c r="G87" s="52">
        <v>0</v>
      </c>
      <c r="H87" s="101">
        <v>0</v>
      </c>
      <c r="I87" s="102">
        <v>0.90447216306662592</v>
      </c>
    </row>
    <row r="88" spans="1:14" x14ac:dyDescent="0.3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35">
      <c r="A89" s="73" t="s">
        <v>221</v>
      </c>
      <c r="B89" s="58">
        <v>14409931.248165678</v>
      </c>
      <c r="C89" s="113">
        <v>14409931.248165678</v>
      </c>
      <c r="D89" s="113">
        <v>15305245.093897162</v>
      </c>
      <c r="E89" s="114"/>
      <c r="F89" s="115">
        <v>0.41985</v>
      </c>
      <c r="G89" s="77">
        <v>0</v>
      </c>
      <c r="H89" s="101">
        <v>0</v>
      </c>
      <c r="I89" s="116">
        <v>0.94150280898876404</v>
      </c>
    </row>
    <row r="90" spans="1:14" x14ac:dyDescent="0.3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3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35">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35">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35">
      <c r="A94" s="127"/>
      <c r="B94" s="128"/>
      <c r="N94" s="129"/>
    </row>
    <row r="95" spans="1:14" x14ac:dyDescent="0.35">
      <c r="A95" s="127" t="s">
        <v>224</v>
      </c>
      <c r="B95" s="128"/>
      <c r="F95" s="73"/>
      <c r="G95" s="73"/>
      <c r="H95" s="73"/>
      <c r="I95" s="73"/>
      <c r="J95" s="73"/>
      <c r="K95" s="73"/>
      <c r="L95" s="73"/>
      <c r="M95" s="73"/>
      <c r="N95" s="129"/>
    </row>
    <row r="96" spans="1:14" x14ac:dyDescent="0.35">
      <c r="A96" s="130" t="s">
        <v>225</v>
      </c>
      <c r="B96" s="131"/>
      <c r="C96" s="132"/>
      <c r="D96" s="132"/>
      <c r="E96" s="132"/>
      <c r="F96" s="132"/>
      <c r="G96" s="133"/>
      <c r="H96" s="133"/>
      <c r="I96" s="132"/>
      <c r="J96" s="133"/>
      <c r="K96" s="133"/>
      <c r="L96" s="133"/>
      <c r="M96" s="133"/>
      <c r="N96" s="134"/>
    </row>
    <row r="97" spans="1:14" x14ac:dyDescent="0.3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3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3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3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3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35">
      <c r="A102" s="127"/>
      <c r="B102" s="128"/>
      <c r="F102" s="73"/>
      <c r="G102" s="129"/>
    </row>
    <row r="103" spans="1:14" x14ac:dyDescent="0.35">
      <c r="A103" s="127" t="s">
        <v>237</v>
      </c>
      <c r="B103" s="128"/>
      <c r="D103" s="73"/>
      <c r="F103" s="73"/>
      <c r="G103" s="129"/>
    </row>
    <row r="104" spans="1:14" x14ac:dyDescent="0.35">
      <c r="A104" s="127" t="s">
        <v>238</v>
      </c>
      <c r="B104" s="128" t="s">
        <v>239</v>
      </c>
      <c r="C104" s="73" t="s">
        <v>239</v>
      </c>
      <c r="D104" s="143" t="s">
        <v>240</v>
      </c>
      <c r="E104" s="143" t="s">
        <v>240</v>
      </c>
      <c r="F104" s="143" t="s">
        <v>241</v>
      </c>
      <c r="G104" s="144" t="s">
        <v>241</v>
      </c>
    </row>
    <row r="105" spans="1:14" x14ac:dyDescent="0.35">
      <c r="A105" s="130" t="s">
        <v>233</v>
      </c>
      <c r="B105" s="131">
        <v>100</v>
      </c>
      <c r="C105" s="133"/>
      <c r="D105" s="133">
        <v>100</v>
      </c>
      <c r="E105" s="133">
        <v>20</v>
      </c>
      <c r="F105" s="133">
        <v>100</v>
      </c>
      <c r="G105" s="134">
        <v>20</v>
      </c>
    </row>
    <row r="106" spans="1:14" x14ac:dyDescent="0.35">
      <c r="A106" s="22" t="s">
        <v>242</v>
      </c>
      <c r="B106" s="22">
        <v>0</v>
      </c>
      <c r="C106" s="22">
        <v>0</v>
      </c>
      <c r="D106" s="22">
        <v>4.5</v>
      </c>
      <c r="E106" s="22">
        <v>14</v>
      </c>
      <c r="F106" s="22">
        <v>0.66</v>
      </c>
      <c r="G106" s="22">
        <v>7.5</v>
      </c>
    </row>
    <row r="107" spans="1:14" x14ac:dyDescent="0.35">
      <c r="A107" s="23" t="s">
        <v>243</v>
      </c>
      <c r="B107" s="22">
        <v>0</v>
      </c>
      <c r="C107" s="22">
        <v>0</v>
      </c>
      <c r="D107" s="22">
        <v>2.65</v>
      </c>
      <c r="E107" s="22">
        <v>7.65</v>
      </c>
      <c r="F107" s="22">
        <v>0.42</v>
      </c>
      <c r="G107" s="22">
        <v>4.9000000000000004</v>
      </c>
    </row>
    <row r="108" spans="1:14" x14ac:dyDescent="0.35">
      <c r="A108" s="118" t="s">
        <v>244</v>
      </c>
      <c r="B108" s="145">
        <v>0</v>
      </c>
      <c r="C108" s="22">
        <v>0</v>
      </c>
      <c r="D108" s="22">
        <v>-11</v>
      </c>
      <c r="E108" s="22">
        <v>19</v>
      </c>
      <c r="F108" s="22">
        <v>-2.9</v>
      </c>
      <c r="G108" s="22">
        <v>-87</v>
      </c>
    </row>
    <row r="109" spans="1:14" x14ac:dyDescent="0.35">
      <c r="A109" s="127" t="s">
        <v>245</v>
      </c>
      <c r="B109" s="146">
        <v>0</v>
      </c>
      <c r="C109" s="22">
        <v>0</v>
      </c>
      <c r="D109" s="22">
        <v>900</v>
      </c>
      <c r="E109" s="22">
        <v>3200</v>
      </c>
      <c r="F109" s="73">
        <v>130</v>
      </c>
      <c r="G109" s="22">
        <v>920</v>
      </c>
    </row>
    <row r="110" spans="1:14" x14ac:dyDescent="0.35">
      <c r="A110" s="127" t="s">
        <v>246</v>
      </c>
      <c r="B110" s="146">
        <v>0</v>
      </c>
      <c r="C110" s="22">
        <v>0</v>
      </c>
      <c r="D110" s="22">
        <v>-69</v>
      </c>
      <c r="E110" s="22">
        <v>-240</v>
      </c>
      <c r="F110" s="22">
        <v>-10</v>
      </c>
      <c r="G110" s="22">
        <v>-71</v>
      </c>
    </row>
    <row r="111" spans="1:14" x14ac:dyDescent="0.35">
      <c r="A111" s="127"/>
      <c r="B111" s="146"/>
    </row>
    <row r="112" spans="1:14" x14ac:dyDescent="0.35">
      <c r="A112" s="130" t="s">
        <v>247</v>
      </c>
      <c r="B112" s="147"/>
    </row>
    <row r="113" spans="1:24" x14ac:dyDescent="0.35">
      <c r="A113" s="22" t="s">
        <v>248</v>
      </c>
      <c r="B113" s="22">
        <v>0.85</v>
      </c>
    </row>
    <row r="114" spans="1:24" x14ac:dyDescent="0.35">
      <c r="A114" s="148" t="s">
        <v>249</v>
      </c>
      <c r="B114" s="73">
        <v>0.42857142857142855</v>
      </c>
      <c r="C114" s="73"/>
      <c r="D114" s="73"/>
    </row>
    <row r="115" spans="1:24" x14ac:dyDescent="0.35">
      <c r="A115" s="73" t="s">
        <v>250</v>
      </c>
      <c r="B115" s="22">
        <v>0.75</v>
      </c>
    </row>
    <row r="116" spans="1:24" x14ac:dyDescent="0.35">
      <c r="A116" s="22" t="s">
        <v>251</v>
      </c>
      <c r="B116" s="149">
        <v>0.27272727272727271</v>
      </c>
      <c r="F116" s="150"/>
      <c r="J116" s="150"/>
      <c r="N116" s="150"/>
      <c r="R116" s="151"/>
      <c r="V116" s="151"/>
    </row>
    <row r="117" spans="1:24" x14ac:dyDescent="0.35">
      <c r="A117" s="22" t="s">
        <v>252</v>
      </c>
      <c r="B117" s="152">
        <v>0.5</v>
      </c>
      <c r="F117" s="153"/>
      <c r="J117" s="153"/>
      <c r="N117" s="153"/>
      <c r="R117" s="154"/>
      <c r="V117" s="154"/>
    </row>
    <row r="118" spans="1:24" x14ac:dyDescent="0.3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3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3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3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3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3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3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3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3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3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3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3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3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35">
      <c r="A131" s="175"/>
      <c r="B131" s="179">
        <v>2020</v>
      </c>
      <c r="C131" s="176">
        <v>10</v>
      </c>
      <c r="D131" s="176">
        <v>0.39215686274509803</v>
      </c>
      <c r="E131" s="177"/>
      <c r="F131" s="180"/>
      <c r="G131" s="174"/>
      <c r="H131" s="174"/>
    </row>
    <row r="132" spans="1:24" x14ac:dyDescent="0.35">
      <c r="A132" s="175"/>
      <c r="B132" s="179"/>
      <c r="C132" s="179"/>
      <c r="D132" s="176"/>
      <c r="E132" s="179"/>
      <c r="F132" s="180"/>
      <c r="G132" s="174"/>
      <c r="H132" s="174"/>
    </row>
    <row r="133" spans="1:24" x14ac:dyDescent="0.35">
      <c r="A133" s="175" t="s">
        <v>262</v>
      </c>
      <c r="B133" s="179"/>
      <c r="C133" s="177"/>
      <c r="D133" s="176"/>
      <c r="E133" s="176"/>
      <c r="F133" s="178"/>
      <c r="G133" s="174"/>
      <c r="H133" s="174"/>
    </row>
    <row r="134" spans="1:24" x14ac:dyDescent="0.35">
      <c r="A134" s="181" t="s">
        <v>263</v>
      </c>
      <c r="B134" s="182" t="s">
        <v>264</v>
      </c>
      <c r="C134" s="182" t="s">
        <v>265</v>
      </c>
      <c r="D134" s="183" t="s">
        <v>266</v>
      </c>
      <c r="E134" s="182" t="s">
        <v>267</v>
      </c>
      <c r="F134" s="184" t="s">
        <v>268</v>
      </c>
      <c r="G134" s="174"/>
      <c r="H134" s="174"/>
    </row>
    <row r="135" spans="1:24" x14ac:dyDescent="0.35">
      <c r="A135" s="174" t="s">
        <v>269</v>
      </c>
      <c r="B135" s="174">
        <v>1</v>
      </c>
      <c r="C135" s="174">
        <v>1000</v>
      </c>
      <c r="D135" s="174">
        <v>1000000</v>
      </c>
      <c r="E135" s="174">
        <v>453.59237000000002</v>
      </c>
      <c r="F135" s="174">
        <v>907184.74</v>
      </c>
      <c r="G135" s="174"/>
      <c r="H135" s="174"/>
    </row>
    <row r="136" spans="1:24" x14ac:dyDescent="0.35">
      <c r="A136" s="171" t="s">
        <v>270</v>
      </c>
      <c r="B136" s="172">
        <v>1E-3</v>
      </c>
      <c r="C136" s="172">
        <v>1</v>
      </c>
      <c r="D136" s="172">
        <v>1000</v>
      </c>
      <c r="E136" s="172">
        <v>0.45359237000000002</v>
      </c>
      <c r="F136" s="173">
        <v>907.18474000000003</v>
      </c>
      <c r="G136" s="174"/>
      <c r="H136" s="174"/>
    </row>
    <row r="137" spans="1:24" x14ac:dyDescent="0.35">
      <c r="A137" s="175" t="s">
        <v>271</v>
      </c>
      <c r="B137" s="185">
        <v>9.9999999999999995E-7</v>
      </c>
      <c r="C137" s="186">
        <v>1E-3</v>
      </c>
      <c r="D137" s="187">
        <v>1</v>
      </c>
      <c r="E137" s="188">
        <v>4.5359237000000004E-4</v>
      </c>
      <c r="F137" s="189">
        <v>0.90718474000000004</v>
      </c>
      <c r="G137" s="174"/>
      <c r="H137" s="174"/>
    </row>
    <row r="138" spans="1:24" x14ac:dyDescent="0.35">
      <c r="A138" s="175" t="s">
        <v>272</v>
      </c>
      <c r="B138" s="176">
        <v>2.2046226218487759E-3</v>
      </c>
      <c r="C138" s="176">
        <v>2.2046226218487757</v>
      </c>
      <c r="D138" s="176">
        <v>2204.6226218487759</v>
      </c>
      <c r="E138" s="176">
        <v>1</v>
      </c>
      <c r="F138" s="178">
        <v>2000</v>
      </c>
      <c r="G138" s="174"/>
      <c r="H138" s="174"/>
    </row>
    <row r="139" spans="1:24" x14ac:dyDescent="0.35">
      <c r="A139" s="175" t="s">
        <v>273</v>
      </c>
      <c r="B139" s="176">
        <v>1.102311310924388E-6</v>
      </c>
      <c r="C139" s="177">
        <v>1.1023113109243879E-3</v>
      </c>
      <c r="D139" s="176">
        <v>1.1023113109243878</v>
      </c>
      <c r="E139" s="177">
        <v>5.0000000000000001E-4</v>
      </c>
      <c r="F139" s="180">
        <v>1</v>
      </c>
      <c r="G139" s="174"/>
      <c r="H139" s="174"/>
    </row>
    <row r="140" spans="1:24" x14ac:dyDescent="0.35">
      <c r="A140" s="175"/>
      <c r="B140" s="163"/>
      <c r="C140" s="179"/>
      <c r="D140" s="177"/>
      <c r="E140" s="176"/>
      <c r="F140" s="180"/>
      <c r="G140" s="174"/>
      <c r="H140" s="174"/>
    </row>
    <row r="141" spans="1:24" x14ac:dyDescent="0.35">
      <c r="A141" s="181" t="s">
        <v>274</v>
      </c>
      <c r="B141" s="169" t="s">
        <v>275</v>
      </c>
      <c r="C141" s="182" t="s">
        <v>276</v>
      </c>
      <c r="D141" s="183" t="s">
        <v>277</v>
      </c>
      <c r="E141" s="183" t="s">
        <v>278</v>
      </c>
      <c r="F141" s="184" t="s">
        <v>279</v>
      </c>
      <c r="G141" s="174"/>
      <c r="H141" s="174"/>
    </row>
    <row r="142" spans="1:24" x14ac:dyDescent="0.35">
      <c r="A142" s="174" t="s">
        <v>280</v>
      </c>
      <c r="B142" s="174">
        <v>1</v>
      </c>
      <c r="C142" s="174">
        <v>9.9999999999999995E-7</v>
      </c>
      <c r="D142" s="174">
        <v>1E-3</v>
      </c>
      <c r="E142" s="174">
        <v>3.7854109999999998E-3</v>
      </c>
      <c r="F142" s="174">
        <v>2.8316846999999999E-2</v>
      </c>
      <c r="G142" s="174"/>
      <c r="H142" s="174"/>
    </row>
    <row r="143" spans="1:24" x14ac:dyDescent="0.35">
      <c r="A143" s="171" t="s">
        <v>281</v>
      </c>
      <c r="B143" s="172">
        <v>1000000</v>
      </c>
      <c r="C143" s="172">
        <v>1</v>
      </c>
      <c r="D143" s="172">
        <v>1000.0000000000001</v>
      </c>
      <c r="E143" s="172">
        <v>3785.4110000000001</v>
      </c>
      <c r="F143" s="172">
        <v>28316.847000000002</v>
      </c>
      <c r="G143" s="172"/>
      <c r="H143" s="172"/>
      <c r="I143" s="190"/>
    </row>
    <row r="144" spans="1:24" x14ac:dyDescent="0.35">
      <c r="A144" s="175" t="s">
        <v>282</v>
      </c>
      <c r="B144" s="176">
        <v>1000</v>
      </c>
      <c r="C144" s="176">
        <v>1E-3</v>
      </c>
      <c r="D144" s="176">
        <v>1</v>
      </c>
      <c r="E144" s="176">
        <v>3.7854109999999999</v>
      </c>
      <c r="F144" s="176">
        <v>28.316846999999999</v>
      </c>
      <c r="G144" s="176"/>
      <c r="H144" s="176"/>
      <c r="I144" s="129"/>
    </row>
    <row r="145" spans="1:9" x14ac:dyDescent="0.35">
      <c r="A145" s="175" t="s">
        <v>283</v>
      </c>
      <c r="B145" s="177">
        <v>264.17210707106841</v>
      </c>
      <c r="C145" s="176">
        <v>2.6417210707106839E-4</v>
      </c>
      <c r="D145" s="176">
        <v>0.26417210707106842</v>
      </c>
      <c r="E145" s="163">
        <v>1</v>
      </c>
      <c r="F145" s="176">
        <v>7.4805211375990615</v>
      </c>
      <c r="G145" s="177"/>
      <c r="H145" s="176"/>
      <c r="I145" s="129"/>
    </row>
    <row r="146" spans="1:9" x14ac:dyDescent="0.35">
      <c r="A146" s="175" t="s">
        <v>284</v>
      </c>
      <c r="B146" s="179">
        <v>35.314666212661322</v>
      </c>
      <c r="C146" s="177">
        <v>3.5314666212661319E-5</v>
      </c>
      <c r="D146" s="176">
        <v>3.5314666212661321E-2</v>
      </c>
      <c r="E146" s="191">
        <v>0.13368052594273649</v>
      </c>
      <c r="F146" s="163">
        <v>1</v>
      </c>
      <c r="G146" s="179"/>
      <c r="H146" s="176"/>
      <c r="I146" s="129"/>
    </row>
    <row r="147" spans="1:9" x14ac:dyDescent="0.35">
      <c r="A147" s="175"/>
      <c r="B147" s="179"/>
      <c r="C147" s="177"/>
      <c r="D147" s="176"/>
      <c r="E147" s="176"/>
      <c r="F147" s="176"/>
      <c r="G147" s="177"/>
      <c r="H147" s="176"/>
      <c r="I147" s="129"/>
    </row>
    <row r="148" spans="1:9" x14ac:dyDescent="0.35">
      <c r="A148" s="175" t="s">
        <v>285</v>
      </c>
      <c r="B148" s="192" t="s">
        <v>286</v>
      </c>
      <c r="C148" s="179" t="s">
        <v>287</v>
      </c>
      <c r="D148" s="177" t="s">
        <v>288</v>
      </c>
      <c r="E148" s="177" t="s">
        <v>289</v>
      </c>
      <c r="F148" s="176" t="s">
        <v>290</v>
      </c>
      <c r="G148" s="179" t="s">
        <v>291</v>
      </c>
      <c r="H148" s="176" t="s">
        <v>292</v>
      </c>
      <c r="I148" s="129" t="s">
        <v>293</v>
      </c>
    </row>
    <row r="149" spans="1:9" x14ac:dyDescent="0.35">
      <c r="A149" s="175" t="s">
        <v>294</v>
      </c>
      <c r="B149" s="179">
        <v>1</v>
      </c>
      <c r="C149" s="177">
        <v>1000</v>
      </c>
      <c r="D149" s="176">
        <v>1000000</v>
      </c>
      <c r="E149" s="177">
        <v>3600</v>
      </c>
      <c r="F149" s="176">
        <v>3600000</v>
      </c>
      <c r="G149" s="176">
        <v>1055.05585</v>
      </c>
      <c r="H149" s="176">
        <v>1055055850</v>
      </c>
      <c r="I149" s="129">
        <v>2684519.5376862194</v>
      </c>
    </row>
    <row r="150" spans="1:9" x14ac:dyDescent="0.35">
      <c r="A150" s="175" t="s">
        <v>295</v>
      </c>
      <c r="B150" s="193">
        <v>1E-3</v>
      </c>
      <c r="C150" s="179">
        <v>1</v>
      </c>
      <c r="D150" s="179">
        <v>1000</v>
      </c>
      <c r="E150" s="194">
        <v>3.6</v>
      </c>
      <c r="F150" s="179">
        <v>3600</v>
      </c>
      <c r="G150" s="179">
        <v>1.05505585</v>
      </c>
      <c r="H150" s="176">
        <v>1055055.8500000001</v>
      </c>
      <c r="I150" s="129">
        <v>2684.5195376862198</v>
      </c>
    </row>
    <row r="151" spans="1:9" x14ac:dyDescent="0.3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3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3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3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3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3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35">
      <c r="A158" s="22" t="s">
        <v>415</v>
      </c>
      <c r="B158" s="22" t="s">
        <v>416</v>
      </c>
      <c r="C158" s="22" t="s">
        <v>417</v>
      </c>
      <c r="D158" s="22" t="s">
        <v>418</v>
      </c>
      <c r="E158" s="22" t="s">
        <v>419</v>
      </c>
      <c r="F158" s="22" t="s">
        <v>420</v>
      </c>
    </row>
    <row r="159" spans="1:9" x14ac:dyDescent="0.35">
      <c r="A159" s="22" t="s">
        <v>416</v>
      </c>
      <c r="B159" s="22">
        <v>1</v>
      </c>
      <c r="C159" s="22">
        <v>1000</v>
      </c>
      <c r="D159" s="22">
        <v>1000000</v>
      </c>
      <c r="E159" s="22">
        <v>304.8</v>
      </c>
      <c r="F159" s="22">
        <v>1609340</v>
      </c>
    </row>
    <row r="160" spans="1:9" x14ac:dyDescent="0.35">
      <c r="A160" s="22" t="s">
        <v>417</v>
      </c>
      <c r="B160" s="22">
        <v>1E-3</v>
      </c>
      <c r="C160" s="22">
        <v>1</v>
      </c>
      <c r="D160" s="22">
        <v>1000</v>
      </c>
      <c r="E160" s="22">
        <v>0.30480000000000002</v>
      </c>
      <c r="F160" s="22">
        <v>1609.34</v>
      </c>
    </row>
    <row r="161" spans="1:6" x14ac:dyDescent="0.35">
      <c r="A161" s="22" t="s">
        <v>418</v>
      </c>
      <c r="B161" s="22">
        <v>9.9999999999999995E-7</v>
      </c>
      <c r="C161" s="22">
        <v>1E-3</v>
      </c>
      <c r="D161" s="22">
        <v>1</v>
      </c>
      <c r="E161" s="22">
        <v>3.0480000000000004E-4</v>
      </c>
      <c r="F161" s="22">
        <v>1.60934</v>
      </c>
    </row>
    <row r="162" spans="1:6" x14ac:dyDescent="0.35">
      <c r="A162" s="22" t="s">
        <v>419</v>
      </c>
      <c r="B162" s="22">
        <v>3.2808398950131233E-3</v>
      </c>
      <c r="C162" s="22">
        <v>3.2808398950131235</v>
      </c>
      <c r="D162" s="22">
        <v>3280.8398950131236</v>
      </c>
      <c r="E162" s="22">
        <v>1</v>
      </c>
      <c r="F162" s="22">
        <v>5280</v>
      </c>
    </row>
    <row r="163" spans="1:6" x14ac:dyDescent="0.35">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4"/>
  <sheetViews>
    <sheetView workbookViewId="0">
      <selection activeCell="B5" sqref="B5"/>
    </sheetView>
  </sheetViews>
  <sheetFormatPr defaultRowHeight="14.5" x14ac:dyDescent="0.35"/>
  <cols>
    <col min="1" max="1" width="30.81640625" customWidth="1"/>
    <col min="2" max="2" width="12" bestFit="1" customWidth="1"/>
    <col min="3" max="35" width="10" bestFit="1" customWidth="1"/>
  </cols>
  <sheetData>
    <row r="1" spans="1:35" s="2" customFormat="1" x14ac:dyDescent="0.3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35">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35">
      <c r="A3" s="210" t="s">
        <v>323</v>
      </c>
      <c r="B3" s="5">
        <f>'AEO Table 73'!C66*10^12*About!$A$66</f>
        <v>21426125271870</v>
      </c>
      <c r="C3" s="5">
        <f>'AEO Table 73'!D66*10^12*About!$A$66</f>
        <v>21723108529760</v>
      </c>
      <c r="D3" s="5">
        <f>'AEO Table 73'!E66*10^12*About!$A$66</f>
        <v>21592150794830</v>
      </c>
      <c r="E3" s="5">
        <f>'AEO Table 73'!F66*10^12*About!$A$66</f>
        <v>21689424140780</v>
      </c>
      <c r="F3" s="5">
        <f>'AEO Table 73'!G66*10^12*About!$A$66</f>
        <v>21598508918910</v>
      </c>
      <c r="G3" s="5">
        <f>'AEO Table 73'!H66*10^12*About!$A$66</f>
        <v>21785251256009.996</v>
      </c>
      <c r="H3" s="5">
        <f>'AEO Table 73'!I66*10^12*About!$A$66</f>
        <v>21907349725469.996</v>
      </c>
      <c r="I3" s="5">
        <f>'AEO Table 73'!J66*10^12*About!$A$66</f>
        <v>21862095490729.996</v>
      </c>
      <c r="J3" s="5">
        <f>'AEO Table 73'!K66*10^12*About!$A$66</f>
        <v>21885320060119.996</v>
      </c>
      <c r="K3" s="5">
        <f>'AEO Table 73'!L66*10^12*About!$A$66</f>
        <v>21879926457289.996</v>
      </c>
      <c r="L3" s="5">
        <f>'AEO Table 73'!M66*10^12*About!$A$66</f>
        <v>21871600709859.996</v>
      </c>
      <c r="M3" s="5">
        <f>'AEO Table 73'!N66*10^12*About!$A$66</f>
        <v>21868122921809.996</v>
      </c>
      <c r="N3" s="5">
        <f>'AEO Table 73'!O66*10^12*About!$A$66</f>
        <v>21806152155919.996</v>
      </c>
      <c r="O3" s="5">
        <f>'AEO Table 73'!P66*10^12*About!$A$66</f>
        <v>21771577100459.996</v>
      </c>
      <c r="P3" s="5">
        <f>'AEO Table 73'!Q66*10^12*About!$A$66</f>
        <v>21778922894299.996</v>
      </c>
      <c r="Q3" s="5">
        <f>'AEO Table 73'!R66*10^12*About!$A$66</f>
        <v>21817079354949.996</v>
      </c>
      <c r="R3" s="5">
        <f>'AEO Table 73'!S66*10^12*About!$A$66</f>
        <v>21812047309799.996</v>
      </c>
      <c r="S3" s="5">
        <f>'AEO Table 73'!T66*10^12*About!$A$66</f>
        <v>21817030853309.996</v>
      </c>
      <c r="T3" s="5">
        <f>'AEO Table 73'!U66*10^12*About!$A$66</f>
        <v>21827247062389.996</v>
      </c>
      <c r="U3" s="5">
        <f>'AEO Table 73'!V66*10^12*About!$A$66</f>
        <v>21815323375119.996</v>
      </c>
      <c r="V3" s="5">
        <f>'AEO Table 73'!W66*10^12*About!$A$66</f>
        <v>21840916808699.996</v>
      </c>
      <c r="W3" s="5">
        <f>'AEO Table 73'!X66*10^12*About!$A$66</f>
        <v>21851986205719.996</v>
      </c>
      <c r="X3" s="5">
        <f>'AEO Table 73'!Y66*10^12*About!$A$66</f>
        <v>21847742312219.996</v>
      </c>
      <c r="Y3" s="5">
        <f>'AEO Table 73'!Z66*10^12*About!$A$66</f>
        <v>21845130939829.996</v>
      </c>
      <c r="Z3" s="5">
        <f>'AEO Table 73'!AA66*10^12*About!$A$66</f>
        <v>21841979435539.996</v>
      </c>
      <c r="AA3" s="5">
        <f>'AEO Table 73'!AB66*10^12*About!$A$66</f>
        <v>21835360063989.996</v>
      </c>
      <c r="AB3" s="5">
        <f>'AEO Table 73'!AC66*10^12*About!$A$66</f>
        <v>21844411131399.996</v>
      </c>
      <c r="AC3" s="5">
        <f>'AEO Table 73'!AD66*10^12*About!$A$66</f>
        <v>21850164087289.996</v>
      </c>
      <c r="AD3" s="5">
        <f>'AEO Table 73'!AE66*10^12*About!$A$66</f>
        <v>21861439616279.996</v>
      </c>
      <c r="AE3" s="5">
        <f>'AEO Table 73'!AF66*10^12*About!$A$66</f>
        <v>21888061505089.996</v>
      </c>
      <c r="AF3" s="5">
        <f>'AEO Table 73'!AG66*10^12*About!$A$66</f>
        <v>21914609539129.996</v>
      </c>
      <c r="AG3" s="5">
        <f>'AEO Table 73'!AH66*10^12*About!$A$66</f>
        <v>21935133449019.996</v>
      </c>
      <c r="AH3" s="5">
        <f>'AEO Table 73'!AI66*10^12*About!$A$66</f>
        <v>21919422224589.996</v>
      </c>
      <c r="AI3" s="5">
        <f>'AEO Table 73'!AJ66*10^12*About!$A$66</f>
        <v>21922172488039.996</v>
      </c>
    </row>
    <row r="4" spans="1:35" x14ac:dyDescent="0.35">
      <c r="A4" s="202" t="s">
        <v>324</v>
      </c>
      <c r="B4" s="5">
        <f>'AEO Table 73'!C54*10^15*About!$A$67</f>
        <v>3.66213439E+16</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35">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3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3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3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35">
      <c r="A9" s="210" t="s">
        <v>325</v>
      </c>
      <c r="B9" s="5">
        <f>'GREET1 Fuel_Specs'!$D$81*10^6*About!$A$66</f>
        <v>19737962860000</v>
      </c>
      <c r="C9" s="5">
        <f>'GREET1 Fuel_Specs'!$D$81*10^6*About!$A$66</f>
        <v>19737962860000</v>
      </c>
      <c r="D9" s="5">
        <f>'GREET1 Fuel_Specs'!$D$81*10^6*About!$A$66</f>
        <v>19737962860000</v>
      </c>
      <c r="E9" s="5">
        <f>'GREET1 Fuel_Specs'!$D$81*10^6*About!$A$66</f>
        <v>19737962860000</v>
      </c>
      <c r="F9" s="5">
        <f>'GREET1 Fuel_Specs'!$D$81*10^6*About!$A$66</f>
        <v>19737962860000</v>
      </c>
      <c r="G9" s="5">
        <f>'GREET1 Fuel_Specs'!$D$81*10^6*About!$A$66</f>
        <v>19737962860000</v>
      </c>
      <c r="H9" s="5">
        <f>'GREET1 Fuel_Specs'!$D$81*10^6*About!$A$66</f>
        <v>19737962860000</v>
      </c>
      <c r="I9" s="5">
        <f>'GREET1 Fuel_Specs'!$D$81*10^6*About!$A$66</f>
        <v>19737962860000</v>
      </c>
      <c r="J9" s="5">
        <f>'GREET1 Fuel_Specs'!$D$81*10^6*About!$A$66</f>
        <v>19737962860000</v>
      </c>
      <c r="K9" s="5">
        <f>'GREET1 Fuel_Specs'!$D$81*10^6*About!$A$66</f>
        <v>19737962860000</v>
      </c>
      <c r="L9" s="5">
        <f>'GREET1 Fuel_Specs'!$D$81*10^6*About!$A$66</f>
        <v>19737962860000</v>
      </c>
      <c r="M9" s="5">
        <f>'GREET1 Fuel_Specs'!$D$81*10^6*About!$A$66</f>
        <v>19737962860000</v>
      </c>
      <c r="N9" s="5">
        <f>'GREET1 Fuel_Specs'!$D$81*10^6*About!$A$66</f>
        <v>19737962860000</v>
      </c>
      <c r="O9" s="5">
        <f>'GREET1 Fuel_Specs'!$D$81*10^6*About!$A$66</f>
        <v>19737962860000</v>
      </c>
      <c r="P9" s="5">
        <f>'GREET1 Fuel_Specs'!$D$81*10^6*About!$A$66</f>
        <v>19737962860000</v>
      </c>
      <c r="Q9" s="5">
        <f>'GREET1 Fuel_Specs'!$D$81*10^6*About!$A$66</f>
        <v>19737962860000</v>
      </c>
      <c r="R9" s="5">
        <f>'GREET1 Fuel_Specs'!$D$81*10^6*About!$A$66</f>
        <v>19737962860000</v>
      </c>
      <c r="S9" s="5">
        <f>'GREET1 Fuel_Specs'!$D$81*10^6*About!$A$66</f>
        <v>19737962860000</v>
      </c>
      <c r="T9" s="5">
        <f>'GREET1 Fuel_Specs'!$D$81*10^6*About!$A$66</f>
        <v>19737962860000</v>
      </c>
      <c r="U9" s="5">
        <f>'GREET1 Fuel_Specs'!$D$81*10^6*About!$A$66</f>
        <v>19737962860000</v>
      </c>
      <c r="V9" s="5">
        <f>'GREET1 Fuel_Specs'!$D$81*10^6*About!$A$66</f>
        <v>19737962860000</v>
      </c>
      <c r="W9" s="5">
        <f>'GREET1 Fuel_Specs'!$D$81*10^6*About!$A$66</f>
        <v>19737962860000</v>
      </c>
      <c r="X9" s="5">
        <f>'GREET1 Fuel_Specs'!$D$81*10^6*About!$A$66</f>
        <v>19737962860000</v>
      </c>
      <c r="Y9" s="5">
        <f>'GREET1 Fuel_Specs'!$D$81*10^6*About!$A$66</f>
        <v>19737962860000</v>
      </c>
      <c r="Z9" s="5">
        <f>'GREET1 Fuel_Specs'!$D$81*10^6*About!$A$66</f>
        <v>19737962860000</v>
      </c>
      <c r="AA9" s="5">
        <f>'GREET1 Fuel_Specs'!$D$81*10^6*About!$A$66</f>
        <v>19737962860000</v>
      </c>
      <c r="AB9" s="5">
        <f>'GREET1 Fuel_Specs'!$D$81*10^6*About!$A$66</f>
        <v>19737962860000</v>
      </c>
      <c r="AC9" s="5">
        <f>'GREET1 Fuel_Specs'!$D$81*10^6*About!$A$66</f>
        <v>19737962860000</v>
      </c>
      <c r="AD9" s="5">
        <f>'GREET1 Fuel_Specs'!$D$81*10^6*About!$A$66</f>
        <v>19737962860000</v>
      </c>
      <c r="AE9" s="5">
        <f>'GREET1 Fuel_Specs'!$D$81*10^6*About!$A$66</f>
        <v>19737962860000</v>
      </c>
      <c r="AF9" s="5">
        <f>'GREET1 Fuel_Specs'!$D$81*10^6*About!$A$66</f>
        <v>19737962860000</v>
      </c>
      <c r="AG9" s="5">
        <f>'GREET1 Fuel_Specs'!$D$81*10^6*About!$A$66</f>
        <v>19737962860000</v>
      </c>
      <c r="AH9" s="5">
        <f>'GREET1 Fuel_Specs'!$D$81*10^6*About!$A$66</f>
        <v>19737962860000</v>
      </c>
      <c r="AI9" s="5">
        <f>'GREET1 Fuel_Specs'!$D$81*10^6*About!$A$66</f>
        <v>19737962860000</v>
      </c>
    </row>
    <row r="10" spans="1:35" x14ac:dyDescent="0.35">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35">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35">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35">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35">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35">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3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35">
      <c r="A17" s="210" t="s">
        <v>330</v>
      </c>
      <c r="B17" s="5">
        <f>'GREET1 Fuel_Specs'!$D$69*10^6*About!$A$66</f>
        <v>14321544386446.23</v>
      </c>
      <c r="C17" s="5">
        <f>'GREET1 Fuel_Specs'!$D$69*10^6*About!$A$66</f>
        <v>14321544386446.23</v>
      </c>
      <c r="D17" s="5">
        <f>'GREET1 Fuel_Specs'!$D$69*10^6*About!$A$66</f>
        <v>14321544386446.23</v>
      </c>
      <c r="E17" s="5">
        <f>'GREET1 Fuel_Specs'!$D$69*10^6*About!$A$66</f>
        <v>14321544386446.23</v>
      </c>
      <c r="F17" s="5">
        <f>'GREET1 Fuel_Specs'!$D$69*10^6*About!$A$66</f>
        <v>14321544386446.23</v>
      </c>
      <c r="G17" s="5">
        <f>'GREET1 Fuel_Specs'!$D$69*10^6*About!$A$66</f>
        <v>14321544386446.23</v>
      </c>
      <c r="H17" s="5">
        <f>'GREET1 Fuel_Specs'!$D$69*10^6*About!$A$66</f>
        <v>14321544386446.23</v>
      </c>
      <c r="I17" s="5">
        <f>'GREET1 Fuel_Specs'!$D$69*10^6*About!$A$66</f>
        <v>14321544386446.23</v>
      </c>
      <c r="J17" s="5">
        <f>'GREET1 Fuel_Specs'!$D$69*10^6*About!$A$66</f>
        <v>14321544386446.23</v>
      </c>
      <c r="K17" s="5">
        <f>'GREET1 Fuel_Specs'!$D$69*10^6*About!$A$66</f>
        <v>14321544386446.23</v>
      </c>
      <c r="L17" s="5">
        <f>'GREET1 Fuel_Specs'!$D$69*10^6*About!$A$66</f>
        <v>14321544386446.23</v>
      </c>
      <c r="M17" s="5">
        <f>'GREET1 Fuel_Specs'!$D$69*10^6*About!$A$66</f>
        <v>14321544386446.23</v>
      </c>
      <c r="N17" s="5">
        <f>'GREET1 Fuel_Specs'!$D$69*10^6*About!$A$66</f>
        <v>14321544386446.23</v>
      </c>
      <c r="O17" s="5">
        <f>'GREET1 Fuel_Specs'!$D$69*10^6*About!$A$66</f>
        <v>14321544386446.23</v>
      </c>
      <c r="P17" s="5">
        <f>'GREET1 Fuel_Specs'!$D$69*10^6*About!$A$66</f>
        <v>14321544386446.23</v>
      </c>
      <c r="Q17" s="5">
        <f>'GREET1 Fuel_Specs'!$D$69*10^6*About!$A$66</f>
        <v>14321544386446.23</v>
      </c>
      <c r="R17" s="5">
        <f>'GREET1 Fuel_Specs'!$D$69*10^6*About!$A$66</f>
        <v>14321544386446.23</v>
      </c>
      <c r="S17" s="5">
        <f>'GREET1 Fuel_Specs'!$D$69*10^6*About!$A$66</f>
        <v>14321544386446.23</v>
      </c>
      <c r="T17" s="5">
        <f>'GREET1 Fuel_Specs'!$D$69*10^6*About!$A$66</f>
        <v>14321544386446.23</v>
      </c>
      <c r="U17" s="5">
        <f>'GREET1 Fuel_Specs'!$D$69*10^6*About!$A$66</f>
        <v>14321544386446.23</v>
      </c>
      <c r="V17" s="5">
        <f>'GREET1 Fuel_Specs'!$D$69*10^6*About!$A$66</f>
        <v>14321544386446.23</v>
      </c>
      <c r="W17" s="5">
        <f>'GREET1 Fuel_Specs'!$D$69*10^6*About!$A$66</f>
        <v>14321544386446.23</v>
      </c>
      <c r="X17" s="5">
        <f>'GREET1 Fuel_Specs'!$D$69*10^6*About!$A$66</f>
        <v>14321544386446.23</v>
      </c>
      <c r="Y17" s="5">
        <f>'GREET1 Fuel_Specs'!$D$69*10^6*About!$A$66</f>
        <v>14321544386446.23</v>
      </c>
      <c r="Z17" s="5">
        <f>'GREET1 Fuel_Specs'!$D$69*10^6*About!$A$66</f>
        <v>14321544386446.23</v>
      </c>
      <c r="AA17" s="5">
        <f>'GREET1 Fuel_Specs'!$D$69*10^6*About!$A$66</f>
        <v>14321544386446.23</v>
      </c>
      <c r="AB17" s="5">
        <f>'GREET1 Fuel_Specs'!$D$69*10^6*About!$A$66</f>
        <v>14321544386446.23</v>
      </c>
      <c r="AC17" s="5">
        <f>'GREET1 Fuel_Specs'!$D$69*10^6*About!$A$66</f>
        <v>14321544386446.23</v>
      </c>
      <c r="AD17" s="5">
        <f>'GREET1 Fuel_Specs'!$D$69*10^6*About!$A$66</f>
        <v>14321544386446.23</v>
      </c>
      <c r="AE17" s="5">
        <f>'GREET1 Fuel_Specs'!$D$69*10^6*About!$A$66</f>
        <v>14321544386446.23</v>
      </c>
      <c r="AF17" s="5">
        <f>'GREET1 Fuel_Specs'!$D$69*10^6*About!$A$66</f>
        <v>14321544386446.23</v>
      </c>
      <c r="AG17" s="5">
        <f>'GREET1 Fuel_Specs'!$D$69*10^6*About!$A$66</f>
        <v>14321544386446.23</v>
      </c>
      <c r="AH17" s="5">
        <f>'GREET1 Fuel_Specs'!$D$69*10^6*About!$A$66</f>
        <v>14321544386446.23</v>
      </c>
      <c r="AI17" s="5">
        <f>'GREET1 Fuel_Specs'!$D$69*10^6*About!$A$66</f>
        <v>14321544386446.23</v>
      </c>
    </row>
    <row r="18" spans="1:35" x14ac:dyDescent="0.35">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35">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35">
      <c r="A20" s="212" t="s">
        <v>370</v>
      </c>
      <c r="B20" s="6">
        <f>'GREET1 Fuel_Specs'!$D$36*10^6*About!$A$70</f>
        <v>24147962520</v>
      </c>
      <c r="C20" s="6">
        <f>'GREET1 Fuel_Specs'!$D$36*10^6*About!$A$70</f>
        <v>24147962520</v>
      </c>
      <c r="D20" s="6">
        <f>'GREET1 Fuel_Specs'!$D$36*10^6*About!$A$70</f>
        <v>24147962520</v>
      </c>
      <c r="E20" s="6">
        <f>'GREET1 Fuel_Specs'!$D$36*10^6*About!$A$70</f>
        <v>24147962520</v>
      </c>
      <c r="F20" s="6">
        <f>'GREET1 Fuel_Specs'!$D$36*10^6*About!$A$70</f>
        <v>24147962520</v>
      </c>
      <c r="G20" s="6">
        <f>'GREET1 Fuel_Specs'!$D$36*10^6*About!$A$70</f>
        <v>24147962520</v>
      </c>
      <c r="H20" s="6">
        <f>'GREET1 Fuel_Specs'!$D$36*10^6*About!$A$70</f>
        <v>24147962520</v>
      </c>
      <c r="I20" s="6">
        <f>'GREET1 Fuel_Specs'!$D$36*10^6*About!$A$70</f>
        <v>24147962520</v>
      </c>
      <c r="J20" s="6">
        <f>'GREET1 Fuel_Specs'!$D$36*10^6*About!$A$70</f>
        <v>24147962520</v>
      </c>
      <c r="K20" s="6">
        <f>'GREET1 Fuel_Specs'!$D$36*10^6*About!$A$70</f>
        <v>24147962520</v>
      </c>
      <c r="L20" s="6">
        <f>'GREET1 Fuel_Specs'!$D$36*10^6*About!$A$70</f>
        <v>24147962520</v>
      </c>
      <c r="M20" s="6">
        <f>'GREET1 Fuel_Specs'!$D$36*10^6*About!$A$70</f>
        <v>24147962520</v>
      </c>
      <c r="N20" s="6">
        <f>'GREET1 Fuel_Specs'!$D$36*10^6*About!$A$70</f>
        <v>24147962520</v>
      </c>
      <c r="O20" s="6">
        <f>'GREET1 Fuel_Specs'!$D$36*10^6*About!$A$70</f>
        <v>24147962520</v>
      </c>
      <c r="P20" s="6">
        <f>'GREET1 Fuel_Specs'!$D$36*10^6*About!$A$70</f>
        <v>24147962520</v>
      </c>
      <c r="Q20" s="6">
        <f>'GREET1 Fuel_Specs'!$D$36*10^6*About!$A$70</f>
        <v>24147962520</v>
      </c>
      <c r="R20" s="6">
        <f>'GREET1 Fuel_Specs'!$D$36*10^6*About!$A$70</f>
        <v>24147962520</v>
      </c>
      <c r="S20" s="6">
        <f>'GREET1 Fuel_Specs'!$D$36*10^6*About!$A$70</f>
        <v>24147962520</v>
      </c>
      <c r="T20" s="6">
        <f>'GREET1 Fuel_Specs'!$D$36*10^6*About!$A$70</f>
        <v>24147962520</v>
      </c>
      <c r="U20" s="6">
        <f>'GREET1 Fuel_Specs'!$D$36*10^6*About!$A$70</f>
        <v>24147962520</v>
      </c>
      <c r="V20" s="6">
        <f>'GREET1 Fuel_Specs'!$D$36*10^6*About!$A$70</f>
        <v>24147962520</v>
      </c>
      <c r="W20" s="6">
        <f>'GREET1 Fuel_Specs'!$D$36*10^6*About!$A$70</f>
        <v>24147962520</v>
      </c>
      <c r="X20" s="6">
        <f>'GREET1 Fuel_Specs'!$D$36*10^6*About!$A$70</f>
        <v>24147962520</v>
      </c>
      <c r="Y20" s="6">
        <f>'GREET1 Fuel_Specs'!$D$36*10^6*About!$A$70</f>
        <v>24147962520</v>
      </c>
      <c r="Z20" s="6">
        <f>'GREET1 Fuel_Specs'!$D$36*10^6*About!$A$70</f>
        <v>24147962520</v>
      </c>
      <c r="AA20" s="6">
        <f>'GREET1 Fuel_Specs'!$D$36*10^6*About!$A$70</f>
        <v>24147962520</v>
      </c>
      <c r="AB20" s="6">
        <f>'GREET1 Fuel_Specs'!$D$36*10^6*About!$A$70</f>
        <v>24147962520</v>
      </c>
      <c r="AC20" s="6">
        <f>'GREET1 Fuel_Specs'!$D$36*10^6*About!$A$70</f>
        <v>24147962520</v>
      </c>
      <c r="AD20" s="6">
        <f>'GREET1 Fuel_Specs'!$D$36*10^6*About!$A$70</f>
        <v>24147962520</v>
      </c>
      <c r="AE20" s="6">
        <f>'GREET1 Fuel_Specs'!$D$36*10^6*About!$A$70</f>
        <v>24147962520</v>
      </c>
      <c r="AF20" s="6">
        <f>'GREET1 Fuel_Specs'!$D$36*10^6*About!$A$70</f>
        <v>24147962520</v>
      </c>
      <c r="AG20" s="6">
        <f>'GREET1 Fuel_Specs'!$D$36*10^6*About!$A$70</f>
        <v>24147962520</v>
      </c>
      <c r="AH20" s="6">
        <f>'GREET1 Fuel_Specs'!$D$36*10^6*About!$A$70</f>
        <v>24147962520</v>
      </c>
      <c r="AI20" s="6">
        <f>'GREET1 Fuel_Specs'!$D$36*10^6*About!$A$70</f>
        <v>24147962520</v>
      </c>
    </row>
    <row r="21" spans="1:35" x14ac:dyDescent="0.35">
      <c r="A21" s="210" t="s">
        <v>371</v>
      </c>
      <c r="B21" s="5">
        <f>'GREET1 Fuel_Specs'!$D$90*10^6*About!$A$66</f>
        <v>14973166799680.666</v>
      </c>
      <c r="C21" s="5">
        <f>'GREET1 Fuel_Specs'!$D$90*10^6*About!$A$66</f>
        <v>14973166799680.666</v>
      </c>
      <c r="D21" s="5">
        <f>'GREET1 Fuel_Specs'!$D$90*10^6*About!$A$66</f>
        <v>14973166799680.666</v>
      </c>
      <c r="E21" s="5">
        <f>'GREET1 Fuel_Specs'!$D$90*10^6*About!$A$66</f>
        <v>14973166799680.666</v>
      </c>
      <c r="F21" s="5">
        <f>'GREET1 Fuel_Specs'!$D$90*10^6*About!$A$66</f>
        <v>14973166799680.666</v>
      </c>
      <c r="G21" s="5">
        <f>'GREET1 Fuel_Specs'!$D$90*10^6*About!$A$66</f>
        <v>14973166799680.666</v>
      </c>
      <c r="H21" s="5">
        <f>'GREET1 Fuel_Specs'!$D$90*10^6*About!$A$66</f>
        <v>14973166799680.666</v>
      </c>
      <c r="I21" s="5">
        <f>'GREET1 Fuel_Specs'!$D$90*10^6*About!$A$66</f>
        <v>14973166799680.666</v>
      </c>
      <c r="J21" s="5">
        <f>'GREET1 Fuel_Specs'!$D$90*10^6*About!$A$66</f>
        <v>14973166799680.666</v>
      </c>
      <c r="K21" s="5">
        <f>'GREET1 Fuel_Specs'!$D$90*10^6*About!$A$66</f>
        <v>14973166799680.666</v>
      </c>
      <c r="L21" s="5">
        <f>'GREET1 Fuel_Specs'!$D$90*10^6*About!$A$66</f>
        <v>14973166799680.666</v>
      </c>
      <c r="M21" s="5">
        <f>'GREET1 Fuel_Specs'!$D$90*10^6*About!$A$66</f>
        <v>14973166799680.666</v>
      </c>
      <c r="N21" s="5">
        <f>'GREET1 Fuel_Specs'!$D$90*10^6*About!$A$66</f>
        <v>14973166799680.666</v>
      </c>
      <c r="O21" s="5">
        <f>'GREET1 Fuel_Specs'!$D$90*10^6*About!$A$66</f>
        <v>14973166799680.666</v>
      </c>
      <c r="P21" s="5">
        <f>'GREET1 Fuel_Specs'!$D$90*10^6*About!$A$66</f>
        <v>14973166799680.666</v>
      </c>
      <c r="Q21" s="5">
        <f>'GREET1 Fuel_Specs'!$D$90*10^6*About!$A$66</f>
        <v>14973166799680.666</v>
      </c>
      <c r="R21" s="5">
        <f>'GREET1 Fuel_Specs'!$D$90*10^6*About!$A$66</f>
        <v>14973166799680.666</v>
      </c>
      <c r="S21" s="5">
        <f>'GREET1 Fuel_Specs'!$D$90*10^6*About!$A$66</f>
        <v>14973166799680.666</v>
      </c>
      <c r="T21" s="5">
        <f>'GREET1 Fuel_Specs'!$D$90*10^6*About!$A$66</f>
        <v>14973166799680.666</v>
      </c>
      <c r="U21" s="5">
        <f>'GREET1 Fuel_Specs'!$D$90*10^6*About!$A$66</f>
        <v>14973166799680.666</v>
      </c>
      <c r="V21" s="5">
        <f>'GREET1 Fuel_Specs'!$D$90*10^6*About!$A$66</f>
        <v>14973166799680.666</v>
      </c>
      <c r="W21" s="5">
        <f>'GREET1 Fuel_Specs'!$D$90*10^6*About!$A$66</f>
        <v>14973166799680.666</v>
      </c>
      <c r="X21" s="5">
        <f>'GREET1 Fuel_Specs'!$D$90*10^6*About!$A$66</f>
        <v>14973166799680.666</v>
      </c>
      <c r="Y21" s="5">
        <f>'GREET1 Fuel_Specs'!$D$90*10^6*About!$A$66</f>
        <v>14973166799680.666</v>
      </c>
      <c r="Z21" s="5">
        <f>'GREET1 Fuel_Specs'!$D$90*10^6*About!$A$66</f>
        <v>14973166799680.666</v>
      </c>
      <c r="AA21" s="5">
        <f>'GREET1 Fuel_Specs'!$D$90*10^6*About!$A$66</f>
        <v>14973166799680.666</v>
      </c>
      <c r="AB21" s="5">
        <f>'GREET1 Fuel_Specs'!$D$90*10^6*About!$A$66</f>
        <v>14973166799680.666</v>
      </c>
      <c r="AC21" s="5">
        <f>'GREET1 Fuel_Specs'!$D$90*10^6*About!$A$66</f>
        <v>14973166799680.666</v>
      </c>
      <c r="AD21" s="5">
        <f>'GREET1 Fuel_Specs'!$D$90*10^6*About!$A$66</f>
        <v>14973166799680.666</v>
      </c>
      <c r="AE21" s="5">
        <f>'GREET1 Fuel_Specs'!$D$90*10^6*About!$A$66</f>
        <v>14973166799680.666</v>
      </c>
      <c r="AF21" s="5">
        <f>'GREET1 Fuel_Specs'!$D$90*10^6*About!$A$66</f>
        <v>14973166799680.666</v>
      </c>
      <c r="AG21" s="5">
        <f>'GREET1 Fuel_Specs'!$D$90*10^6*About!$A$66</f>
        <v>14973166799680.666</v>
      </c>
      <c r="AH21" s="5">
        <f>'GREET1 Fuel_Specs'!$D$90*10^6*About!$A$66</f>
        <v>14973166799680.666</v>
      </c>
      <c r="AI21" s="5">
        <f>'GREET1 Fuel_Specs'!$D$90*10^6*About!$A$66</f>
        <v>14973166799680.666</v>
      </c>
    </row>
    <row r="22" spans="1:35" x14ac:dyDescent="0.35">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row r="24" spans="1:35" x14ac:dyDescent="0.35">
      <c r="B2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B10" sqref="B10"/>
    </sheetView>
  </sheetViews>
  <sheetFormatPr defaultColWidth="9.08984375" defaultRowHeight="14.5" x14ac:dyDescent="0.35"/>
  <cols>
    <col min="1" max="1" width="30.81640625" style="2" customWidth="1"/>
    <col min="2" max="35" width="10" style="2" customWidth="1"/>
    <col min="36" max="16384" width="9.08984375" style="2"/>
  </cols>
  <sheetData>
    <row r="1" spans="1:35" x14ac:dyDescent="0.35">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35">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35">
      <c r="A3" s="1" t="s">
        <v>323</v>
      </c>
      <c r="B3" s="5">
        <f>'AEO Table 73'!C66*10^6*About!$A$66</f>
        <v>21426125.271869998</v>
      </c>
      <c r="C3" s="5">
        <f>'AEO Table 73'!D66*10^6*About!$A$66</f>
        <v>21723108.529759999</v>
      </c>
      <c r="D3" s="5">
        <f>'AEO Table 73'!E66*10^6*About!$A$66</f>
        <v>21592150.794829998</v>
      </c>
      <c r="E3" s="5">
        <f>'AEO Table 73'!F66*10^6*About!$A$66</f>
        <v>21689424.140779998</v>
      </c>
      <c r="F3" s="5">
        <f>'AEO Table 73'!G66*10^6*About!$A$66</f>
        <v>21598508.918909997</v>
      </c>
      <c r="G3" s="5">
        <f>'AEO Table 73'!H66*10^6*About!$A$66</f>
        <v>21785251.25601</v>
      </c>
      <c r="H3" s="5">
        <f>'AEO Table 73'!I66*10^6*About!$A$66</f>
        <v>21907349.725469999</v>
      </c>
      <c r="I3" s="5">
        <f>'AEO Table 73'!J66*10^6*About!$A$66</f>
        <v>21862095.490729999</v>
      </c>
      <c r="J3" s="5">
        <f>'AEO Table 73'!K66*10^6*About!$A$66</f>
        <v>21885320.060119998</v>
      </c>
      <c r="K3" s="5">
        <f>'AEO Table 73'!L66*10^6*About!$A$66</f>
        <v>21879926.457289997</v>
      </c>
      <c r="L3" s="5">
        <f>'AEO Table 73'!M66*10^6*About!$A$66</f>
        <v>21871600.709859997</v>
      </c>
      <c r="M3" s="5">
        <f>'AEO Table 73'!N66*10^6*About!$A$66</f>
        <v>21868122.921809997</v>
      </c>
      <c r="N3" s="5">
        <f>'AEO Table 73'!O66*10^6*About!$A$66</f>
        <v>21806152.155919999</v>
      </c>
      <c r="O3" s="5">
        <f>'AEO Table 73'!P66*10^6*About!$A$66</f>
        <v>21771577.100459997</v>
      </c>
      <c r="P3" s="5">
        <f>'AEO Table 73'!Q66*10^6*About!$A$66</f>
        <v>21778922.894299999</v>
      </c>
      <c r="Q3" s="5">
        <f>'AEO Table 73'!R66*10^6*About!$A$66</f>
        <v>21817079.35495</v>
      </c>
      <c r="R3" s="5">
        <f>'AEO Table 73'!S66*10^6*About!$A$66</f>
        <v>21812047.309799999</v>
      </c>
      <c r="S3" s="5">
        <f>'AEO Table 73'!T66*10^6*About!$A$66</f>
        <v>21817030.853309996</v>
      </c>
      <c r="T3" s="5">
        <f>'AEO Table 73'!U66*10^6*About!$A$66</f>
        <v>21827247.06239</v>
      </c>
      <c r="U3" s="5">
        <f>'AEO Table 73'!V66*10^6*About!$A$66</f>
        <v>21815323.375119999</v>
      </c>
      <c r="V3" s="5">
        <f>'AEO Table 73'!W66*10^6*About!$A$66</f>
        <v>21840916.808699999</v>
      </c>
      <c r="W3" s="5">
        <f>'AEO Table 73'!X66*10^6*About!$A$66</f>
        <v>21851986.205719996</v>
      </c>
      <c r="X3" s="5">
        <f>'AEO Table 73'!Y66*10^6*About!$A$66</f>
        <v>21847742.31222</v>
      </c>
      <c r="Y3" s="5">
        <f>'AEO Table 73'!Z66*10^6*About!$A$66</f>
        <v>21845130.939829998</v>
      </c>
      <c r="Z3" s="5">
        <f>'AEO Table 73'!AA66*10^6*About!$A$66</f>
        <v>21841979.435539998</v>
      </c>
      <c r="AA3" s="5">
        <f>'AEO Table 73'!AB66*10^6*About!$A$66</f>
        <v>21835360.063989997</v>
      </c>
      <c r="AB3" s="5">
        <f>'AEO Table 73'!AC66*10^6*About!$A$66</f>
        <v>21844411.131399997</v>
      </c>
      <c r="AC3" s="5">
        <f>'AEO Table 73'!AD66*10^6*About!$A$66</f>
        <v>21850164.087289996</v>
      </c>
      <c r="AD3" s="5">
        <f>'AEO Table 73'!AE66*10^6*About!$A$66</f>
        <v>21861439.616279997</v>
      </c>
      <c r="AE3" s="5">
        <f>'AEO Table 73'!AF66*10^6*About!$A$66</f>
        <v>21888061.505089998</v>
      </c>
      <c r="AF3" s="5">
        <f>'AEO Table 73'!AG66*10^6*About!$A$66</f>
        <v>21914609.539129999</v>
      </c>
      <c r="AG3" s="5">
        <f>'AEO Table 73'!AH66*10^6*About!$A$66</f>
        <v>21935133.449019998</v>
      </c>
      <c r="AH3" s="5">
        <f>'AEO Table 73'!AI66*10^6*About!$A$66</f>
        <v>21919422.22459</v>
      </c>
      <c r="AI3" s="5">
        <f>'AEO Table 73'!AJ66*10^6*About!$A$66</f>
        <v>21922172.488039996</v>
      </c>
    </row>
    <row r="4" spans="1:35" x14ac:dyDescent="0.35">
      <c r="A4" s="1" t="s">
        <v>324</v>
      </c>
      <c r="B4" s="5">
        <f>'AEO Table 73'!C54*10^6*About!$A$67</f>
        <v>36621343.899999999</v>
      </c>
      <c r="C4" s="5">
        <f>'AEO Table 73'!D54*10^6*About!$A$67</f>
        <v>36621343.899999999</v>
      </c>
      <c r="D4" s="5">
        <f>'AEO Table 73'!E54*10^6*About!$A$67</f>
        <v>36621343.899999999</v>
      </c>
      <c r="E4" s="5">
        <f>'AEO Table 73'!F54*10^6*About!$A$67</f>
        <v>36621343.899999999</v>
      </c>
      <c r="F4" s="5">
        <f>'AEO Table 73'!G54*10^6*About!$A$67</f>
        <v>36621343.899999999</v>
      </c>
      <c r="G4" s="5">
        <f>'AEO Table 73'!H54*10^6*About!$A$67</f>
        <v>36621343.899999999</v>
      </c>
      <c r="H4" s="5">
        <f>'AEO Table 73'!I54*10^6*About!$A$67</f>
        <v>36621343.899999999</v>
      </c>
      <c r="I4" s="5">
        <f>'AEO Table 73'!J54*10^6*About!$A$67</f>
        <v>36621343.899999999</v>
      </c>
      <c r="J4" s="5">
        <f>'AEO Table 73'!K54*10^6*About!$A$67</f>
        <v>36621343.899999999</v>
      </c>
      <c r="K4" s="5">
        <f>'AEO Table 73'!L54*10^6*About!$A$67</f>
        <v>36621343.899999999</v>
      </c>
      <c r="L4" s="5">
        <f>'AEO Table 73'!M54*10^6*About!$A$67</f>
        <v>36621343.899999999</v>
      </c>
      <c r="M4" s="5">
        <f>'AEO Table 73'!N54*10^6*About!$A$67</f>
        <v>36621343.899999999</v>
      </c>
      <c r="N4" s="5">
        <f>'AEO Table 73'!O54*10^6*About!$A$67</f>
        <v>36621343.899999999</v>
      </c>
      <c r="O4" s="5">
        <f>'AEO Table 73'!P54*10^6*About!$A$67</f>
        <v>36621343.899999999</v>
      </c>
      <c r="P4" s="5">
        <f>'AEO Table 73'!Q54*10^6*About!$A$67</f>
        <v>36621343.899999999</v>
      </c>
      <c r="Q4" s="5">
        <f>'AEO Table 73'!R54*10^6*About!$A$67</f>
        <v>36621343.899999999</v>
      </c>
      <c r="R4" s="5">
        <f>'AEO Table 73'!S54*10^6*About!$A$67</f>
        <v>36621343.899999999</v>
      </c>
      <c r="S4" s="5">
        <f>'AEO Table 73'!T54*10^6*About!$A$67</f>
        <v>36621343.899999999</v>
      </c>
      <c r="T4" s="5">
        <f>'AEO Table 73'!U54*10^6*About!$A$67</f>
        <v>36621343.899999999</v>
      </c>
      <c r="U4" s="5">
        <f>'AEO Table 73'!V54*10^6*About!$A$67</f>
        <v>36621343.899999999</v>
      </c>
      <c r="V4" s="5">
        <f>'AEO Table 73'!W54*10^6*About!$A$67</f>
        <v>36621343.899999999</v>
      </c>
      <c r="W4" s="5">
        <f>'AEO Table 73'!X54*10^6*About!$A$67</f>
        <v>36621343.899999999</v>
      </c>
      <c r="X4" s="5">
        <f>'AEO Table 73'!Y54*10^6*About!$A$67</f>
        <v>36621343.899999999</v>
      </c>
      <c r="Y4" s="5">
        <f>'AEO Table 73'!Z54*10^6*About!$A$67</f>
        <v>36621343.899999999</v>
      </c>
      <c r="Z4" s="5">
        <f>'AEO Table 73'!AA54*10^6*About!$A$67</f>
        <v>36621343.899999999</v>
      </c>
      <c r="AA4" s="5">
        <f>'AEO Table 73'!AB54*10^6*About!$A$67</f>
        <v>36621343.899999999</v>
      </c>
      <c r="AB4" s="5">
        <f>'AEO Table 73'!AC54*10^6*About!$A$67</f>
        <v>36621343.899999999</v>
      </c>
      <c r="AC4" s="5">
        <f>'AEO Table 73'!AD54*10^6*About!$A$67</f>
        <v>36621343.899999999</v>
      </c>
      <c r="AD4" s="5">
        <f>'AEO Table 73'!AE54*10^6*About!$A$67</f>
        <v>36621343.899999999</v>
      </c>
      <c r="AE4" s="5">
        <f>'AEO Table 73'!AF54*10^6*About!$A$67</f>
        <v>36621343.899999999</v>
      </c>
      <c r="AF4" s="5">
        <f>'AEO Table 73'!AG54*10^6*About!$A$67</f>
        <v>36621343.899999999</v>
      </c>
      <c r="AG4" s="5">
        <f>'AEO Table 73'!AH54*10^6*About!$A$67</f>
        <v>36621343.899999999</v>
      </c>
      <c r="AH4" s="5">
        <f>'AEO Table 73'!AI54*10^6*About!$A$67</f>
        <v>36621343.899999999</v>
      </c>
      <c r="AI4" s="5">
        <f>'AEO Table 73'!AJ54*10^6*About!$A$67</f>
        <v>36621343.899999999</v>
      </c>
    </row>
    <row r="5" spans="1:35" x14ac:dyDescent="0.35">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3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3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3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35">
      <c r="A9" s="1" t="s">
        <v>325</v>
      </c>
      <c r="B9" s="5">
        <f>'GREET1 Fuel_Specs'!$D$81*About!$A$66</f>
        <v>19737962.859999999</v>
      </c>
      <c r="C9" s="5">
        <f>'GREET1 Fuel_Specs'!$D$81*About!$A$66</f>
        <v>19737962.859999999</v>
      </c>
      <c r="D9" s="5">
        <f>'GREET1 Fuel_Specs'!$D$81*About!$A$66</f>
        <v>19737962.859999999</v>
      </c>
      <c r="E9" s="5">
        <f>'GREET1 Fuel_Specs'!$D$81*About!$A$66</f>
        <v>19737962.859999999</v>
      </c>
      <c r="F9" s="5">
        <f>'GREET1 Fuel_Specs'!$D$81*About!$A$66</f>
        <v>19737962.859999999</v>
      </c>
      <c r="G9" s="5">
        <f>'GREET1 Fuel_Specs'!$D$81*About!$A$66</f>
        <v>19737962.859999999</v>
      </c>
      <c r="H9" s="5">
        <f>'GREET1 Fuel_Specs'!$D$81*About!$A$66</f>
        <v>19737962.859999999</v>
      </c>
      <c r="I9" s="5">
        <f>'GREET1 Fuel_Specs'!$D$81*About!$A$66</f>
        <v>19737962.859999999</v>
      </c>
      <c r="J9" s="5">
        <f>'GREET1 Fuel_Specs'!$D$81*About!$A$66</f>
        <v>19737962.859999999</v>
      </c>
      <c r="K9" s="5">
        <f>'GREET1 Fuel_Specs'!$D$81*About!$A$66</f>
        <v>19737962.859999999</v>
      </c>
      <c r="L9" s="5">
        <f>'GREET1 Fuel_Specs'!$D$81*About!$A$66</f>
        <v>19737962.859999999</v>
      </c>
      <c r="M9" s="5">
        <f>'GREET1 Fuel_Specs'!$D$81*About!$A$66</f>
        <v>19737962.859999999</v>
      </c>
      <c r="N9" s="5">
        <f>'GREET1 Fuel_Specs'!$D$81*About!$A$66</f>
        <v>19737962.859999999</v>
      </c>
      <c r="O9" s="5">
        <f>'GREET1 Fuel_Specs'!$D$81*About!$A$66</f>
        <v>19737962.859999999</v>
      </c>
      <c r="P9" s="5">
        <f>'GREET1 Fuel_Specs'!$D$81*About!$A$66</f>
        <v>19737962.859999999</v>
      </c>
      <c r="Q9" s="5">
        <f>'GREET1 Fuel_Specs'!$D$81*About!$A$66</f>
        <v>19737962.859999999</v>
      </c>
      <c r="R9" s="5">
        <f>'GREET1 Fuel_Specs'!$D$81*About!$A$66</f>
        <v>19737962.859999999</v>
      </c>
      <c r="S9" s="5">
        <f>'GREET1 Fuel_Specs'!$D$81*About!$A$66</f>
        <v>19737962.859999999</v>
      </c>
      <c r="T9" s="5">
        <f>'GREET1 Fuel_Specs'!$D$81*About!$A$66</f>
        <v>19737962.859999999</v>
      </c>
      <c r="U9" s="5">
        <f>'GREET1 Fuel_Specs'!$D$81*About!$A$66</f>
        <v>19737962.859999999</v>
      </c>
      <c r="V9" s="5">
        <f>'GREET1 Fuel_Specs'!$D$81*About!$A$66</f>
        <v>19737962.859999999</v>
      </c>
      <c r="W9" s="5">
        <f>'GREET1 Fuel_Specs'!$D$81*About!$A$66</f>
        <v>19737962.859999999</v>
      </c>
      <c r="X9" s="5">
        <f>'GREET1 Fuel_Specs'!$D$81*About!$A$66</f>
        <v>19737962.859999999</v>
      </c>
      <c r="Y9" s="5">
        <f>'GREET1 Fuel_Specs'!$D$81*About!$A$66</f>
        <v>19737962.859999999</v>
      </c>
      <c r="Z9" s="5">
        <f>'GREET1 Fuel_Specs'!$D$81*About!$A$66</f>
        <v>19737962.859999999</v>
      </c>
      <c r="AA9" s="5">
        <f>'GREET1 Fuel_Specs'!$D$81*About!$A$66</f>
        <v>19737962.859999999</v>
      </c>
      <c r="AB9" s="5">
        <f>'GREET1 Fuel_Specs'!$D$81*About!$A$66</f>
        <v>19737962.859999999</v>
      </c>
      <c r="AC9" s="5">
        <f>'GREET1 Fuel_Specs'!$D$81*About!$A$66</f>
        <v>19737962.859999999</v>
      </c>
      <c r="AD9" s="5">
        <f>'GREET1 Fuel_Specs'!$D$81*About!$A$66</f>
        <v>19737962.859999999</v>
      </c>
      <c r="AE9" s="5">
        <f>'GREET1 Fuel_Specs'!$D$81*About!$A$66</f>
        <v>19737962.859999999</v>
      </c>
      <c r="AF9" s="5">
        <f>'GREET1 Fuel_Specs'!$D$81*About!$A$66</f>
        <v>19737962.859999999</v>
      </c>
      <c r="AG9" s="5">
        <f>'GREET1 Fuel_Specs'!$D$81*About!$A$66</f>
        <v>19737962.859999999</v>
      </c>
      <c r="AH9" s="5">
        <f>'GREET1 Fuel_Specs'!$D$81*About!$A$66</f>
        <v>19737962.859999999</v>
      </c>
      <c r="AI9" s="5">
        <f>'GREET1 Fuel_Specs'!$D$81*About!$A$66</f>
        <v>19737962.859999999</v>
      </c>
    </row>
    <row r="10" spans="1:35" x14ac:dyDescent="0.35">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35">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35">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35">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35">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35">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3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35">
      <c r="A17" s="1" t="s">
        <v>330</v>
      </c>
      <c r="B17" s="5">
        <f>'GREET1 Fuel_Specs'!$D$69*About!$A$66</f>
        <v>14321544.386446232</v>
      </c>
      <c r="C17" s="5">
        <f>'GREET1 Fuel_Specs'!$D$69*About!$A$66</f>
        <v>14321544.386446232</v>
      </c>
      <c r="D17" s="5">
        <f>'GREET1 Fuel_Specs'!$D$69*About!$A$66</f>
        <v>14321544.386446232</v>
      </c>
      <c r="E17" s="5">
        <f>'GREET1 Fuel_Specs'!$D$69*About!$A$66</f>
        <v>14321544.386446232</v>
      </c>
      <c r="F17" s="5">
        <f>'GREET1 Fuel_Specs'!$D$69*About!$A$66</f>
        <v>14321544.386446232</v>
      </c>
      <c r="G17" s="5">
        <f>'GREET1 Fuel_Specs'!$D$69*About!$A$66</f>
        <v>14321544.386446232</v>
      </c>
      <c r="H17" s="5">
        <f>'GREET1 Fuel_Specs'!$D$69*About!$A$66</f>
        <v>14321544.386446232</v>
      </c>
      <c r="I17" s="5">
        <f>'GREET1 Fuel_Specs'!$D$69*About!$A$66</f>
        <v>14321544.386446232</v>
      </c>
      <c r="J17" s="5">
        <f>'GREET1 Fuel_Specs'!$D$69*About!$A$66</f>
        <v>14321544.386446232</v>
      </c>
      <c r="K17" s="5">
        <f>'GREET1 Fuel_Specs'!$D$69*About!$A$66</f>
        <v>14321544.386446232</v>
      </c>
      <c r="L17" s="5">
        <f>'GREET1 Fuel_Specs'!$D$69*About!$A$66</f>
        <v>14321544.386446232</v>
      </c>
      <c r="M17" s="5">
        <f>'GREET1 Fuel_Specs'!$D$69*About!$A$66</f>
        <v>14321544.386446232</v>
      </c>
      <c r="N17" s="5">
        <f>'GREET1 Fuel_Specs'!$D$69*About!$A$66</f>
        <v>14321544.386446232</v>
      </c>
      <c r="O17" s="5">
        <f>'GREET1 Fuel_Specs'!$D$69*About!$A$66</f>
        <v>14321544.386446232</v>
      </c>
      <c r="P17" s="5">
        <f>'GREET1 Fuel_Specs'!$D$69*About!$A$66</f>
        <v>14321544.386446232</v>
      </c>
      <c r="Q17" s="5">
        <f>'GREET1 Fuel_Specs'!$D$69*About!$A$66</f>
        <v>14321544.386446232</v>
      </c>
      <c r="R17" s="5">
        <f>'GREET1 Fuel_Specs'!$D$69*About!$A$66</f>
        <v>14321544.386446232</v>
      </c>
      <c r="S17" s="5">
        <f>'GREET1 Fuel_Specs'!$D$69*About!$A$66</f>
        <v>14321544.386446232</v>
      </c>
      <c r="T17" s="5">
        <f>'GREET1 Fuel_Specs'!$D$69*About!$A$66</f>
        <v>14321544.386446232</v>
      </c>
      <c r="U17" s="5">
        <f>'GREET1 Fuel_Specs'!$D$69*About!$A$66</f>
        <v>14321544.386446232</v>
      </c>
      <c r="V17" s="5">
        <f>'GREET1 Fuel_Specs'!$D$69*About!$A$66</f>
        <v>14321544.386446232</v>
      </c>
      <c r="W17" s="5">
        <f>'GREET1 Fuel_Specs'!$D$69*About!$A$66</f>
        <v>14321544.386446232</v>
      </c>
      <c r="X17" s="5">
        <f>'GREET1 Fuel_Specs'!$D$69*About!$A$66</f>
        <v>14321544.386446232</v>
      </c>
      <c r="Y17" s="5">
        <f>'GREET1 Fuel_Specs'!$D$69*About!$A$66</f>
        <v>14321544.386446232</v>
      </c>
      <c r="Z17" s="5">
        <f>'GREET1 Fuel_Specs'!$D$69*About!$A$66</f>
        <v>14321544.386446232</v>
      </c>
      <c r="AA17" s="5">
        <f>'GREET1 Fuel_Specs'!$D$69*About!$A$66</f>
        <v>14321544.386446232</v>
      </c>
      <c r="AB17" s="5">
        <f>'GREET1 Fuel_Specs'!$D$69*About!$A$66</f>
        <v>14321544.386446232</v>
      </c>
      <c r="AC17" s="5">
        <f>'GREET1 Fuel_Specs'!$D$69*About!$A$66</f>
        <v>14321544.386446232</v>
      </c>
      <c r="AD17" s="5">
        <f>'GREET1 Fuel_Specs'!$D$69*About!$A$66</f>
        <v>14321544.386446232</v>
      </c>
      <c r="AE17" s="5">
        <f>'GREET1 Fuel_Specs'!$D$69*About!$A$66</f>
        <v>14321544.386446232</v>
      </c>
      <c r="AF17" s="5">
        <f>'GREET1 Fuel_Specs'!$D$69*About!$A$66</f>
        <v>14321544.386446232</v>
      </c>
      <c r="AG17" s="5">
        <f>'GREET1 Fuel_Specs'!$D$69*About!$A$66</f>
        <v>14321544.386446232</v>
      </c>
      <c r="AH17" s="5">
        <f>'GREET1 Fuel_Specs'!$D$69*About!$A$66</f>
        <v>14321544.386446232</v>
      </c>
      <c r="AI17" s="5">
        <f>'GREET1 Fuel_Specs'!$D$69*About!$A$66</f>
        <v>14321544.386446232</v>
      </c>
    </row>
    <row r="18" spans="1:35" x14ac:dyDescent="0.35">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35">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35">
      <c r="A20" s="2" t="s">
        <v>370</v>
      </c>
      <c r="B20" s="214">
        <f>'GREET1 Fuel_Specs'!$D$36*About!$A$70</f>
        <v>24147.962520000001</v>
      </c>
      <c r="C20" s="214">
        <f>'GREET1 Fuel_Specs'!$D$36*About!$A$70</f>
        <v>24147.962520000001</v>
      </c>
      <c r="D20" s="214">
        <f>'GREET1 Fuel_Specs'!$D$36*About!$A$70</f>
        <v>24147.962520000001</v>
      </c>
      <c r="E20" s="214">
        <f>'GREET1 Fuel_Specs'!$D$36*About!$A$70</f>
        <v>24147.962520000001</v>
      </c>
      <c r="F20" s="214">
        <f>'GREET1 Fuel_Specs'!$D$36*About!$A$70</f>
        <v>24147.962520000001</v>
      </c>
      <c r="G20" s="214">
        <f>'GREET1 Fuel_Specs'!$D$36*About!$A$70</f>
        <v>24147.962520000001</v>
      </c>
      <c r="H20" s="214">
        <f>'GREET1 Fuel_Specs'!$D$36*About!$A$70</f>
        <v>24147.962520000001</v>
      </c>
      <c r="I20" s="214">
        <f>'GREET1 Fuel_Specs'!$D$36*About!$A$70</f>
        <v>24147.962520000001</v>
      </c>
      <c r="J20" s="214">
        <f>'GREET1 Fuel_Specs'!$D$36*About!$A$70</f>
        <v>24147.962520000001</v>
      </c>
      <c r="K20" s="214">
        <f>'GREET1 Fuel_Specs'!$D$36*About!$A$70</f>
        <v>24147.962520000001</v>
      </c>
      <c r="L20" s="214">
        <f>'GREET1 Fuel_Specs'!$D$36*About!$A$70</f>
        <v>24147.962520000001</v>
      </c>
      <c r="M20" s="214">
        <f>'GREET1 Fuel_Specs'!$D$36*About!$A$70</f>
        <v>24147.962520000001</v>
      </c>
      <c r="N20" s="214">
        <f>'GREET1 Fuel_Specs'!$D$36*About!$A$70</f>
        <v>24147.962520000001</v>
      </c>
      <c r="O20" s="214">
        <f>'GREET1 Fuel_Specs'!$D$36*About!$A$70</f>
        <v>24147.962520000001</v>
      </c>
      <c r="P20" s="214">
        <f>'GREET1 Fuel_Specs'!$D$36*About!$A$70</f>
        <v>24147.962520000001</v>
      </c>
      <c r="Q20" s="214">
        <f>'GREET1 Fuel_Specs'!$D$36*About!$A$70</f>
        <v>24147.962520000001</v>
      </c>
      <c r="R20" s="214">
        <f>'GREET1 Fuel_Specs'!$D$36*About!$A$70</f>
        <v>24147.962520000001</v>
      </c>
      <c r="S20" s="214">
        <f>'GREET1 Fuel_Specs'!$D$36*About!$A$70</f>
        <v>24147.962520000001</v>
      </c>
      <c r="T20" s="214">
        <f>'GREET1 Fuel_Specs'!$D$36*About!$A$70</f>
        <v>24147.962520000001</v>
      </c>
      <c r="U20" s="214">
        <f>'GREET1 Fuel_Specs'!$D$36*About!$A$70</f>
        <v>24147.962520000001</v>
      </c>
      <c r="V20" s="214">
        <f>'GREET1 Fuel_Specs'!$D$36*About!$A$70</f>
        <v>24147.962520000001</v>
      </c>
      <c r="W20" s="214">
        <f>'GREET1 Fuel_Specs'!$D$36*About!$A$70</f>
        <v>24147.962520000001</v>
      </c>
      <c r="X20" s="214">
        <f>'GREET1 Fuel_Specs'!$D$36*About!$A$70</f>
        <v>24147.962520000001</v>
      </c>
      <c r="Y20" s="214">
        <f>'GREET1 Fuel_Specs'!$D$36*About!$A$70</f>
        <v>24147.962520000001</v>
      </c>
      <c r="Z20" s="214">
        <f>'GREET1 Fuel_Specs'!$D$36*About!$A$70</f>
        <v>24147.962520000001</v>
      </c>
      <c r="AA20" s="214">
        <f>'GREET1 Fuel_Specs'!$D$36*About!$A$70</f>
        <v>24147.962520000001</v>
      </c>
      <c r="AB20" s="214">
        <f>'GREET1 Fuel_Specs'!$D$36*About!$A$70</f>
        <v>24147.962520000001</v>
      </c>
      <c r="AC20" s="214">
        <f>'GREET1 Fuel_Specs'!$D$36*About!$A$70</f>
        <v>24147.962520000001</v>
      </c>
      <c r="AD20" s="214">
        <f>'GREET1 Fuel_Specs'!$D$36*About!$A$70</f>
        <v>24147.962520000001</v>
      </c>
      <c r="AE20" s="214">
        <f>'GREET1 Fuel_Specs'!$D$36*About!$A$70</f>
        <v>24147.962520000001</v>
      </c>
      <c r="AF20" s="214">
        <f>'GREET1 Fuel_Specs'!$D$36*About!$A$70</f>
        <v>24147.962520000001</v>
      </c>
      <c r="AG20" s="214">
        <f>'GREET1 Fuel_Specs'!$D$36*About!$A$70</f>
        <v>24147.962520000001</v>
      </c>
      <c r="AH20" s="214">
        <f>'GREET1 Fuel_Specs'!$D$36*About!$A$70</f>
        <v>24147.962520000001</v>
      </c>
      <c r="AI20" s="214">
        <f>'GREET1 Fuel_Specs'!$D$36*About!$A$70</f>
        <v>24147.962520000001</v>
      </c>
    </row>
    <row r="21" spans="1:35" x14ac:dyDescent="0.35">
      <c r="A21" s="1" t="s">
        <v>371</v>
      </c>
      <c r="B21" s="5">
        <f>'GREET1 Fuel_Specs'!$D$90*About!$A$66</f>
        <v>14973166.799680665</v>
      </c>
      <c r="C21" s="5">
        <f>'GREET1 Fuel_Specs'!$D$90*About!$A$66</f>
        <v>14973166.799680665</v>
      </c>
      <c r="D21" s="5">
        <f>'GREET1 Fuel_Specs'!$D$90*About!$A$66</f>
        <v>14973166.799680665</v>
      </c>
      <c r="E21" s="5">
        <f>'GREET1 Fuel_Specs'!$D$90*About!$A$66</f>
        <v>14973166.799680665</v>
      </c>
      <c r="F21" s="5">
        <f>'GREET1 Fuel_Specs'!$D$90*About!$A$66</f>
        <v>14973166.799680665</v>
      </c>
      <c r="G21" s="5">
        <f>'GREET1 Fuel_Specs'!$D$90*About!$A$66</f>
        <v>14973166.799680665</v>
      </c>
      <c r="H21" s="5">
        <f>'GREET1 Fuel_Specs'!$D$90*About!$A$66</f>
        <v>14973166.799680665</v>
      </c>
      <c r="I21" s="5">
        <f>'GREET1 Fuel_Specs'!$D$90*About!$A$66</f>
        <v>14973166.799680665</v>
      </c>
      <c r="J21" s="5">
        <f>'GREET1 Fuel_Specs'!$D$90*About!$A$66</f>
        <v>14973166.799680665</v>
      </c>
      <c r="K21" s="5">
        <f>'GREET1 Fuel_Specs'!$D$90*About!$A$66</f>
        <v>14973166.799680665</v>
      </c>
      <c r="L21" s="5">
        <f>'GREET1 Fuel_Specs'!$D$90*About!$A$66</f>
        <v>14973166.799680665</v>
      </c>
      <c r="M21" s="5">
        <f>'GREET1 Fuel_Specs'!$D$90*About!$A$66</f>
        <v>14973166.799680665</v>
      </c>
      <c r="N21" s="5">
        <f>'GREET1 Fuel_Specs'!$D$90*About!$A$66</f>
        <v>14973166.799680665</v>
      </c>
      <c r="O21" s="5">
        <f>'GREET1 Fuel_Specs'!$D$90*About!$A$66</f>
        <v>14973166.799680665</v>
      </c>
      <c r="P21" s="5">
        <f>'GREET1 Fuel_Specs'!$D$90*About!$A$66</f>
        <v>14973166.799680665</v>
      </c>
      <c r="Q21" s="5">
        <f>'GREET1 Fuel_Specs'!$D$90*About!$A$66</f>
        <v>14973166.799680665</v>
      </c>
      <c r="R21" s="5">
        <f>'GREET1 Fuel_Specs'!$D$90*About!$A$66</f>
        <v>14973166.799680665</v>
      </c>
      <c r="S21" s="5">
        <f>'GREET1 Fuel_Specs'!$D$90*About!$A$66</f>
        <v>14973166.799680665</v>
      </c>
      <c r="T21" s="5">
        <f>'GREET1 Fuel_Specs'!$D$90*About!$A$66</f>
        <v>14973166.799680665</v>
      </c>
      <c r="U21" s="5">
        <f>'GREET1 Fuel_Specs'!$D$90*About!$A$66</f>
        <v>14973166.799680665</v>
      </c>
      <c r="V21" s="5">
        <f>'GREET1 Fuel_Specs'!$D$90*About!$A$66</f>
        <v>14973166.799680665</v>
      </c>
      <c r="W21" s="5">
        <f>'GREET1 Fuel_Specs'!$D$90*About!$A$66</f>
        <v>14973166.799680665</v>
      </c>
      <c r="X21" s="5">
        <f>'GREET1 Fuel_Specs'!$D$90*About!$A$66</f>
        <v>14973166.799680665</v>
      </c>
      <c r="Y21" s="5">
        <f>'GREET1 Fuel_Specs'!$D$90*About!$A$66</f>
        <v>14973166.799680665</v>
      </c>
      <c r="Z21" s="5">
        <f>'GREET1 Fuel_Specs'!$D$90*About!$A$66</f>
        <v>14973166.799680665</v>
      </c>
      <c r="AA21" s="5">
        <f>'GREET1 Fuel_Specs'!$D$90*About!$A$66</f>
        <v>14973166.799680665</v>
      </c>
      <c r="AB21" s="5">
        <f>'GREET1 Fuel_Specs'!$D$90*About!$A$66</f>
        <v>14973166.799680665</v>
      </c>
      <c r="AC21" s="5">
        <f>'GREET1 Fuel_Specs'!$D$90*About!$A$66</f>
        <v>14973166.799680665</v>
      </c>
      <c r="AD21" s="5">
        <f>'GREET1 Fuel_Specs'!$D$90*About!$A$66</f>
        <v>14973166.799680665</v>
      </c>
      <c r="AE21" s="5">
        <f>'GREET1 Fuel_Specs'!$D$90*About!$A$66</f>
        <v>14973166.799680665</v>
      </c>
      <c r="AF21" s="5">
        <f>'GREET1 Fuel_Specs'!$D$90*About!$A$66</f>
        <v>14973166.799680665</v>
      </c>
      <c r="AG21" s="5">
        <f>'GREET1 Fuel_Specs'!$D$90*About!$A$66</f>
        <v>14973166.799680665</v>
      </c>
      <c r="AH21" s="5">
        <f>'GREET1 Fuel_Specs'!$D$90*About!$A$66</f>
        <v>14973166.799680665</v>
      </c>
      <c r="AI21" s="5">
        <f>'GREET1 Fuel_Specs'!$D$90*About!$A$66</f>
        <v>14973166.799680665</v>
      </c>
    </row>
    <row r="22" spans="1:35" x14ac:dyDescent="0.35">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A8" sqref="A8"/>
    </sheetView>
  </sheetViews>
  <sheetFormatPr defaultRowHeight="14.5" x14ac:dyDescent="0.35"/>
  <cols>
    <col min="1" max="1" width="38.26953125" customWidth="1"/>
    <col min="2" max="35" width="11" customWidth="1"/>
  </cols>
  <sheetData>
    <row r="1" spans="1:35" s="2" customFormat="1" x14ac:dyDescent="0.35">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3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3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35">
      <c r="A4" t="s">
        <v>318</v>
      </c>
      <c r="B4" s="6">
        <f>'AEO Table 73'!C32*10^6/gal_per_barrel*About!$A$68/About!$A$69</f>
        <v>51185.610048530943</v>
      </c>
      <c r="C4" s="6">
        <f>'AEO Table 73'!D32*10^6/gal_per_barrel*About!$A$68/About!$A$69</f>
        <v>51171.610701790996</v>
      </c>
      <c r="D4" s="6">
        <f>'AEO Table 73'!E32*10^6/gal_per_barrel*About!$A$68/About!$A$69</f>
        <v>51178.342130266821</v>
      </c>
      <c r="E4" s="6">
        <f>'AEO Table 73'!F32*10^6/gal_per_barrel*About!$A$68/About!$A$69</f>
        <v>51181.834375115177</v>
      </c>
      <c r="F4" s="6">
        <f>'AEO Table 73'!G32*10^6/gal_per_barrel*About!$A$68/About!$A$69</f>
        <v>51172.633069123418</v>
      </c>
      <c r="G4" s="6">
        <f>'AEO Table 73'!H32*10^6/gal_per_barrel*About!$A$68/About!$A$69</f>
        <v>51152.135110230869</v>
      </c>
      <c r="H4" s="6">
        <f>'AEO Table 73'!I32*10^6/gal_per_barrel*About!$A$68/About!$A$69</f>
        <v>51126.626539164594</v>
      </c>
      <c r="I4" s="6">
        <f>'AEO Table 73'!J32*10^6/gal_per_barrel*About!$A$68/About!$A$69</f>
        <v>51118.38686581223</v>
      </c>
      <c r="J4" s="6">
        <f>'AEO Table 73'!K32*10^6/gal_per_barrel*About!$A$68/About!$A$69</f>
        <v>51113.092825071093</v>
      </c>
      <c r="K4" s="6">
        <f>'AEO Table 73'!L32*10^6/gal_per_barrel*About!$A$68/About!$A$69</f>
        <v>51108.922376150731</v>
      </c>
      <c r="L4" s="6">
        <f>'AEO Table 73'!M32*10^6/gal_per_barrel*About!$A$68/About!$A$69</f>
        <v>51104.397641521122</v>
      </c>
      <c r="M4" s="6">
        <f>'AEO Table 73'!N32*10^6/gal_per_barrel*About!$A$68/About!$A$69</f>
        <v>51100.004498726375</v>
      </c>
      <c r="N4" s="6">
        <f>'AEO Table 73'!O32*10^6/gal_per_barrel*About!$A$68/About!$A$69</f>
        <v>51095.611355931629</v>
      </c>
      <c r="O4" s="6">
        <f>'AEO Table 73'!P32*10^6/gal_per_barrel*About!$A$68/About!$A$69</f>
        <v>51096.370539594311</v>
      </c>
      <c r="P4" s="6">
        <f>'AEO Table 73'!Q32*10^6/gal_per_barrel*About!$A$68/About!$A$69</f>
        <v>51089.132988676698</v>
      </c>
      <c r="Q4" s="6">
        <f>'AEO Table 73'!R32*10^6/gal_per_barrel*About!$A$68/About!$A$69</f>
        <v>51085.084009142367</v>
      </c>
      <c r="R4" s="6">
        <f>'AEO Table 73'!S32*10^6/gal_per_barrel*About!$A$68/About!$A$69</f>
        <v>51082.573641831084</v>
      </c>
      <c r="S4" s="6">
        <f>'AEO Table 73'!T32*10^6/gal_per_barrel*About!$A$68/About!$A$69</f>
        <v>51076.631764364451</v>
      </c>
      <c r="T4" s="6">
        <f>'AEO Table 73'!U32*10^6/gal_per_barrel*About!$A$68/About!$A$69</f>
        <v>51069.6371522189</v>
      </c>
      <c r="U4" s="6">
        <f>'AEO Table 73'!V32*10^6/gal_per_barrel*About!$A$68/About!$A$69</f>
        <v>51061.984580899014</v>
      </c>
      <c r="V4" s="6">
        <f>'AEO Table 73'!W32*10^6/gal_per_barrel*About!$A$68/About!$A$69</f>
        <v>51053.390621837403</v>
      </c>
      <c r="W4" s="6">
        <f>'AEO Table 73'!X32*10^6/gal_per_barrel*About!$A$68/About!$A$69</f>
        <v>51045.029479099016</v>
      </c>
      <c r="X4" s="6">
        <f>'AEO Table 73'!Y32*10^6/gal_per_barrel*About!$A$68/About!$A$69</f>
        <v>51034.228826191182</v>
      </c>
      <c r="Y4" s="6">
        <f>'AEO Table 73'!Z32*10^6/gal_per_barrel*About!$A$68/About!$A$69</f>
        <v>51022.183112076549</v>
      </c>
      <c r="Z4" s="6">
        <f>'AEO Table 73'!AA32*10^6/gal_per_barrel*About!$A$68/About!$A$69</f>
        <v>51008.639275534217</v>
      </c>
      <c r="AA4" s="6">
        <f>'AEO Table 73'!AB32*10^6/gal_per_barrel*About!$A$68/About!$A$69</f>
        <v>50995.550949189499</v>
      </c>
      <c r="AB4" s="6">
        <f>'AEO Table 73'!AC32*10^6/gal_per_barrel*About!$A$68/About!$A$69</f>
        <v>50978.919765752238</v>
      </c>
      <c r="AC4" s="6">
        <f>'AEO Table 73'!AD32*10^6/gal_per_barrel*About!$A$68/About!$A$69</f>
        <v>50962.50115374053</v>
      </c>
      <c r="AD4" s="6">
        <f>'AEO Table 73'!AE32*10^6/gal_per_barrel*About!$A$68/About!$A$69</f>
        <v>50944.999439703395</v>
      </c>
      <c r="AE4" s="6">
        <f>'AEO Table 73'!AF32*10^6/gal_per_barrel*About!$A$68/About!$A$69</f>
        <v>50925.483358347927</v>
      </c>
      <c r="AF4" s="6">
        <f>'AEO Table 73'!AG32*10^6/gal_per_barrel*About!$A$68/About!$A$69</f>
        <v>50901.219848488443</v>
      </c>
      <c r="AG4" s="6">
        <f>'AEO Table 73'!AH32*10^6/gal_per_barrel*About!$A$68/About!$A$69</f>
        <v>50874.597808050232</v>
      </c>
      <c r="AH4" s="6">
        <f>'AEO Table 73'!AI32*10^6/gal_per_barrel*About!$A$68/About!$A$69</f>
        <v>50845.445155403053</v>
      </c>
      <c r="AI4" s="6">
        <f>'AEO Table 73'!AJ32*10^6/gal_per_barrel*About!$A$68/About!$A$69</f>
        <v>50845.424910505382</v>
      </c>
    </row>
    <row r="5" spans="1:35" x14ac:dyDescent="0.35">
      <c r="A5" t="s">
        <v>319</v>
      </c>
      <c r="B5" s="6">
        <f>'AEO Table 73'!C19*10^6/gal_per_barrel*About!$A$68/About!$A$69</f>
        <v>58963.264468678673</v>
      </c>
      <c r="C5" s="6">
        <f>'AEO Table 73'!D19*10^6/gal_per_barrel*About!$A$68/About!$A$69</f>
        <v>58963.264468678673</v>
      </c>
      <c r="D5" s="6">
        <f>'AEO Table 73'!E19*10^6/gal_per_barrel*About!$A$68/About!$A$69</f>
        <v>58963.264468678673</v>
      </c>
      <c r="E5" s="6">
        <f>'AEO Table 73'!F19*10^6/gal_per_barrel*About!$A$68/About!$A$69</f>
        <v>58963.264468678673</v>
      </c>
      <c r="F5" s="6">
        <f>'AEO Table 73'!G19*10^6/gal_per_barrel*About!$A$68/About!$A$69</f>
        <v>58963.264468678673</v>
      </c>
      <c r="G5" s="6">
        <f>'AEO Table 73'!H19*10^6/gal_per_barrel*About!$A$68/About!$A$69</f>
        <v>58963.264468678673</v>
      </c>
      <c r="H5" s="6">
        <f>'AEO Table 73'!I19*10^6/gal_per_barrel*About!$A$68/About!$A$69</f>
        <v>58963.264468678673</v>
      </c>
      <c r="I5" s="6">
        <f>'AEO Table 73'!J19*10^6/gal_per_barrel*About!$A$68/About!$A$69</f>
        <v>58963.264468678673</v>
      </c>
      <c r="J5" s="6">
        <f>'AEO Table 73'!K19*10^6/gal_per_barrel*About!$A$68/About!$A$69</f>
        <v>58963.264468678673</v>
      </c>
      <c r="K5" s="6">
        <f>'AEO Table 73'!L19*10^6/gal_per_barrel*About!$A$68/About!$A$69</f>
        <v>58963.264468678673</v>
      </c>
      <c r="L5" s="6">
        <f>'AEO Table 73'!M19*10^6/gal_per_barrel*About!$A$68/About!$A$69</f>
        <v>58963.264468678673</v>
      </c>
      <c r="M5" s="6">
        <f>'AEO Table 73'!N19*10^6/gal_per_barrel*About!$A$68/About!$A$69</f>
        <v>58963.264468678673</v>
      </c>
      <c r="N5" s="6">
        <f>'AEO Table 73'!O19*10^6/gal_per_barrel*About!$A$68/About!$A$69</f>
        <v>58963.264468678673</v>
      </c>
      <c r="O5" s="6">
        <f>'AEO Table 73'!P19*10^6/gal_per_barrel*About!$A$68/About!$A$69</f>
        <v>58963.264468678673</v>
      </c>
      <c r="P5" s="6">
        <f>'AEO Table 73'!Q19*10^6/gal_per_barrel*About!$A$68/About!$A$69</f>
        <v>58963.264468678673</v>
      </c>
      <c r="Q5" s="6">
        <f>'AEO Table 73'!R19*10^6/gal_per_barrel*About!$A$68/About!$A$69</f>
        <v>58963.264468678673</v>
      </c>
      <c r="R5" s="6">
        <f>'AEO Table 73'!S19*10^6/gal_per_barrel*About!$A$68/About!$A$69</f>
        <v>58963.264468678673</v>
      </c>
      <c r="S5" s="6">
        <f>'AEO Table 73'!T19*10^6/gal_per_barrel*About!$A$68/About!$A$69</f>
        <v>58963.264468678673</v>
      </c>
      <c r="T5" s="6">
        <f>'AEO Table 73'!U19*10^6/gal_per_barrel*About!$A$68/About!$A$69</f>
        <v>58963.264468678673</v>
      </c>
      <c r="U5" s="6">
        <f>'AEO Table 73'!V19*10^6/gal_per_barrel*About!$A$68/About!$A$69</f>
        <v>58963.264468678673</v>
      </c>
      <c r="V5" s="6">
        <f>'AEO Table 73'!W19*10^6/gal_per_barrel*About!$A$68/About!$A$69</f>
        <v>58963.264468678673</v>
      </c>
      <c r="W5" s="6">
        <f>'AEO Table 73'!X19*10^6/gal_per_barrel*About!$A$68/About!$A$69</f>
        <v>58963.264468678673</v>
      </c>
      <c r="X5" s="6">
        <f>'AEO Table 73'!Y19*10^6/gal_per_barrel*About!$A$68/About!$A$69</f>
        <v>58963.264468678673</v>
      </c>
      <c r="Y5" s="6">
        <f>'AEO Table 73'!Z19*10^6/gal_per_barrel*About!$A$68/About!$A$69</f>
        <v>58963.264468678673</v>
      </c>
      <c r="Z5" s="6">
        <f>'AEO Table 73'!AA19*10^6/gal_per_barrel*About!$A$68/About!$A$69</f>
        <v>58963.264468678673</v>
      </c>
      <c r="AA5" s="6">
        <f>'AEO Table 73'!AB19*10^6/gal_per_barrel*About!$A$68/About!$A$69</f>
        <v>58963.264468678673</v>
      </c>
      <c r="AB5" s="6">
        <f>'AEO Table 73'!AC19*10^6/gal_per_barrel*About!$A$68/About!$A$69</f>
        <v>58963.264468678673</v>
      </c>
      <c r="AC5" s="6">
        <f>'AEO Table 73'!AD19*10^6/gal_per_barrel*About!$A$68/About!$A$69</f>
        <v>58963.264468678673</v>
      </c>
      <c r="AD5" s="6">
        <f>'AEO Table 73'!AE19*10^6/gal_per_barrel*About!$A$68/About!$A$69</f>
        <v>58963.264468678673</v>
      </c>
      <c r="AE5" s="6">
        <f>'AEO Table 73'!AF19*10^6/gal_per_barrel*About!$A$68/About!$A$69</f>
        <v>58963.264468678673</v>
      </c>
      <c r="AF5" s="6">
        <f>'AEO Table 73'!AG19*10^6/gal_per_barrel*About!$A$68/About!$A$69</f>
        <v>58963.264468678673</v>
      </c>
      <c r="AG5" s="6">
        <f>'AEO Table 73'!AH19*10^6/gal_per_barrel*About!$A$68/About!$A$69</f>
        <v>58963.264468678673</v>
      </c>
      <c r="AH5" s="6">
        <f>'AEO Table 73'!AI19*10^6/gal_per_barrel*About!$A$68/About!$A$69</f>
        <v>58963.264468678673</v>
      </c>
      <c r="AI5" s="6">
        <f>'AEO Table 73'!AJ19*10^6/gal_per_barrel*About!$A$68/About!$A$69</f>
        <v>58963.264468678673</v>
      </c>
    </row>
    <row r="6" spans="1:35" x14ac:dyDescent="0.3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3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35">
      <c r="A8" t="s">
        <v>320</v>
      </c>
      <c r="B8" s="6">
        <f>'AEO Table 73'!C30*10^6/gal_per_barrel*About!$A$68/About!$A$69</f>
        <v>57394.284899125851</v>
      </c>
      <c r="C8" s="6">
        <f>'AEO Table 73'!D30*10^6/gal_per_barrel*About!$A$68/About!$A$69</f>
        <v>57394.284899125851</v>
      </c>
      <c r="D8" s="6">
        <f>'AEO Table 73'!E30*10^6/gal_per_barrel*About!$A$68/About!$A$69</f>
        <v>57394.284899125851</v>
      </c>
      <c r="E8" s="6">
        <f>'AEO Table 73'!F30*10^6/gal_per_barrel*About!$A$68/About!$A$69</f>
        <v>57394.284899125851</v>
      </c>
      <c r="F8" s="6">
        <f>'AEO Table 73'!G30*10^6/gal_per_barrel*About!$A$68/About!$A$69</f>
        <v>57394.284899125851</v>
      </c>
      <c r="G8" s="6">
        <f>'AEO Table 73'!H30*10^6/gal_per_barrel*About!$A$68/About!$A$69</f>
        <v>57394.284899125851</v>
      </c>
      <c r="H8" s="6">
        <f>'AEO Table 73'!I30*10^6/gal_per_barrel*About!$A$68/About!$A$69</f>
        <v>57394.284899125851</v>
      </c>
      <c r="I8" s="6">
        <f>'AEO Table 73'!J30*10^6/gal_per_barrel*About!$A$68/About!$A$69</f>
        <v>57394.284899125851</v>
      </c>
      <c r="J8" s="6">
        <f>'AEO Table 73'!K30*10^6/gal_per_barrel*About!$A$68/About!$A$69</f>
        <v>57394.284899125851</v>
      </c>
      <c r="K8" s="6">
        <f>'AEO Table 73'!L30*10^6/gal_per_barrel*About!$A$68/About!$A$69</f>
        <v>57394.284899125851</v>
      </c>
      <c r="L8" s="6">
        <f>'AEO Table 73'!M30*10^6/gal_per_barrel*About!$A$68/About!$A$69</f>
        <v>57394.284899125851</v>
      </c>
      <c r="M8" s="6">
        <f>'AEO Table 73'!N30*10^6/gal_per_barrel*About!$A$68/About!$A$69</f>
        <v>57394.284899125851</v>
      </c>
      <c r="N8" s="6">
        <f>'AEO Table 73'!O30*10^6/gal_per_barrel*About!$A$68/About!$A$69</f>
        <v>57394.284899125851</v>
      </c>
      <c r="O8" s="6">
        <f>'AEO Table 73'!P30*10^6/gal_per_barrel*About!$A$68/About!$A$69</f>
        <v>57394.284899125851</v>
      </c>
      <c r="P8" s="6">
        <f>'AEO Table 73'!Q30*10^6/gal_per_barrel*About!$A$68/About!$A$69</f>
        <v>57394.284899125851</v>
      </c>
      <c r="Q8" s="6">
        <f>'AEO Table 73'!R30*10^6/gal_per_barrel*About!$A$68/About!$A$69</f>
        <v>57394.284899125851</v>
      </c>
      <c r="R8" s="6">
        <f>'AEO Table 73'!S30*10^6/gal_per_barrel*About!$A$68/About!$A$69</f>
        <v>57394.284899125851</v>
      </c>
      <c r="S8" s="6">
        <f>'AEO Table 73'!T30*10^6/gal_per_barrel*About!$A$68/About!$A$69</f>
        <v>57394.284899125851</v>
      </c>
      <c r="T8" s="6">
        <f>'AEO Table 73'!U30*10^6/gal_per_barrel*About!$A$68/About!$A$69</f>
        <v>57394.284899125851</v>
      </c>
      <c r="U8" s="6">
        <f>'AEO Table 73'!V30*10^6/gal_per_barrel*About!$A$68/About!$A$69</f>
        <v>57394.284899125851</v>
      </c>
      <c r="V8" s="6">
        <f>'AEO Table 73'!W30*10^6/gal_per_barrel*About!$A$68/About!$A$69</f>
        <v>57394.284899125851</v>
      </c>
      <c r="W8" s="6">
        <f>'AEO Table 73'!X30*10^6/gal_per_barrel*About!$A$68/About!$A$69</f>
        <v>57394.284899125851</v>
      </c>
      <c r="X8" s="6">
        <f>'AEO Table 73'!Y30*10^6/gal_per_barrel*About!$A$68/About!$A$69</f>
        <v>57394.284899125851</v>
      </c>
      <c r="Y8" s="6">
        <f>'AEO Table 73'!Z30*10^6/gal_per_barrel*About!$A$68/About!$A$69</f>
        <v>57394.284899125851</v>
      </c>
      <c r="Z8" s="6">
        <f>'AEO Table 73'!AA30*10^6/gal_per_barrel*About!$A$68/About!$A$69</f>
        <v>57394.284899125851</v>
      </c>
      <c r="AA8" s="6">
        <f>'AEO Table 73'!AB30*10^6/gal_per_barrel*About!$A$68/About!$A$69</f>
        <v>57394.284899125851</v>
      </c>
      <c r="AB8" s="6">
        <f>'AEO Table 73'!AC30*10^6/gal_per_barrel*About!$A$68/About!$A$69</f>
        <v>57394.284899125851</v>
      </c>
      <c r="AC8" s="6">
        <f>'AEO Table 73'!AD30*10^6/gal_per_barrel*About!$A$68/About!$A$69</f>
        <v>57394.284899125851</v>
      </c>
      <c r="AD8" s="6">
        <f>'AEO Table 73'!AE30*10^6/gal_per_barrel*About!$A$68/About!$A$69</f>
        <v>57394.284899125851</v>
      </c>
      <c r="AE8" s="6">
        <f>'AEO Table 73'!AF30*10^6/gal_per_barrel*About!$A$68/About!$A$69</f>
        <v>57394.284899125851</v>
      </c>
      <c r="AF8" s="6">
        <f>'AEO Table 73'!AG30*10^6/gal_per_barrel*About!$A$68/About!$A$69</f>
        <v>57394.284899125851</v>
      </c>
      <c r="AG8" s="6">
        <f>'AEO Table 73'!AH30*10^6/gal_per_barrel*About!$A$68/About!$A$69</f>
        <v>57394.284899125851</v>
      </c>
      <c r="AH8" s="6">
        <f>'AEO Table 73'!AI30*10^6/gal_per_barrel*About!$A$68/About!$A$69</f>
        <v>57394.284899125851</v>
      </c>
      <c r="AI8" s="6">
        <f>'AEO Table 73'!AJ30*10^6/gal_per_barrel*About!$A$68/About!$A$69</f>
        <v>57394.284899125851</v>
      </c>
    </row>
    <row r="9" spans="1:35" x14ac:dyDescent="0.35">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35">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35">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tabSelected="1" workbookViewId="0">
      <selection activeCell="F14" sqref="F14"/>
    </sheetView>
  </sheetViews>
  <sheetFormatPr defaultRowHeight="14.5" x14ac:dyDescent="0.35"/>
  <cols>
    <col min="2" max="2" width="11.81640625" bestFit="1" customWidth="1"/>
  </cols>
  <sheetData>
    <row r="1" spans="1:2" x14ac:dyDescent="0.35">
      <c r="B1" t="s">
        <v>404</v>
      </c>
    </row>
    <row r="2" spans="1:2" x14ac:dyDescent="0.35">
      <c r="A2" t="s">
        <v>299</v>
      </c>
      <c r="B2">
        <f>10^12*About!$A$81</f>
        <v>1055060000000000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2014-08-06T22:04:45Z</dcterms:created>
  <dcterms:modified xsi:type="dcterms:W3CDTF">2022-01-18T23:59:47Z</dcterms:modified>
</cp:coreProperties>
</file>